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<sst xmlns="http://schemas.openxmlformats.org/spreadsheetml/2006/main" count="11602" uniqueCount="2114">
  <si>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</si>
  <si>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</si>
  <si>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</si>
  <si>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</si>
  <si>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</si>
  <si>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</si>
  <si>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</si>
  <si>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</si>
  <si>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</si>
  <si>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</si>
  <si>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</si>
  <si>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</si>
  <si>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</si>
  <si>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</si>
  <si>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</si>
  <si>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</si>
  <si>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</si>
  <si>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</si>
  <si>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</si>
  <si>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</si>
  <si>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</si>
  <si>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</si>
  <si>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</si>
  <si>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</si>
  <si>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</si>
  <si>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</si>
  <si>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</si>
  <si>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</si>
  <si>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</si>
  <si>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</si>
  <si>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</si>
  <si>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</si>
  <si>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</si>
  <si>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</si>
  <si>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</si>
  <si>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</si>
  <si>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</si>
  <si>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</si>
  <si>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</si>
  <si>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</si>
  <si>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</si>
  <si>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</si>
  <si>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</si>
  <si>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</si>
  <si>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</si>
  <si>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</si>
  <si>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</si>
  <si>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</si>
  <si>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</si>
  <si>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</si>
  <si>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</si>
  <si>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</si>
  <si>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</si>
  <si>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</si>
  <si>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</si>
  <si>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</si>
  <si>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</si>
  <si>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</si>
  <si>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</si>
  <si>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</si>
  <si>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</si>
  <si>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</si>
  <si>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</si>
  <si>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</si>
  <si>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</si>
  <si>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</si>
  <si>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</si>
  <si>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</si>
  <si>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</si>
  <si>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</si>
  <si>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</si>
  <si>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</si>
  <si>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</si>
  <si>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</si>
  <si>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</si>
  <si>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</si>
  <si>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</si>
  <si>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</si>
  <si>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</si>
  <si>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</si>
  <si>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</si>
  <si>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</si>
  <si>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</si>
  <si>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</si>
  <si>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</si>
  <si>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</si>
  <si>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</si>
  <si>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</si>
  <si>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</si>
  <si>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</si>
  <si>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</si>
  <si>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</si>
  <si>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</si>
  <si>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</si>
  <si>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</si>
  <si>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</si>
  <si>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</si>
  <si>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</si>
  <si>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</si>
  <si>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</si>
  <si>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</si>
  <si>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</si>
  <si>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</si>
  <si>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</si>
  <si>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</si>
  <si>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</si>
  <si>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</si>
  <si>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</si>
  <si>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</si>
  <si>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</si>
  <si>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</si>
  <si>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</si>
  <si>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</si>
  <si>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</si>
  <si>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</si>
  <si>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</si>
  <si>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</si>
  <si>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</si>
  <si>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</si>
  <si>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</si>
  <si>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</si>
  <si>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</si>
  <si>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</si>
  <si>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</si>
  <si>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</si>
  <si>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</si>
  <si>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</si>
  <si>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</si>
  <si>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</si>
  <si>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</si>
  <si>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</si>
  <si>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</si>
  <si>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</si>
  <si>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</si>
  <si>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</si>
  <si>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</si>
  <si>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</si>
  <si>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</si>
  <si>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</si>
  <si>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</si>
  <si>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</si>
  <si>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</si>
  <si>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</si>
  <si>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</si>
  <si>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</si>
  <si>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</si>
  <si>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</si>
  <si>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</si>
  <si>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</si>
  <si>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</si>
  <si>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</si>
  <si>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</si>
  <si>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</si>
  <si>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</si>
  <si>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</si>
  <si>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</si>
  <si>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</si>
  <si>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</si>
  <si>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</si>
  <si>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</si>
  <si>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</si>
  <si>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</si>
  <si>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</si>
  <si>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</si>
  <si>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</si>
  <si>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</si>
  <si>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</si>
  <si>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</si>
  <si>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</si>
  <si>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</si>
  <si>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</si>
  <si>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</si>
  <si>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</si>
  <si>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</si>
  <si>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</si>
  <si>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</si>
  <si>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</si>
  <si>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</si>
  <si>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</si>
  <si>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</si>
  <si>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</si>
  <si>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</si>
  <si>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</si>
  <si>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</si>
  <si>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</si>
  <si>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</si>
  <si>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</si>
  <si>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</si>
  <si>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</si>
  <si>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</si>
  <si>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</si>
  <si>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</si>
  <si>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</si>
  <si>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</si>
  <si>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</si>
  <si>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</si>
  <si>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</si>
  <si>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</si>
  <si>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</si>
  <si>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</si>
  <si>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</si>
  <si>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</si>
  <si>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</si>
  <si>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</si>
  <si>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</si>
  <si>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</si>
  <si>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</si>
  <si>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</si>
  <si>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</si>
  <si>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</si>
  <si>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</si>
  <si>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</si>
  <si>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softwaretimes</t>
  </si>
  <si>
    <t>nmachijidenma</t>
  </si>
  <si>
    <t>johnrmatthews</t>
  </si>
  <si>
    <t>ungoodnight</t>
  </si>
  <si>
    <t>dbmosermed</t>
  </si>
  <si>
    <t>jeff_w7</t>
  </si>
  <si>
    <t>nycrtweets</t>
  </si>
  <si>
    <t>guruizbiz</t>
  </si>
  <si>
    <t>jillcbentley</t>
  </si>
  <si>
    <t>cazturner32</t>
  </si>
  <si>
    <t>rmhpos</t>
  </si>
  <si>
    <t>jemkrause</t>
  </si>
  <si>
    <t>smckeveny</t>
  </si>
  <si>
    <t>andrewbusby</t>
  </si>
  <si>
    <t>mattecannata</t>
  </si>
  <si>
    <t>smarterretail</t>
  </si>
  <si>
    <t>incisivio</t>
  </si>
  <si>
    <t>fcarlegren</t>
  </si>
  <si>
    <t>carlboutet</t>
  </si>
  <si>
    <t>gk_software_usa</t>
  </si>
  <si>
    <t>trurating</t>
  </si>
  <si>
    <t>cl_baldwin</t>
  </si>
  <si>
    <t>natalie_berg</t>
  </si>
  <si>
    <t>adinnocenzio</t>
  </si>
  <si>
    <t>accuviasw</t>
  </si>
  <si>
    <t>stevenpdennis</t>
  </si>
  <si>
    <t>aptos_retail</t>
  </si>
  <si>
    <t>mazzaknights</t>
  </si>
  <si>
    <t>ricardo_belmar</t>
  </si>
  <si>
    <t>subziwalla</t>
  </si>
  <si>
    <t>ethicalthink</t>
  </si>
  <si>
    <t>nrfbigshow</t>
  </si>
  <si>
    <t>acceo_solutions</t>
  </si>
  <si>
    <t>tsys_tss</t>
  </si>
  <si>
    <t>aures_usa</t>
  </si>
  <si>
    <t>simonsinek</t>
  </si>
  <si>
    <t>simo</t>
  </si>
  <si>
    <t>microsoft</t>
  </si>
  <si>
    <t>kroger</t>
  </si>
  <si>
    <t>gregbuzek</t>
  </si>
  <si>
    <t>hlrivera</t>
  </si>
  <si>
    <t>erin_dorshorst</t>
  </si>
  <si>
    <t>piers_fawkes</t>
  </si>
  <si>
    <t>peapoddelivers</t>
  </si>
  <si>
    <t>instacart</t>
  </si>
  <si>
    <t>ocado</t>
  </si>
  <si>
    <t>a_riley17</t>
  </si>
  <si>
    <t>jim_roddy</t>
  </si>
  <si>
    <t>retailbrandon</t>
  </si>
  <si>
    <t>newbalance</t>
  </si>
  <si>
    <t>toryburch</t>
  </si>
  <si>
    <t>sub8u</t>
  </si>
  <si>
    <t>samsungbizusa</t>
  </si>
  <si>
    <t>target</t>
  </si>
  <si>
    <t>degdigital</t>
  </si>
  <si>
    <t>karaswisher</t>
  </si>
  <si>
    <t>chicos</t>
  </si>
  <si>
    <t>nbkretail</t>
  </si>
  <si>
    <t>courtreagan</t>
  </si>
  <si>
    <t>shannonschuyler</t>
  </si>
  <si>
    <t>snowehome</t>
  </si>
  <si>
    <t>ultabeauty</t>
  </si>
  <si>
    <t>cnbc</t>
  </si>
  <si>
    <t>pwc</t>
  </si>
  <si>
    <t>wirleadership</t>
  </si>
  <si>
    <t>lowes</t>
  </si>
  <si>
    <t>marvinrellison</t>
  </si>
  <si>
    <t>johnldouglas</t>
  </si>
  <si>
    <t>retailprophet</t>
  </si>
  <si>
    <t>jongolddc</t>
  </si>
  <si>
    <t>macys</t>
  </si>
  <si>
    <t>patagonia</t>
  </si>
  <si>
    <t>accentureretail</t>
  </si>
  <si>
    <t>jonerp</t>
  </si>
  <si>
    <t>jpuleri</t>
  </si>
  <si>
    <t>mindygrossman</t>
  </si>
  <si>
    <t>joanhornig</t>
  </si>
  <si>
    <t>shelleyzalis</t>
  </si>
  <si>
    <t>hyken</t>
  </si>
  <si>
    <t>dgingiss</t>
  </si>
  <si>
    <t>nrffoundation</t>
  </si>
  <si>
    <t>femalequotient</t>
  </si>
  <si>
    <t>nrfnews</t>
  </si>
  <si>
    <t>valaafshar</t>
  </si>
  <si>
    <t>mcdonaldbutler</t>
  </si>
  <si>
    <t>doddle</t>
  </si>
  <si>
    <t>mobify</t>
  </si>
  <si>
    <t>retailassist</t>
  </si>
  <si>
    <t>samsungbusiness</t>
  </si>
  <si>
    <t>ibmindustries</t>
  </si>
  <si>
    <t>redpointvc</t>
  </si>
  <si>
    <t>ncrcorporation</t>
  </si>
  <si>
    <t>dunnhumby</t>
  </si>
  <si>
    <t>Mentions</t>
  </si>
  <si>
    <t>Replies to</t>
  </si>
  <si>
    <t>Intelligent Customer Feedback for Retailers via new GK Software and TruRating Partnership - Payment Week https://t.co/6tr8oSVYQ1</t>
  </si>
  <si>
    <t>GK Software, TruRating team up for intelligent customer feedback for retailers https://t.co/5CJe2bsB5Z</t>
  </si>
  <si>
    <t>GK Software and TruRating Partner on Customer Feedback Offering https://t.co/H1ZKFxBvTT</t>
  </si>
  <si>
    <t>RT RTT TruRating #VideoMTV18del18 Ariana Grande</t>
  </si>
  <si>
    <t>If evaluating #customerexperience is part of your organizational 2019 strategy, I'd highly recommend checking out T… https://t.co/PmaBZJkgys</t>
  </si>
  <si>
    <t>@TruRating @NRFBigShow Any hints?</t>
  </si>
  <si>
    <t>NYC! andrewbusby : Many thanks! https://t.co/oRKVEvFogL (via Twitter https://t.co/3yxoi9hspo)</t>
  </si>
  <si>
    <t>RT @TruRating: Rolling into Day 3 of @NRFBigShow and ready to GO!  To get you in the mood for another amazing day, here's our 5 key takeawa…</t>
  </si>
  <si>
    <t>RT @RMHPos: Give Your Customers A Say As They Pay
Consumer feedback helps businesses improve their experience. 
With trusted insight, you…</t>
  </si>
  <si>
    <t>RT @TruRating: Did you know a smile can increase customer spend by up to 20%? Come on find the @TruRating team at @NRFBigShow booths #3705…</t>
  </si>
  <si>
    <t>RT @TruRating: If you haven't already been, why not pay a trip to our partner @acceo_solutions booth at NRF #4635. Learn about their unifie…</t>
  </si>
  <si>
    <t>That's a wrap...Thank you ALL for a great #NRF2019!
#AdvantageSolutions #BIITCORP @TruRating @AURES_USA @TSYS_TSS… https://t.co/VVaqw4HPBa</t>
  </si>
  <si>
    <t>Best dogs in town _xD83C__xDF2D__xD83C__xDF2D__xD83C__xDF2D_  #papayadog #hotdogs #yum #yummy #nyc #food #culture #hungry #night @trurating #trurating… https://t.co/OZvst3IrXZ</t>
  </si>
  <si>
    <t>What a great #NRF2019 this year? In case you missed it, you check out some of the key takeaways here. Big thank you to our amazing @TruRating marketing team. https://t.co/7TOqlEdBw4</t>
  </si>
  <si>
    <t>@TruRating @NRFBigShow @simonsinek @karaswisher @mindygrossman @Lowes @patagonia Coming right back at you! Missing some wise words from @andrewbusby _xD83D__xDE00_</t>
  </si>
  <si>
    <t>RT @TruRating: Take yourself back to the Big Apple with our roundup of our highlights from the @NRFBigShow. Featuring wise words from @simo…</t>
  </si>
  <si>
    <t>RT @SmarterRetail: ICYMI: my NRF recap #NRF2019 
Two additions:
Grocery e-com going mainstream, fast. See @kroger @Microsoft @subziwalla…</t>
  </si>
  <si>
    <t>ICYMI: my NRF recap #NRF2019 
Two additions:
Grocery e-com going mainstream, fast. See @kroger @Microsoft @subziwalla @ocado @instacart @PeapodDelivers 
Love retail's small world: eyes on you @carlboutet @IncisivIO @piers_fawkes @erin_dorshorst @TruRating @HLRivera @gregbuzek https://t.co/Q1cBuWLVQM</t>
  </si>
  <si>
    <t>@fcarlegren @kroger @Microsoft @subziwalla @Ocado @Instacart @PeapodDelivers @carlboutet @IncisivIO @piers_fawkes… https://t.co/W7A5qrMgvn</t>
  </si>
  <si>
    <t>@SmarterRetail @kroger @Microsoft @subziwalla @Ocado @Instacart @PeapodDelivers @carlboutet @IncisivIO… https://t.co/jFRFyH9qLA</t>
  </si>
  <si>
    <t>We are working together with @TruRating to provide retailers the ability to better engage with and understand their customers. Visit GK Software booth 3267 at #NRF to see TruRating’s Dynamic Questions demo in action. https://t.co/303AJzTQSV</t>
  </si>
  <si>
    <t>RT @TruRating: Heading to #NRF2019? Be sure to visit booth 3267 to see the showcase of our brand-new Dynamic Questions - the intelligent wa…</t>
  </si>
  <si>
    <t>RT @TruRating: We’ve teamed up with global leaders @GK_SOFTWARE_USA  to provide retailers with a fresh way to listen to and learn from thei…</t>
  </si>
  <si>
    <t>We’ve teamed up with global leaders @GK_SOFTWARE_USA  to provide retailers with a fresh way to listen to and learn from their customers https://t.co/MsKkbH6yQx</t>
  </si>
  <si>
    <t>RT @GK_SOFTWARE_USA: We are working together with @TruRating to provide retailers the ability to better engage with and understand their cu…</t>
  </si>
  <si>
    <t>Heading to #NRF2019? Be sure to visit booth 3267 to see the showcase of our brand-new Dynamic Questions - the intelligent way to listen to your retail customers. With @GK_SOFTWARE_USA 
https://t.co/MsKkbH6yQx</t>
  </si>
  <si>
    <t>@A_Riley17 Best of luck to your team, hope the water situation gets resolved soon! _xD83E__xDD1E__xD83E__xDD1E_</t>
  </si>
  <si>
    <t>@Jim_Roddy Hi Jim, Do you have a few minutes to connect at NRF? We’d love to get your feedback on the CX solution we’ve created alongside our friends at Datacap and others in the payments/POS landscape.</t>
  </si>
  <si>
    <t>@RetailBrandon Check out TruRating's innovative point-of-sale feedback solution Brandon! You'll find us at one of 9… https://t.co/WgEEI9GTiw</t>
  </si>
  <si>
    <t>If you haven’t checked out the @NewBalance Flagship at Flatiron, it’s well worth the trip (plus you can try out… https://t.co/VqnA3brr7o</t>
  </si>
  <si>
    <t>Empowering panel at #thegirlslounge  #NRF2019 - how female leaders succeed in male-dominated industries. Big trend at the show this year. https://t.co/sgipBS9ymi</t>
  </si>
  <si>
    <t>RT @cl_baldwin: Empowering panel at #thegirlslounge  #NRF2019 - how female leaders succeed in male-dominated industries. Big trend at the s…</t>
  </si>
  <si>
    <t>"The world is a better place if we have big ambitions for ourselves and each other" - John Douglas, CTO of @ToryBurch discusses being part of a purpose driven organization at #NRF2019  #Retail #TheBigShow @NRFBigShow @NRFFoundation https://t.co/xg2PSs1Uvg</t>
  </si>
  <si>
    <t>@SamsungBizUSA @SuB8u With the rapid evolution of in-store experience, retailers need to be sure they have an accurate way to understand how their customers feel about their experiences without inconveniencing them.  #EmergingTech works best when it compliments the need of #Retail associates! #NRF2019</t>
  </si>
  <si>
    <t>Wise words from Brian Cornell of @Target - put the consumer at the heart of your decision making process with TruRa… https://t.co/qZ9xcewvtc</t>
  </si>
  <si>
    <t>@DEGdigital @Natalie_Berg @nbkretail @NRFBigShow As @Target CEO Brian Cornell said earlier today, "Start with the consumer in every decision." There's never been a more important time to put the #customerexperience front and centre of everything you do! #retail #NRF2019</t>
  </si>
  <si>
    <t>@NRFnews @karaswisher While providing a unique offering is of course important, there's a huge value in getting the basics right.  If you understand what matters most to your customers, and you can provide those things consistently, you'll soon build a loyal and happy base #CustomerExperience #NRF2019</t>
  </si>
  <si>
    <t>.@Chicos Chief Customer Officer Ann Joyce explains that putting the customer at the centre of everything they do is vital to Chico's success as a brand in a fantastic panel discussion at #NRF2019 #CX</t>
  </si>
  <si>
    <t>"Amazon aren't killing retail, they're killing mediocre retail" - @Natalie_Berg of @nbkretail delivers some hard truths in a fantastic talk at the @NRFBigShow #NRF2019</t>
  </si>
  <si>
    <t>@WIRLeadership @PwC @CNBC @ultabeauty @snowehome @femalequotient Fantastic stuff from everyone, very inspiring to see - shout out to @ShannonSchuyler @CourtReagan, Diane Randolph + Rachel Cohen!!!</t>
  </si>
  <si>
    <t>"Data is king... we want to leverage that a lot more effectively" @Lowes 's CEO @MarvinREllison puts forward the case for driving an insight lead approach to big data #NRF2019 #insights #CustomerExperience</t>
  </si>
  <si>
    <t>Rolling into Day 3 of @NRFBigShow and ready to GO!  To get you in the mood for another amazing day, here's our 5 key takeaways from the show so far. Thanks to @RetailProphet, Brian Cornell, @Natalie_Berg, @JohnLDouglas and @MarvinREllison! https://t.co/8eDE9gxvcz … #NRF2019</t>
  </si>
  <si>
    <t>@JohnLDouglas</t>
  </si>
  <si>
    <t>Shout outs to @andrewbusby; @NRFFoundation; @mazzaknights; @JonGoldDC for Tweets. Hope everyone has an amazing day - come and say hi to the team at booth #3705 or #648 if you have a spare moment!</t>
  </si>
  <si>
    <t>Macy’s CEO Jeff Gennette talks about innovation and reimagining store experience. #macy #NRF2019 https://t.co/kEYasyH99d</t>
  </si>
  <si>
    <t>RT @ADInnocenzio: Macy’s CEO Jeff Gennette talks about innovation and reimagining store experience. #macy #NRF2019 https://t.co/kEYasyH99d</t>
  </si>
  <si>
    <t>Thanks for sharing @ricardo_belmar! Great question every brick &amp;amp; mortar retailer should be asking themselves: "Are we giving the customer an experience they can't get on their couch?" #NRF2019 @NRFBigShow @Macys https://t.co/timRakKPi3</t>
  </si>
  <si>
    <t>Great to see @patagonia bringing the good fight to #NRF2019 - who else do you find inspiring on on the contemporary retail scene and why? #GoodVibes #Retail https://t.co/kOfChPyVwG</t>
  </si>
  <si>
    <t>Thanks for sharing @jonerp. @AccentureRetail share that consumers are increasingly shopping with their #values - solid brand equity is now an important part of the overall #customerexperience #NRF2019 #Retail https://t.co/MaGssNegEv</t>
  </si>
  <si>
    <t>@jpuleri 'What you say is not as important as what you do"</t>
  </si>
  <si>
    <t>RT @TruRating: We couldnâ€™t be more excited to hit #NRF2019 in NYC! Weâ€™ll have demos running across 9 of our amazing partnersâ€™ stands - massâ€¦</t>
  </si>
  <si>
    <t>“This is no longer a nice to have, it’s an essential tool for retailers” – City Beach COO, Anita Dorwald. Come by booth# 4160 to see how our partner @trurating is changing the way retailers measure Customer Experience. https://t.co/DG3YUatKwK https://t.co/ZehqSCt0wQ</t>
  </si>
  <si>
    <t>RT @TruRating: Come say hi and chat about how to improve your customer experience at one of our 9 partner booths #NRF2019!  #nrf #thebigsho…</t>
  </si>
  <si>
    <t>Give Your Customers A Say As They Pay
Consumer feedback helps businesses improve their experience. 
With trusted insight, you can better understand PERFORMANCE &amp;amp; deliver RESULTS!
"Check Out" @TruRating booth #4160 
#NRF2019 @NRFBigShow https://t.co/OAJvVxhwc5</t>
  </si>
  <si>
    <t>RT @TruRating: Come and visit the @RMHPos at Booth #4160 to learn what happens when a simple, easy powerful #POS system, meets a real-time…</t>
  </si>
  <si>
    <t>RT @RMHPos: “This is no longer a nice to have, it’s an essential tool for retailers” – City Beach COO, Anita Dorwald. Come by booth# 4160 t…</t>
  </si>
  <si>
    <t>Come and visit the @RMHPos at Booth #4160 to learn what happens when a simple, easy powerful #POS system, meets a r… https://t.co/rGPmlSy7LY</t>
  </si>
  <si>
    <t>.@mindygrossman killing it in the girl's lounge at #NRF2019 today.  It's a fact #diversity equals stronger results, whatever your business. #retail #truths https://t.co/ALRcU8020O</t>
  </si>
  <si>
    <t>Not forgetting @ShelleyZalis and @JOANHORNIG of course too!</t>
  </si>
  <si>
    <t>Great session by our friends @acceo_solutions! Want to learn how to make CX your differentiator? Checkout TruRating… https://t.co/EjD6eG3zoY</t>
  </si>
  <si>
    <t>If you haven't already been, why not pay a trip to our partner @acceo_solutions booth at NRF #4635. Learn about the… https://t.co/6vcJdBXn0O</t>
  </si>
  <si>
    <t>RT @TruRating: Are you at @NRFBigShow? Want to do make a good time even greater?  if you find one of these coasters, bring them to booth #3…</t>
  </si>
  <si>
    <t>Another NRF show in the books. Great week in NYC. Thanks to our partner @TruRating for their support. #NRF19 https://t.co/AjU0qd6vsi</t>
  </si>
  <si>
    <t>We couldnâ€™t be more excited to hit #NRF2019 in NYC! Weâ€™ll have demos running across 9 of our amazing partnersâ€™ stands - massive ðŸ™. Reach out to us with the link below if youâ€™d like to meet us there, we canâ€™t wait to see you! ðŸ˜Šâ¬‡ï¸ 
https://t.co/3K2qDaL6Nh @Aptos_Retail @AccuviaSW https://t.co/hDuMm0rLjj</t>
  </si>
  <si>
    <t>RT @AccuviaSW: Another NRF show in the books. Great week in NYC. Thanks to our partner @TruRating for their support. #NRF19 https://t.co/Aj…</t>
  </si>
  <si>
    <t>Thanks! https://t.co/wE9ML06no0</t>
  </si>
  <si>
    <t>An interesting list from @StevenPDennis, Top 14 #Retail Predictions for 2019.  Hot off the back of #NRF2019 what are you expecting to see more of this year? https://t.co/t0lcwrpn8A</t>
  </si>
  <si>
    <t>@dgingiss @Hyken Yikes!</t>
  </si>
  <si>
    <t>Thanks for ft'd Tweets @ValaAfshar @NRFNews @femalequotient @NRFFoundation #happyfriday</t>
  </si>
  <si>
    <t>@andrewbusby @NRFBigShow @dunnhumby @NCRCorporation @redpointvc @IBMindustries @samsungbusiness @RetailAssist @mobify @Aptos_Retail @Doddle @McDonaldButler Throw @TruRating in their and you'd have had a full house. If ever in London let us know we'd love to say hi!</t>
  </si>
  <si>
    <t>Day 2 of #NRF2019 has concluded, but the fun is just getting started! The #AptosatNRF team is excited to celebrate the who’s who in #retail at Aptos’ Appreciation Party tonight! Thank you to Tapestry, Inc. for allowing Aptos to host our party in this luxurious space. https://t.co/Z1ssvdp2gU</t>
  </si>
  <si>
    <t>Thank you for being a valued partner! We’re excited to have you in our #NRF2019 booth once again!! https://t.co/CM9FMcdnza</t>
  </si>
  <si>
    <t>Talking shop at @NRFBigShow. Proud to be part of the @Aptos_Retail partner community #nrf2019 #innovation https://t.co/TVPQM8Ozsy</t>
  </si>
  <si>
    <t>RT @Aptos_Retail: Day 2 of #NRF2019 has concluded, but the fun is just getting started! The #AptosatNRF team is excited to celebrate the wh…</t>
  </si>
  <si>
    <t>RT @Aptos_Retail: Thank you for being a valued partner! We’re excited to have you in our #NRF2019 booth once again!! https://t.co/CM9FMcdnza</t>
  </si>
  <si>
    <t>Are you at @NRFBigShow? Want to do make a good time even greater?  If you find one of these coasters and bring them to booth #3705 or #648, we'll donate to the charity of your choice! #nrf #thebigshow #charity https://t.co/LQPlt4enCH</t>
  </si>
  <si>
    <t>@andrewbusby @NRFBigShow Great sound bite! This really emphasizes the need for feedback from customers - being able to tap into how customers think and feel about their experience and link that to their buying habits is critical.</t>
  </si>
  <si>
    <t>Are you at @NRFBigShow? Want to make a good time even greater?  If you find one of these coasters and bring them to… https://t.co/V2Fh2RM7lu</t>
  </si>
  <si>
    <t>Are you at @NRFBigShow? Want to make a good time even greater?  If you find one of these coasters and bring them to… https://t.co/cVPvQwVebv</t>
  </si>
  <si>
    <t>Are you at @NRFBigShow? Want to do make a good time even greater?  if you find one of these coasters, bring them to… https://t.co/td0iYdeMMx</t>
  </si>
  <si>
    <t>Did you know a smile can increase customer spend by up to 20%? Come on find the @TruRating team at @NRFBigShow booths #3705 &amp;amp; #648 to learn how point-of-sale insights can boost your customer experience! #NRF2019 https://t.co/xk9wgMzU6q</t>
  </si>
  <si>
    <t>@andrewbusby @NRFBigShow Nice! We'd love to say hello if you happen to be passing by one of the TruRating booths -… https://t.co/5zk3ttlInI</t>
  </si>
  <si>
    <t>Have you found our TruSticker yet at @NRFBigShow 2019? There's still time, why take a look in one of the 9 incredible partners booths we're so lucky to be in! #Retail #BigShow #NRF2019 https://t.co/NjoeFnSWqE</t>
  </si>
  <si>
    <t>Suffering from @NRFBigShow withdrawal symptoms? We know the feeling. Take yourself back to the Big Apple with our r… https://t.co/qLyl7beD5D</t>
  </si>
  <si>
    <t>Take yourself back to the Big Apple with our roundup of our highlights from the @NRFBigShow. Featuring wise words f… https://t.co/SstyfO5Mpd</t>
  </si>
  <si>
    <t>Many thanks! https://t.co/GT40Zdomik</t>
  </si>
  <si>
    <t>@TruRating My bad! Yes the list is incomplete. I'm often in London and would love to say hi to you guys. When shall we do it? I'm in London most weeks.</t>
  </si>
  <si>
    <t>@TruRating Aha! Yes, good point @TruRating. Being seen to listen is just as important as saying "thank you"!
#retail #loyalty #cx #NRF2019</t>
  </si>
  <si>
    <t>The future of collecting customer feedback is here! (And just in time for #NRF2019) #Retail #tech 
https://t.co/3zcloJziOX</t>
  </si>
  <si>
    <t>Couldn't have put it better ourselves... :) https://t.co/kCRvvi6q1t</t>
  </si>
  <si>
    <t>Come say hi and chat about how to improve your customer experience at one of our 9 partner booths #NRF2019!  #nrf #thebigshow https://t.co/Q5BghkLlnn</t>
  </si>
  <si>
    <t>Picking up our blue kicks before the #NRF2019 big show kicks off! #retail #innovation #thebigshow https://t.co/YtEagwJozc</t>
  </si>
  <si>
    <t>Interesting @mazzaknights... perhaps part of the struggle for retailers is identifying the right way to quickly and effectively measure how their existing customers really feel about the in-store #customerexperience? #NRF2019 #Retail https://t.co/mwWMTgYVkA</t>
  </si>
  <si>
    <t>RT @mazzaknights: @TruRating Aha! Yes, good point @TruRating. Being seen to listen is just as important as saying "thank you"!
#retail #lo…</t>
  </si>
  <si>
    <t>So true! https://t.co/B3EqnQJNp7</t>
  </si>
  <si>
    <t>A grave warning indeed... #NRF2019 https://t.co/Mo3phNmHrb</t>
  </si>
  <si>
    <t>A strong message for all #retailers and one decisively argued for by many great speakers at #NRF2019.  Make sure you know your customers, it's the key to knowing where your business should be going! #CX #CustomerExperience https://t.co/6NgOfInB0J</t>
  </si>
  <si>
    <t>Right back at ya! It's been a good one #NRF2019 https://t.co/YBSUCUIIUy</t>
  </si>
  <si>
    <t>Suffering from NRF withdrawal symptoms? We know the feeling. Take yourself back to the Big Apple with our roundup o… https://t.co/EwcUm460U7</t>
  </si>
  <si>
    <t>Take yourself back to the Big Apple with our roundup of the best of retail's big show. Featuring insights from… https://t.co/mTLtvxzJhs</t>
  </si>
  <si>
    <t>TruRating Announces Partnership with TSYS to Provide Savvy Retailers with Smarter Customer ... https://t.co/3T3kG7cD6h</t>
  </si>
  <si>
    <t>https://paymentweek.com/2019-1-10-intelligent-customer-feedback-retailers-via-new-gk-software-trurating-partnership/?utm_source=dlvr.it&amp;utm_medium=twitter</t>
  </si>
  <si>
    <t>https://www.thepaypers.com/ecommerce/gk-software-trurating-team-up-for-intelligent-customer-feedback-for-retailers/776809-25?utm_source=dlvr.it&amp;utm_medium=twitter</t>
  </si>
  <si>
    <t>https://www.destinationcrm.com/Articles/ReadArticle.aspx?ArticleID=129358</t>
  </si>
  <si>
    <t>https://twitter.com/i/web/status/1084871269554810881</t>
  </si>
  <si>
    <t>https://twitter.com/TruRating/status/1085162499366895616 https://twitter.com/andrewbusby/status/1085173262399782912</t>
  </si>
  <si>
    <t>https://twitter.com/i/web/status/1085298358002962432</t>
  </si>
  <si>
    <t>https://twitter.com/i/web/status/1085534294318161920</t>
  </si>
  <si>
    <t>https://twitter.com/TruRating/status/1086261219466588160</t>
  </si>
  <si>
    <t>https://twitter.com/SmarterRetail/status/1086352009836544001</t>
  </si>
  <si>
    <t>https://twitter.com/i/web/status/1087408062502260737</t>
  </si>
  <si>
    <t>https://twitter.com/i/web/status/1087399399691558914</t>
  </si>
  <si>
    <t>https://paymentweek.com/2019-1-10-intelligent-customer-feedback-retailers-via-new-gk-software-trurating-partnership/</t>
  </si>
  <si>
    <t>https://twitter.com/i/web/status/1084830934828933120</t>
  </si>
  <si>
    <t>https://twitter.com/i/web/status/1084844225789800449</t>
  </si>
  <si>
    <t>https://twitter.com/i/web/status/1084829483993952256</t>
  </si>
  <si>
    <t>https://gems.trurating.com/2019/01/15/nrf-2019-5-key-takeaways-so-far/?utm_source=Social&amp;utm_medium=TW&amp;utm_campaign=NRF%20Blog%20Post</t>
  </si>
  <si>
    <t>https://twitter.com/ricardo_belmar/status/1085180141431607298</t>
  </si>
  <si>
    <t>https://twitter.com/jknowles_bjss/status/1085210147696402432</t>
  </si>
  <si>
    <t>https://twitter.com/jonerp/status/1085223337364779009</t>
  </si>
  <si>
    <t>https://www.youtube.com/watch?v=r0fBuRJGwrA</t>
  </si>
  <si>
    <t>https://twitter.com/i/web/status/1085243803978682368</t>
  </si>
  <si>
    <t>https://twitter.com/femalequotient/status/1085243702274998272</t>
  </si>
  <si>
    <t>https://twitter.com/i/web/status/1084516751730229251</t>
  </si>
  <si>
    <t>https://twitter.com/i/web/status/1085263153682939907</t>
  </si>
  <si>
    <t>https://www.trurating.com/NRF2019</t>
  </si>
  <si>
    <t>https://twitter.com/TruRating/status/1085658235338579973</t>
  </si>
  <si>
    <t>https://www.forbes.com/sites/stevendennis/2019/01/10/out-on-a-limb-my-14-predictions-for-retail-in-2019/#3b6b59801f0c</t>
  </si>
  <si>
    <t>https://twitter.com/trurating/status/1084849529373913088</t>
  </si>
  <si>
    <t>https://twitter.com/i/web/status/1084823872044781570</t>
  </si>
  <si>
    <t>https://twitter.com/i/web/status/1084825740531494913</t>
  </si>
  <si>
    <t>https://twitter.com/i/web/status/1084828393890299905</t>
  </si>
  <si>
    <t>https://twitter.com/i/web/status/1084869037497020416</t>
  </si>
  <si>
    <t>https://twitter.com/i/web/status/1086261219466588160</t>
  </si>
  <si>
    <t>https://twitter.com/i/web/status/1086351998709043200</t>
  </si>
  <si>
    <t>https://twitter.com/TruRating/status/1085162499366895616</t>
  </si>
  <si>
    <t>https://streetfightmag.com/2019/01/11/this-solution-showcases-the-future-of-collecting-customer-feedback-at-pos/</t>
  </si>
  <si>
    <t>https://twitter.com/streetfightmag/status/1083761830789492736</t>
  </si>
  <si>
    <t>https://twitter.com/mazzaknights/status/1084886668673536002</t>
  </si>
  <si>
    <t>https://twitter.com/ricardo_belmar/status/1085183020368302080</t>
  </si>
  <si>
    <t>https://twitter.com/Tiffani_Bova/status/1085209728265998337</t>
  </si>
  <si>
    <t>https://twitter.com/TheGrok/status/1085239568163655681</t>
  </si>
  <si>
    <t>https://twitter.com/RMHPos/status/1085298358002962432</t>
  </si>
  <si>
    <t>https://twitter.com/i/web/status/1086260885469958144</t>
  </si>
  <si>
    <t>https://twitter.com/i/web/status/1086351652234375170</t>
  </si>
  <si>
    <t>https://www.google.com/url?rct=j&amp;sa=t&amp;url=https://www.prweb.com/releases/trurating_announces_partnership_with_tsys_to_provide_savvy_retailers_with_smarter_customer_insights/prweb16048134.htm&amp;ct=ga&amp;cd=CAIyGmY2MjVlNmMzMzQ0ZTliZTY6Y29tOmVuOlVT&amp;usg=AFQjCNEF38-fbWWIeKiwsEqEYVMP3NoAOQ</t>
  </si>
  <si>
    <t>paymentweek.com</t>
  </si>
  <si>
    <t>thepaypers.com</t>
  </si>
  <si>
    <t>destinationcrm.com</t>
  </si>
  <si>
    <t>twitter.com</t>
  </si>
  <si>
    <t>twitter.com twitter.com</t>
  </si>
  <si>
    <t>trurating.com</t>
  </si>
  <si>
    <t>youtube.com</t>
  </si>
  <si>
    <t>forbes.com</t>
  </si>
  <si>
    <t>streetfightmag.com</t>
  </si>
  <si>
    <t>google.com</t>
  </si>
  <si>
    <t>videomtv18del18</t>
  </si>
  <si>
    <t>customerexperience</t>
  </si>
  <si>
    <t>nrf2019 advantagesolutions biitcorp</t>
  </si>
  <si>
    <t>papayadog hotdogs yum yummy nyc food culture hungry night trurating</t>
  </si>
  <si>
    <t>nrf2019</t>
  </si>
  <si>
    <t>nrf</t>
  </si>
  <si>
    <t>thegirlslounge nrf2019</t>
  </si>
  <si>
    <t>nrf2019 retail thebigshow</t>
  </si>
  <si>
    <t>emergingtech retail nrf2019</t>
  </si>
  <si>
    <t>customerexperience retail nrf2019</t>
  </si>
  <si>
    <t>customerexperience nrf2019</t>
  </si>
  <si>
    <t>nrf2019 cx</t>
  </si>
  <si>
    <t>nrf2019 insights customerexperience</t>
  </si>
  <si>
    <t>macy nrf2019</t>
  </si>
  <si>
    <t>nrf2019 goodvibes retail</t>
  </si>
  <si>
    <t>values customerexperience nrf2019 retail</t>
  </si>
  <si>
    <t>nrf2019 nrf</t>
  </si>
  <si>
    <t>pos</t>
  </si>
  <si>
    <t>nrf2019 diversity retail truths</t>
  </si>
  <si>
    <t>nrf19</t>
  </si>
  <si>
    <t>retail nrf2019</t>
  </si>
  <si>
    <t>happyfriday</t>
  </si>
  <si>
    <t>nrf2019 aptosatnrf retail</t>
  </si>
  <si>
    <t>nrf2019 innovation</t>
  </si>
  <si>
    <t>nrf2019 aptosatnrf</t>
  </si>
  <si>
    <t>nrf thebigshow charity</t>
  </si>
  <si>
    <t>retail bigshow nrf2019</t>
  </si>
  <si>
    <t>retail loyalty cx nrf2019</t>
  </si>
  <si>
    <t>nrf2019 retail tech</t>
  </si>
  <si>
    <t>nrf2019 nrf thebigshow</t>
  </si>
  <si>
    <t>nrf2019 retail innovation thebigshow</t>
  </si>
  <si>
    <t>customerexperience nrf2019 retail</t>
  </si>
  <si>
    <t>retail</t>
  </si>
  <si>
    <t>retailers nrf2019 cx customerexperience</t>
  </si>
  <si>
    <t>https://pbs.twimg.com/media/Dw4tyUNX0AE7Bxk.jpg</t>
  </si>
  <si>
    <t>https://pbs.twimg.com/media/Dw4xUexU0AIirYD.jpg</t>
  </si>
  <si>
    <t>https://pbs.twimg.com/media/Dw9Rbr6WkAA8AIo.jpg</t>
  </si>
  <si>
    <t>https://pbs.twimg.com/media/DwkqS5eU0AAA1KA.jpg</t>
  </si>
  <si>
    <t>https://pbs.twimg.com/ext_tw_video_thumb/1085177310809112577/pu/img/guuWc_Z1VmX_VTua.jpg</t>
  </si>
  <si>
    <t>https://pbs.twimg.com/media/DxCWCq7XcAADz_c.jpg</t>
  </si>
  <si>
    <t>https://pbs.twimg.com/media/DweaS1EWwAUQ6Z-.jpg</t>
  </si>
  <si>
    <t>https://pbs.twimg.com/media/Dw6IkfgX0AAFRYW.jpg</t>
  </si>
  <si>
    <t>https://pbs.twimg.com/media/Dw4o5ATUUAY5tiT.jpg</t>
  </si>
  <si>
    <t>https://pbs.twimg.com/media/DwybYnlWwAAl7wo.jpg</t>
  </si>
  <si>
    <t>https://pbs.twimg.com/tweet_video_thumb/Dw4bb10VsAIXQ0e.jpg</t>
  </si>
  <si>
    <t>https://pbs.twimg.com/tweet_video_thumb/Dw-VgzRXcAMoXVR.jpg</t>
  </si>
  <si>
    <t>https://pbs.twimg.com/tweet_video_thumb/Dwzu50iXQAAHVhw.jpg</t>
  </si>
  <si>
    <t>https://pbs.twimg.com/media/Dw4rppOUUAAC_G4.jpg</t>
  </si>
  <si>
    <t>http://pbs.twimg.com/profile_images/2995195932/06d6ffaa218d344678ffe3df160ed42f_normal.png</t>
  </si>
  <si>
    <t>http://pbs.twimg.com/profile_images/915514863559966720/d0L1gMRJ_normal.jpg</t>
  </si>
  <si>
    <t>http://pbs.twimg.com/profile_images/806914304561684480/e4EvbujK_normal.jpg</t>
  </si>
  <si>
    <t>http://pbs.twimg.com/profile_images/1013074160594161664/HsKabffQ_normal.jpg</t>
  </si>
  <si>
    <t>http://pbs.twimg.com/profile_images/983841192566669317/uMY7jTWU_normal.jpg</t>
  </si>
  <si>
    <t>http://pbs.twimg.com/profile_images/1068156781476630528/pqUSEn55_normal.jpg</t>
  </si>
  <si>
    <t>http://pbs.twimg.com/profile_images/702957825471807489/9CePV0fJ_normal.png</t>
  </si>
  <si>
    <t>http://pbs.twimg.com/profile_images/727970024263159809/Gu5q6a9G_normal.jpg</t>
  </si>
  <si>
    <t>http://pbs.twimg.com/profile_images/3034310687/56427608f2b0b089c98c5aac2627cac0_normal.jpeg</t>
  </si>
  <si>
    <t>http://pbs.twimg.com/profile_images/660759706554748928/oljnXKAM_normal.jpg</t>
  </si>
  <si>
    <t>http://pbs.twimg.com/profile_images/740627963557744640/Ac0eZ0jS_normal.jpg</t>
  </si>
  <si>
    <t>http://pbs.twimg.com/profile_images/277782730/jem1_normal.jpg</t>
  </si>
  <si>
    <t>http://pbs.twimg.com/profile_images/521694758696009729/mD8iRcEp_normal.jpeg</t>
  </si>
  <si>
    <t>http://pbs.twimg.com/profile_images/1044972582011916288/YLmBv_N5_normal.jpg</t>
  </si>
  <si>
    <t>http://pbs.twimg.com/profile_images/956747498516721670/XSoGIQz4_normal.jpg</t>
  </si>
  <si>
    <t>http://pbs.twimg.com/profile_images/758057972429881344/6E1xYbQ3_normal.jpg</t>
  </si>
  <si>
    <t>http://pbs.twimg.com/profile_images/809808421176287232/xp5vYzEI_normal.jpg</t>
  </si>
  <si>
    <t>http://pbs.twimg.com/profile_images/1046600660005908485/JxEDBnOa_normal.jpg</t>
  </si>
  <si>
    <t>http://pbs.twimg.com/profile_images/978420314412548099/HSsRQE2N_normal.jpg</t>
  </si>
  <si>
    <t>http://pbs.twimg.com/profile_images/941009833926344704/gicrE24c_normal.jpg</t>
  </si>
  <si>
    <t>http://pbs.twimg.com/profile_images/1080398583000633345/qwFLWNM3_normal.jpg</t>
  </si>
  <si>
    <t>http://pbs.twimg.com/profile_images/1062834453163270144/j8Nh8Wvf_normal.jpg</t>
  </si>
  <si>
    <t>http://pbs.twimg.com/profile_images/825443965247877120/NN0MCiQG_normal.jpg</t>
  </si>
  <si>
    <t>http://pbs.twimg.com/profile_images/846463221347213312/WlAYk5Lq_normal.jpg</t>
  </si>
  <si>
    <t>http://pbs.twimg.com/profile_images/749982957650190336/lMXaapI3_normal.jpg</t>
  </si>
  <si>
    <t>http://pbs.twimg.com/profile_images/751033272403128320/gju_wViN_normal.jpg</t>
  </si>
  <si>
    <t>http://pbs.twimg.com/profile_images/736279971367378944/hsuVnIam_normal.jpg</t>
  </si>
  <si>
    <t>http://pbs.twimg.com/profile_images/859088427089842177/yMlLqsE4_normal.jpg</t>
  </si>
  <si>
    <t>http://pbs.twimg.com/profile_images/834022098339295232/Ro1e7SMv_normal.jpg</t>
  </si>
  <si>
    <t>https://twitter.com/#!/softwaretimes/status/1083417379860709377</t>
  </si>
  <si>
    <t>https://twitter.com/#!/nmachijidenma/status/1083649477582307329</t>
  </si>
  <si>
    <t>https://twitter.com/#!/johnrmatthews/status/1083754950893715457</t>
  </si>
  <si>
    <t>https://twitter.com/#!/ungoodnight/status/1084403072565153792</t>
  </si>
  <si>
    <t>https://twitter.com/#!/dbmosermed/status/1084871269554810881</t>
  </si>
  <si>
    <t>https://twitter.com/#!/jeff_w7/status/1084994956274647040</t>
  </si>
  <si>
    <t>https://twitter.com/#!/nycrtweets/status/1085173330095890435</t>
  </si>
  <si>
    <t>https://twitter.com/#!/guruizbiz/status/1085174443993911297</t>
  </si>
  <si>
    <t>https://twitter.com/#!/jillcbentley/status/1085200059900276736</t>
  </si>
  <si>
    <t>https://twitter.com/#!/jillcbentley/status/1085200199750991872</t>
  </si>
  <si>
    <t>https://twitter.com/#!/jillcbentley/status/1085200594510467075</t>
  </si>
  <si>
    <t>https://twitter.com/#!/cazturner32/status/1085263334050590720</t>
  </si>
  <si>
    <t>https://twitter.com/#!/rmhpos/status/1085298358002962432</t>
  </si>
  <si>
    <t>https://twitter.com/#!/jemkrause/status/1085534294318161920</t>
  </si>
  <si>
    <t>https://twitter.com/#!/smckeveny/status/1086323153016623105</t>
  </si>
  <si>
    <t>https://twitter.com/#!/andrewbusby/status/1086680740799102976</t>
  </si>
  <si>
    <t>https://twitter.com/#!/andrewbusby/status/1086680765264523265</t>
  </si>
  <si>
    <t>https://twitter.com/#!/mattecannata/status/1087393950682566657</t>
  </si>
  <si>
    <t>https://twitter.com/#!/smarterretail/status/1087393168738394113</t>
  </si>
  <si>
    <t>https://twitter.com/#!/smarterretail/status/1087408062502260737</t>
  </si>
  <si>
    <t>https://twitter.com/#!/incisivio/status/1087396616678588422</t>
  </si>
  <si>
    <t>https://twitter.com/#!/fcarlegren/status/1087399399691558914</t>
  </si>
  <si>
    <t>https://twitter.com/#!/carlboutet/status/1087475153162981381</t>
  </si>
  <si>
    <t>https://twitter.com/#!/gk_software_usa/status/1083424870753542144</t>
  </si>
  <si>
    <t>https://twitter.com/#!/gk_software_usa/status/1083777086874157057</t>
  </si>
  <si>
    <t>https://twitter.com/#!/gk_software_usa/status/1083780090008424448</t>
  </si>
  <si>
    <t>https://twitter.com/#!/trurating/status/1083473462524633088</t>
  </si>
  <si>
    <t>https://twitter.com/#!/trurating/status/1083477546354835456</t>
  </si>
  <si>
    <t>https://twitter.com/#!/trurating/status/1083752163136946176</t>
  </si>
  <si>
    <t>https://twitter.com/#!/trurating/status/1084492751419465728</t>
  </si>
  <si>
    <t>https://twitter.com/#!/trurating/status/1084528677763928070</t>
  </si>
  <si>
    <t>https://twitter.com/#!/trurating/status/1084830934828933120</t>
  </si>
  <si>
    <t>https://twitter.com/#!/trurating/status/1084844225789800449</t>
  </si>
  <si>
    <t>https://twitter.com/#!/cl_baldwin/status/1084854951774441472</t>
  </si>
  <si>
    <t>https://twitter.com/#!/trurating/status/1084855868275990530</t>
  </si>
  <si>
    <t>https://twitter.com/#!/trurating/status/1084858799519748099</t>
  </si>
  <si>
    <t>https://twitter.com/#!/trurating/status/1084882240717217796</t>
  </si>
  <si>
    <t>https://twitter.com/#!/trurating/status/1084829483993952256</t>
  </si>
  <si>
    <t>https://twitter.com/#!/trurating/status/1084896106662703104</t>
  </si>
  <si>
    <t>https://twitter.com/#!/trurating/status/1084898256742567936</t>
  </si>
  <si>
    <t>https://twitter.com/#!/trurating/status/1084901962024275968</t>
  </si>
  <si>
    <t>https://twitter.com/#!/trurating/status/1084905469670379520</t>
  </si>
  <si>
    <t>https://twitter.com/#!/trurating/status/1084907450346565632</t>
  </si>
  <si>
    <t>https://twitter.com/#!/trurating/status/1084914786775707649</t>
  </si>
  <si>
    <t>https://twitter.com/#!/trurating/status/1085161732027359232</t>
  </si>
  <si>
    <t>https://twitter.com/#!/trurating/status/1084906200792104960</t>
  </si>
  <si>
    <t>https://twitter.com/#!/natalie_berg/status/1085171578177024001</t>
  </si>
  <si>
    <t>https://twitter.com/#!/trurating/status/1085162499366895616</t>
  </si>
  <si>
    <t>https://twitter.com/#!/adinnocenzio/status/1085175575612928006</t>
  </si>
  <si>
    <t>https://twitter.com/#!/trurating/status/1085177720722599936</t>
  </si>
  <si>
    <t>https://twitter.com/#!/trurating/status/1085198685049446401</t>
  </si>
  <si>
    <t>https://twitter.com/#!/trurating/status/1085211327314972672</t>
  </si>
  <si>
    <t>https://twitter.com/#!/trurating/status/1085225223933300737</t>
  </si>
  <si>
    <t>https://twitter.com/#!/trurating/status/1085226006368186369</t>
  </si>
  <si>
    <t>https://twitter.com/#!/rmhpos/status/1083005840330616832</t>
  </si>
  <si>
    <t>https://twitter.com/#!/rmhpos/status/1083443893369065472</t>
  </si>
  <si>
    <t>https://twitter.com/#!/rmhpos/status/1085034102481289217</t>
  </si>
  <si>
    <t>https://twitter.com/#!/rmhpos/status/1085178588733890560</t>
  </si>
  <si>
    <t>https://twitter.com/#!/rmhpos/status/1085247482659987456</t>
  </si>
  <si>
    <t>https://twitter.com/#!/trurating/status/1083656769631600640</t>
  </si>
  <si>
    <t>https://twitter.com/#!/trurating/status/1085179521605738497</t>
  </si>
  <si>
    <t>https://twitter.com/#!/trurating/status/1085243803978682368</t>
  </si>
  <si>
    <t>https://twitter.com/#!/trurating/status/1085245878959517698</t>
  </si>
  <si>
    <t>https://twitter.com/#!/trurating/status/1085246226499543041</t>
  </si>
  <si>
    <t>https://twitter.com/#!/trurating/status/1084516751730229251</t>
  </si>
  <si>
    <t>https://twitter.com/#!/trurating/status/1085263153682939907</t>
  </si>
  <si>
    <t>https://twitter.com/#!/accuviasw/status/1084947869478649856</t>
  </si>
  <si>
    <t>https://twitter.com/#!/accuviasw/status/1084948450230325249</t>
  </si>
  <si>
    <t>https://twitter.com/#!/accuviasw/status/1085532489005838336</t>
  </si>
  <si>
    <t>https://twitter.com/#!/trurating/status/1083005105807507458</t>
  </si>
  <si>
    <t>https://twitter.com/#!/trurating/status/1085566575497830400</t>
  </si>
  <si>
    <t>https://twitter.com/#!/stevenpdennis/status/1085665458664194049</t>
  </si>
  <si>
    <t>https://twitter.com/#!/trurating/status/1085658235338579973</t>
  </si>
  <si>
    <t>https://twitter.com/#!/trurating/status/1086008029106057217</t>
  </si>
  <si>
    <t>https://twitter.com/#!/trurating/status/1086323996327596032</t>
  </si>
  <si>
    <t>https://twitter.com/#!/trurating/status/1086673043295035393</t>
  </si>
  <si>
    <t>https://twitter.com/#!/aptos_retail/status/1084954728570806272</t>
  </si>
  <si>
    <t>https://twitter.com/#!/aptos_retail/status/1085226182864449537</t>
  </si>
  <si>
    <t>https://twitter.com/#!/trurating/status/1084849529373913088</t>
  </si>
  <si>
    <t>https://twitter.com/#!/trurating/status/1084958310539894784</t>
  </si>
  <si>
    <t>https://twitter.com/#!/trurating/status/1085226297943605248</t>
  </si>
  <si>
    <t>https://twitter.com/#!/trurating/status/1084412493244571649</t>
  </si>
  <si>
    <t>https://twitter.com/#!/trurating/status/1084481008890769414</t>
  </si>
  <si>
    <t>https://twitter.com/#!/trurating/status/1084823872044781570</t>
  </si>
  <si>
    <t>https://twitter.com/#!/trurating/status/1084825740531494913</t>
  </si>
  <si>
    <t>https://twitter.com/#!/trurating/status/1084828393890299905</t>
  </si>
  <si>
    <t>https://twitter.com/#!/trurating/status/1084835123659329537</t>
  </si>
  <si>
    <t>https://twitter.com/#!/trurating/status/1084869037497020416</t>
  </si>
  <si>
    <t>https://twitter.com/#!/trurating/status/1085222058072657920</t>
  </si>
  <si>
    <t>https://twitter.com/#!/trurating/status/1085250470271217666</t>
  </si>
  <si>
    <t>https://twitter.com/#!/trurating/status/1086261219466588160</t>
  </si>
  <si>
    <t>https://twitter.com/#!/trurating/status/1086351998709043200</t>
  </si>
  <si>
    <t>https://twitter.com/#!/andrewbusby/status/1085173262399782912</t>
  </si>
  <si>
    <t>https://twitter.com/#!/andrewbusby/status/1086680504244625408</t>
  </si>
  <si>
    <t>https://twitter.com/#!/mazzaknights/status/1084892406699487233</t>
  </si>
  <si>
    <t>https://twitter.com/#!/trurating/status/1083823161865629699</t>
  </si>
  <si>
    <t>https://twitter.com/#!/trurating/status/1083823672878604288</t>
  </si>
  <si>
    <t>https://twitter.com/#!/trurating/status/1084504496393334784</t>
  </si>
  <si>
    <t>https://twitter.com/#!/trurating/status/1084852661877276673</t>
  </si>
  <si>
    <t>https://twitter.com/#!/trurating/status/1084889789155794944</t>
  </si>
  <si>
    <t>https://twitter.com/#!/trurating/status/1084894469965504512</t>
  </si>
  <si>
    <t>https://twitter.com/#!/trurating/status/1085197393170071552</t>
  </si>
  <si>
    <t>https://twitter.com/#!/trurating/status/1085211638054170624</t>
  </si>
  <si>
    <t>https://twitter.com/#!/trurating/status/1085248982870315009</t>
  </si>
  <si>
    <t>https://twitter.com/#!/trurating/status/1085300713016578048</t>
  </si>
  <si>
    <t>https://twitter.com/#!/trurating/status/1086260885469958144</t>
  </si>
  <si>
    <t>https://twitter.com/#!/trurating/status/1086351652234375170</t>
  </si>
  <si>
    <t>https://twitter.com/#!/trurating/status/1087718552163966976</t>
  </si>
  <si>
    <t>https://twitter.com/#!/ricardo_belmar/status/1084893985724878848</t>
  </si>
  <si>
    <t>https://twitter.com/#!/subziwalla/status/1087404628227047425</t>
  </si>
  <si>
    <t>https://twitter.com/#!/ricardo_belmar/status/1087741159936536578</t>
  </si>
  <si>
    <t>https://twitter.com/#!/ethicalthink/status/1087813649589329920</t>
  </si>
  <si>
    <t>1083417379860709377</t>
  </si>
  <si>
    <t>1083649477582307329</t>
  </si>
  <si>
    <t>1083754950893715457</t>
  </si>
  <si>
    <t>1084403072565153792</t>
  </si>
  <si>
    <t>1084871269554810881</t>
  </si>
  <si>
    <t>1084994956274647040</t>
  </si>
  <si>
    <t>1085173330095890435</t>
  </si>
  <si>
    <t>1085174443993911297</t>
  </si>
  <si>
    <t>1085200059900276736</t>
  </si>
  <si>
    <t>1085200199750991872</t>
  </si>
  <si>
    <t>1085200594510467075</t>
  </si>
  <si>
    <t>1085263334050590720</t>
  </si>
  <si>
    <t>1085298358002962432</t>
  </si>
  <si>
    <t>1085534294318161920</t>
  </si>
  <si>
    <t>1086323153016623105</t>
  </si>
  <si>
    <t>1086680740799102976</t>
  </si>
  <si>
    <t>1086680765264523265</t>
  </si>
  <si>
    <t>1087393950682566657</t>
  </si>
  <si>
    <t>1087393168738394113</t>
  </si>
  <si>
    <t>1087408062502260737</t>
  </si>
  <si>
    <t>1087396616678588422</t>
  </si>
  <si>
    <t>1087399399691558914</t>
  </si>
  <si>
    <t>1087475153162981381</t>
  </si>
  <si>
    <t>1083424870753542144</t>
  </si>
  <si>
    <t>1083777086874157057</t>
  </si>
  <si>
    <t>1083780090008424448</t>
  </si>
  <si>
    <t>1083473462524633088</t>
  </si>
  <si>
    <t>1083477546354835456</t>
  </si>
  <si>
    <t>1083752163136946176</t>
  </si>
  <si>
    <t>1084492751419465728</t>
  </si>
  <si>
    <t>1084528677763928070</t>
  </si>
  <si>
    <t>1084830934828933120</t>
  </si>
  <si>
    <t>1084844225789800449</t>
  </si>
  <si>
    <t>1084854951774441472</t>
  </si>
  <si>
    <t>1084855868275990530</t>
  </si>
  <si>
    <t>1084858799519748099</t>
  </si>
  <si>
    <t>1084882240717217796</t>
  </si>
  <si>
    <t>1084829483993952256</t>
  </si>
  <si>
    <t>1084896106662703104</t>
  </si>
  <si>
    <t>1084898256742567936</t>
  </si>
  <si>
    <t>1084901962024275968</t>
  </si>
  <si>
    <t>1084905469670379520</t>
  </si>
  <si>
    <t>1084907450346565632</t>
  </si>
  <si>
    <t>1084914786775707649</t>
  </si>
  <si>
    <t>1085161732027359232</t>
  </si>
  <si>
    <t>1084906200792104960</t>
  </si>
  <si>
    <t>1085171578177024001</t>
  </si>
  <si>
    <t>1085162499366895616</t>
  </si>
  <si>
    <t>1085175575612928006</t>
  </si>
  <si>
    <t>1085177720722599936</t>
  </si>
  <si>
    <t>1085198685049446401</t>
  </si>
  <si>
    <t>1085211327314972672</t>
  </si>
  <si>
    <t>1085225223933300737</t>
  </si>
  <si>
    <t>1085226006368186369</t>
  </si>
  <si>
    <t>1083005840330616832</t>
  </si>
  <si>
    <t>1083443893369065472</t>
  </si>
  <si>
    <t>1085034102481289217</t>
  </si>
  <si>
    <t>1085178588733890560</t>
  </si>
  <si>
    <t>1085247482659987456</t>
  </si>
  <si>
    <t>1083656769631600640</t>
  </si>
  <si>
    <t>1085179521605738497</t>
  </si>
  <si>
    <t>1085243803978682368</t>
  </si>
  <si>
    <t>1085245878959517698</t>
  </si>
  <si>
    <t>1085246226499543041</t>
  </si>
  <si>
    <t>1084516751730229251</t>
  </si>
  <si>
    <t>1085263153682939907</t>
  </si>
  <si>
    <t>1084947869478649856</t>
  </si>
  <si>
    <t>1084948450230325249</t>
  </si>
  <si>
    <t>1085532489005838336</t>
  </si>
  <si>
    <t>1083005105807507458</t>
  </si>
  <si>
    <t>1085566575497830400</t>
  </si>
  <si>
    <t>1085665458664194049</t>
  </si>
  <si>
    <t>1085658235338579973</t>
  </si>
  <si>
    <t>1086008029106057217</t>
  </si>
  <si>
    <t>1086323996327596032</t>
  </si>
  <si>
    <t>1086673043295035393</t>
  </si>
  <si>
    <t>1084954728570806272</t>
  </si>
  <si>
    <t>1085226182864449537</t>
  </si>
  <si>
    <t>1084849529373913088</t>
  </si>
  <si>
    <t>1084958310539894784</t>
  </si>
  <si>
    <t>1085226297943605248</t>
  </si>
  <si>
    <t>1084412493244571649</t>
  </si>
  <si>
    <t>1084481008890769414</t>
  </si>
  <si>
    <t>1084823872044781570</t>
  </si>
  <si>
    <t>1084825740531494913</t>
  </si>
  <si>
    <t>1084828393890299905</t>
  </si>
  <si>
    <t>1084835123659329537</t>
  </si>
  <si>
    <t>1084869037497020416</t>
  </si>
  <si>
    <t>1085222058072657920</t>
  </si>
  <si>
    <t>1085250470271217666</t>
  </si>
  <si>
    <t>1086261219466588160</t>
  </si>
  <si>
    <t>1086351998709043200</t>
  </si>
  <si>
    <t>1085173262399782912</t>
  </si>
  <si>
    <t>1086680504244625408</t>
  </si>
  <si>
    <t>1084892406699487233</t>
  </si>
  <si>
    <t>1083823161865629699</t>
  </si>
  <si>
    <t>1083823672878604288</t>
  </si>
  <si>
    <t>1084504496393334784</t>
  </si>
  <si>
    <t>1084852661877276673</t>
  </si>
  <si>
    <t>1084889789155794944</t>
  </si>
  <si>
    <t>1084894469965504512</t>
  </si>
  <si>
    <t>1085197393170071552</t>
  </si>
  <si>
    <t>1085211638054170624</t>
  </si>
  <si>
    <t>1085248982870315009</t>
  </si>
  <si>
    <t>1085300713016578048</t>
  </si>
  <si>
    <t>1086260885469958144</t>
  </si>
  <si>
    <t>1086351652234375170</t>
  </si>
  <si>
    <t>1087718552163966976</t>
  </si>
  <si>
    <t>1084893985724878848</t>
  </si>
  <si>
    <t>1087404628227047425</t>
  </si>
  <si>
    <t>1087741159936536578</t>
  </si>
  <si>
    <t>1087813649589329920</t>
  </si>
  <si>
    <t>1084491310210392066</t>
  </si>
  <si>
    <t>1084463247019950080</t>
  </si>
  <si>
    <t>1084829738009575425</t>
  </si>
  <si>
    <t>1084876047806550018</t>
  </si>
  <si>
    <t>1084894922665271297</t>
  </si>
  <si>
    <t>1084815128313425922</t>
  </si>
  <si>
    <t>1084845326899531777</t>
  </si>
  <si>
    <t>1086006560319512576</t>
  </si>
  <si>
    <t>1086658364531265536</t>
  </si>
  <si>
    <t>1084457259168616448</t>
  </si>
  <si>
    <t>1084868170043789314</t>
  </si>
  <si>
    <t/>
  </si>
  <si>
    <t>1727904870</t>
  </si>
  <si>
    <t>279348481</t>
  </si>
  <si>
    <t>274283791</t>
  </si>
  <si>
    <t>1851909823</t>
  </si>
  <si>
    <t>51742704</t>
  </si>
  <si>
    <t>2949777377</t>
  </si>
  <si>
    <t>563927881</t>
  </si>
  <si>
    <t>26415809</t>
  </si>
  <si>
    <t>63787812</t>
  </si>
  <si>
    <t>2507656940</t>
  </si>
  <si>
    <t>994223300</t>
  </si>
  <si>
    <t>192160041</t>
  </si>
  <si>
    <t>en</t>
  </si>
  <si>
    <t>und</t>
  </si>
  <si>
    <t>1086352009836544001</t>
  </si>
  <si>
    <t>1084818130168369152</t>
  </si>
  <si>
    <t>1085180141431607298</t>
  </si>
  <si>
    <t>1085210147696402432</t>
  </si>
  <si>
    <t>1085223337364779009</t>
  </si>
  <si>
    <t>1085243702274998272</t>
  </si>
  <si>
    <t>1083761830789492736</t>
  </si>
  <si>
    <t>1084886668673536002</t>
  </si>
  <si>
    <t>1085183020368302080</t>
  </si>
  <si>
    <t>1085209728265998337</t>
  </si>
  <si>
    <t>1085239568163655681</t>
  </si>
  <si>
    <t>dlvr.it</t>
  </si>
  <si>
    <t>IFTTT</t>
  </si>
  <si>
    <t>LinkedIn</t>
  </si>
  <si>
    <t>Twitter for Android</t>
  </si>
  <si>
    <t>Twitter for iPhone</t>
  </si>
  <si>
    <t>Twitter Web Client</t>
  </si>
  <si>
    <t>Instagram</t>
  </si>
  <si>
    <t>Twitter Web App</t>
  </si>
  <si>
    <t>Hootsuite Inc.</t>
  </si>
  <si>
    <t>Sprout Social</t>
  </si>
  <si>
    <t>Twitter Lite</t>
  </si>
  <si>
    <t>Twitter for iPad</t>
  </si>
  <si>
    <t>TweetDeck</t>
  </si>
  <si>
    <t>Retweet</t>
  </si>
  <si>
    <t>-74.026675,40.683935 
-73.910408,40.683935 
-73.910408,40.877483 
-74.026675,40.877483</t>
  </si>
  <si>
    <t>-74.255641,40.495865 
-73.699793,40.495865 
-73.699793,40.91533 
-74.255641,40.91533</t>
  </si>
  <si>
    <t>United States</t>
  </si>
  <si>
    <t>US</t>
  </si>
  <si>
    <t>Manhattan, NY</t>
  </si>
  <si>
    <t>New York, NY</t>
  </si>
  <si>
    <t>01a9a39529b27f36</t>
  </si>
  <si>
    <t>27485069891a7938</t>
  </si>
  <si>
    <t>Manhattan</t>
  </si>
  <si>
    <t>New York</t>
  </si>
  <si>
    <t>city</t>
  </si>
  <si>
    <t>admin</t>
  </si>
  <si>
    <t>https://api.twitter.com/1.1/geo/id/01a9a39529b27f36.json</t>
  </si>
  <si>
    <t>https://api.twitter.com/1.1/geo/id/27485069891a7938.json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</si>
  <si>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</si>
  <si>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</si>
  <si>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</si>
  <si>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</si>
  <si>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</si>
  <si>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</si>
  <si>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</si>
  <si>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</si>
  <si>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</si>
  <si>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</si>
  <si>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</si>
  <si>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</si>
  <si>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</si>
  <si>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</si>
  <si>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</si>
  <si>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</si>
  <si>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</si>
  <si>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</si>
  <si>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</si>
  <si>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</si>
  <si>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</si>
  <si>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Software Times</t>
  </si>
  <si>
    <t>nmachi jidenma</t>
  </si>
  <si>
    <t>John Matthews</t>
  </si>
  <si>
    <t>_xD83D__xDCA7_ goodnight n go</t>
  </si>
  <si>
    <t>Danielle B Moser</t>
  </si>
  <si>
    <t>Jeff Wakefield</t>
  </si>
  <si>
    <t>NRF Big Show</t>
  </si>
  <si>
    <t>TruRating</t>
  </si>
  <si>
    <t>Awesome Tweets!</t>
  </si>
  <si>
    <t>Gustavo Ruiz</t>
  </si>
  <si>
    <t>Jill Bentley</t>
  </si>
  <si>
    <t>RetailManagementHero</t>
  </si>
  <si>
    <t>caroline turner</t>
  </si>
  <si>
    <t>ACCEO Solutions</t>
  </si>
  <si>
    <t>TSYS</t>
  </si>
  <si>
    <t>AURES USA</t>
  </si>
  <si>
    <t>Jeremy Krause</t>
  </si>
  <si>
    <t>Sam McKeveny</t>
  </si>
  <si>
    <t>Andrew Busby - The Retail Influencer</t>
  </si>
  <si>
    <t>Simon Sinek</t>
  </si>
  <si>
    <t>Matt Cannata</t>
  </si>
  <si>
    <t>Subziwalla</t>
  </si>
  <si>
    <t>Microsoft</t>
  </si>
  <si>
    <t>Kroger</t>
  </si>
  <si>
    <t>Tadd Wilson</t>
  </si>
  <si>
    <t>Greg Buzek</t>
  </si>
  <si>
    <t>Hector Rivera</t>
  </si>
  <si>
    <t>Erin Dorshorst</t>
  </si>
  <si>
    <t>Piers Fawkes</t>
  </si>
  <si>
    <t>Incisiv</t>
  </si>
  <si>
    <t>Fredrik Carlegren</t>
  </si>
  <si>
    <t>Peapod Delivers</t>
  </si>
  <si>
    <t>Instacart</t>
  </si>
  <si>
    <t>Ocado</t>
  </si>
  <si>
    <t>Carl Boutet</t>
  </si>
  <si>
    <t>GK SOFTWARE USA</t>
  </si>
  <si>
    <t>Anne Riley Moffat</t>
  </si>
  <si>
    <t>Jim Roddy</t>
  </si>
  <si>
    <t>Brandon Rael</t>
  </si>
  <si>
    <t>New Balance</t>
  </si>
  <si>
    <t>Caroline Baldwin</t>
  </si>
  <si>
    <t>Tory Burch</t>
  </si>
  <si>
    <t>Subrahmanyam KVJ</t>
  </si>
  <si>
    <t>Samsung Business USA</t>
  </si>
  <si>
    <t>Target</t>
  </si>
  <si>
    <t>DEG</t>
  </si>
  <si>
    <t>Kara Swisher</t>
  </si>
  <si>
    <t>Chico's®</t>
  </si>
  <si>
    <t>NBK Retail</t>
  </si>
  <si>
    <t>Courtney Reagan</t>
  </si>
  <si>
    <t>Shannon Schuyler</t>
  </si>
  <si>
    <t>SNOWE</t>
  </si>
  <si>
    <t>Ulta Beauty</t>
  </si>
  <si>
    <t>CNBC</t>
  </si>
  <si>
    <t>PwC</t>
  </si>
  <si>
    <t>WIR Leadership CR</t>
  </si>
  <si>
    <t>Lowe's</t>
  </si>
  <si>
    <t>Marvin Ellison, President &amp; CEO of Lowe’s</t>
  </si>
  <si>
    <t>John Douglas</t>
  </si>
  <si>
    <t>Natalie Berg</t>
  </si>
  <si>
    <t>Doug Stephens</t>
  </si>
  <si>
    <t>Jon Gold</t>
  </si>
  <si>
    <t>Anne D'Innocenzio</t>
  </si>
  <si>
    <t>Macy's</t>
  </si>
  <si>
    <t>Patagonia</t>
  </si>
  <si>
    <t>Accenture Retail</t>
  </si>
  <si>
    <t>Jon Reed</t>
  </si>
  <si>
    <t>Jill Puleri Standish</t>
  </si>
  <si>
    <t>Mindy Grossman</t>
  </si>
  <si>
    <t>Joan Hornig Jewelry</t>
  </si>
  <si>
    <t>Shelley Zalis</t>
  </si>
  <si>
    <t>Accuvia Software</t>
  </si>
  <si>
    <t>Steve Dennis</t>
  </si>
  <si>
    <t>Shep Hyken</t>
  </si>
  <si>
    <t>Dan Gingiss</t>
  </si>
  <si>
    <t>NRF Foundation</t>
  </si>
  <si>
    <t>The Female Quotient</t>
  </si>
  <si>
    <t>NRF</t>
  </si>
  <si>
    <t>Vala Afshar</t>
  </si>
  <si>
    <t>McDonald Butler</t>
  </si>
  <si>
    <t>Doddle</t>
  </si>
  <si>
    <t>Aptos</t>
  </si>
  <si>
    <t>Mobify</t>
  </si>
  <si>
    <t>Retail Assist</t>
  </si>
  <si>
    <t>Samsung Business UK</t>
  </si>
  <si>
    <t>IBM Industries</t>
  </si>
  <si>
    <t>Redpoint</t>
  </si>
  <si>
    <t>NCR Corporation</t>
  </si>
  <si>
    <t>Miya Knights</t>
  </si>
  <si>
    <t>Ricardo Belmar</t>
  </si>
  <si>
    <t>Think ethical</t>
  </si>
  <si>
    <t>It is all about Software</t>
  </si>
  <si>
    <t>Tech &amp; business leader. Strategic Partnerships Lead @WhatsApp @Facebook Formerly @PayPal views=mine nmachijidenma@gmail.com</t>
  </si>
  <si>
    <t>Freelance tech &amp; media writer/analyst, photograph, &amp; investment banker for AdTech, MarTech, FinTech, Fashion &amp; Tech, AI. Also Instagram https://t.co/1jCbjmPojA</t>
  </si>
  <si>
    <t>.</t>
  </si>
  <si>
    <t>Talent Management Executive | Can’t have a great #CustomerExperience without a great #EmployeeExperience | #PersonalBranding Author #Lifes2Short4Work2Stink</t>
  </si>
  <si>
    <t>Biz Dev &amp; Strategy, info consumer, strategic thinker, data collector, pattern discerner, trend diviner,marketing visionary in retail &amp; payment systems</t>
  </si>
  <si>
    <t>The official account for all things NRF: Retail's Big Show. #nrf2019</t>
  </si>
  <si>
    <t>Welcome! We’re changing the way the world gains insight. Join the conversation. #CX #CustomerFeedback</t>
  </si>
  <si>
    <t>Fashion Business Insights RT's #FashionThinking 2 #FashionBiZ Glocal Blend || RT's Insights Negocios Moda  #PensamientoModa 2 #ModaBiZ Mezcla Glocal 2013 - 2019</t>
  </si>
  <si>
    <t>Marketer &amp; reader. Interest in #tech #retail and #CX. Lover of cosy corners for curling up with a good book.</t>
  </si>
  <si>
    <t>Complete #retail point-of-sale solution (next-gen #MSDYN RMS) that lets small to mid-sized retailers manage all back-office &amp; POS tasks #RMHpos #RMHcentral</t>
  </si>
  <si>
    <t>http://www.bulb.co.uk/refer/carolinet2804</t>
  </si>
  <si>
    <t>ACCEO, programmée pour votre performance | ACCEO, programmed for your performance</t>
  </si>
  <si>
    <t>TSYS offers seamless, secure solutions across the payments spectrum and around the globe for payment providers, businesses and consumers. (NYSE: TSS)</t>
  </si>
  <si>
    <t>Founded in 1989, AURES Group manufacture &amp; distribute innovative, reliable, high-performance point-of-sale systems and related peripherals across the globe</t>
  </si>
  <si>
    <t>Video Production Agency - loving Video and the amazing endless possibilities that exist</t>
  </si>
  <si>
    <t>Passionate Customer Experience sales executive. Always up for a great conversation. Enjoy craft beer and watching my #Gators.</t>
  </si>
  <si>
    <t>Retail Analyst, Writer &amp; Keynote Speaker | Contributor @Forbes | Founder @RetailReflect | @IBM Futurist | Top 20 Retail Influencer | Contributor @RetailWeek</t>
  </si>
  <si>
    <t>To run &amp; jump &amp; laugh &amp; cry &amp; love &amp; hope &amp; imagine...to experience as much as I can all for one purpose: to inspire. Books: Start With Why &amp; Leaders Eat Last.</t>
  </si>
  <si>
    <t>ECommerce | Technology | Jets Football Views My Own</t>
  </si>
  <si>
    <t>Over 4000 of your favorite #Indian #groceries delivered FREE next-day right to your door. 10% off your first order with code SUBZI10</t>
  </si>
  <si>
    <t>We’re on a mission to empower every person and every organization on the planet to achieve more. Support: @MicrosoftHelps</t>
  </si>
  <si>
    <t>Fresh food. Low prices. Follow us for special offers, digital coupons, community updates, recipes and more.</t>
  </si>
  <si>
    <t>Now: VP Biz Dev @shoprunner | Often: @nextgenvp | Was: @arisevsinc @ibmretail @ibmgbs @toshibagcs @dardenmba | Dig: #local #food | Mine: all</t>
  </si>
  <si>
    <t>Retail/Hospitality Technology Analyst, Orphan/Human Trafficking advocate</t>
  </si>
  <si>
    <t>Senior Product Marketing Manager at Salesforce</t>
  </si>
  <si>
    <t>Founder &amp; Editor-in-Chief of http://t.co/NoVzpaJqUf || Relentless Sharer of Ideas || Advocate for Creativity &amp; Innovation || http://t.co/QiWzLc21nt</t>
  </si>
  <si>
    <t>Digital transformation insights for consumer industries.</t>
  </si>
  <si>
    <t>Global Marketing Executive, @ToshibaCommerce | Retail Enthusiast #EmpoweringRetail | Thunderbird Alumni | Global Explorer | Proud Father | Let’s Talk</t>
  </si>
  <si>
    <t>We are the largest U.S. grocery delivery service. We make your life easier &amp; strive to amaze &amp; delight you every single day. Tweeting: Monday-Friday</t>
  </si>
  <si>
    <t>Grocery delivery in as little as one hour! Questions? https://t.co/U7szgy4hhh or call us 1-888-246-7822.</t>
  </si>
  <si>
    <t>Ocado, the online supermarket. Our team are here all day, seven days a week to answer your tweets. #Ocado</t>
  </si>
  <si>
    <t>Retail. Business. Intelligence.</t>
  </si>
  <si>
    <t>GK Software breaks down the barriers to unified commerce as a recognized leader in #omnichannel. #Retail #Hospitality #Grocery</t>
  </si>
  <si>
    <t>Editor at Bloomberg in NYC. Also: runner, Baltimore native, Bowdoin alum, Bernese mountain mama &amp; accidental metals enthusiast. Opinions my own.</t>
  </si>
  <si>
    <t>#VAR #ISV Business Advisor, Author, Blogger, Podcast Host, Speaker/Moderator</t>
  </si>
  <si>
    <t>#Retail #Strategy &amp; #operations expert. Passionate about #innovation, #customerexperience #retail #digital, #travel. #Proudfather of 2 #amazing #kids #genX</t>
  </si>
  <si>
    <t>Fearlessly Independent since 1906.</t>
  </si>
  <si>
    <t>Journalist in London. @EssRetail Ed. Former @ComputerWeekly &amp; @RetailWeek. Food obsessed. Bujo addict. G&amp;T enthusiast. Welshie.</t>
  </si>
  <si>
    <t>Founder, Designer &amp; CEO.                          @toryburchfdn @torysport</t>
  </si>
  <si>
    <t>Technology | Science | Business | Media | Internet | Life | Views Personal</t>
  </si>
  <si>
    <t>See what’s trending in your industry at Samsung Business. Need help? Tweet @SamsungSupport For #security updates, follow @SamsungSecure</t>
  </si>
  <si>
    <t>Expect More, Pay Less. Sharing that Target feeling. Guest service questions → @AskTarget</t>
  </si>
  <si>
    <t>A full-service digital agency purpose-built to meet brands in the moment with relevant and data-driven marketing, commerce, and collaboration solutions.</t>
  </si>
  <si>
    <t>Grumpy lady of tech</t>
  </si>
  <si>
    <t>We dress in our outside voices. Adore color. Like big jewelry and big laughs. And every day, we grow a little bolder. #HowBoldAreYou</t>
  </si>
  <si>
    <t>NBK Retail is a consultancy specialising in retail strategy and future trends. This feed is only for blog posts, follow @natalie_berg for regular updates.</t>
  </si>
  <si>
    <t>@CNBC reporter, alum @NYUStern @MiamiUniversity, marathons, country music &amp; OSU football. Livin' the NYC dream but forever a proud Ohioan. Tips? retail@cnbc.com</t>
  </si>
  <si>
    <t>@PwCUS Chief Purpose Officer, Responsible Business Leader, PwC Foundation President, #CEOAction advocate, wife, mom, dog lover &amp; @umichfootball fan</t>
  </si>
  <si>
    <t>Home essentials for whatever life brings. #StartWithSnowe</t>
  </si>
  <si>
    <t>All things beauty, all in one place.</t>
  </si>
  <si>
    <t>First in business worldwide.</t>
  </si>
  <si>
    <t>Latest news and insights from and about the PwC worldwide network.</t>
  </si>
  <si>
    <t>The WIR Leadership Circle is a unique networking organization that enables women in leadership positions at retail companies to network, learn and connect.</t>
  </si>
  <si>
    <t>Start with Lowe’s for the info Pros need _xD83D__xDC69_‍_xD83D__xDD27__xD83D__xDC68_‍_xD83D__xDD27_ and the tips DIY-ers want _xD83C__xDFE0_.</t>
  </si>
  <si>
    <t>Committed to my Faith, Family and Company</t>
  </si>
  <si>
    <t>CIO at MCM Fashion Group and based in Seoul/Hong Kong. Even more passionate about innovative use of technology and frequent use of humour.</t>
  </si>
  <si>
    <t>Retail analyst &amp; founder @nbkretail. Tweeting about global retail trends through an Anglo-American lens _xD83D__xDED2__xD83D__xDCE6_ ‘Amazon’ co-author _xD83D__xDCD6_ https://amzn.to/2RPs1K0</t>
  </si>
  <si>
    <t>Speaker, author of Reengineering #Retail &amp; global advisor on the #FutureOfRetail. Syndicated columnist for CBC Radio. Contributor to The Business of Fashion.</t>
  </si>
  <si>
    <t>Lobbyist for a national trade association working on supply chain issues.</t>
  </si>
  <si>
    <t>National Retail Writer for The Associated Press. Having fun with standup comedy. Email me story pitches :adinnocenzio@ap.org. My work: https://t.co/DH276Cafco</t>
  </si>
  <si>
    <t>Must-have fashion &amp; exciting events. Share your fave finds with #macyslove. Need help? DM us.</t>
  </si>
  <si>
    <t>We’re in business to save our home planet.</t>
  </si>
  <si>
    <t>Join us on LinkedIn: https://t.co/AEBQIl4MQr #RetailwithPurpose</t>
  </si>
  <si>
    <t>Diginomica co-founder + Enterprise Irregular who blogs/videocasts on the enterprise, w/ dash of bootstrappin' + media hacks. OK, I rant sometimes.</t>
  </si>
  <si>
    <t>Global Retail Practice Lead at Accenture. Passionate about #technology and #innovation in #retail. Advocate for #womeninbusiness.</t>
  </si>
  <si>
    <t>President and CEO, WW International, Inc. #WeAreWW</t>
  </si>
  <si>
    <t>Joan Hornig Jewelry donates 100% of the profits from each piece sold to a charity of the purchaser's choosing. 
Philanthropy is Beautiful®.</t>
  </si>
  <si>
    <t>Champion of equality, CEO of @femalequotient, founder of The Girls’ Lounge, and all-around chief troublemaker.</t>
  </si>
  <si>
    <t>Consultant, keynote speaker, author, &amp; catalyst on remarkable #retail and digital disruption. @Forbes contributor. C-level exec @NeimanMarcus in a past life.</t>
  </si>
  <si>
    <t>Shep Hyken, customer service and experience expert, keynote speaker and NYT bestselling author, helps companies deliver AMAZING customer service experiences!</t>
  </si>
  <si>
    <t>Keynote Speaker/Author/Podcaster on #CustomerExperience &amp; #SocialMedia | @Forbes contributor | @Persado VP, formerly #marketing at @McDonalds @Humana @Discover</t>
  </si>
  <si>
    <t>Retail’s future isn’t what, it’s who. We’re the philanthropic arm of @NRFnews shaping #retailsfuture and helping people #riseinretail.</t>
  </si>
  <si>
    <t>When you put women into any equation, the equation gets better. #TheFemaleQuotient is the home of equality and champion of women.</t>
  </si>
  <si>
    <t>The National Retail Federation is the world's largest retail trade association, representing all retail formats for America's largest private sector employer.</t>
  </si>
  <si>
    <t>Chief Digital Evangelist @Salesforce | Columnist: @ZDNet @HuffPost | Show: @DisrupTVShow | Book: http://bit.ly/tposbe</t>
  </si>
  <si>
    <t>We’re an award winning B2B sales &amp; marketing agency for ambitious technology companies. We drive compelling campaigns to help accelerate sales results and ROI.</t>
  </si>
  <si>
    <t>Changing the way you collect and return your online shopping. Find us at the checkout when you click &amp; collect.</t>
  </si>
  <si>
    <t>Aptos® empowers retailers to engage customers differently with personalized, efficient and seamless experiences, no matter when, where or how they shop.</t>
  </si>
  <si>
    <t>Digital Experience Platform for building customer-first shopping experiences through Progressive Web Apps, Accelerated Mobile Pages, and native apps.</t>
  </si>
  <si>
    <t>We provide award-winning IT solutions and services to leading brands in retail &amp; hospitality worldwide. Tweeting all things technology related.</t>
  </si>
  <si>
    <t>Follow us to keep up to date with the latest news and information about Samsung Business products, solutions and events</t>
  </si>
  <si>
    <t>Download Industrious Magazine issue 4 today: https://ibm.co/industriousmag</t>
  </si>
  <si>
    <t>Seed. Early. Growth. Redpoint backs exceptional founders to create new markets and redefine existing ones.</t>
  </si>
  <si>
    <t>We are NCR, leader in banking and commerce solutions. #Financial #Retail #Hospitality #Travel #NCRlife</t>
  </si>
  <si>
    <t>dunnhumby is the global leader in Customer #DataScience, empowering businesses everywhere to compete and thrive in the modern data-driven economy.</t>
  </si>
  <si>
    <t>Co-author, ‘Amazon’ out 3rd Jan. 2019 _xD83D__xDCD6_https://t.co/H6iK5ioVzS | Head of Industry Insight at @WeAreEagleEye &amp; @RetailTechUK Publisher _xD83D__xDD0E__xD83D__xDED2__xD83D__xDCF2_</t>
  </si>
  <si>
    <t>Creating business value from #DigitalTransformation at the intersection of #Retail, #SupplyChain &amp; #CX for digital enterprises. @RetailWire #BrainTrust member.</t>
  </si>
  <si>
    <t>Sharing news and stories to help you think more ethically, be more ethical and shop more ethically #ethicalthinking #ethicalshopping #fairtrade</t>
  </si>
  <si>
    <t xml:space="preserve">Canada, Charlottetown </t>
  </si>
  <si>
    <t>sf bay area</t>
  </si>
  <si>
    <t>Jersey City/Greater NYC</t>
  </si>
  <si>
    <t>Asheville, NC</t>
  </si>
  <si>
    <t>Clearwater, FL</t>
  </si>
  <si>
    <t xml:space="preserve">Bogota Colombia LatinAmerica </t>
  </si>
  <si>
    <t>Atlanta, GA</t>
  </si>
  <si>
    <t>Napa, CA</t>
  </si>
  <si>
    <t>South East, England</t>
  </si>
  <si>
    <t>Montréal</t>
  </si>
  <si>
    <t>Columbus, GA</t>
  </si>
  <si>
    <t>australia</t>
  </si>
  <si>
    <t>London</t>
  </si>
  <si>
    <t>Munich, Germany</t>
  </si>
  <si>
    <t>Nashville, TN</t>
  </si>
  <si>
    <t>Atlanta, GA, United States</t>
  </si>
  <si>
    <t>Redmond, WA</t>
  </si>
  <si>
    <t>DMV, Conshy, Chicago, anywhere</t>
  </si>
  <si>
    <t>Raleigh, NC</t>
  </si>
  <si>
    <t>New York City</t>
  </si>
  <si>
    <t>West New York, NJ</t>
  </si>
  <si>
    <t>North Carolina, USA</t>
  </si>
  <si>
    <t>East Coast and Chicagoland</t>
  </si>
  <si>
    <t>Hatfield, UK</t>
  </si>
  <si>
    <t>Montreal, Canada</t>
  </si>
  <si>
    <t>Erie, PA</t>
  </si>
  <si>
    <t>New York City area</t>
  </si>
  <si>
    <t>Boston, MA</t>
  </si>
  <si>
    <t>London, UK</t>
  </si>
  <si>
    <t>Mumbai</t>
  </si>
  <si>
    <t>Ridgefield Park, NJ</t>
  </si>
  <si>
    <t>Overland Park, KS</t>
  </si>
  <si>
    <t>San Francisco</t>
  </si>
  <si>
    <t>USA</t>
  </si>
  <si>
    <t>Englewood Cliffs, NJ</t>
  </si>
  <si>
    <t>Global</t>
  </si>
  <si>
    <t>Philadelphia, PA</t>
  </si>
  <si>
    <t>Corporate HQ, Mooresville, NC</t>
  </si>
  <si>
    <t>Seoul/Hong Kong</t>
  </si>
  <si>
    <t>Ventura, California</t>
  </si>
  <si>
    <t>Northampton, MA</t>
  </si>
  <si>
    <t>Chicago, IL</t>
  </si>
  <si>
    <t>Dallas, TX or, more likely, a plane</t>
  </si>
  <si>
    <t>St. Louis, MO</t>
  </si>
  <si>
    <t>Washington, DC</t>
  </si>
  <si>
    <t>Boston</t>
  </si>
  <si>
    <t>Headquartered in London</t>
  </si>
  <si>
    <t>UK</t>
  </si>
  <si>
    <t>Vancouver, Canada</t>
  </si>
  <si>
    <t>Nottingham, England</t>
  </si>
  <si>
    <t>UK and Ireland</t>
  </si>
  <si>
    <t>Armonk, NY</t>
  </si>
  <si>
    <t>Menlo Park CA</t>
  </si>
  <si>
    <t>Americas, Europe, Asia, Africa</t>
  </si>
  <si>
    <t>West Sussex</t>
  </si>
  <si>
    <t>Ashburn, VA</t>
  </si>
  <si>
    <t>South West, England</t>
  </si>
  <si>
    <t>http://linkedin.com/in/nmachijidenma/</t>
  </si>
  <si>
    <t>http://linkedin.com/in/johnmatthews</t>
  </si>
  <si>
    <t>http://www.bltcareers.com</t>
  </si>
  <si>
    <t>http://t.co/OXX5vzGus2</t>
  </si>
  <si>
    <t>https://t.co/UTWdMk1UcL</t>
  </si>
  <si>
    <t>https://t.co/64nYxZwDQa</t>
  </si>
  <si>
    <t>http://co.linkedin.com/pub/gustavo-ruiz/93/879/94a</t>
  </si>
  <si>
    <t>http://www.rmhpos.com</t>
  </si>
  <si>
    <t>http://t.co/esexMKA1fp</t>
  </si>
  <si>
    <t>http://tsys.com</t>
  </si>
  <si>
    <t>http://www.aures.com/us/</t>
  </si>
  <si>
    <t>http://www.visualdomain.com.au</t>
  </si>
  <si>
    <t>http://t.co/BUAf1qq1zl</t>
  </si>
  <si>
    <t>https://t.co/L2HZxxDiij</t>
  </si>
  <si>
    <t>https://t.co/PUGZIAK8GG</t>
  </si>
  <si>
    <t>https://t.co/JJ65ZsbMTf</t>
  </si>
  <si>
    <t>https://t.co/bKBtZeAFrh</t>
  </si>
  <si>
    <t>http://t.co/4HKQ5HmWcJ</t>
  </si>
  <si>
    <t>https://t.co/SccMeUVFOL</t>
  </si>
  <si>
    <t>http://www.ihlservices.com</t>
  </si>
  <si>
    <t>http://t.co/rM7cxBmoEu</t>
  </si>
  <si>
    <t>http://www.incisiv.io</t>
  </si>
  <si>
    <t>https://t.co/73teIYGjMR</t>
  </si>
  <si>
    <t>http://t.co/LgcSTbOIG1</t>
  </si>
  <si>
    <t>https://t.co/Pa5owkiQ9t</t>
  </si>
  <si>
    <t>http://www.ocado.com</t>
  </si>
  <si>
    <t>https://t.co/z3RchDl43B</t>
  </si>
  <si>
    <t>https://t.co/X0dltisYLF</t>
  </si>
  <si>
    <t>https://t.co/sWb71ALtaq</t>
  </si>
  <si>
    <t>http://www.HireLikeYouJustBeatCancer.com</t>
  </si>
  <si>
    <t>https://t.co/wEuX3HajSK</t>
  </si>
  <si>
    <t>http://www.newbalance.com</t>
  </si>
  <si>
    <t>https://t.co/eTt9XWop5H</t>
  </si>
  <si>
    <t>https://t.co/Pq1RM6BhvW</t>
  </si>
  <si>
    <t>http://www.samsung.com/us/business/</t>
  </si>
  <si>
    <t>https://t.co/z2FdrFw3ap</t>
  </si>
  <si>
    <t>https://t.co/2GEJzT2Ccx</t>
  </si>
  <si>
    <t>http://recode.net</t>
  </si>
  <si>
    <t>http://www.chicos.com</t>
  </si>
  <si>
    <t>https://t.co/d2JnJNk2m4</t>
  </si>
  <si>
    <t>https://t.co/OPub4UDJuD</t>
  </si>
  <si>
    <t>http://www.pwc.com/us/en/about-us/corporate-responsibility/index.jhtml</t>
  </si>
  <si>
    <t>http://www.snowehome.com</t>
  </si>
  <si>
    <t>http://t.co/YRl8wIIEUi</t>
  </si>
  <si>
    <t>https://www.cnbc.com/</t>
  </si>
  <si>
    <t>http://pwc.com</t>
  </si>
  <si>
    <t>http://www.wirlc.com</t>
  </si>
  <si>
    <t>http://t.co/J2cX7WBayh</t>
  </si>
  <si>
    <t>http://nbkretail.com/</t>
  </si>
  <si>
    <t>https://t.co/pJYeUVjFEp</t>
  </si>
  <si>
    <t>https://t.co/2QmQWt57Nx</t>
  </si>
  <si>
    <t>https://t.co/3Zs5VqGsK1</t>
  </si>
  <si>
    <t>https://t.co/zjjWy6RulD</t>
  </si>
  <si>
    <t>https://t.co/nTCPwKeGId</t>
  </si>
  <si>
    <t>http://www.diginomica.com</t>
  </si>
  <si>
    <t>https://t.co/1SL66C0BfL</t>
  </si>
  <si>
    <t>http://t.co/Vitz9RzcVx</t>
  </si>
  <si>
    <t>http://www.TheFemaleQuotient.com</t>
  </si>
  <si>
    <t>http://www.accuvia.com</t>
  </si>
  <si>
    <t>https://t.co/Ze9FMnOq7k</t>
  </si>
  <si>
    <t>https://t.co/u8sUkSPpas</t>
  </si>
  <si>
    <t>https://t.co/uCX8SYEn3z</t>
  </si>
  <si>
    <t>https://t.co/wXzxLUq26Z</t>
  </si>
  <si>
    <t>http://www.thefemalequotient.com</t>
  </si>
  <si>
    <t>https://t.co/aqhzdXHpe8</t>
  </si>
  <si>
    <t>https://www.zdnet.com/meet-the-team/us/vafshar/</t>
  </si>
  <si>
    <t>https://t.co/6YMhiArYiD</t>
  </si>
  <si>
    <t>https://t.co/0bFCavKofo</t>
  </si>
  <si>
    <t>http://t.co/h0aihpdOeU</t>
  </si>
  <si>
    <t>http://t.co/K73B9guaWl</t>
  </si>
  <si>
    <t>https://t.co/vs4zRToZRG</t>
  </si>
  <si>
    <t>http://www.samsung.com/uk/business</t>
  </si>
  <si>
    <t>https://www.ibm.com/industries</t>
  </si>
  <si>
    <t>https://t.co/1j9MeI2pAC</t>
  </si>
  <si>
    <t>http://t.co/AhcIc5Hgnp</t>
  </si>
  <si>
    <t>http://t.co/QxRV7GNBK9</t>
  </si>
  <si>
    <t>http://t.co/yWfn3TjzUQ</t>
  </si>
  <si>
    <t>http://www.linkedin.com/in/rbelmar</t>
  </si>
  <si>
    <t>Eastern Time (US &amp; Canada)</t>
  </si>
  <si>
    <t>Berlin</t>
  </si>
  <si>
    <t>https://pbs.twimg.com/profile_banners/183816474/1420962693</t>
  </si>
  <si>
    <t>https://pbs.twimg.com/profile_banners/3320724002/1530370731</t>
  </si>
  <si>
    <t>https://pbs.twimg.com/profile_banners/45876901/1546344100</t>
  </si>
  <si>
    <t>https://pbs.twimg.com/profile_banners/40983716/1543503370</t>
  </si>
  <si>
    <t>https://pbs.twimg.com/profile_banners/85728742/1538681705</t>
  </si>
  <si>
    <t>https://pbs.twimg.com/profile_banners/1727904870/1547656147</t>
  </si>
  <si>
    <t>https://pbs.twimg.com/profile_banners/2196241428/1462396684</t>
  </si>
  <si>
    <t>https://pbs.twimg.com/profile_banners/740627309539921920/1484209570</t>
  </si>
  <si>
    <t>https://pbs.twimg.com/profile_banners/2396644548/1446372619</t>
  </si>
  <si>
    <t>https://pbs.twimg.com/profile_banners/78691461/1461597860</t>
  </si>
  <si>
    <t>https://pbs.twimg.com/profile_banners/400224190/1539962761</t>
  </si>
  <si>
    <t>https://pbs.twimg.com/profile_banners/832195991839322113/1487846430</t>
  </si>
  <si>
    <t>https://pbs.twimg.com/profile_banners/22401318/1398299476</t>
  </si>
  <si>
    <t>https://pbs.twimg.com/profile_banners/192160041/1538045228</t>
  </si>
  <si>
    <t>https://pbs.twimg.com/profile_banners/15970050/1348031582</t>
  </si>
  <si>
    <t>https://pbs.twimg.com/profile_banners/2903784472/1523072990</t>
  </si>
  <si>
    <t>https://pbs.twimg.com/profile_banners/846360566985900032/1492023467</t>
  </si>
  <si>
    <t>https://pbs.twimg.com/profile_banners/74286565/1545335794</t>
  </si>
  <si>
    <t>https://pbs.twimg.com/profile_banners/36359791/1546524425</t>
  </si>
  <si>
    <t>https://pbs.twimg.com/profile_banners/274283791/1398201433</t>
  </si>
  <si>
    <t>https://pbs.twimg.com/profile_banners/21562786/1469037124</t>
  </si>
  <si>
    <t>https://pbs.twimg.com/profile_banners/212360864/1435031533</t>
  </si>
  <si>
    <t>https://pbs.twimg.com/profile_banners/809786649185947648/1496855625</t>
  </si>
  <si>
    <t>https://pbs.twimg.com/profile_banners/279348481/1547915918</t>
  </si>
  <si>
    <t>https://pbs.twimg.com/profile_banners/31168579/1544468934</t>
  </si>
  <si>
    <t>https://pbs.twimg.com/profile_banners/618480916/1538676587</t>
  </si>
  <si>
    <t>https://pbs.twimg.com/profile_banners/20155502/1516288891</t>
  </si>
  <si>
    <t>https://pbs.twimg.com/profile_banners/20669543/1546626677</t>
  </si>
  <si>
    <t>https://pbs.twimg.com/profile_banners/941008479661318150/1547827773</t>
  </si>
  <si>
    <t>https://pbs.twimg.com/profile_banners/1851909823/1525448570</t>
  </si>
  <si>
    <t>https://pbs.twimg.com/profile_banners/51742704/1398967604</t>
  </si>
  <si>
    <t>https://pbs.twimg.com/profile_banners/2949777377/1471629857</t>
  </si>
  <si>
    <t>https://pbs.twimg.com/profile_banners/5838072/1519908788</t>
  </si>
  <si>
    <t>https://pbs.twimg.com/profile_banners/199743728/1454067336</t>
  </si>
  <si>
    <t>https://pbs.twimg.com/profile_banners/19028615/1536867622</t>
  </si>
  <si>
    <t>https://pbs.twimg.com/profile_banners/12387072/1398230095</t>
  </si>
  <si>
    <t>https://pbs.twimg.com/profile_banners/563927881/1547139756</t>
  </si>
  <si>
    <t>https://pbs.twimg.com/profile_banners/89084561/1546440194</t>
  </si>
  <si>
    <t>https://pbs.twimg.com/profile_banners/26415809/1545148478</t>
  </si>
  <si>
    <t>https://pbs.twimg.com/profile_banners/5763262/1411788872</t>
  </si>
  <si>
    <t>https://pbs.twimg.com/profile_banners/70509424/1537466454</t>
  </si>
  <si>
    <t>https://pbs.twimg.com/profile_banners/969522596382478336/1519987875</t>
  </si>
  <si>
    <t>https://pbs.twimg.com/profile_banners/160983113/1467243840</t>
  </si>
  <si>
    <t>https://pbs.twimg.com/profile_banners/388335688/1463592461</t>
  </si>
  <si>
    <t>https://pbs.twimg.com/profile_banners/3022587545/1497540640</t>
  </si>
  <si>
    <t>https://pbs.twimg.com/profile_banners/28134825/1534371162</t>
  </si>
  <si>
    <t>https://pbs.twimg.com/profile_banners/20402945/1533568341</t>
  </si>
  <si>
    <t>https://pbs.twimg.com/profile_banners/40937524/1548096025</t>
  </si>
  <si>
    <t>https://pbs.twimg.com/profile_banners/2507656940/1444942411</t>
  </si>
  <si>
    <t>https://pbs.twimg.com/profile_banners/19336500/1518114455</t>
  </si>
  <si>
    <t>https://pbs.twimg.com/profile_banners/2413051784/1530566333</t>
  </si>
  <si>
    <t>https://pbs.twimg.com/profile_banners/376110207/1378789733</t>
  </si>
  <si>
    <t>https://pbs.twimg.com/profile_banners/19344258/1542146171</t>
  </si>
  <si>
    <t>https://pbs.twimg.com/profile_banners/27549343/1511720708</t>
  </si>
  <si>
    <t>https://pbs.twimg.com/profile_banners/34755196/1464684942</t>
  </si>
  <si>
    <t>https://pbs.twimg.com/profile_banners/50687788/1546350517</t>
  </si>
  <si>
    <t>https://pbs.twimg.com/profile_banners/16191793/1541724797</t>
  </si>
  <si>
    <t>https://pbs.twimg.com/profile_banners/977035339/1498518199</t>
  </si>
  <si>
    <t>https://pbs.twimg.com/profile_banners/14935864/1367991688</t>
  </si>
  <si>
    <t>https://pbs.twimg.com/profile_banners/23588488/1495660798</t>
  </si>
  <si>
    <t>https://pbs.twimg.com/profile_banners/1513126424/1537795548</t>
  </si>
  <si>
    <t>https://pbs.twimg.com/profile_banners/36069498/1492788799</t>
  </si>
  <si>
    <t>https://pbs.twimg.com/profile_banners/1257838105/1507321316</t>
  </si>
  <si>
    <t>https://pbs.twimg.com/profile_banners/775772472549322752/1473798326</t>
  </si>
  <si>
    <t>https://pbs.twimg.com/profile_banners/18300046/1547931240</t>
  </si>
  <si>
    <t>https://pbs.twimg.com/profile_banners/20567743/1538432541</t>
  </si>
  <si>
    <t>https://pbs.twimg.com/profile_banners/994223300/1546401496</t>
  </si>
  <si>
    <t>https://pbs.twimg.com/profile_banners/20796979/1524065287</t>
  </si>
  <si>
    <t>https://pbs.twimg.com/profile_banners/1257745806/1512577999</t>
  </si>
  <si>
    <t>https://pbs.twimg.com/profile_banners/63787812/1531920776</t>
  </si>
  <si>
    <t>https://pbs.twimg.com/profile_banners/259725229/1439209336</t>
  </si>
  <si>
    <t>https://pbs.twimg.com/profile_banners/86070146/1536916228</t>
  </si>
  <si>
    <t>https://pbs.twimg.com/profile_banners/2254785098/1515173677</t>
  </si>
  <si>
    <t>https://pbs.twimg.com/profile_banners/3242625516/1498763370</t>
  </si>
  <si>
    <t>https://pbs.twimg.com/profile_banners/17368670/1519673094</t>
  </si>
  <si>
    <t>https://pbs.twimg.com/profile_banners/58783310/1548078003</t>
  </si>
  <si>
    <t>https://pbs.twimg.com/profile_banners/144803104/1505464585</t>
  </si>
  <si>
    <t>https://pbs.twimg.com/profile_banners/52144234/1546890984</t>
  </si>
  <si>
    <t>https://pbs.twimg.com/profile_banners/104286459/1531334788</t>
  </si>
  <si>
    <t>https://pbs.twimg.com/profile_banners/26061631/1522953953</t>
  </si>
  <si>
    <t>https://pbs.twimg.com/profile_banners/14294182/1527161054</t>
  </si>
  <si>
    <t>https://pbs.twimg.com/profile_banners/61513444/1398437370</t>
  </si>
  <si>
    <t>https://pbs.twimg.com/profile_banners/343633540/1487109554</t>
  </si>
  <si>
    <t>https://pbs.twimg.com/profile_banners/834007982585294848/1487679229</t>
  </si>
  <si>
    <t>es</t>
  </si>
  <si>
    <t>en-gb</t>
  </si>
  <si>
    <t>http://abs.twimg.com/images/themes/theme1/bg.png</t>
  </si>
  <si>
    <t>http://abs.twimg.com/images/themes/theme14/bg.gif</t>
  </si>
  <si>
    <t>http://abs.twimg.com/images/themes/theme9/bg.gif</t>
  </si>
  <si>
    <t>http://abs.twimg.com/images/themes/theme4/bg.gif</t>
  </si>
  <si>
    <t>http://pbs.twimg.com/profile_background_images/884945290/dd226ec31a34551ed3116f400a87e62d.jpeg</t>
  </si>
  <si>
    <t>http://pbs.twimg.com/profile_background_images/196617508/flame_final.jpg</t>
  </si>
  <si>
    <t>http://pbs.twimg.com/profile_background_images/591649473/ebqve8teissp6btp9qf2.jpeg</t>
  </si>
  <si>
    <t>http://abs.twimg.com/images/themes/theme15/bg.png</t>
  </si>
  <si>
    <t>http://abs.twimg.com/images/themes/theme10/bg.gif</t>
  </si>
  <si>
    <t>http://abs.twimg.com/images/themes/theme2/bg.gif</t>
  </si>
  <si>
    <t>http://pbs.twimg.com/profile_background_images/378800000025426303/fe96ac9801df7aa10a025179cef88b13.jpeg</t>
  </si>
  <si>
    <t>http://abs.twimg.com/images/themes/theme18/bg.gif</t>
  </si>
  <si>
    <t>http://abs.twimg.com/images/themes/theme13/bg.gif</t>
  </si>
  <si>
    <t>http://abs.twimg.com/images/themes/theme17/bg.gif</t>
  </si>
  <si>
    <t>http://abs.twimg.com/images/themes/theme7/bg.gif</t>
  </si>
  <si>
    <t>http://abs.twimg.com/images/themes/theme6/bg.gif</t>
  </si>
  <si>
    <t>http://pbs.twimg.com/profile_background_images/80374067/twitter_3.jpg</t>
  </si>
  <si>
    <t>http://abs.twimg.com/images/themes/theme5/bg.gif</t>
  </si>
  <si>
    <t>http://pbs.twimg.com/profile_background_images/441162090359685120/kDrOs8Yk.jpeg</t>
  </si>
  <si>
    <t>http://abs.twimg.com/images/themes/theme11/bg.gif</t>
  </si>
  <si>
    <t>http://pbs.twimg.com/profile_images/1047933196090978308/5XrfZm31_normal.jpg</t>
  </si>
  <si>
    <t>http://pbs.twimg.com/profile_images/720666024413171712/xVYnVFuc_normal.jpg</t>
  </si>
  <si>
    <t>http://pbs.twimg.com/profile_images/755033386989850624/T7K-6u06_normal.jpg</t>
  </si>
  <si>
    <t>http://pbs.twimg.com/profile_images/832196246395879424/tHEnYoiQ_normal.jpg</t>
  </si>
  <si>
    <t>http://pbs.twimg.com/profile_images/1223982572/73568_442667360546_566455546_5371102_4263136_n_normal.jpg</t>
  </si>
  <si>
    <t>http://pbs.twimg.com/profile_images/421544468148269056/TN4K8qIN_normal.png</t>
  </si>
  <si>
    <t>http://pbs.twimg.com/profile_images/875416480547917824/R6wl9gWl_normal.jpg</t>
  </si>
  <si>
    <t>http://pbs.twimg.com/profile_images/829112544921006082/rfcZbBI5_normal.jpg</t>
  </si>
  <si>
    <t>http://pbs.twimg.com/profile_images/563103242259681280/1IgTFGmV_normal.jpeg</t>
  </si>
  <si>
    <t>http://pbs.twimg.com/profile_images/96111735/HR08_009F_normal.jpg</t>
  </si>
  <si>
    <t>http://pbs.twimg.com/profile_images/790980433894924294/G6wA7Mn1_normal.jpg</t>
  </si>
  <si>
    <t>http://pbs.twimg.com/profile_images/666104033610825728/unyowjuO_normal.png</t>
  </si>
  <si>
    <t>http://pbs.twimg.com/profile_images/860587987595218944/41eYeA5d_normal.jpg</t>
  </si>
  <si>
    <t>http://pbs.twimg.com/profile_images/1040003252748791811/dtz1f7R6_normal.jpg</t>
  </si>
  <si>
    <t>http://pbs.twimg.com/profile_images/885176979938586629/uzVxEeKq_normal.jpg</t>
  </si>
  <si>
    <t>http://pbs.twimg.com/profile_images/778649046244360192/UhInEyzk_normal.jpg</t>
  </si>
  <si>
    <t>http://pbs.twimg.com/profile_images/1034161542659497985/96jTU3w__normal.jpg</t>
  </si>
  <si>
    <t>http://pbs.twimg.com/profile_images/1039713555875020801/DdPN3Xbl_normal.jpg</t>
  </si>
  <si>
    <t>http://pbs.twimg.com/profile_images/616215717273206784/ZXT8iOW0_normal.jpg</t>
  </si>
  <si>
    <t>http://pbs.twimg.com/profile_images/619101231399579649/Lv9dzsd7_normal.jpg</t>
  </si>
  <si>
    <t>http://pbs.twimg.com/profile_images/1015260330513948672/FxDDuOid_normal.jpg</t>
  </si>
  <si>
    <t>http://pbs.twimg.com/profile_images/938094673498968065/0y8Cq0u7_normal.jpg</t>
  </si>
  <si>
    <t>http://pbs.twimg.com/profile_images/897951620935417857/_iAanJTO_normal.jpg</t>
  </si>
  <si>
    <t>http://pbs.twimg.com/profile_images/960896975737622528/-5k32D4t_normal.jpg</t>
  </si>
  <si>
    <t>http://pbs.twimg.com/profile_images/1009463231297945606/2HEzPrHB_normal.jpg</t>
  </si>
  <si>
    <t>http://pbs.twimg.com/profile_images/517197689746755584/795gibU7_normal.jpeg</t>
  </si>
  <si>
    <t>http://pbs.twimg.com/profile_images/1042836053080637440/DFjkt-95_normal.jpg</t>
  </si>
  <si>
    <t>http://pbs.twimg.com/profile_images/969523708955066368/gxy35ifT_normal.jpg</t>
  </si>
  <si>
    <t>http://pbs.twimg.com/profile_images/553346805774434304/tVajfhpi_normal.jpeg</t>
  </si>
  <si>
    <t>http://pbs.twimg.com/profile_images/552575413356994560/Nbx-aBfL_normal.jpeg</t>
  </si>
  <si>
    <t>http://pbs.twimg.com/profile_images/1014395124036587520/vbFLjmGi_normal.jpg</t>
  </si>
  <si>
    <t>http://pbs.twimg.com/profile_images/666388171677155328/nkJUD0hH_normal.jpg</t>
  </si>
  <si>
    <t>http://pbs.twimg.com/profile_images/1053251132997406721/tEutxMDC_normal.jpg</t>
  </si>
  <si>
    <t>http://pbs.twimg.com/profile_images/908297665854787584/bcdFP4ZM_normal.jpg</t>
  </si>
  <si>
    <t>http://pbs.twimg.com/profile_images/742819912318603264/1Nn3875-_normal.jpg</t>
  </si>
  <si>
    <t>http://pbs.twimg.com/profile_images/729776009231380480/Dozl6Ihw_normal.jpg</t>
  </si>
  <si>
    <t>http://pbs.twimg.com/profile_images/1048744680492621826/sB0RSfAR_normal.jpg</t>
  </si>
  <si>
    <t>http://pbs.twimg.com/profile_images/599330041093296128/gi6Xo2Av_normal.jpg</t>
  </si>
  <si>
    <t>http://pbs.twimg.com/profile_images/918328041293496320/V-HJAd-c_normal.jpg</t>
  </si>
  <si>
    <t>http://pbs.twimg.com/profile_images/719951571816202240/UPNAWjaf_normal.jpg</t>
  </si>
  <si>
    <t>http://pbs.twimg.com/profile_images/422929217136132096/cQTPnsko_normal.jpeg</t>
  </si>
  <si>
    <t>http://pbs.twimg.com/profile_images/1071177977822613506/7ELCddNH_normal.jpg</t>
  </si>
  <si>
    <t>http://pbs.twimg.com/profile_images/725446734726336513/AwZNaoVG_normal.jpg</t>
  </si>
  <si>
    <t>http://pbs.twimg.com/profile_images/1024654017052532738/uSmFvQjL_normal.jpg</t>
  </si>
  <si>
    <t>http://pbs.twimg.com/profile_images/1160255478/jongoesoff_normal.jpg</t>
  </si>
  <si>
    <t>http://pbs.twimg.com/profile_images/981952009334153218/afsMaAr6_normal.jpg</t>
  </si>
  <si>
    <t>http://pbs.twimg.com/profile_images/992103094866472960/W92Yj0KH_normal.jpg</t>
  </si>
  <si>
    <t>http://pbs.twimg.com/profile_images/855421998901719040/4uTeLPuz_normal.jpg</t>
  </si>
  <si>
    <t>http://pbs.twimg.com/profile_images/776104497495932928/MxPvWnh0_normal.jpg</t>
  </si>
  <si>
    <t>http://pbs.twimg.com/profile_images/928314675153985536/UR1XXfIc_normal.jpg</t>
  </si>
  <si>
    <t>http://pbs.twimg.com/profile_images/1046859275644153856/fR8Ep4aQ_normal.jpg</t>
  </si>
  <si>
    <t>http://pbs.twimg.com/profile_images/986627350728241152/RxDuoLR-_normal.jpg</t>
  </si>
  <si>
    <t>http://pbs.twimg.com/profile_images/890964648488337412/wDbUhGs1_normal.jpg</t>
  </si>
  <si>
    <t>http://pbs.twimg.com/profile_images/793169268267487232/wiA0muAW_normal.jpg</t>
  </si>
  <si>
    <t>http://pbs.twimg.com/profile_images/1259558245/vala_300dpi_normal.jpg</t>
  </si>
  <si>
    <t>http://pbs.twimg.com/profile_images/1019144681765163008/7_Xtb56r_normal.jpg</t>
  </si>
  <si>
    <t>http://pbs.twimg.com/profile_images/949333641917804546/ZWDELIXM_normal.jpg</t>
  </si>
  <si>
    <t>http://pbs.twimg.com/profile_images/715678234822619136/rLDB65pb_normal.jpg</t>
  </si>
  <si>
    <t>http://pbs.twimg.com/profile_images/897740655782494209/QLuW4ho4_normal.jpg</t>
  </si>
  <si>
    <t>http://pbs.twimg.com/profile_images/661880776082984960/QbZ-_0Ig_normal.png</t>
  </si>
  <si>
    <t>http://pbs.twimg.com/profile_images/928699517398069253/Kl1eYLJX_normal.jpg</t>
  </si>
  <si>
    <t>http://pbs.twimg.com/profile_images/882626844087943168/Bxkq-fC9_normal.jpg</t>
  </si>
  <si>
    <t>http://pbs.twimg.com/profile_images/861860670438080512/cE8TrfVg_normal.jpg</t>
  </si>
  <si>
    <t>http://pbs.twimg.com/profile_images/999573776097423360/wM1LGX_7_normal.jpg</t>
  </si>
  <si>
    <t>Open Twitter Page for This Person</t>
  </si>
  <si>
    <t>https://twitter.com/softwaretimes</t>
  </si>
  <si>
    <t>https://twitter.com/nmachijidenma</t>
  </si>
  <si>
    <t>https://twitter.com/johnrmatthews</t>
  </si>
  <si>
    <t>https://twitter.com/ungoodnight</t>
  </si>
  <si>
    <t>https://twitter.com/dbmosermed</t>
  </si>
  <si>
    <t>https://twitter.com/jeff_w7</t>
  </si>
  <si>
    <t>https://twitter.com/nrfbigshow</t>
  </si>
  <si>
    <t>https://twitter.com/trurating</t>
  </si>
  <si>
    <t>https://twitter.com/nycrtweets</t>
  </si>
  <si>
    <t>https://twitter.com/guruizbiz</t>
  </si>
  <si>
    <t>https://twitter.com/jillcbentley</t>
  </si>
  <si>
    <t>https://twitter.com/rmhpos</t>
  </si>
  <si>
    <t>https://twitter.com/cazturner32</t>
  </si>
  <si>
    <t>https://twitter.com/acceo_solutions</t>
  </si>
  <si>
    <t>https://twitter.com/tsys_tss</t>
  </si>
  <si>
    <t>https://twitter.com/aures_usa</t>
  </si>
  <si>
    <t>https://twitter.com/jemkrause</t>
  </si>
  <si>
    <t>https://twitter.com/smckeveny</t>
  </si>
  <si>
    <t>https://twitter.com/andrewbusby</t>
  </si>
  <si>
    <t>https://twitter.com/simonsinek</t>
  </si>
  <si>
    <t>https://twitter.com/simo</t>
  </si>
  <si>
    <t>https://twitter.com/mattecannata</t>
  </si>
  <si>
    <t>https://twitter.com/subziwalla</t>
  </si>
  <si>
    <t>https://twitter.com/microsoft</t>
  </si>
  <si>
    <t>https://twitter.com/kroger</t>
  </si>
  <si>
    <t>https://twitter.com/smarterretail</t>
  </si>
  <si>
    <t>https://twitter.com/gregbuzek</t>
  </si>
  <si>
    <t>https://twitter.com/hlrivera</t>
  </si>
  <si>
    <t>https://twitter.com/erin_dorshorst</t>
  </si>
  <si>
    <t>https://twitter.com/piers_fawkes</t>
  </si>
  <si>
    <t>https://twitter.com/incisivio</t>
  </si>
  <si>
    <t>https://twitter.com/fcarlegren</t>
  </si>
  <si>
    <t>https://twitter.com/peapoddelivers</t>
  </si>
  <si>
    <t>https://twitter.com/instacart</t>
  </si>
  <si>
    <t>https://twitter.com/ocado</t>
  </si>
  <si>
    <t>https://twitter.com/carlboutet</t>
  </si>
  <si>
    <t>https://twitter.com/gk_software_usa</t>
  </si>
  <si>
    <t>https://twitter.com/a_riley17</t>
  </si>
  <si>
    <t>https://twitter.com/jim_roddy</t>
  </si>
  <si>
    <t>https://twitter.com/retailbrandon</t>
  </si>
  <si>
    <t>https://twitter.com/newbalance</t>
  </si>
  <si>
    <t>https://twitter.com/cl_baldwin</t>
  </si>
  <si>
    <t>https://twitter.com/toryburch</t>
  </si>
  <si>
    <t>https://twitter.com/sub8u</t>
  </si>
  <si>
    <t>https://twitter.com/samsungbizusa</t>
  </si>
  <si>
    <t>https://twitter.com/target</t>
  </si>
  <si>
    <t>https://twitter.com/degdigital</t>
  </si>
  <si>
    <t>https://twitter.com/karaswisher</t>
  </si>
  <si>
    <t>https://twitter.com/chicos</t>
  </si>
  <si>
    <t>https://twitter.com/nbkretail</t>
  </si>
  <si>
    <t>https://twitter.com/courtreagan</t>
  </si>
  <si>
    <t>https://twitter.com/shannonschuyler</t>
  </si>
  <si>
    <t>https://twitter.com/snowehome</t>
  </si>
  <si>
    <t>https://twitter.com/ultabeauty</t>
  </si>
  <si>
    <t>https://twitter.com/cnbc</t>
  </si>
  <si>
    <t>https://twitter.com/pwc</t>
  </si>
  <si>
    <t>https://twitter.com/wirleadership</t>
  </si>
  <si>
    <t>https://twitter.com/lowes</t>
  </si>
  <si>
    <t>https://twitter.com/marvinrellison</t>
  </si>
  <si>
    <t>https://twitter.com/johnldouglas</t>
  </si>
  <si>
    <t>https://twitter.com/natalie_berg</t>
  </si>
  <si>
    <t>https://twitter.com/retailprophet</t>
  </si>
  <si>
    <t>https://twitter.com/jongolddc</t>
  </si>
  <si>
    <t>https://twitter.com/adinnocenzio</t>
  </si>
  <si>
    <t>https://twitter.com/macys</t>
  </si>
  <si>
    <t>https://twitter.com/patagonia</t>
  </si>
  <si>
    <t>https://twitter.com/accentureretail</t>
  </si>
  <si>
    <t>https://twitter.com/jonerp</t>
  </si>
  <si>
    <t>https://twitter.com/jpuleri</t>
  </si>
  <si>
    <t>https://twitter.com/mindygrossman</t>
  </si>
  <si>
    <t>https://twitter.com/joanhornig</t>
  </si>
  <si>
    <t>https://twitter.com/shelleyzalis</t>
  </si>
  <si>
    <t>https://twitter.com/accuviasw</t>
  </si>
  <si>
    <t>https://twitter.com/stevenpdennis</t>
  </si>
  <si>
    <t>https://twitter.com/hyken</t>
  </si>
  <si>
    <t>https://twitter.com/dgingiss</t>
  </si>
  <si>
    <t>https://twitter.com/nrffoundation</t>
  </si>
  <si>
    <t>https://twitter.com/femalequotient</t>
  </si>
  <si>
    <t>https://twitter.com/nrfnews</t>
  </si>
  <si>
    <t>https://twitter.com/valaafshar</t>
  </si>
  <si>
    <t>https://twitter.com/mcdonaldbutler</t>
  </si>
  <si>
    <t>https://twitter.com/doddle</t>
  </si>
  <si>
    <t>https://twitter.com/aptos_retail</t>
  </si>
  <si>
    <t>https://twitter.com/mobify</t>
  </si>
  <si>
    <t>https://twitter.com/retailassist</t>
  </si>
  <si>
    <t>https://twitter.com/samsungbusiness</t>
  </si>
  <si>
    <t>https://twitter.com/ibmindustries</t>
  </si>
  <si>
    <t>https://twitter.com/redpointvc</t>
  </si>
  <si>
    <t>https://twitter.com/ncrcorporation</t>
  </si>
  <si>
    <t>https://twitter.com/dunnhumby</t>
  </si>
  <si>
    <t>https://twitter.com/mazzaknights</t>
  </si>
  <si>
    <t>https://twitter.com/ricardo_belmar</t>
  </si>
  <si>
    <t>https://twitter.com/ethicalthink</t>
  </si>
  <si>
    <t>softwaretimes
Intelligent Customer Feedback for
Retailers via new GK Software and
TruRating Partnership - Payment
Week https://t.co/6tr8oSVYQ1</t>
  </si>
  <si>
    <t>nmachijidenma
GK Software, TruRating team up
for intelligent customer feedback
for retailers https://t.co/5CJe2bsB5Z</t>
  </si>
  <si>
    <t>johnrmatthews
GK Software and TruRating Partner
on Customer Feedback Offering https://t.co/H1ZKFxBvTT</t>
  </si>
  <si>
    <t>ungoodnight
RT RTT TruRating #VideoMTV18del18
Ariana Grande</t>
  </si>
  <si>
    <t>dbmosermed
If evaluating #customerexperience
is part of your organizational
2019 strategy, I'd highly recommend
checking out T… https://t.co/PmaBZJkgys</t>
  </si>
  <si>
    <t>jeff_w7
@TruRating @NRFBigShow Any hints?</t>
  </si>
  <si>
    <t xml:space="preserve">nrfbigshow
</t>
  </si>
  <si>
    <t>trurating
RT @SmarterRetail: ICYMI: my NRF
recap #NRF2019 Two additions: Grocery
e-com going mainstream, fast. See
@kroger @Microsoft @subziwalla…</t>
  </si>
  <si>
    <t>nycrtweets
NYC! andrewbusby : Many thanks!
https://t.co/oRKVEvFogL (via Twitter
https://t.co/3yxoi9hspo)</t>
  </si>
  <si>
    <t>guruizbiz
RT @TruRating: Rolling into Day
3 of @NRFBigShow and ready to GO!
To get you in the mood for another
amazing day, here's our 5 key takeawa…</t>
  </si>
  <si>
    <t>jillcbentley
RT @TruRating: Did you know a smile
can increase customer spend by
up to 20%? Come on find the @TruRating
team at @NRFBigShow booths #3705…</t>
  </si>
  <si>
    <t>rmhpos
That's a wrap...Thank you ALL for
a great #NRF2019! #AdvantageSolutions
#BIITCORP @TruRating @AURES_USA
@TSYS_TSS… https://t.co/VVaqw4HPBa</t>
  </si>
  <si>
    <t>cazturner32
RT @TruRating: If you haven't already
been, why not pay a trip to our
partner @acceo_solutions booth
at NRF #4635. Learn about their
unifie…</t>
  </si>
  <si>
    <t xml:space="preserve">acceo_solutions
</t>
  </si>
  <si>
    <t xml:space="preserve">tsys_tss
</t>
  </si>
  <si>
    <t xml:space="preserve">aures_usa
</t>
  </si>
  <si>
    <t>jemkrause
Best dogs in town _xD83C__xDF2D__xD83C__xDF2D__xD83C__xDF2D_ #papayadog
#hotdogs #yum #yummy #nyc #food
#culture #hungry #night @trurating
#trurating… https://t.co/OZvst3IrXZ</t>
  </si>
  <si>
    <t>smckeveny
What a great #NRF2019 this year?
In case you missed it, you check
out some of the key takeaways here.
Big thank you to our amazing @TruRating
marketing team. https://t.co/7TOqlEdBw4</t>
  </si>
  <si>
    <t>andrewbusby
RT @TruRating: Take yourself back
to the Big Apple with our roundup
of our highlights from the @NRFBigShow.
Featuring wise words from @simo…</t>
  </si>
  <si>
    <t xml:space="preserve">simonsinek
</t>
  </si>
  <si>
    <t xml:space="preserve">simo
</t>
  </si>
  <si>
    <t>mattecannata
RT @SmarterRetail: ICYMI: my NRF
recap #NRF2019 Two additions: Grocery
e-com going mainstream, fast. See
@kroger @Microsoft @subziwalla…</t>
  </si>
  <si>
    <t>subziwalla
RT @SmarterRetail: ICYMI: my NRF
recap #NRF2019 Two additions: Grocery
e-com going mainstream, fast. See
@kroger @Microsoft @subziwalla…</t>
  </si>
  <si>
    <t xml:space="preserve">microsoft
</t>
  </si>
  <si>
    <t xml:space="preserve">kroger
</t>
  </si>
  <si>
    <t>smarterretail
@fcarlegren @kroger @Microsoft
@subziwalla @Ocado @Instacart @PeapodDelivers
@carlboutet @IncisivIO @piers_fawkes…
https://t.co/W7A5qrMgvn</t>
  </si>
  <si>
    <t xml:space="preserve">gregbuzek
</t>
  </si>
  <si>
    <t xml:space="preserve">hlrivera
</t>
  </si>
  <si>
    <t xml:space="preserve">erin_dorshorst
</t>
  </si>
  <si>
    <t xml:space="preserve">piers_fawkes
</t>
  </si>
  <si>
    <t>incisivio
RT @SmarterRetail: ICYMI: my NRF
recap #NRF2019 Two additions: Grocery
e-com going mainstream, fast. See
@kroger @Microsoft @subziwalla…</t>
  </si>
  <si>
    <t>fcarlegren
@SmarterRetail @kroger @Microsoft
@subziwalla @Ocado @Instacart @PeapodDelivers
@carlboutet @IncisivIO… https://t.co/jFRFyH9qLA</t>
  </si>
  <si>
    <t xml:space="preserve">peapoddelivers
</t>
  </si>
  <si>
    <t xml:space="preserve">instacart
</t>
  </si>
  <si>
    <t xml:space="preserve">ocado
</t>
  </si>
  <si>
    <t>carlboutet
RT @SmarterRetail: ICYMI: my NRF
recap #NRF2019 Two additions: Grocery
e-com going mainstream, fast. See
@kroger @Microsoft @subziwalla…</t>
  </si>
  <si>
    <t>gk_software_usa
RT @TruRating: We’ve teamed up
with global leaders @GK_SOFTWARE_USA
to provide retailers with a fresh
way to listen to and learn from
thei…</t>
  </si>
  <si>
    <t xml:space="preserve">a_riley17
</t>
  </si>
  <si>
    <t xml:space="preserve">jim_roddy
</t>
  </si>
  <si>
    <t xml:space="preserve">retailbrandon
</t>
  </si>
  <si>
    <t xml:space="preserve">newbalance
</t>
  </si>
  <si>
    <t>cl_baldwin
Empowering panel at #thegirlslounge
#NRF2019 - how female leaders succeed
in male-dominated industries. Big
trend at the show this year. https://t.co/sgipBS9ymi</t>
  </si>
  <si>
    <t xml:space="preserve">toryburch
</t>
  </si>
  <si>
    <t xml:space="preserve">sub8u
</t>
  </si>
  <si>
    <t xml:space="preserve">samsungbizusa
</t>
  </si>
  <si>
    <t xml:space="preserve">target
</t>
  </si>
  <si>
    <t xml:space="preserve">degdigital
</t>
  </si>
  <si>
    <t xml:space="preserve">karaswisher
</t>
  </si>
  <si>
    <t xml:space="preserve">chicos
</t>
  </si>
  <si>
    <t xml:space="preserve">nbkretail
</t>
  </si>
  <si>
    <t xml:space="preserve">courtreagan
</t>
  </si>
  <si>
    <t xml:space="preserve">shannonschuyler
</t>
  </si>
  <si>
    <t xml:space="preserve">snowehome
</t>
  </si>
  <si>
    <t xml:space="preserve">ultabeauty
</t>
  </si>
  <si>
    <t xml:space="preserve">cnbc
</t>
  </si>
  <si>
    <t xml:space="preserve">pwc
</t>
  </si>
  <si>
    <t xml:space="preserve">wirleadership
</t>
  </si>
  <si>
    <t xml:space="preserve">lowes
</t>
  </si>
  <si>
    <t xml:space="preserve">marvinrellison
</t>
  </si>
  <si>
    <t xml:space="preserve">johnldouglas
</t>
  </si>
  <si>
    <t>natalie_berg
RT @TruRating: Rolling into Day
3 of @NRFBigShow and ready to GO!
To get you in the mood for another
amazing day, here's our 5 key takeawa…</t>
  </si>
  <si>
    <t xml:space="preserve">retailprophet
</t>
  </si>
  <si>
    <t xml:space="preserve">jongolddc
</t>
  </si>
  <si>
    <t>adinnocenzio
Macy’s CEO Jeff Gennette talks
about innovation and reimagining
store experience. #macy #NRF2019
https://t.co/kEYasyH99d</t>
  </si>
  <si>
    <t xml:space="preserve">macys
</t>
  </si>
  <si>
    <t xml:space="preserve">patagonia
</t>
  </si>
  <si>
    <t xml:space="preserve">accentureretail
</t>
  </si>
  <si>
    <t xml:space="preserve">jonerp
</t>
  </si>
  <si>
    <t xml:space="preserve">jpuleri
</t>
  </si>
  <si>
    <t xml:space="preserve">mindygrossman
</t>
  </si>
  <si>
    <t xml:space="preserve">joanhornig
</t>
  </si>
  <si>
    <t xml:space="preserve">shelleyzalis
</t>
  </si>
  <si>
    <t>accuviasw
Another NRF show in the books.
Great week in NYC. Thanks to our
partner @TruRating for their support.
#NRF19 https://t.co/AjU0qd6vsi</t>
  </si>
  <si>
    <t>stevenpdennis
Thanks! https://t.co/wE9ML06no0</t>
  </si>
  <si>
    <t xml:space="preserve">hyken
</t>
  </si>
  <si>
    <t xml:space="preserve">dgingiss
</t>
  </si>
  <si>
    <t xml:space="preserve">nrffoundation
</t>
  </si>
  <si>
    <t xml:space="preserve">femalequotient
</t>
  </si>
  <si>
    <t xml:space="preserve">nrfnews
</t>
  </si>
  <si>
    <t xml:space="preserve">valaafshar
</t>
  </si>
  <si>
    <t xml:space="preserve">mcdonaldbutler
</t>
  </si>
  <si>
    <t xml:space="preserve">doddle
</t>
  </si>
  <si>
    <t>aptos_retail
Thank you for being a valued partner!
We’re excited to have you in our
#NRF2019 booth once again!! https://t.co/CM9FMcdnza</t>
  </si>
  <si>
    <t xml:space="preserve">mobify
</t>
  </si>
  <si>
    <t xml:space="preserve">retailassist
</t>
  </si>
  <si>
    <t xml:space="preserve">samsungbusiness
</t>
  </si>
  <si>
    <t xml:space="preserve">ibmindustries
</t>
  </si>
  <si>
    <t xml:space="preserve">redpointvc
</t>
  </si>
  <si>
    <t xml:space="preserve">ncrcorporation
</t>
  </si>
  <si>
    <t xml:space="preserve">dunnhumby
</t>
  </si>
  <si>
    <t>mazzaknights
@TruRating Aha! Yes, good point
@TruRating. Being seen to listen
is just as important as saying
"thank you"! #retail #loyalty #cx
#NRF2019</t>
  </si>
  <si>
    <t>ricardo_belmar
RT @SmarterRetail: ICYMI: my NRF
recap #NRF2019 Two additions: Grocery
e-com going mainstream, fast. See
@kroger @Microsoft @subziwalla…</t>
  </si>
  <si>
    <t>ethicalthink
TruRating Announces Partnership
with TSYS to Provide Savvy Retailers
with Smarter Customer ... https://t.co/3T3kG7cD6h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</si>
  <si>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</si>
  <si>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</si>
  <si>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</si>
  <si>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</si>
  <si>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</si>
  <si>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</si>
  <si>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</si>
  <si>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</si>
  <si>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</si>
  <si>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</si>
  <si>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</si>
  <si>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</si>
  <si>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</si>
  <si>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</si>
  <si>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</si>
  <si>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</si>
  <si>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</si>
  <si>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</si>
  <si>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</si>
  <si>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</si>
  <si>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</si>
  <si>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</si>
  <si>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</si>
  <si>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</si>
  <si>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</si>
  <si>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</si>
  <si>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</si>
  <si>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</si>
  <si>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</si>
  <si>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</si>
  <si>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</si>
  <si>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</si>
  <si>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</si>
  <si>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</si>
  <si>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</si>
  <si>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</si>
  <si>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</si>
  <si>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</si>
  <si>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</si>
  <si>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</si>
  <si>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</si>
  <si>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</si>
  <si>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</si>
  <si>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</si>
  <si>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</si>
  <si>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</si>
  <si>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</si>
  <si>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</si>
  <si>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</si>
  <si>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</si>
  <si>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</si>
  <si>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</si>
  <si>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</si>
  <si>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</si>
  <si>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</si>
  <si>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</si>
  <si>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</si>
  <si>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</si>
  <si>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</si>
  <si>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</si>
  <si>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</si>
  <si>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</si>
  <si>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</si>
  <si>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</si>
  <si>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</si>
  <si>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</si>
  <si>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</si>
  <si>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</si>
  <si>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</si>
  <si>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</si>
  <si>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</si>
  <si>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https://twitter.com/andrewbusby/status/1085173262399782912</t>
  </si>
  <si>
    <t>G5 Count</t>
  </si>
  <si>
    <t>Top URLs in Tweet</t>
  </si>
  <si>
    <t>https://paymentweek.com/2019-1-10-intelligent-customer-feedback-retailers-via-new-gk-software-trurating-partnership/ https://twitter.com/trurating/status/1084849529373913088 https://twitter.com/ricardo_belmar/status/1085180141431607298 https://twitter.com/i/web/status/1084823872044781570 https://twitter.com/i/web/status/1084825740531494913 https://twitter.com/i/web/status/1084828393890299905 https://twitter.com/i/web/status/1086261219466588160 https://twitter.com/i/web/status/1086351998709043200 https://streetfightmag.com/2019/01/11/this-solution-showcases-the-future-of-collecting-customer-feedback-at-pos/ https://twitter.com/streetfightmag/status/1083761830789492736</t>
  </si>
  <si>
    <t>https://twitter.com/i/web/status/1087408062502260737 https://twitter.com/SmarterRetail/status/1086352009836544001 https://twitter.com/i/web/status/1087399399691558914</t>
  </si>
  <si>
    <t>https://twitter.com/i/web/status/1085298358002962432 https://www.youtube.com/watch?v=r0fBuRJGwrA</t>
  </si>
  <si>
    <t>https://paymentweek.com/2019-1-10-intelligent-customer-feedback-retailers-via-new-gk-software-trurating-partnership/?utm_source=dlvr.it&amp;utm_medium=twitter https://www.thepaypers.com/ecommerce/gk-software-trurating-team-up-for-intelligent-customer-feedback-for-retailers/776809-25?utm_source=dlvr.it&amp;utm_medium=twitter https://www.destinationcrm.com/Articles/ReadArticle.aspx?ArticleID=129358 https://twitter.com/i/web/status/1084871269554810881 https://twitter.com/TruRating/status/1085162499366895616 https://twitter.com/andrewbusby/status/1085173262399782912 https://www.google.com/url?rct=j&amp;sa=t&amp;url=https://www.prweb.com/releases/trurating_announces_partnership_with_tsys_to_provide_savvy_retailers_with_smarter_customer_insights/prweb16048134.htm&amp;ct=ga&amp;cd=CAIyGmY2MjVlNmMzMzQ0ZTliZTY6Y29tOmVuOlVT&amp;usg=AFQjCNEF38-fbWWIeKiwsEqEYVMP3NoAOQ</t>
  </si>
  <si>
    <t>Top Domains in Tweet in Entire Graph</t>
  </si>
  <si>
    <t>Top Domains in Tweet in G1</t>
  </si>
  <si>
    <t>Top Domains in Tweet in G2</t>
  </si>
  <si>
    <t>Top Domains in Tweet in G3</t>
  </si>
  <si>
    <t>Top Domains in Tweet in G4</t>
  </si>
  <si>
    <t>Top Domains in Tweet in G5</t>
  </si>
  <si>
    <t>Top Domains in Tweet</t>
  </si>
  <si>
    <t>twitter.com paymentweek.com trurating.com streetfightmag.com forbes.com</t>
  </si>
  <si>
    <t>twitter.com youtube.com</t>
  </si>
  <si>
    <t>twitter.com paymentweek.com thepaypers.com destinationcrm.com google.com</t>
  </si>
  <si>
    <t>Top Hashtags in Tweet in Entire Graph</t>
  </si>
  <si>
    <t>thebigshow</t>
  </si>
  <si>
    <t>cx</t>
  </si>
  <si>
    <t>aptosatnrf</t>
  </si>
  <si>
    <t>innovation</t>
  </si>
  <si>
    <t>macy</t>
  </si>
  <si>
    <t>Top Hashtags in Tweet in G1</t>
  </si>
  <si>
    <t>thegirlslounge</t>
  </si>
  <si>
    <t>Top Hashtags in Tweet in G2</t>
  </si>
  <si>
    <t>loyalty</t>
  </si>
  <si>
    <t>Top Hashtags in Tweet in G3</t>
  </si>
  <si>
    <t>advantagesolutions</t>
  </si>
  <si>
    <t>biitcorp</t>
  </si>
  <si>
    <t>Top Hashtags in Tweet in G4</t>
  </si>
  <si>
    <t>Top Hashtags in Tweet in G5</t>
  </si>
  <si>
    <t>Top Hashtags in Tweet</t>
  </si>
  <si>
    <t>nrf2019 retail customerexperience thebigshow nrf innovation cx thegirlslounge macy aptosatnrf</t>
  </si>
  <si>
    <t>nrf2019 retail loyalty cx</t>
  </si>
  <si>
    <t>nrf2019 nrf19 advantagesolutions biitcorp nrf pos</t>
  </si>
  <si>
    <t>videomtv18del18 customerexperience</t>
  </si>
  <si>
    <t>Top Words in Tweet in Entire Graph</t>
  </si>
  <si>
    <t>Words in Sentiment List#1: Positive</t>
  </si>
  <si>
    <t>Words in Sentiment List#2: Negative</t>
  </si>
  <si>
    <t>Words in Sentiment List#3: Angry/Violent</t>
  </si>
  <si>
    <t>Non-categorized Words</t>
  </si>
  <si>
    <t>Total Words</t>
  </si>
  <si>
    <t>Top Words in Tweet in G1</t>
  </si>
  <si>
    <t>booth</t>
  </si>
  <si>
    <t>big</t>
  </si>
  <si>
    <t>one</t>
  </si>
  <si>
    <t>customers</t>
  </si>
  <si>
    <t>experience</t>
  </si>
  <si>
    <t>Top Words in Tweet in G2</t>
  </si>
  <si>
    <t>icymi</t>
  </si>
  <si>
    <t>recap</t>
  </si>
  <si>
    <t>two</t>
  </si>
  <si>
    <t>additions</t>
  </si>
  <si>
    <t>Top Words in Tweet in G3</t>
  </si>
  <si>
    <t>day</t>
  </si>
  <si>
    <t>come</t>
  </si>
  <si>
    <t>another</t>
  </si>
  <si>
    <t>customer</t>
  </si>
  <si>
    <t>3</t>
  </si>
  <si>
    <t>amazing</t>
  </si>
  <si>
    <t>Top Words in Tweet in G4</t>
  </si>
  <si>
    <t>back</t>
  </si>
  <si>
    <t>wise</t>
  </si>
  <si>
    <t>words</t>
  </si>
  <si>
    <t>london</t>
  </si>
  <si>
    <t>Top Words in Tweet in G5</t>
  </si>
  <si>
    <t>feedback</t>
  </si>
  <si>
    <t>retailers</t>
  </si>
  <si>
    <t>gk</t>
  </si>
  <si>
    <t>software</t>
  </si>
  <si>
    <t>intelligent</t>
  </si>
  <si>
    <t>partnership</t>
  </si>
  <si>
    <t>Top Words in Tweet</t>
  </si>
  <si>
    <t>nrf2019 nrfbigshow trurating retail booth big one customers nrf experience</t>
  </si>
  <si>
    <t>kroger microsoft subziwalla nrf2019 smarterretail icymi nrf recap two additions</t>
  </si>
  <si>
    <t>trurating nrfbigshow day come another customer booth 3 amazing nrf2019</t>
  </si>
  <si>
    <t>trurating nrfbigshow back wise words london</t>
  </si>
  <si>
    <t>trurating customer feedback retailers gk software intelligent partnership</t>
  </si>
  <si>
    <t>Top Word Pairs in Tweet in Entire Graph</t>
  </si>
  <si>
    <t>kroger,microsoft</t>
  </si>
  <si>
    <t>microsoft,subziwalla</t>
  </si>
  <si>
    <t>icymi,nrf</t>
  </si>
  <si>
    <t>nrf,recap</t>
  </si>
  <si>
    <t>recap,nrf2019</t>
  </si>
  <si>
    <t>nrf2019,two</t>
  </si>
  <si>
    <t>two,additions</t>
  </si>
  <si>
    <t>additions,grocery</t>
  </si>
  <si>
    <t>grocery,e</t>
  </si>
  <si>
    <t>e,com</t>
  </si>
  <si>
    <t>Top Word Pairs in Tweet in G1</t>
  </si>
  <si>
    <t>find,one</t>
  </si>
  <si>
    <t>nrfbigshow,want</t>
  </si>
  <si>
    <t>want,make</t>
  </si>
  <si>
    <t>make,good</t>
  </si>
  <si>
    <t>good,time</t>
  </si>
  <si>
    <t>time,even</t>
  </si>
  <si>
    <t>even,greater</t>
  </si>
  <si>
    <t>greater,find</t>
  </si>
  <si>
    <t>one,coasters</t>
  </si>
  <si>
    <t>coasters,bring</t>
  </si>
  <si>
    <t>Top Word Pairs in Tweet in G2</t>
  </si>
  <si>
    <t>Top Word Pairs in Tweet in G3</t>
  </si>
  <si>
    <t>trurating,rolling</t>
  </si>
  <si>
    <t>rolling,day</t>
  </si>
  <si>
    <t>day,3</t>
  </si>
  <si>
    <t>3,nrfbigshow</t>
  </si>
  <si>
    <t>nrfbigshow,ready</t>
  </si>
  <si>
    <t>ready,go</t>
  </si>
  <si>
    <t>go,mood</t>
  </si>
  <si>
    <t>mood,another</t>
  </si>
  <si>
    <t>another,amazing</t>
  </si>
  <si>
    <t>amazing,day</t>
  </si>
  <si>
    <t>Top Word Pairs in Tweet in G4</t>
  </si>
  <si>
    <t>wise,words</t>
  </si>
  <si>
    <t>Top Word Pairs in Tweet in G5</t>
  </si>
  <si>
    <t>customer,feedback</t>
  </si>
  <si>
    <t>gk,software</t>
  </si>
  <si>
    <t>software,trurating</t>
  </si>
  <si>
    <t>intelligent,customer</t>
  </si>
  <si>
    <t>feedback,retailers</t>
  </si>
  <si>
    <t>Top Word Pairs in Tweet</t>
  </si>
  <si>
    <t>find,one  nrfbigshow,want  want,make  make,good  good,time  time,even  even,greater  greater,find  one,coasters  coasters,bring</t>
  </si>
  <si>
    <t>kroger,microsoft  microsoft,subziwalla  icymi,nrf  nrf,recap  recap,nrf2019  nrf2019,two  two,additions  additions,grocery  grocery,e  e,com</t>
  </si>
  <si>
    <t>trurating,rolling  rolling,day  day,3  3,nrfbigshow  nrfbigshow,ready  ready,go  go,mood  mood,another  another,amazing  amazing,day</t>
  </si>
  <si>
    <t>customer,feedback  gk,software  software,trurating  intelligent,customer  feedback,retailers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</si>
  <si>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</si>
  <si>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</si>
  <si>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</si>
  <si>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</si>
  <si>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</si>
  <si>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</si>
  <si>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</si>
  <si>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</si>
  <si>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</si>
  <si>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</si>
  <si>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</si>
  <si>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</si>
  <si>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</si>
  <si>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andrewbusby a_riley17 jim_roddy retailbrandon samsungbizusa johnldouglas degdigital jpuleri dgingiss wirleadership</t>
  </si>
  <si>
    <t>fcarlegren trurating smarterretail</t>
  </si>
  <si>
    <t>Top Mentioned in Tweet</t>
  </si>
  <si>
    <t>nrfbigshow trurating aptos_retail gk_software_usa rmhpos acceo_solutions natalie_berg nrffoundation mazzaknights target</t>
  </si>
  <si>
    <t>kroger microsoft subziwalla smarterretail ocado instacart peapoddelivers carlboutet incisivio trurating</t>
  </si>
  <si>
    <t>trurating nrfbigshow rmhpos aures_usa tsys_tss</t>
  </si>
  <si>
    <t>nrfbigshow simonsinek karaswisher mindygrossman lowes patagonia andrewbusby trurating simo</t>
  </si>
  <si>
    <t>Top Tweeters in Entire Graph</t>
  </si>
  <si>
    <t>Top Tweeters in G1</t>
  </si>
  <si>
    <t>Top Tweeters in G2</t>
  </si>
  <si>
    <t>Top Tweeters in G3</t>
  </si>
  <si>
    <t>Top Tweeters in G4</t>
  </si>
  <si>
    <t>Top Tweeters in G5</t>
  </si>
  <si>
    <t>Top Tweeters</t>
  </si>
  <si>
    <t>valaafshar cnbc macys hyken ultabeauty target jonerp cazturner32 dgingiss sub8u</t>
  </si>
  <si>
    <t>ocado kroger instacart smarterretail ricardo_belmar microsoft peapoddelivers carlboutet gregbuzek mazzaknights</t>
  </si>
  <si>
    <t>guruizbiz tsys_tss jeff_w7 aures_usa nrfbigshow natalie_berg rmhpos jillcbentley accuviasw</t>
  </si>
  <si>
    <t>karaswisher lowes andrewbusby patagonia simonsinek simo mindygrossman</t>
  </si>
  <si>
    <t>nycrtweets ungoodnight johnrmatthews nmachijidenma softwaretimes ethicalthink dbmosermed</t>
  </si>
  <si>
    <t>Top URLs in Tweet by Count</t>
  </si>
  <si>
    <t>https://paymentweek.com/2019-1-10-intelligent-customer-feedback-retailers-via-new-gk-software-trurating-partnership/ https://twitter.com/ricardo_belmar/status/1085180141431607298 https://twitter.com/mazzaknights/status/1084886668673536002 https://twitter.com/trurating/status/1084849529373913088 https://www.trurating.com/NRF2019 https://www.forbes.com/sites/stevendennis/2019/01/10/out-on-a-limb-my-14-predictions-for-retail-in-2019/#3b6b59801f0c https://twitter.com/femalequotient/status/1085243702274998272 https://twitter.com/jonerp/status/1085223337364779009 https://twitter.com/jknowles_bjss/status/1085210147696402432 https://gems.trurating.com/2019/01/15/nrf-2019-5-key-takeaways-so-far/?utm_source=Social&amp;utm_medium=TW&amp;utm_campaign=NRF%20Blog%20Post</t>
  </si>
  <si>
    <t>https://twitter.com/i/web/status/1087408062502260737 https://twitter.com/SmarterRetail/status/1086352009836544001</t>
  </si>
  <si>
    <t>Top URLs in Tweet by Salience</t>
  </si>
  <si>
    <t>Top Domains in Tweet by Count</t>
  </si>
  <si>
    <t>twitter.com trurating.com paymentweek.com forbes.com streetfightmag.com</t>
  </si>
  <si>
    <t>Top Domains in Tweet by Salience</t>
  </si>
  <si>
    <t>trurating.com paymentweek.com twitter.com forbes.com streetfightmag.com</t>
  </si>
  <si>
    <t>Top Hashtags in Tweet by Count</t>
  </si>
  <si>
    <t>nrf2019 retail customerexperience thebigshow innovation cx nrf aptosatnrf happyfriday nrf19</t>
  </si>
  <si>
    <t>nrf2019 advantagesolutions biitcorp pos nrf</t>
  </si>
  <si>
    <t>nrf2019 retail</t>
  </si>
  <si>
    <t>Top Hashtags in Tweet by Salience</t>
  </si>
  <si>
    <t>retail customerexperience thebigshow innovation cx nrf nrf2019 aptosatnrf happyfriday nrf19</t>
  </si>
  <si>
    <t>advantagesolutions biitcorp pos nrf nrf2019</t>
  </si>
  <si>
    <t>aptosatnrf retail nrf2019</t>
  </si>
  <si>
    <t>Top Words in Tweet by Count</t>
  </si>
  <si>
    <t>intelligent customer feedback retailers via new gk software partnership payment</t>
  </si>
  <si>
    <t>gk software team up intelligent customer feedback retailers</t>
  </si>
  <si>
    <t>gk software partner customer feedback offering</t>
  </si>
  <si>
    <t>rtt videomtv18del18 ariana grande</t>
  </si>
  <si>
    <t>evaluating customerexperience part organizational 2019 strategy highly recommend checking out</t>
  </si>
  <si>
    <t>nrfbigshow hints</t>
  </si>
  <si>
    <t>nrf2019 nrfbigshow retail one customers big customer experience booth good</t>
  </si>
  <si>
    <t>nyc andrewbusby many thanks via twitter</t>
  </si>
  <si>
    <t>day rolling 3 nrfbigshow ready go mood another amazing here's</t>
  </si>
  <si>
    <t>nrfbigshow day rmhpos give customers pay consumer feedback helps businesses</t>
  </si>
  <si>
    <t>nrf2019 come booth 4160 experience improve customer 9 partner retailers</t>
  </si>
  <si>
    <t>haven't already pay trip partner acceo_solutions booth nrf 4635 learn</t>
  </si>
  <si>
    <t>best dogs town papayadog hotdogs yum yummy nyc food culture</t>
  </si>
  <si>
    <t>great nrf2019 year case missed check out key takeaways here</t>
  </si>
  <si>
    <t>nrfbigshow back wise words london simonsinek karaswisher mindygrossman lowes patagonia</t>
  </si>
  <si>
    <t>smarterretail icymi nrf recap nrf2019 two additions grocery e com</t>
  </si>
  <si>
    <t>kroger microsoft subziwalla ocado instacart peapoddelivers carlboutet incisivio piers_fawkes fcarlegren</t>
  </si>
  <si>
    <t>smarterretail kroger microsoft subziwalla ocado instacart peapoddelivers carlboutet incisivio</t>
  </si>
  <si>
    <t>provide retailers visit booth 3267 see dynamic questions ve teamed</t>
  </si>
  <si>
    <t>empowering panel thegirlslounge nrf2019 female leaders succeed male dominated industries</t>
  </si>
  <si>
    <t>macy s ceo jeff gennette talks innovation reimagining store experience</t>
  </si>
  <si>
    <t>nrfbigshow find another nrf show books great week nyc thanks</t>
  </si>
  <si>
    <t>thanks</t>
  </si>
  <si>
    <t>thank excited nrf2019 aptos party being valued partner re booth</t>
  </si>
  <si>
    <t>aha yes good point being seen listen important saying thank</t>
  </si>
  <si>
    <t>announces partnership tsys provide savvy retailers smarter customer</t>
  </si>
  <si>
    <t>Top Words in Tweet by Salience</t>
  </si>
  <si>
    <t>retail nrf2019 nrfbigshow customers big one customer day experience booth</t>
  </si>
  <si>
    <t>day rmhpos give customers pay consumer feedback helps businesses improve</t>
  </si>
  <si>
    <t>retailers improve customer 9 partner come booth 4160 experience wrap</t>
  </si>
  <si>
    <t>london nrfbigshow back wise words simonsinek karaswisher mindygrossman lowes patagonia</t>
  </si>
  <si>
    <t>fcarlegren icymi nrf recap nrf2019 two additions grocery e com</t>
  </si>
  <si>
    <t>ve teamed up global leaders gk_software_usa fresh way listen learn</t>
  </si>
  <si>
    <t>another nrf show books great week nyc thanks partner support</t>
  </si>
  <si>
    <t>aptos party being valued partner re booth once again day</t>
  </si>
  <si>
    <t>Top Word Pairs in Tweet by Count</t>
  </si>
  <si>
    <t>intelligent,customer  customer,feedback  feedback,retailers  retailers,via  via,new  new,gk  gk,software  software,trurating  trurating,partnership  partnership,payment</t>
  </si>
  <si>
    <t>gk,software  software,trurating  trurating,team  team,up  up,intelligent  intelligent,customer  customer,feedback  feedback,retailers</t>
  </si>
  <si>
    <t>gk,software  software,trurating  trurating,partner  partner,customer  customer,feedback  feedback,offering</t>
  </si>
  <si>
    <t>rtt,trurating  trurating,videomtv18del18  videomtv18del18,ariana  ariana,grande</t>
  </si>
  <si>
    <t>evaluating,customerexperience  customerexperience,part  part,organizational  organizational,2019  2019,strategy  strategy,highly  highly,recommend  recommend,checking  checking,out  out,t</t>
  </si>
  <si>
    <t>trurating,nrfbigshow  nrfbigshow,hints</t>
  </si>
  <si>
    <t>find,one  nrf2019,retail  take,yourself  yourself,back  back,big  big,apple  nrfbigshow,want  want,make  make,good  good,time</t>
  </si>
  <si>
    <t>nyc,andrewbusby  andrewbusby,many  many,thanks  thanks,via  via,twitter</t>
  </si>
  <si>
    <t>rmhpos,give  give,customers  customers,pay  pay,consumer  consumer,feedback  feedback,helps  helps,businesses  businesses,improve  improve,experience  experience,trusted</t>
  </si>
  <si>
    <t>booth,4160  trurating,come  customer,experience  wrap,thank  thank,great  great,nrf2019  nrf2019,advantagesolutions  advantagesolutions,biitcorp  biitcorp,trurating  trurating,aures_usa</t>
  </si>
  <si>
    <t>trurating,haven't  haven't,already  already,pay  pay,trip  trip,partner  partner,acceo_solutions  acceo_solutions,booth  booth,nrf  nrf,4635  4635,learn</t>
  </si>
  <si>
    <t>best,dogs  dogs,town  town,papayadog  papayadog,hotdogs  hotdogs,yum  yum,yummy  yummy,nyc  nyc,food  food,culture  culture,hungry</t>
  </si>
  <si>
    <t>great,nrf2019  nrf2019,year  year,case  case,missed  missed,check  check,out  out,key  key,takeaways  takeaways,here  here,big</t>
  </si>
  <si>
    <t>wise,words  trurating,nrfbigshow  nrfbigshow,simonsinek  simonsinek,karaswisher  karaswisher,mindygrossman  mindygrossman,lowes  lowes,patagonia  patagonia,coming  coming,right  right,back</t>
  </si>
  <si>
    <t>smarterretail,icymi  icymi,nrf  nrf,recap  recap,nrf2019  nrf2019,two  two,additions  additions,grocery  grocery,e  e,com  com,going</t>
  </si>
  <si>
    <t>kroger,microsoft  microsoft,subziwalla  subziwalla,ocado  ocado,instacart  instacart,peapoddelivers  carlboutet,incisivio  incisivio,piers_fawkes  fcarlegren,kroger  peapoddelivers,carlboutet  icymi,nrf</t>
  </si>
  <si>
    <t>smarterretail,kroger  kroger,microsoft  microsoft,subziwalla  subziwalla,ocado  ocado,instacart  instacart,peapoddelivers  peapoddelivers,carlboutet  carlboutet,incisivio</t>
  </si>
  <si>
    <t>provide,retailers  booth,3267  dynamic,questions  trurating,ve  ve,teamed  teamed,up  up,global  global,leaders  leaders,gk_software_usa  gk_software_usa,provide</t>
  </si>
  <si>
    <t>empowering,panel  panel,thegirlslounge  thegirlslounge,nrf2019  nrf2019,female  female,leaders  leaders,succeed  succeed,male  male,dominated  dominated,industries  industries,big</t>
  </si>
  <si>
    <t>macy,s  s,ceo  ceo,jeff  jeff,gennette  gennette,talks  talks,innovation  innovation,reimagining  reimagining,store  store,experience  experience,macy</t>
  </si>
  <si>
    <t>another,nrf  nrf,show  show,books  books,great  great,week  week,nyc  nyc,thanks  thanks,partner  partner,trurating  trurating,support</t>
  </si>
  <si>
    <t>thank,being  being,valued  valued,partner  partner,re  re,excited  excited,nrf2019  nrf2019,booth  booth,once  once,again  day,2</t>
  </si>
  <si>
    <t>trurating,aha  aha,yes  yes,good  good,point  point,trurating  trurating,being  being,seen  seen,listen  listen,important  important,saying</t>
  </si>
  <si>
    <t>trurating,announces  announces,partnership  partnership,tsys  tsys,provide  provide,savvy  savvy,retailers  retailers,smarter  smarter,customer</t>
  </si>
  <si>
    <t>Top Word Pairs in Tweet by Salience</t>
  </si>
  <si>
    <t>trurating,come  customer,experience  booth,4160  wrap,thank  thank,great  great,nrf2019  nrf2019,advantagesolutions  advantagesolutions,biitcorp  biitcorp,trurating  trurating,aures_usa</t>
  </si>
  <si>
    <t>fcarlegren,kroger  peapoddelivers,carlboutet  icymi,nrf  nrf,recap  recap,nrf2019  nrf2019,two  two,additions  additions,grocery  grocery,e  e,com</t>
  </si>
  <si>
    <t>trurating,ve  ve,teamed  teamed,up  up,global  global,leaders  leaders,gk_software_usa  gk_software_usa,provide  retailers,fresh  fresh,way  way,listen</t>
  </si>
  <si>
    <t>Word</t>
  </si>
  <si>
    <t>see</t>
  </si>
  <si>
    <t>partner</t>
  </si>
  <si>
    <t>good</t>
  </si>
  <si>
    <t>find</t>
  </si>
  <si>
    <t>great</t>
  </si>
  <si>
    <t>team</t>
  </si>
  <si>
    <t>time</t>
  </si>
  <si>
    <t>going</t>
  </si>
  <si>
    <t>thank</t>
  </si>
  <si>
    <t>out</t>
  </si>
  <si>
    <t>s</t>
  </si>
  <si>
    <t>learn</t>
  </si>
  <si>
    <t>grocery</t>
  </si>
  <si>
    <t>e</t>
  </si>
  <si>
    <t>com</t>
  </si>
  <si>
    <t>mainstream</t>
  </si>
  <si>
    <t>fast</t>
  </si>
  <si>
    <t>being</t>
  </si>
  <si>
    <t>important</t>
  </si>
  <si>
    <t>know</t>
  </si>
  <si>
    <t>want</t>
  </si>
  <si>
    <t>make</t>
  </si>
  <si>
    <t>up</t>
  </si>
  <si>
    <t>booths</t>
  </si>
  <si>
    <t>key</t>
  </si>
  <si>
    <t>provide</t>
  </si>
  <si>
    <t>listen</t>
  </si>
  <si>
    <t>hi</t>
  </si>
  <si>
    <t>way</t>
  </si>
  <si>
    <t>excited</t>
  </si>
  <si>
    <t>t</t>
  </si>
  <si>
    <t>nyc</t>
  </si>
  <si>
    <t>9</t>
  </si>
  <si>
    <t>show</t>
  </si>
  <si>
    <t>take</t>
  </si>
  <si>
    <t>point</t>
  </si>
  <si>
    <t>3705</t>
  </si>
  <si>
    <t>part</t>
  </si>
  <si>
    <t>love</t>
  </si>
  <si>
    <t>more</t>
  </si>
  <si>
    <t>understand</t>
  </si>
  <si>
    <t>better</t>
  </si>
  <si>
    <t>even</t>
  </si>
  <si>
    <t>greater</t>
  </si>
  <si>
    <t>coasters</t>
  </si>
  <si>
    <t>bring</t>
  </si>
  <si>
    <t>rolling</t>
  </si>
  <si>
    <t>ready</t>
  </si>
  <si>
    <t>go</t>
  </si>
  <si>
    <t>mood</t>
  </si>
  <si>
    <t>here's</t>
  </si>
  <si>
    <t>5</t>
  </si>
  <si>
    <t>consumer</t>
  </si>
  <si>
    <t>visit</t>
  </si>
  <si>
    <t>yourself</t>
  </si>
  <si>
    <t>apple</t>
  </si>
  <si>
    <t>pay</t>
  </si>
  <si>
    <t>4160</t>
  </si>
  <si>
    <t>improve</t>
  </si>
  <si>
    <t>yes</t>
  </si>
  <si>
    <t>right</t>
  </si>
  <si>
    <t>store</t>
  </si>
  <si>
    <t>brand</t>
  </si>
  <si>
    <t>ceo</t>
  </si>
  <si>
    <t>takeawa</t>
  </si>
  <si>
    <t>insight</t>
  </si>
  <si>
    <t>sure</t>
  </si>
  <si>
    <t>best</t>
  </si>
  <si>
    <t>leaders</t>
  </si>
  <si>
    <t>roundup</t>
  </si>
  <si>
    <t>aha</t>
  </si>
  <si>
    <t>seen</t>
  </si>
  <si>
    <t>saying</t>
  </si>
  <si>
    <t>648</t>
  </si>
  <si>
    <t>feel</t>
  </si>
  <si>
    <t>getting</t>
  </si>
  <si>
    <t>fantastic</t>
  </si>
  <si>
    <t>2019</t>
  </si>
  <si>
    <t>year</t>
  </si>
  <si>
    <t>week</t>
  </si>
  <si>
    <t>smile</t>
  </si>
  <si>
    <t>increase</t>
  </si>
  <si>
    <t>spend</t>
  </si>
  <si>
    <t>20</t>
  </si>
  <si>
    <t>killing</t>
  </si>
  <si>
    <t>brian</t>
  </si>
  <si>
    <t>cornell</t>
  </si>
  <si>
    <t>put</t>
  </si>
  <si>
    <t>insights</t>
  </si>
  <si>
    <t>panel</t>
  </si>
  <si>
    <t>need</t>
  </si>
  <si>
    <t>trip</t>
  </si>
  <si>
    <t>check</t>
  </si>
  <si>
    <t>ve</t>
  </si>
  <si>
    <t>3267</t>
  </si>
  <si>
    <t>new</t>
  </si>
  <si>
    <t>dynamic</t>
  </si>
  <si>
    <t>questions</t>
  </si>
  <si>
    <t>featuring</t>
  </si>
  <si>
    <t>nice</t>
  </si>
  <si>
    <t>many</t>
  </si>
  <si>
    <t>give</t>
  </si>
  <si>
    <t>helps</t>
  </si>
  <si>
    <t>businesses</t>
  </si>
  <si>
    <t>trusted</t>
  </si>
  <si>
    <t>sharing</t>
  </si>
  <si>
    <t>shout</t>
  </si>
  <si>
    <t>tweets</t>
  </si>
  <si>
    <t>hope</t>
  </si>
  <si>
    <t>everyone</t>
  </si>
  <si>
    <t>interesting</t>
  </si>
  <si>
    <t>effectively</t>
  </si>
  <si>
    <t>measure</t>
  </si>
  <si>
    <t>really</t>
  </si>
  <si>
    <t>valued</t>
  </si>
  <si>
    <t>re</t>
  </si>
  <si>
    <t>once</t>
  </si>
  <si>
    <t>again</t>
  </si>
  <si>
    <t>2</t>
  </si>
  <si>
    <t>concluded</t>
  </si>
  <si>
    <t>fun</t>
  </si>
  <si>
    <t>started</t>
  </si>
  <si>
    <t>celebrate</t>
  </si>
  <si>
    <t>couldnâ</t>
  </si>
  <si>
    <t>hit</t>
  </si>
  <si>
    <t>weâ</t>
  </si>
  <si>
    <t>ll</t>
  </si>
  <si>
    <t>demos</t>
  </si>
  <si>
    <t>running</t>
  </si>
  <si>
    <t>partnersâ</t>
  </si>
  <si>
    <t>stands</t>
  </si>
  <si>
    <t>ðÿ</t>
  </si>
  <si>
    <t>link</t>
  </si>
  <si>
    <t>d</t>
  </si>
  <si>
    <t>aptos</t>
  </si>
  <si>
    <t>party</t>
  </si>
  <si>
    <t>offering</t>
  </si>
  <si>
    <t>course</t>
  </si>
  <si>
    <t>soon</t>
  </si>
  <si>
    <t>inspiring</t>
  </si>
  <si>
    <t>world</t>
  </si>
  <si>
    <t>ourselves</t>
  </si>
  <si>
    <t>list</t>
  </si>
  <si>
    <t>books</t>
  </si>
  <si>
    <t>support</t>
  </si>
  <si>
    <t>today</t>
  </si>
  <si>
    <t>results</t>
  </si>
  <si>
    <t>business</t>
  </si>
  <si>
    <t>truths</t>
  </si>
  <si>
    <t>jeff</t>
  </si>
  <si>
    <t>gennette</t>
  </si>
  <si>
    <t>talks</t>
  </si>
  <si>
    <t>reimagining</t>
  </si>
  <si>
    <t>takeaways</t>
  </si>
  <si>
    <t>decision</t>
  </si>
  <si>
    <t>centre</t>
  </si>
  <si>
    <t>everything</t>
  </si>
  <si>
    <t>data</t>
  </si>
  <si>
    <t>case</t>
  </si>
  <si>
    <t>empowering</t>
  </si>
  <si>
    <t>female</t>
  </si>
  <si>
    <t>succeed</t>
  </si>
  <si>
    <t>male</t>
  </si>
  <si>
    <t>dominated</t>
  </si>
  <si>
    <t>industries</t>
  </si>
  <si>
    <t>trend</t>
  </si>
  <si>
    <t>sale</t>
  </si>
  <si>
    <t>solution</t>
  </si>
  <si>
    <t>friends</t>
  </si>
  <si>
    <t>heading</t>
  </si>
  <si>
    <t>showcase</t>
  </si>
  <si>
    <t>working</t>
  </si>
  <si>
    <t>together</t>
  </si>
  <si>
    <t>ability</t>
  </si>
  <si>
    <t>engage</t>
  </si>
  <si>
    <t>teamed</t>
  </si>
  <si>
    <t>global</t>
  </si>
  <si>
    <t>fresh</t>
  </si>
  <si>
    <t>retail's</t>
  </si>
  <si>
    <t>highlights</t>
  </si>
  <si>
    <t>here</t>
  </si>
  <si>
    <t>haven't</t>
  </si>
  <si>
    <t>already</t>
  </si>
  <si>
    <t>4635</t>
  </si>
  <si>
    <t>happens</t>
  </si>
  <si>
    <t>simple</t>
  </si>
  <si>
    <t>easy</t>
  </si>
  <si>
    <t>powerful</t>
  </si>
  <si>
    <t>system</t>
  </si>
  <si>
    <t>meets</t>
  </si>
  <si>
    <t>r</t>
  </si>
  <si>
    <t>longer</t>
  </si>
  <si>
    <t>essential</t>
  </si>
  <si>
    <t>tool</t>
  </si>
  <si>
    <t>beach</t>
  </si>
  <si>
    <t>coo</t>
  </si>
  <si>
    <t>anita</t>
  </si>
  <si>
    <t>dorwald</t>
  </si>
  <si>
    <t>chat</t>
  </si>
  <si>
    <t>suffering</t>
  </si>
  <si>
    <t>withdrawal</t>
  </si>
  <si>
    <t>symptoms</t>
  </si>
  <si>
    <t>feeling</t>
  </si>
  <si>
    <t>kicks</t>
  </si>
  <si>
    <t>charity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</si>
  <si>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</si>
  <si>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</si>
  <si>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</si>
  <si>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</si>
  <si>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</si>
  <si>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</si>
  <si>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</si>
  <si>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</si>
  <si>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</si>
  <si>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</si>
  <si>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</si>
  <si>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</si>
  <si>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</si>
  <si>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</si>
  <si>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</si>
  <si>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</si>
  <si>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</si>
  <si>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</si>
  <si>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</si>
  <si>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</si>
  <si>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</si>
  <si>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</si>
  <si>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</si>
  <si>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</si>
  <si>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</si>
  <si>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</si>
  <si>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</si>
  <si>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</si>
  <si>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</si>
  <si>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</si>
  <si>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</si>
  <si>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Jan</t>
  </si>
  <si>
    <t>9-Jan</t>
  </si>
  <si>
    <t>2 PM</t>
  </si>
  <si>
    <t>10-Jan</t>
  </si>
  <si>
    <t>5 PM</t>
  </si>
  <si>
    <t>6 PM</t>
  </si>
  <si>
    <t>7 PM</t>
  </si>
  <si>
    <t>9 PM</t>
  </si>
  <si>
    <t>11-Jan</t>
  </si>
  <si>
    <t>8 AM</t>
  </si>
  <si>
    <t>9 AM</t>
  </si>
  <si>
    <t>3 PM</t>
  </si>
  <si>
    <t>8 PM</t>
  </si>
  <si>
    <t>13-Jan</t>
  </si>
  <si>
    <t>10 AM</t>
  </si>
  <si>
    <t>11 AM</t>
  </si>
  <si>
    <t>4 PM</t>
  </si>
  <si>
    <t>14-Jan</t>
  </si>
  <si>
    <t>10 PM</t>
  </si>
  <si>
    <t>11 PM</t>
  </si>
  <si>
    <t>15-Jan</t>
  </si>
  <si>
    <t>2 AM</t>
  </si>
  <si>
    <t>4 AM</t>
  </si>
  <si>
    <t>1 PM</t>
  </si>
  <si>
    <t>16-Jan</t>
  </si>
  <si>
    <t>17-Jan</t>
  </si>
  <si>
    <t>18-Jan</t>
  </si>
  <si>
    <t>19-Jan</t>
  </si>
  <si>
    <t>21-Jan</t>
  </si>
  <si>
    <t>22-Jan</t>
  </si>
  <si>
    <t>128, 128, 128</t>
  </si>
  <si>
    <t>154, 102, 102</t>
  </si>
  <si>
    <t>181, 76, 76</t>
  </si>
  <si>
    <t>Red</t>
  </si>
  <si>
    <t>232, 23, 23</t>
  </si>
  <si>
    <t>G1: nrf2019 nrfbigshow trurating retail booth big one customers nrf experience</t>
  </si>
  <si>
    <t>G2: kroger microsoft subziwalla nrf2019 smarterretail icymi nrf recap two additions</t>
  </si>
  <si>
    <t>G3: trurating nrfbigshow day come another customer booth 3 amazing nrf2019</t>
  </si>
  <si>
    <t>G4: trurating nrfbigshow back wise words london</t>
  </si>
  <si>
    <t>G5: trurating customer feedback retailers gk software intelligent partnership</t>
  </si>
  <si>
    <t>Autofill Workbook Results</t>
  </si>
  <si>
    <t>Edge Weight▓1▓6▓0▓True▓Gray▓Red▓▓Edge Weight▓1▓6▓0▓3▓10▓False▓Edge Weight▓1▓6▓0▓35▓12▓False▓▓0▓0▓0▓True▓Black▓Black▓▓Followers▓15▓944552▓0▓162▓1000▓False▓▓0▓0▓0▓0▓0▓False▓▓0▓0▓0▓0▓0▓False▓▓0▓0▓0▓0▓0▓False</t>
  </si>
  <si>
    <t>GraphSource░GraphServerTwitterSearch▓GraphTerm░trurating▓ImportDescription░The graph represents a network of 93 Twitter users whose tweets in the requested range contained "trurating", or who were replied to or mentioned in those tweets.  The network was obtained from the NodeXL Graph Server on Wednesday, 23 January 2019 at 13:51 UTC.
The requested start date was Wednesday, 23 January 2019 at 01:01 UTC and the maximum number of days (going backward) was 14.
The maximum number of tweets collected was 5,000.
The tweets in the network were tweeted over the 13-day, 6-hour, 27-minute period from Wednesday, 09 January 2019 at 14:18 UTC to Tuesday, 22 January 2019 at 20:45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</si>
</sst>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5"/>
      <tableStyleElement type="headerRow" dxfId="414"/>
    </tableStyle>
    <tableStyle name="NodeXL Table" pivot="0" count="1">
      <tableStyleElement type="headerRow" dxfId="4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2153320"/>
        <c:axId val="43835561"/>
      </c:barChart>
      <c:catAx>
        <c:axId val="421533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835561"/>
        <c:crosses val="autoZero"/>
        <c:auto val="1"/>
        <c:lblOffset val="100"/>
        <c:noMultiLvlLbl val="0"/>
      </c:catAx>
      <c:valAx>
        <c:axId val="43835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53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trurating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Series'!$A$26:$A$89</c:f>
              <c:strCache>
                <c:ptCount val="49"/>
                <c:pt idx="0">
                  <c:v>2 PM
9-Jan
Jan
2019</c:v>
                </c:pt>
                <c:pt idx="1">
                  <c:v>5 PM
10-Jan</c:v>
                </c:pt>
                <c:pt idx="2">
                  <c:v>6 PM</c:v>
                </c:pt>
                <c:pt idx="3">
                  <c:v>7 PM</c:v>
                </c:pt>
                <c:pt idx="4">
                  <c:v>9 PM</c:v>
                </c:pt>
                <c:pt idx="5">
                  <c:v>8 AM
11-Jan</c:v>
                </c:pt>
                <c:pt idx="6">
                  <c:v>9 AM</c:v>
                </c:pt>
                <c:pt idx="7">
                  <c:v>3 PM</c:v>
                </c:pt>
                <c:pt idx="8">
                  <c:v>5 PM</c:v>
                </c:pt>
                <c:pt idx="9">
                  <c:v>8 PM</c:v>
                </c:pt>
                <c:pt idx="10">
                  <c:v>10 AM
13-Jan</c:v>
                </c:pt>
                <c:pt idx="11">
                  <c:v>11 AM</c:v>
                </c:pt>
                <c:pt idx="12">
                  <c:v>4 PM</c:v>
                </c:pt>
                <c:pt idx="13">
                  <c:v>5 PM</c:v>
                </c:pt>
                <c:pt idx="14">
                  <c:v>6 PM</c:v>
                </c:pt>
                <c:pt idx="15">
                  <c:v>7 PM</c:v>
                </c:pt>
                <c:pt idx="16">
                  <c:v>2 PM
14-Jan</c:v>
                </c:pt>
                <c:pt idx="17">
                  <c:v>3 PM</c:v>
                </c:pt>
                <c:pt idx="18">
                  <c:v>4 PM</c:v>
                </c:pt>
                <c:pt idx="19">
                  <c:v>5 PM</c:v>
                </c:pt>
                <c:pt idx="20">
                  <c:v>6 PM</c:v>
                </c:pt>
                <c:pt idx="21">
                  <c:v>7 PM</c:v>
                </c:pt>
                <c:pt idx="22">
                  <c:v>8 PM</c:v>
                </c:pt>
                <c:pt idx="23">
                  <c:v>10 PM</c:v>
                </c:pt>
                <c:pt idx="24">
                  <c:v>11 PM</c:v>
                </c:pt>
                <c:pt idx="25">
                  <c:v>2 AM
15-Jan</c:v>
                </c:pt>
                <c:pt idx="26">
                  <c:v>4 AM</c:v>
                </c:pt>
                <c:pt idx="27">
                  <c:v>1 PM</c:v>
                </c:pt>
                <c:pt idx="28">
                  <c:v>2 PM</c:v>
                </c:pt>
                <c:pt idx="29">
                  <c:v>3 PM</c:v>
                </c:pt>
                <c:pt idx="30">
                  <c:v>4 PM</c:v>
                </c:pt>
                <c:pt idx="31">
                  <c:v>5 PM</c:v>
                </c:pt>
                <c:pt idx="32">
                  <c:v>6 PM</c:v>
                </c:pt>
                <c:pt idx="33">
                  <c:v>7 PM</c:v>
                </c:pt>
                <c:pt idx="34">
                  <c:v>10 PM</c:v>
                </c:pt>
                <c:pt idx="35">
                  <c:v>1 PM
16-Jan</c:v>
                </c:pt>
                <c:pt idx="36">
                  <c:v>3 PM</c:v>
                </c:pt>
                <c:pt idx="37">
                  <c:v>10 PM</c:v>
                </c:pt>
                <c:pt idx="38">
                  <c:v>9 PM
17-Jan</c:v>
                </c:pt>
                <c:pt idx="39">
                  <c:v>1 PM
18-Jan</c:v>
                </c:pt>
                <c:pt idx="40">
                  <c:v>6 PM</c:v>
                </c:pt>
                <c:pt idx="41">
                  <c:v>7 PM</c:v>
                </c:pt>
                <c:pt idx="42">
                  <c:v>5 PM
19-Jan</c:v>
                </c:pt>
                <c:pt idx="43">
                  <c:v>4 PM
21-Jan</c:v>
                </c:pt>
                <c:pt idx="44">
                  <c:v>5 PM</c:v>
                </c:pt>
                <c:pt idx="45">
                  <c:v>10 PM</c:v>
                </c:pt>
                <c:pt idx="46">
                  <c:v>2 PM
22-Jan</c:v>
                </c:pt>
                <c:pt idx="47">
                  <c:v>3 PM</c:v>
                </c:pt>
                <c:pt idx="48">
                  <c:v>8 PM</c:v>
                </c:pt>
              </c:strCache>
            </c:strRef>
          </c:cat>
          <c:val>
            <c:numRef>
              <c:f>'Time Series'!$B$26:$B$89</c:f>
              <c:numCache>
                <c:formatCode>General</c:formatCode>
                <c:ptCount val="49"/>
                <c:pt idx="0">
                  <c:v>2</c:v>
                </c:pt>
                <c:pt idx="1">
                  <c:v>1</c:v>
                </c:pt>
                <c:pt idx="2">
                  <c:v>1</c:v>
                </c:pt>
                <c:pt idx="3">
                  <c:v>1</c:v>
                </c:pt>
                <c:pt idx="4">
                  <c:v>2</c:v>
                </c:pt>
                <c:pt idx="5">
                  <c:v>1</c:v>
                </c:pt>
                <c:pt idx="6">
                  <c:v>1</c:v>
                </c:pt>
                <c:pt idx="7">
                  <c:v>2</c:v>
                </c:pt>
                <c:pt idx="8">
                  <c:v>2</c:v>
                </c:pt>
                <c:pt idx="9">
                  <c:v>2</c:v>
                </c:pt>
                <c:pt idx="10">
                  <c:v>1</c:v>
                </c:pt>
                <c:pt idx="11">
                  <c:v>1</c:v>
                </c:pt>
                <c:pt idx="12">
                  <c:v>2</c:v>
                </c:pt>
                <c:pt idx="13">
                  <c:v>1</c:v>
                </c:pt>
                <c:pt idx="14">
                  <c:v>1</c:v>
                </c:pt>
                <c:pt idx="15">
                  <c:v>1</c:v>
                </c:pt>
                <c:pt idx="16">
                  <c:v>2</c:v>
                </c:pt>
                <c:pt idx="17">
                  <c:v>4</c:v>
                </c:pt>
                <c:pt idx="18">
                  <c:v>5</c:v>
                </c:pt>
                <c:pt idx="19">
                  <c:v>3</c:v>
                </c:pt>
                <c:pt idx="20">
                  <c:v>1</c:v>
                </c:pt>
                <c:pt idx="21">
                  <c:v>7</c:v>
                </c:pt>
                <c:pt idx="22">
                  <c:v>4</c:v>
                </c:pt>
                <c:pt idx="23">
                  <c:v>1</c:v>
                </c:pt>
                <c:pt idx="24">
                  <c:v>3</c:v>
                </c:pt>
                <c:pt idx="25">
                  <c:v>1</c:v>
                </c:pt>
                <c:pt idx="26">
                  <c:v>1</c:v>
                </c:pt>
                <c:pt idx="27">
                  <c:v>6</c:v>
                </c:pt>
                <c:pt idx="28">
                  <c:v>4</c:v>
                </c:pt>
                <c:pt idx="29">
                  <c:v>5</c:v>
                </c:pt>
                <c:pt idx="30">
                  <c:v>2</c:v>
                </c:pt>
                <c:pt idx="31">
                  <c:v>5</c:v>
                </c:pt>
                <c:pt idx="32">
                  <c:v>5</c:v>
                </c:pt>
                <c:pt idx="33">
                  <c:v>3</c:v>
                </c:pt>
                <c:pt idx="34">
                  <c:v>2</c:v>
                </c:pt>
                <c:pt idx="35">
                  <c:v>2</c:v>
                </c:pt>
                <c:pt idx="36">
                  <c:v>1</c:v>
                </c:pt>
                <c:pt idx="37">
                  <c:v>2</c:v>
                </c:pt>
                <c:pt idx="38">
                  <c:v>1</c:v>
                </c:pt>
                <c:pt idx="39">
                  <c:v>2</c:v>
                </c:pt>
                <c:pt idx="40">
                  <c:v>2</c:v>
                </c:pt>
                <c:pt idx="41">
                  <c:v>2</c:v>
                </c:pt>
                <c:pt idx="42">
                  <c:v>4</c:v>
                </c:pt>
                <c:pt idx="43">
                  <c:v>2</c:v>
                </c:pt>
                <c:pt idx="44">
                  <c:v>4</c:v>
                </c:pt>
                <c:pt idx="45">
                  <c:v>1</c:v>
                </c:pt>
                <c:pt idx="46">
                  <c:v>1</c:v>
                </c:pt>
                <c:pt idx="47">
                  <c:v>1</c:v>
                </c:pt>
                <c:pt idx="48">
                  <c:v>1</c:v>
                </c:pt>
              </c:numCache>
            </c:numRef>
          </c:val>
        </c:ser>
        <c:axId val="29835970"/>
        <c:axId val="88275"/>
      </c:barChart>
      <c:catAx>
        <c:axId val="29835970"/>
        <c:scaling>
          <c:orientation val="minMax"/>
        </c:scaling>
        <c:axPos val="b"/>
        <c:delete val="0"/>
        <c:numFmt formatCode="General" sourceLinked="1"/>
        <c:majorTickMark val="out"/>
        <c:minorTickMark val="none"/>
        <c:tickLblPos val="nextTo"/>
        <c:crossAx val="88275"/>
        <c:crosses val="autoZero"/>
        <c:auto val="1"/>
        <c:lblOffset val="100"/>
        <c:noMultiLvlLbl val="0"/>
      </c:catAx>
      <c:valAx>
        <c:axId val="88275"/>
        <c:scaling>
          <c:orientation val="minMax"/>
        </c:scaling>
        <c:axPos val="l"/>
        <c:majorGridlines/>
        <c:delete val="0"/>
        <c:numFmt formatCode="General" sourceLinked="1"/>
        <c:majorTickMark val="out"/>
        <c:minorTickMark val="none"/>
        <c:tickLblPos val="nextTo"/>
        <c:crossAx val="298359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8975730"/>
        <c:axId val="61019523"/>
      </c:barChart>
      <c:catAx>
        <c:axId val="589757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019523"/>
        <c:crosses val="autoZero"/>
        <c:auto val="1"/>
        <c:lblOffset val="100"/>
        <c:noMultiLvlLbl val="0"/>
      </c:catAx>
      <c:valAx>
        <c:axId val="61019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75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2304796"/>
        <c:axId val="43634301"/>
      </c:barChart>
      <c:catAx>
        <c:axId val="123047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634301"/>
        <c:crosses val="autoZero"/>
        <c:auto val="1"/>
        <c:lblOffset val="100"/>
        <c:noMultiLvlLbl val="0"/>
      </c:catAx>
      <c:valAx>
        <c:axId val="43634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04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7164390"/>
        <c:axId val="44717463"/>
      </c:barChart>
      <c:catAx>
        <c:axId val="571643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717463"/>
        <c:crosses val="autoZero"/>
        <c:auto val="1"/>
        <c:lblOffset val="100"/>
        <c:noMultiLvlLbl val="0"/>
      </c:catAx>
      <c:valAx>
        <c:axId val="44717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64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6912848"/>
        <c:axId val="65344721"/>
      </c:barChart>
      <c:catAx>
        <c:axId val="669128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344721"/>
        <c:crosses val="autoZero"/>
        <c:auto val="1"/>
        <c:lblOffset val="100"/>
        <c:noMultiLvlLbl val="0"/>
      </c:catAx>
      <c:valAx>
        <c:axId val="65344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12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1231578"/>
        <c:axId val="58431019"/>
      </c:barChart>
      <c:catAx>
        <c:axId val="512315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431019"/>
        <c:crosses val="autoZero"/>
        <c:auto val="1"/>
        <c:lblOffset val="100"/>
        <c:noMultiLvlLbl val="0"/>
      </c:catAx>
      <c:valAx>
        <c:axId val="58431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31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6117124"/>
        <c:axId val="35292069"/>
      </c:barChart>
      <c:catAx>
        <c:axId val="561171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292069"/>
        <c:crosses val="autoZero"/>
        <c:auto val="1"/>
        <c:lblOffset val="100"/>
        <c:noMultiLvlLbl val="0"/>
      </c:catAx>
      <c:valAx>
        <c:axId val="35292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17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9193166"/>
        <c:axId val="40085311"/>
      </c:barChart>
      <c:catAx>
        <c:axId val="491931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085311"/>
        <c:crosses val="autoZero"/>
        <c:auto val="1"/>
        <c:lblOffset val="100"/>
        <c:noMultiLvlLbl val="0"/>
      </c:catAx>
      <c:valAx>
        <c:axId val="40085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93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5223480"/>
        <c:axId val="25684729"/>
      </c:barChart>
      <c:catAx>
        <c:axId val="25223480"/>
        <c:scaling>
          <c:orientation val="minMax"/>
        </c:scaling>
        <c:axPos val="b"/>
        <c:delete val="1"/>
        <c:majorTickMark val="out"/>
        <c:minorTickMark val="none"/>
        <c:tickLblPos val="none"/>
        <c:crossAx val="25684729"/>
        <c:crosses val="autoZero"/>
        <c:auto val="1"/>
        <c:lblOffset val="100"/>
        <c:noMultiLvlLbl val="0"/>
      </c:catAx>
      <c:valAx>
        <c:axId val="25684729"/>
        <c:scaling>
          <c:orientation val="minMax"/>
        </c:scaling>
        <c:axPos val="l"/>
        <c:delete val="1"/>
        <c:majorTickMark val="out"/>
        <c:minorTickMark val="none"/>
        <c:tickLblPos val="none"/>
        <c:crossAx val="252234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2" refreshedBy="Marc Smith" refreshedVersion="5">
  <cacheSource type="worksheet">
    <worksheetSource ref="A2:BL11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5">
        <m/>
        <s v="videomtv18del18"/>
        <s v="customerexperience"/>
        <s v="nrf2019 advantagesolutions biitcorp"/>
        <s v="papayadog hotdogs yum yummy nyc food culture hungry night trurating"/>
        <s v="nrf2019"/>
        <s v="nrf"/>
        <s v="thegirlslounge nrf2019"/>
        <s v="nrf2019 retail thebigshow"/>
        <s v="emergingtech retail nrf2019"/>
        <s v="customerexperience retail nrf2019"/>
        <s v="customerexperience nrf2019"/>
        <s v="nrf2019 cx"/>
        <s v="nrf2019 insights customerexperience"/>
        <s v="macy nrf2019"/>
        <s v="nrf2019 goodvibes retail"/>
        <s v="values customerexperience nrf2019 retail"/>
        <s v="nrf2019 nrf"/>
        <s v="pos"/>
        <s v="nrf2019 diversity retail truths"/>
        <s v="nrf19"/>
        <s v="retail nrf2019"/>
        <s v="happyfriday"/>
        <s v="nrf2019 aptosatnrf retail"/>
        <s v="nrf2019 innovation"/>
        <s v="nrf2019 aptosatnrf"/>
        <s v="nrf thebigshow charity"/>
        <s v="retail bigshow nrf2019"/>
        <s v="retail loyalty cx nrf2019"/>
        <s v="nrf2019 retail tech"/>
        <s v="nrf2019 nrf thebigshow"/>
        <s v="nrf2019 retail innovation thebigshow"/>
        <s v="customerexperience nrf2019 retail"/>
        <s v="retail"/>
        <s v="retailers nrf2019 cx customerexperi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2">
        <d v="2019-01-10T17:36:46.000"/>
        <d v="2019-01-11T08:59:03.000"/>
        <d v="2019-01-11T15:58:10.000"/>
        <d v="2019-01-13T10:53:34.000"/>
        <d v="2019-01-14T17:54:01.000"/>
        <d v="2019-01-15T02:05:30.000"/>
        <d v="2019-01-15T13:54:18.000"/>
        <d v="2019-01-15T13:58:43.000"/>
        <d v="2019-01-15T15:40:30.000"/>
        <d v="2019-01-15T15:41:04.000"/>
        <d v="2019-01-15T15:42:38.000"/>
        <d v="2019-01-15T19:51:56.000"/>
        <d v="2019-01-15T22:11:07.000"/>
        <d v="2019-01-16T13:48:38.000"/>
        <d v="2019-01-18T18:03:17.000"/>
        <d v="2019-01-19T17:44:12.000"/>
        <d v="2019-01-19T17:44:18.000"/>
        <d v="2019-01-21T16:58:15.000"/>
        <d v="2019-01-21T16:55:08.000"/>
        <d v="2019-01-21T17:54:19.000"/>
        <d v="2019-01-21T17:08:50.000"/>
        <d v="2019-01-21T17:19:54.000"/>
        <d v="2019-01-21T22:20:55.000"/>
        <d v="2019-01-10T18:06:32.000"/>
        <d v="2019-01-11T17:26:07.000"/>
        <d v="2019-01-11T17:38:03.000"/>
        <d v="2019-01-10T21:19:38.000"/>
        <d v="2019-01-10T21:35:51.000"/>
        <d v="2019-01-11T15:47:05.000"/>
        <d v="2019-01-13T16:49:55.000"/>
        <d v="2019-01-13T19:12:41.000"/>
        <d v="2019-01-14T15:13:44.000"/>
        <d v="2019-01-14T16:06:33.000"/>
        <d v="2019-01-14T16:49:10.000"/>
        <d v="2019-01-14T16:52:49.000"/>
        <d v="2019-01-14T17:04:28.000"/>
        <d v="2019-01-14T18:37:36.000"/>
        <d v="2019-01-14T15:07:58.000"/>
        <d v="2019-01-14T19:32:42.000"/>
        <d v="2019-01-14T19:41:15.000"/>
        <d v="2019-01-14T19:55:58.000"/>
        <d v="2019-01-14T20:09:55.000"/>
        <d v="2019-01-14T20:17:47.000"/>
        <d v="2019-01-14T20:46:56.000"/>
        <d v="2019-01-15T13:08:12.000"/>
        <d v="2019-01-14T20:12:49.000"/>
        <d v="2019-01-15T13:47:20.000"/>
        <d v="2019-01-15T13:11:15.000"/>
        <d v="2019-01-15T14:03:13.000"/>
        <d v="2019-01-15T14:11:44.000"/>
        <d v="2019-01-15T15:35:03.000"/>
        <d v="2019-01-15T16:25:17.000"/>
        <d v="2019-01-15T17:20:30.000"/>
        <d v="2019-01-15T17:23:37.000"/>
        <d v="2019-01-09T14:21:28.000"/>
        <d v="2019-01-10T19:22:08.000"/>
        <d v="2019-01-15T04:41:03.000"/>
        <d v="2019-01-15T14:15:11.000"/>
        <d v="2019-01-15T18:48:57.000"/>
        <d v="2019-01-11T09:28:01.000"/>
        <d v="2019-01-15T14:18:54.000"/>
        <d v="2019-01-15T18:34:20.000"/>
        <d v="2019-01-15T18:42:35.000"/>
        <d v="2019-01-15T18:43:57.000"/>
        <d v="2019-01-13T18:25:17.000"/>
        <d v="2019-01-15T19:51:13.000"/>
        <d v="2019-01-14T22:58:24.000"/>
        <d v="2019-01-14T23:00:42.000"/>
        <d v="2019-01-16T13:41:28.000"/>
        <d v="2019-01-09T14:18:33.000"/>
        <d v="2019-01-16T15:56:55.000"/>
        <d v="2019-01-16T22:29:50.000"/>
        <d v="2019-01-16T22:01:08.000"/>
        <d v="2019-01-17T21:11:05.000"/>
        <d v="2019-01-18T18:06:38.000"/>
        <d v="2019-01-19T17:13:37.000"/>
        <d v="2019-01-14T23:25:39.000"/>
        <d v="2019-01-15T17:24:19.000"/>
        <d v="2019-01-14T16:27:37.000"/>
        <d v="2019-01-14T23:39:53.000"/>
        <d v="2019-01-15T17:24:46.000"/>
        <d v="2019-01-13T11:31:00.000"/>
        <d v="2019-01-13T16:03:15.000"/>
        <d v="2019-01-14T14:45:40.000"/>
        <d v="2019-01-14T14:53:06.000"/>
        <d v="2019-01-14T15:03:38.000"/>
        <d v="2019-01-14T15:30:23.000"/>
        <d v="2019-01-14T17:45:09.000"/>
        <d v="2019-01-15T17:07:55.000"/>
        <d v="2019-01-15T19:00:49.000"/>
        <d v="2019-01-18T13:57:11.000"/>
        <d v="2019-01-18T19:57:54.000"/>
        <d v="2019-01-15T13:54:01.000"/>
        <d v="2019-01-19T17:43:16.000"/>
        <d v="2019-01-14T19:18:00.000"/>
        <d v="2019-01-11T20:29:12.000"/>
        <d v="2019-01-11T20:31:14.000"/>
        <d v="2019-01-13T17:36:35.000"/>
        <d v="2019-01-14T16:40:04.000"/>
        <d v="2019-01-14T19:07:36.000"/>
        <d v="2019-01-14T19:26:12.000"/>
        <d v="2019-01-15T15:29:55.000"/>
        <d v="2019-01-15T16:26:31.000"/>
        <d v="2019-01-15T18:54:55.000"/>
        <d v="2019-01-15T22:20:28.000"/>
        <d v="2019-01-18T13:55:51.000"/>
        <d v="2019-01-18T19:56:31.000"/>
        <d v="2019-01-22T14:28:06.000"/>
        <d v="2019-01-14T19:24:17.000"/>
        <d v="2019-01-21T17:40:41.000"/>
        <d v="2019-01-22T15:57:56.000"/>
        <d v="2019-01-22T20:45:59.000"/>
      </sharedItems>
      <fieldGroup par="66" base="22">
        <rangePr groupBy="hours" autoEnd="1" autoStart="1" startDate="2019-01-09T14:18:33.000" endDate="2019-01-22T20:45:59.000"/>
        <groupItems count="26">
          <s v="&lt;1/9/2019"/>
          <s v="12 AM"/>
          <s v="1 AM"/>
          <s v="2 AM"/>
          <s v="3 AM"/>
          <s v="4 AM"/>
          <s v="5 AM"/>
          <s v="6 AM"/>
          <s v="7 AM"/>
          <s v="8 AM"/>
          <s v="9 AM"/>
          <s v="10 AM"/>
          <s v="11 AM"/>
          <s v="12 PM"/>
          <s v="1 PM"/>
          <s v="2 PM"/>
          <s v="3 PM"/>
          <s v="4 PM"/>
          <s v="5 PM"/>
          <s v="6 PM"/>
          <s v="7 PM"/>
          <s v="8 PM"/>
          <s v="9 PM"/>
          <s v="10 PM"/>
          <s v="11 PM"/>
          <s v="&gt;1/22/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09T14:18:33.000" endDate="2019-01-22T20:45:59.000"/>
        <groupItems count="368">
          <s v="&lt;1/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19"/>
        </groupItems>
      </fieldGroup>
    </cacheField>
    <cacheField name="Months" databaseField="0">
      <sharedItems containsMixedTypes="0" count="0"/>
      <fieldGroup base="22">
        <rangePr groupBy="months" autoEnd="1" autoStart="1" startDate="2019-01-09T14:18:33.000" endDate="2019-01-22T20:45:59.000"/>
        <groupItems count="14">
          <s v="&lt;1/9/2019"/>
          <s v="Jan"/>
          <s v="Feb"/>
          <s v="Mar"/>
          <s v="Apr"/>
          <s v="May"/>
          <s v="Jun"/>
          <s v="Jul"/>
          <s v="Aug"/>
          <s v="Sep"/>
          <s v="Oct"/>
          <s v="Nov"/>
          <s v="Dec"/>
          <s v="&gt;1/22/2019"/>
        </groupItems>
      </fieldGroup>
    </cacheField>
    <cacheField name="Years" databaseField="0">
      <sharedItems containsMixedTypes="0" count="0"/>
      <fieldGroup base="22">
        <rangePr groupBy="years" autoEnd="1" autoStart="1" startDate="2019-01-09T14:18:33.000" endDate="2019-01-22T20:45:59.000"/>
        <groupItems count="3">
          <s v="&lt;1/9/2019"/>
          <s v="2019"/>
          <s v="&gt;1/2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2">
  <r>
    <s v="softwaretimes"/>
    <s v="softwaretimes"/>
    <m/>
    <m/>
    <m/>
    <m/>
    <m/>
    <m/>
    <m/>
    <m/>
    <s v="No"/>
    <n v="3"/>
    <m/>
    <m/>
    <x v="0"/>
    <d v="2019-01-10T17:36:46.000"/>
    <s v="Intelligent Customer Feedback for Retailers via new GK Software and TruRating Partnership - Payment Week https://t.co/6tr8oSVYQ1"/>
    <s v="https://paymentweek.com/2019-1-10-intelligent-customer-feedback-retailers-via-new-gk-software-trurating-partnership/?utm_source=dlvr.it&amp;utm_medium=twitter"/>
    <s v="paymentweek.com"/>
    <x v="0"/>
    <m/>
    <s v="http://pbs.twimg.com/profile_images/2995195932/06d6ffaa218d344678ffe3df160ed42f_normal.png"/>
    <x v="0"/>
    <s v="https://twitter.com/#!/softwaretimes/status/1083417379860709377"/>
    <m/>
    <m/>
    <s v="1083417379860709377"/>
    <m/>
    <b v="0"/>
    <n v="0"/>
    <s v=""/>
    <b v="0"/>
    <s v="en"/>
    <m/>
    <s v=""/>
    <b v="0"/>
    <n v="0"/>
    <s v=""/>
    <s v="dlvr.it"/>
    <b v="0"/>
    <s v="1083417379860709377"/>
    <s v="Tweet"/>
    <n v="0"/>
    <n v="0"/>
    <m/>
    <m/>
    <m/>
    <m/>
    <m/>
    <m/>
    <m/>
    <m/>
    <n v="1"/>
    <s v="5"/>
    <s v="5"/>
    <n v="1"/>
    <n v="7.142857142857143"/>
    <n v="0"/>
    <n v="0"/>
    <n v="0"/>
    <n v="0"/>
    <n v="13"/>
    <n v="92.85714285714286"/>
    <n v="14"/>
  </r>
  <r>
    <s v="nmachijidenma"/>
    <s v="nmachijidenma"/>
    <m/>
    <m/>
    <m/>
    <m/>
    <m/>
    <m/>
    <m/>
    <m/>
    <s v="No"/>
    <n v="4"/>
    <m/>
    <m/>
    <x v="0"/>
    <d v="2019-01-11T08:59:03.000"/>
    <s v="GK Software, TruRating team up for intelligent customer feedback for retailers https://t.co/5CJe2bsB5Z"/>
    <s v="https://www.thepaypers.com/ecommerce/gk-software-trurating-team-up-for-intelligent-customer-feedback-for-retailers/776809-25?utm_source=dlvr.it&amp;utm_medium=twitter"/>
    <s v="thepaypers.com"/>
    <x v="0"/>
    <m/>
    <s v="http://pbs.twimg.com/profile_images/915514863559966720/d0L1gMRJ_normal.jpg"/>
    <x v="1"/>
    <s v="https://twitter.com/#!/nmachijidenma/status/1083649477582307329"/>
    <m/>
    <m/>
    <s v="1083649477582307329"/>
    <m/>
    <b v="0"/>
    <n v="0"/>
    <s v=""/>
    <b v="0"/>
    <s v="en"/>
    <m/>
    <s v=""/>
    <b v="0"/>
    <n v="0"/>
    <s v=""/>
    <s v="dlvr.it"/>
    <b v="0"/>
    <s v="1083649477582307329"/>
    <s v="Tweet"/>
    <n v="0"/>
    <n v="0"/>
    <m/>
    <m/>
    <m/>
    <m/>
    <m/>
    <m/>
    <m/>
    <m/>
    <n v="1"/>
    <s v="5"/>
    <s v="5"/>
    <n v="1"/>
    <n v="9.090909090909092"/>
    <n v="0"/>
    <n v="0"/>
    <n v="0"/>
    <n v="0"/>
    <n v="10"/>
    <n v="90.9090909090909"/>
    <n v="11"/>
  </r>
  <r>
    <s v="johnrmatthews"/>
    <s v="johnrmatthews"/>
    <m/>
    <m/>
    <m/>
    <m/>
    <m/>
    <m/>
    <m/>
    <m/>
    <s v="No"/>
    <n v="5"/>
    <m/>
    <m/>
    <x v="0"/>
    <d v="2019-01-11T15:58:10.000"/>
    <s v="GK Software and TruRating Partner on Customer Feedback Offering https://t.co/H1ZKFxBvTT"/>
    <s v="https://www.destinationcrm.com/Articles/ReadArticle.aspx?ArticleID=129358"/>
    <s v="destinationcrm.com"/>
    <x v="0"/>
    <m/>
    <s v="http://pbs.twimg.com/profile_images/806914304561684480/e4EvbujK_normal.jpg"/>
    <x v="2"/>
    <s v="https://twitter.com/#!/johnrmatthews/status/1083754950893715457"/>
    <m/>
    <m/>
    <s v="1083754950893715457"/>
    <m/>
    <b v="0"/>
    <n v="0"/>
    <s v=""/>
    <b v="0"/>
    <s v="en"/>
    <m/>
    <s v=""/>
    <b v="0"/>
    <n v="0"/>
    <s v=""/>
    <s v="IFTTT"/>
    <b v="0"/>
    <s v="1083754950893715457"/>
    <s v="Tweet"/>
    <n v="0"/>
    <n v="0"/>
    <m/>
    <m/>
    <m/>
    <m/>
    <m/>
    <m/>
    <m/>
    <m/>
    <n v="1"/>
    <s v="5"/>
    <s v="5"/>
    <n v="0"/>
    <n v="0"/>
    <n v="0"/>
    <n v="0"/>
    <n v="0"/>
    <n v="0"/>
    <n v="9"/>
    <n v="100"/>
    <n v="9"/>
  </r>
  <r>
    <s v="ungoodnight"/>
    <s v="ungoodnight"/>
    <m/>
    <m/>
    <m/>
    <m/>
    <m/>
    <m/>
    <m/>
    <m/>
    <s v="No"/>
    <n v="6"/>
    <m/>
    <m/>
    <x v="0"/>
    <d v="2019-01-13T10:53:34.000"/>
    <s v="RT RTT TruRating #VideoMTV18del18 Ariana Grande"/>
    <m/>
    <m/>
    <x v="1"/>
    <m/>
    <s v="http://pbs.twimg.com/profile_images/1013074160594161664/HsKabffQ_normal.jpg"/>
    <x v="3"/>
    <s v="https://twitter.com/#!/ungoodnight/status/1084403072565153792"/>
    <m/>
    <m/>
    <s v="1084403072565153792"/>
    <m/>
    <b v="0"/>
    <n v="0"/>
    <s v=""/>
    <b v="0"/>
    <s v="en"/>
    <m/>
    <s v=""/>
    <b v="0"/>
    <n v="0"/>
    <s v=""/>
    <s v="IFTTT"/>
    <b v="0"/>
    <s v="1084403072565153792"/>
    <s v="Tweet"/>
    <n v="0"/>
    <n v="0"/>
    <m/>
    <m/>
    <m/>
    <m/>
    <m/>
    <m/>
    <m/>
    <m/>
    <n v="1"/>
    <s v="5"/>
    <s v="5"/>
    <n v="0"/>
    <n v="0"/>
    <n v="0"/>
    <n v="0"/>
    <n v="0"/>
    <n v="0"/>
    <n v="6"/>
    <n v="100"/>
    <n v="6"/>
  </r>
  <r>
    <s v="dbmosermed"/>
    <s v="dbmosermed"/>
    <m/>
    <m/>
    <m/>
    <m/>
    <m/>
    <m/>
    <m/>
    <m/>
    <s v="No"/>
    <n v="7"/>
    <m/>
    <m/>
    <x v="0"/>
    <d v="2019-01-14T17:54:01.000"/>
    <s v="If evaluating #customerexperience is part of your organizational 2019 strategy, I'd highly recommend checking out T… https://t.co/PmaBZJkgys"/>
    <s v="https://twitter.com/i/web/status/1084871269554810881"/>
    <s v="twitter.com"/>
    <x v="2"/>
    <m/>
    <s v="http://pbs.twimg.com/profile_images/983841192566669317/uMY7jTWU_normal.jpg"/>
    <x v="4"/>
    <s v="https://twitter.com/#!/dbmosermed/status/1084871269554810881"/>
    <m/>
    <m/>
    <s v="1084871269554810881"/>
    <m/>
    <b v="0"/>
    <n v="0"/>
    <s v=""/>
    <b v="0"/>
    <s v="en"/>
    <m/>
    <s v=""/>
    <b v="0"/>
    <n v="0"/>
    <s v=""/>
    <s v="LinkedIn"/>
    <b v="1"/>
    <s v="1084871269554810881"/>
    <s v="Tweet"/>
    <n v="0"/>
    <n v="0"/>
    <m/>
    <m/>
    <m/>
    <m/>
    <m/>
    <m/>
    <m/>
    <m/>
    <n v="1"/>
    <s v="5"/>
    <s v="5"/>
    <n v="1"/>
    <n v="6.25"/>
    <n v="0"/>
    <n v="0"/>
    <n v="0"/>
    <n v="0"/>
    <n v="15"/>
    <n v="93.75"/>
    <n v="16"/>
  </r>
  <r>
    <s v="jeff_w7"/>
    <s v="nrfbigshow"/>
    <m/>
    <m/>
    <m/>
    <m/>
    <m/>
    <m/>
    <m/>
    <m/>
    <s v="No"/>
    <n v="8"/>
    <m/>
    <m/>
    <x v="1"/>
    <d v="2019-01-15T02:05:30.000"/>
    <s v="@TruRating @NRFBigShow Any hints?"/>
    <m/>
    <m/>
    <x v="0"/>
    <m/>
    <s v="http://pbs.twimg.com/profile_images/1068156781476630528/pqUSEn55_normal.jpg"/>
    <x v="5"/>
    <s v="https://twitter.com/#!/jeff_w7/status/1084994956274647040"/>
    <m/>
    <m/>
    <s v="1084994956274647040"/>
    <s v="1084828393890299905"/>
    <b v="0"/>
    <n v="0"/>
    <s v="1727904870"/>
    <b v="0"/>
    <s v="en"/>
    <m/>
    <s v=""/>
    <b v="0"/>
    <n v="0"/>
    <s v=""/>
    <s v="Twitter for Android"/>
    <b v="0"/>
    <s v="1084828393890299905"/>
    <s v="Tweet"/>
    <n v="0"/>
    <n v="0"/>
    <m/>
    <m/>
    <m/>
    <m/>
    <m/>
    <m/>
    <m/>
    <m/>
    <n v="1"/>
    <s v="3"/>
    <s v="3"/>
    <m/>
    <m/>
    <m/>
    <m/>
    <m/>
    <m/>
    <m/>
    <m/>
    <m/>
  </r>
  <r>
    <s v="nycrtweets"/>
    <s v="nycrtweets"/>
    <m/>
    <m/>
    <m/>
    <m/>
    <m/>
    <m/>
    <m/>
    <m/>
    <s v="No"/>
    <n v="10"/>
    <m/>
    <m/>
    <x v="0"/>
    <d v="2019-01-15T13:54:18.000"/>
    <s v="NYC! andrewbusby : Many thanks! https://t.co/oRKVEvFogL (via Twitter https://t.co/3yxoi9hspo)"/>
    <s v="https://twitter.com/TruRating/status/1085162499366895616 https://twitter.com/andrewbusby/status/1085173262399782912"/>
    <s v="twitter.com twitter.com"/>
    <x v="0"/>
    <m/>
    <s v="http://pbs.twimg.com/profile_images/702957825471807489/9CePV0fJ_normal.png"/>
    <x v="6"/>
    <s v="https://twitter.com/#!/nycrtweets/status/1085173330095890435"/>
    <m/>
    <m/>
    <s v="1085173330095890435"/>
    <m/>
    <b v="0"/>
    <n v="0"/>
    <s v=""/>
    <b v="1"/>
    <s v="en"/>
    <m/>
    <s v="1085173262399782912"/>
    <b v="0"/>
    <n v="0"/>
    <s v=""/>
    <s v="IFTTT"/>
    <b v="0"/>
    <s v="1085173330095890435"/>
    <s v="Tweet"/>
    <n v="0"/>
    <n v="0"/>
    <m/>
    <m/>
    <m/>
    <m/>
    <m/>
    <m/>
    <m/>
    <m/>
    <n v="1"/>
    <s v="5"/>
    <s v="5"/>
    <n v="0"/>
    <n v="0"/>
    <n v="0"/>
    <n v="0"/>
    <n v="0"/>
    <n v="0"/>
    <n v="6"/>
    <n v="100"/>
    <n v="6"/>
  </r>
  <r>
    <s v="guruizbiz"/>
    <s v="nrfbigshow"/>
    <m/>
    <m/>
    <m/>
    <m/>
    <m/>
    <m/>
    <m/>
    <m/>
    <s v="No"/>
    <n v="11"/>
    <m/>
    <m/>
    <x v="1"/>
    <d v="2019-01-15T13:58:43.000"/>
    <s v="RT @TruRating: Rolling into Day 3 of @NRFBigShow and ready to GO!  To get you in the mood for another amazing day, here's our 5 key takeawa…"/>
    <m/>
    <m/>
    <x v="0"/>
    <m/>
    <s v="http://pbs.twimg.com/profile_images/727970024263159809/Gu5q6a9G_normal.jpg"/>
    <x v="7"/>
    <s v="https://twitter.com/#!/guruizbiz/status/1085174443993911297"/>
    <m/>
    <m/>
    <s v="1085174443993911297"/>
    <m/>
    <b v="0"/>
    <n v="0"/>
    <s v=""/>
    <b v="0"/>
    <s v="en"/>
    <m/>
    <s v=""/>
    <b v="0"/>
    <n v="0"/>
    <s v="1085161732027359232"/>
    <s v="Twitter for Android"/>
    <b v="0"/>
    <s v="1085161732027359232"/>
    <s v="Tweet"/>
    <n v="0"/>
    <n v="0"/>
    <m/>
    <m/>
    <m/>
    <m/>
    <m/>
    <m/>
    <m/>
    <m/>
    <n v="1"/>
    <s v="3"/>
    <s v="3"/>
    <m/>
    <m/>
    <m/>
    <m/>
    <m/>
    <m/>
    <m/>
    <m/>
    <m/>
  </r>
  <r>
    <s v="jillcbentley"/>
    <s v="rmhpos"/>
    <m/>
    <m/>
    <m/>
    <m/>
    <m/>
    <m/>
    <m/>
    <m/>
    <s v="No"/>
    <n v="13"/>
    <m/>
    <m/>
    <x v="1"/>
    <d v="2019-01-15T15:40:30.000"/>
    <s v="RT @RMHPos: Give Your Customers A Say As They Pay_x000a__x000a_Consumer feedback helps businesses improve their experience. _x000a__x000a_With trusted insight, you…"/>
    <m/>
    <m/>
    <x v="0"/>
    <m/>
    <s v="http://pbs.twimg.com/profile_images/3034310687/56427608f2b0b089c98c5aac2627cac0_normal.jpeg"/>
    <x v="8"/>
    <s v="https://twitter.com/#!/jillcbentley/status/1085200059900276736"/>
    <m/>
    <m/>
    <s v="1085200059900276736"/>
    <m/>
    <b v="0"/>
    <n v="0"/>
    <s v=""/>
    <b v="0"/>
    <s v="en"/>
    <m/>
    <s v=""/>
    <b v="0"/>
    <n v="2"/>
    <s v="1085178588733890560"/>
    <s v="Twitter for iPhone"/>
    <b v="0"/>
    <s v="1085178588733890560"/>
    <s v="Tweet"/>
    <n v="0"/>
    <n v="0"/>
    <m/>
    <m/>
    <m/>
    <m/>
    <m/>
    <m/>
    <m/>
    <m/>
    <n v="1"/>
    <s v="3"/>
    <s v="3"/>
    <n v="2"/>
    <n v="9.523809523809524"/>
    <n v="0"/>
    <n v="0"/>
    <n v="0"/>
    <n v="0"/>
    <n v="19"/>
    <n v="90.47619047619048"/>
    <n v="21"/>
  </r>
  <r>
    <s v="jillcbentley"/>
    <s v="nrfbigshow"/>
    <m/>
    <m/>
    <m/>
    <m/>
    <m/>
    <m/>
    <m/>
    <m/>
    <s v="No"/>
    <n v="14"/>
    <m/>
    <m/>
    <x v="1"/>
    <d v="2019-01-15T15:41:04.000"/>
    <s v="RT @TruRating: Rolling into Day 3 of @NRFBigShow and ready to GO!  To get you in the mood for another amazing day, here's our 5 key takeawa…"/>
    <m/>
    <m/>
    <x v="0"/>
    <m/>
    <s v="http://pbs.twimg.com/profile_images/3034310687/56427608f2b0b089c98c5aac2627cac0_normal.jpeg"/>
    <x v="9"/>
    <s v="https://twitter.com/#!/jillcbentley/status/1085200199750991872"/>
    <m/>
    <m/>
    <s v="1085200199750991872"/>
    <m/>
    <b v="0"/>
    <n v="0"/>
    <s v=""/>
    <b v="0"/>
    <s v="en"/>
    <m/>
    <s v=""/>
    <b v="0"/>
    <n v="0"/>
    <s v="1085161732027359232"/>
    <s v="Twitter for iPhone"/>
    <b v="0"/>
    <s v="1085161732027359232"/>
    <s v="Tweet"/>
    <n v="0"/>
    <n v="0"/>
    <m/>
    <m/>
    <m/>
    <m/>
    <m/>
    <m/>
    <m/>
    <m/>
    <n v="2"/>
    <s v="3"/>
    <s v="3"/>
    <m/>
    <m/>
    <m/>
    <m/>
    <m/>
    <m/>
    <m/>
    <m/>
    <m/>
  </r>
  <r>
    <s v="jillcbentley"/>
    <s v="nrfbigshow"/>
    <m/>
    <m/>
    <m/>
    <m/>
    <m/>
    <m/>
    <m/>
    <m/>
    <s v="No"/>
    <n v="16"/>
    <m/>
    <m/>
    <x v="1"/>
    <d v="2019-01-15T15:42:38.000"/>
    <s v="RT @TruRating: Did you know a smile can increase customer spend by up to 20%? Come on find the @TruRating team at @NRFBigShow booths #3705…"/>
    <m/>
    <m/>
    <x v="0"/>
    <m/>
    <s v="http://pbs.twimg.com/profile_images/3034310687/56427608f2b0b089c98c5aac2627cac0_normal.jpeg"/>
    <x v="10"/>
    <s v="https://twitter.com/#!/jillcbentley/status/1085200594510467075"/>
    <m/>
    <m/>
    <s v="1085200594510467075"/>
    <m/>
    <b v="0"/>
    <n v="0"/>
    <s v=""/>
    <b v="0"/>
    <s v="en"/>
    <m/>
    <s v=""/>
    <b v="0"/>
    <n v="0"/>
    <s v="1084835123659329537"/>
    <s v="Twitter for iPhone"/>
    <b v="0"/>
    <s v="1084835123659329537"/>
    <s v="Tweet"/>
    <n v="0"/>
    <n v="0"/>
    <m/>
    <m/>
    <m/>
    <m/>
    <m/>
    <m/>
    <m/>
    <m/>
    <n v="2"/>
    <s v="3"/>
    <s v="3"/>
    <m/>
    <m/>
    <m/>
    <m/>
    <m/>
    <m/>
    <m/>
    <m/>
    <m/>
  </r>
  <r>
    <s v="cazturner32"/>
    <s v="acceo_solutions"/>
    <m/>
    <m/>
    <m/>
    <m/>
    <m/>
    <m/>
    <m/>
    <m/>
    <s v="No"/>
    <n v="18"/>
    <m/>
    <m/>
    <x v="1"/>
    <d v="2019-01-15T19:51:56.000"/>
    <s v="RT @TruRating: If you haven't already been, why not pay a trip to our partner @acceo_solutions booth at NRF #4635. Learn about their unifie…"/>
    <m/>
    <m/>
    <x v="0"/>
    <m/>
    <s v="http://pbs.twimg.com/profile_images/660759706554748928/oljnXKAM_normal.jpg"/>
    <x v="11"/>
    <s v="https://twitter.com/#!/cazturner32/status/1085263334050590720"/>
    <m/>
    <m/>
    <s v="1085263334050590720"/>
    <m/>
    <b v="0"/>
    <n v="0"/>
    <s v=""/>
    <b v="0"/>
    <s v="en"/>
    <m/>
    <s v=""/>
    <b v="0"/>
    <n v="0"/>
    <s v="1085263153682939907"/>
    <s v="Twitter Web Client"/>
    <b v="0"/>
    <s v="1085263153682939907"/>
    <s v="Tweet"/>
    <n v="0"/>
    <n v="0"/>
    <m/>
    <m/>
    <m/>
    <m/>
    <m/>
    <m/>
    <m/>
    <m/>
    <n v="1"/>
    <s v="1"/>
    <s v="1"/>
    <n v="0"/>
    <n v="0"/>
    <n v="0"/>
    <n v="0"/>
    <n v="0"/>
    <n v="0"/>
    <n v="24"/>
    <n v="100"/>
    <n v="24"/>
  </r>
  <r>
    <s v="rmhpos"/>
    <s v="tsys_tss"/>
    <m/>
    <m/>
    <m/>
    <m/>
    <m/>
    <m/>
    <m/>
    <m/>
    <s v="No"/>
    <n v="20"/>
    <m/>
    <m/>
    <x v="1"/>
    <d v="2019-01-15T22:11:07.000"/>
    <s v="That's a wrap...Thank you ALL for a great #NRF2019!_x000a__x000a_#AdvantageSolutions #BIITCORP @TruRating @AURES_USA @TSYS_TSS… https://t.co/VVaqw4HPBa"/>
    <s v="https://twitter.com/i/web/status/1085298358002962432"/>
    <s v="twitter.com"/>
    <x v="3"/>
    <m/>
    <s v="http://pbs.twimg.com/profile_images/740627963557744640/Ac0eZ0jS_normal.jpg"/>
    <x v="12"/>
    <s v="https://twitter.com/#!/rmhpos/status/1085298358002962432"/>
    <m/>
    <m/>
    <s v="1085298358002962432"/>
    <m/>
    <b v="0"/>
    <n v="0"/>
    <s v=""/>
    <b v="0"/>
    <s v="en"/>
    <m/>
    <s v=""/>
    <b v="0"/>
    <n v="0"/>
    <s v=""/>
    <s v="Twitter for Android"/>
    <b v="1"/>
    <s v="1085298358002962432"/>
    <s v="Tweet"/>
    <n v="0"/>
    <n v="0"/>
    <m/>
    <m/>
    <m/>
    <m/>
    <m/>
    <m/>
    <m/>
    <m/>
    <n v="1"/>
    <s v="3"/>
    <s v="3"/>
    <m/>
    <m/>
    <m/>
    <m/>
    <m/>
    <m/>
    <m/>
    <m/>
    <m/>
  </r>
  <r>
    <s v="jemkrause"/>
    <s v="trurating"/>
    <m/>
    <m/>
    <m/>
    <m/>
    <m/>
    <m/>
    <m/>
    <m/>
    <s v="No"/>
    <n v="22"/>
    <m/>
    <m/>
    <x v="1"/>
    <d v="2019-01-16T13:48:38.000"/>
    <s v="Best dogs in town 🌭🌭🌭  #papayadog #hotdogs #yum #yummy #nyc #food #culture #hungry #night @trurating #trurating… https://t.co/OZvst3IrXZ"/>
    <s v="https://twitter.com/i/web/status/1085534294318161920"/>
    <s v="twitter.com"/>
    <x v="4"/>
    <m/>
    <s v="http://pbs.twimg.com/profile_images/277782730/jem1_normal.jpg"/>
    <x v="13"/>
    <s v="https://twitter.com/#!/jemkrause/status/1085534294318161920"/>
    <m/>
    <m/>
    <s v="1085534294318161920"/>
    <m/>
    <b v="0"/>
    <n v="0"/>
    <s v=""/>
    <b v="0"/>
    <s v="en"/>
    <m/>
    <s v=""/>
    <b v="0"/>
    <n v="0"/>
    <s v=""/>
    <s v="Instagram"/>
    <b v="1"/>
    <s v="1085534294318161920"/>
    <s v="Tweet"/>
    <n v="0"/>
    <n v="0"/>
    <m/>
    <m/>
    <m/>
    <m/>
    <m/>
    <m/>
    <m/>
    <m/>
    <n v="1"/>
    <s v="1"/>
    <s v="1"/>
    <n v="1"/>
    <n v="6.666666666666667"/>
    <n v="0"/>
    <n v="0"/>
    <n v="0"/>
    <n v="0"/>
    <n v="14"/>
    <n v="93.33333333333333"/>
    <n v="15"/>
  </r>
  <r>
    <s v="smckeveny"/>
    <s v="trurating"/>
    <m/>
    <m/>
    <m/>
    <m/>
    <m/>
    <m/>
    <m/>
    <m/>
    <s v="No"/>
    <n v="23"/>
    <m/>
    <m/>
    <x v="1"/>
    <d v="2019-01-18T18:03:17.000"/>
    <s v="What a great #NRF2019 this year? In case you missed it, you check out some of the key takeaways here. Big thank you to our amazing @TruRating marketing team. https://t.co/7TOqlEdBw4"/>
    <s v="https://twitter.com/TruRating/status/1086261219466588160"/>
    <s v="twitter.com"/>
    <x v="5"/>
    <m/>
    <s v="http://pbs.twimg.com/profile_images/521694758696009729/mD8iRcEp_normal.jpeg"/>
    <x v="14"/>
    <s v="https://twitter.com/#!/smckeveny/status/1086323153016623105"/>
    <m/>
    <m/>
    <s v="1086323153016623105"/>
    <m/>
    <b v="0"/>
    <n v="1"/>
    <s v=""/>
    <b v="1"/>
    <s v="en"/>
    <m/>
    <s v="1086261219466588160"/>
    <b v="0"/>
    <n v="0"/>
    <s v=""/>
    <s v="Twitter Web Client"/>
    <b v="0"/>
    <s v="1086323153016623105"/>
    <s v="Tweet"/>
    <n v="0"/>
    <n v="0"/>
    <m/>
    <m/>
    <m/>
    <m/>
    <m/>
    <m/>
    <m/>
    <m/>
    <n v="1"/>
    <s v="1"/>
    <s v="1"/>
    <n v="3"/>
    <n v="10.344827586206897"/>
    <n v="1"/>
    <n v="3.4482758620689653"/>
    <n v="0"/>
    <n v="0"/>
    <n v="25"/>
    <n v="86.20689655172414"/>
    <n v="29"/>
  </r>
  <r>
    <s v="andrewbusby"/>
    <s v="simonsinek"/>
    <m/>
    <m/>
    <m/>
    <m/>
    <m/>
    <m/>
    <m/>
    <m/>
    <s v="No"/>
    <n v="24"/>
    <m/>
    <m/>
    <x v="1"/>
    <d v="2019-01-19T17:44:12.000"/>
    <s v="@TruRating @NRFBigShow @simonsinek @karaswisher @mindygrossman @Lowes @patagonia Coming right back at you! Missing some wise words from @andrewbusby 😀"/>
    <m/>
    <m/>
    <x v="0"/>
    <m/>
    <s v="http://pbs.twimg.com/profile_images/1044972582011916288/YLmBv_N5_normal.jpg"/>
    <x v="15"/>
    <s v="https://twitter.com/#!/andrewbusby/status/1086680740799102976"/>
    <m/>
    <m/>
    <s v="1086680740799102976"/>
    <s v="1086351998709043200"/>
    <b v="0"/>
    <n v="1"/>
    <s v="1727904870"/>
    <b v="0"/>
    <s v="en"/>
    <m/>
    <s v=""/>
    <b v="0"/>
    <n v="0"/>
    <s v=""/>
    <s v="Twitter Web Client"/>
    <b v="0"/>
    <s v="1086351998709043200"/>
    <s v="Tweet"/>
    <n v="0"/>
    <n v="0"/>
    <m/>
    <m/>
    <m/>
    <m/>
    <m/>
    <m/>
    <m/>
    <m/>
    <n v="1"/>
    <s v="4"/>
    <s v="4"/>
    <m/>
    <m/>
    <m/>
    <m/>
    <m/>
    <m/>
    <m/>
    <m/>
    <m/>
  </r>
  <r>
    <s v="andrewbusby"/>
    <s v="simo"/>
    <m/>
    <m/>
    <m/>
    <m/>
    <m/>
    <m/>
    <m/>
    <m/>
    <s v="No"/>
    <n v="25"/>
    <m/>
    <m/>
    <x v="1"/>
    <d v="2019-01-19T17:44:18.000"/>
    <s v="RT @TruRating: Take yourself back to the Big Apple with our roundup of our highlights from the @NRFBigShow. Featuring wise words from @simo…"/>
    <m/>
    <m/>
    <x v="0"/>
    <m/>
    <s v="http://pbs.twimg.com/profile_images/1044972582011916288/YLmBv_N5_normal.jpg"/>
    <x v="16"/>
    <s v="https://twitter.com/#!/andrewbusby/status/1086680765264523265"/>
    <m/>
    <m/>
    <s v="1086680765264523265"/>
    <m/>
    <b v="0"/>
    <n v="0"/>
    <s v=""/>
    <b v="0"/>
    <s v="en"/>
    <m/>
    <s v=""/>
    <b v="0"/>
    <n v="1"/>
    <s v="1086351998709043200"/>
    <s v="Twitter Web Client"/>
    <b v="0"/>
    <s v="1086351998709043200"/>
    <s v="Tweet"/>
    <n v="0"/>
    <n v="0"/>
    <m/>
    <m/>
    <m/>
    <m/>
    <m/>
    <m/>
    <m/>
    <m/>
    <n v="1"/>
    <s v="4"/>
    <s v="4"/>
    <n v="1"/>
    <n v="4.3478260869565215"/>
    <n v="0"/>
    <n v="0"/>
    <n v="0"/>
    <n v="0"/>
    <n v="22"/>
    <n v="95.65217391304348"/>
    <n v="23"/>
  </r>
  <r>
    <s v="mattecannata"/>
    <s v="subziwalla"/>
    <m/>
    <m/>
    <m/>
    <m/>
    <m/>
    <m/>
    <m/>
    <m/>
    <s v="No"/>
    <n v="26"/>
    <m/>
    <m/>
    <x v="1"/>
    <d v="2019-01-21T16:58:15.000"/>
    <s v="RT @SmarterRetail: ICYMI: my NRF recap #NRF2019 _x000a__x000a_Two additions:_x000a__x000a_Grocery e-com going mainstream, fast. See @kroger @Microsoft @subziwalla…"/>
    <m/>
    <m/>
    <x v="5"/>
    <m/>
    <s v="http://pbs.twimg.com/profile_images/956747498516721670/XSoGIQz4_normal.jpg"/>
    <x v="17"/>
    <s v="https://twitter.com/#!/mattecannata/status/1087393950682566657"/>
    <m/>
    <m/>
    <s v="1087393950682566657"/>
    <m/>
    <b v="0"/>
    <n v="0"/>
    <s v=""/>
    <b v="1"/>
    <s v="en"/>
    <m/>
    <s v="1086352009836544001"/>
    <b v="0"/>
    <n v="4"/>
    <s v="1087393168738394113"/>
    <s v="Twitter Web App"/>
    <b v="0"/>
    <s v="1087393168738394113"/>
    <s v="Tweet"/>
    <n v="0"/>
    <n v="0"/>
    <m/>
    <m/>
    <m/>
    <m/>
    <m/>
    <m/>
    <m/>
    <m/>
    <n v="1"/>
    <s v="2"/>
    <s v="2"/>
    <m/>
    <m/>
    <m/>
    <m/>
    <m/>
    <m/>
    <m/>
    <m/>
    <m/>
  </r>
  <r>
    <s v="smarterretail"/>
    <s v="gregbuzek"/>
    <m/>
    <m/>
    <m/>
    <m/>
    <m/>
    <m/>
    <m/>
    <m/>
    <s v="No"/>
    <n v="30"/>
    <m/>
    <m/>
    <x v="1"/>
    <d v="2019-01-21T16:55:08.000"/>
    <s v="ICYMI: my NRF recap #NRF2019 _x000a__x000a_Two additions:_x000a__x000a_Grocery e-com going mainstream, fast. See @kroger @Microsoft @subziwalla @ocado @instacart @PeapodDelivers _x000a__x000a_Love retail's small world: eyes on you @carlboutet @IncisivIO @piers_fawkes @erin_dorshorst @TruRating @HLRivera @gregbuzek https://t.co/Q1cBuWLVQM"/>
    <s v="https://twitter.com/SmarterRetail/status/1086352009836544001"/>
    <s v="twitter.com"/>
    <x v="5"/>
    <m/>
    <s v="http://pbs.twimg.com/profile_images/758057972429881344/6E1xYbQ3_normal.jpg"/>
    <x v="18"/>
    <s v="https://twitter.com/#!/smarterretail/status/1087393168738394113"/>
    <m/>
    <m/>
    <s v="1087393168738394113"/>
    <m/>
    <b v="0"/>
    <n v="8"/>
    <s v=""/>
    <b v="1"/>
    <s v="en"/>
    <m/>
    <s v="1086352009836544001"/>
    <b v="0"/>
    <n v="4"/>
    <s v=""/>
    <s v="Twitter Web Client"/>
    <b v="0"/>
    <s v="1087393168738394113"/>
    <s v="Tweet"/>
    <n v="0"/>
    <n v="0"/>
    <m/>
    <m/>
    <m/>
    <m/>
    <m/>
    <m/>
    <m/>
    <m/>
    <n v="1"/>
    <s v="2"/>
    <s v="2"/>
    <m/>
    <m/>
    <m/>
    <m/>
    <m/>
    <m/>
    <m/>
    <m/>
    <m/>
  </r>
  <r>
    <s v="smarterretail"/>
    <s v="piers_fawkes"/>
    <m/>
    <m/>
    <m/>
    <m/>
    <m/>
    <m/>
    <m/>
    <m/>
    <s v="No"/>
    <n v="34"/>
    <m/>
    <m/>
    <x v="1"/>
    <d v="2019-01-21T17:54:19.000"/>
    <s v="@fcarlegren @kroger @Microsoft @subziwalla @Ocado @Instacart @PeapodDelivers @carlboutet @IncisivIO @piers_fawkes… https://t.co/W7A5qrMgvn"/>
    <s v="https://twitter.com/i/web/status/1087408062502260737"/>
    <s v="twitter.com"/>
    <x v="0"/>
    <m/>
    <s v="http://pbs.twimg.com/profile_images/758057972429881344/6E1xYbQ3_normal.jpg"/>
    <x v="19"/>
    <s v="https://twitter.com/#!/smarterretail/status/1087408062502260737"/>
    <m/>
    <m/>
    <s v="1087408062502260737"/>
    <s v="1087399399691558914"/>
    <b v="0"/>
    <n v="0"/>
    <s v="279348481"/>
    <b v="0"/>
    <s v="en"/>
    <m/>
    <s v=""/>
    <b v="0"/>
    <n v="0"/>
    <s v=""/>
    <s v="Twitter Web Client"/>
    <b v="1"/>
    <s v="1087399399691558914"/>
    <s v="Tweet"/>
    <n v="0"/>
    <n v="0"/>
    <m/>
    <m/>
    <m/>
    <m/>
    <m/>
    <m/>
    <m/>
    <m/>
    <n v="2"/>
    <s v="2"/>
    <s v="2"/>
    <m/>
    <m/>
    <m/>
    <m/>
    <m/>
    <m/>
    <m/>
    <m/>
    <m/>
  </r>
  <r>
    <s v="incisivio"/>
    <s v="subziwalla"/>
    <m/>
    <m/>
    <m/>
    <m/>
    <m/>
    <m/>
    <m/>
    <m/>
    <s v="No"/>
    <n v="35"/>
    <m/>
    <m/>
    <x v="1"/>
    <d v="2019-01-21T17:08:50.000"/>
    <s v="RT @SmarterRetail: ICYMI: my NRF recap #NRF2019 _x000a__x000a_Two additions:_x000a__x000a_Grocery e-com going mainstream, fast. See @kroger @Microsoft @subziwalla…"/>
    <m/>
    <m/>
    <x v="5"/>
    <m/>
    <s v="http://pbs.twimg.com/profile_images/809808421176287232/xp5vYzEI_normal.jpg"/>
    <x v="20"/>
    <s v="https://twitter.com/#!/incisivio/status/1087396616678588422"/>
    <m/>
    <m/>
    <s v="1087396616678588422"/>
    <m/>
    <b v="0"/>
    <n v="0"/>
    <s v=""/>
    <b v="1"/>
    <s v="en"/>
    <m/>
    <s v="1086352009836544001"/>
    <b v="0"/>
    <n v="4"/>
    <s v="1087393168738394113"/>
    <s v="Twitter for iPhone"/>
    <b v="0"/>
    <s v="1087393168738394113"/>
    <s v="Tweet"/>
    <n v="0"/>
    <n v="0"/>
    <m/>
    <m/>
    <m/>
    <m/>
    <m/>
    <m/>
    <m/>
    <m/>
    <n v="1"/>
    <s v="2"/>
    <s v="2"/>
    <m/>
    <m/>
    <m/>
    <m/>
    <m/>
    <m/>
    <m/>
    <m/>
    <m/>
  </r>
  <r>
    <s v="fcarlegren"/>
    <s v="incisivio"/>
    <m/>
    <m/>
    <m/>
    <m/>
    <m/>
    <m/>
    <m/>
    <m/>
    <s v="No"/>
    <n v="39"/>
    <m/>
    <m/>
    <x v="1"/>
    <d v="2019-01-21T17:19:54.000"/>
    <s v="@SmarterRetail @kroger @Microsoft @subziwalla @Ocado @Instacart @PeapodDelivers @carlboutet @IncisivIO… https://t.co/jFRFyH9qLA"/>
    <s v="https://twitter.com/i/web/status/1087399399691558914"/>
    <s v="twitter.com"/>
    <x v="0"/>
    <m/>
    <s v="http://pbs.twimg.com/profile_images/1046600660005908485/JxEDBnOa_normal.jpg"/>
    <x v="21"/>
    <s v="https://twitter.com/#!/fcarlegren/status/1087399399691558914"/>
    <m/>
    <m/>
    <s v="1087399399691558914"/>
    <s v="1087393168738394113"/>
    <b v="0"/>
    <n v="0"/>
    <s v="274283791"/>
    <b v="0"/>
    <s v="en"/>
    <m/>
    <s v=""/>
    <b v="0"/>
    <n v="0"/>
    <s v=""/>
    <s v="Twitter for iPhone"/>
    <b v="1"/>
    <s v="1087393168738394113"/>
    <s v="Tweet"/>
    <n v="0"/>
    <n v="0"/>
    <m/>
    <m/>
    <m/>
    <m/>
    <m/>
    <m/>
    <m/>
    <m/>
    <n v="1"/>
    <s v="2"/>
    <s v="2"/>
    <m/>
    <m/>
    <m/>
    <m/>
    <m/>
    <m/>
    <m/>
    <m/>
    <m/>
  </r>
  <r>
    <s v="carlboutet"/>
    <s v="subziwalla"/>
    <m/>
    <m/>
    <m/>
    <m/>
    <m/>
    <m/>
    <m/>
    <m/>
    <s v="No"/>
    <n v="59"/>
    <m/>
    <m/>
    <x v="1"/>
    <d v="2019-01-21T22:20:55.000"/>
    <s v="RT @SmarterRetail: ICYMI: my NRF recap #NRF2019 _x000a__x000a_Two additions:_x000a__x000a_Grocery e-com going mainstream, fast. See @kroger @Microsoft @subziwalla…"/>
    <m/>
    <m/>
    <x v="5"/>
    <m/>
    <s v="http://pbs.twimg.com/profile_images/978420314412548099/HSsRQE2N_normal.jpg"/>
    <x v="22"/>
    <s v="https://twitter.com/#!/carlboutet/status/1087475153162981381"/>
    <m/>
    <m/>
    <s v="1087475153162981381"/>
    <m/>
    <b v="0"/>
    <n v="0"/>
    <s v=""/>
    <b v="1"/>
    <s v="en"/>
    <m/>
    <s v="1086352009836544001"/>
    <b v="0"/>
    <n v="4"/>
    <s v="1087393168738394113"/>
    <s v="Twitter for Android"/>
    <b v="0"/>
    <s v="1087393168738394113"/>
    <s v="Tweet"/>
    <n v="0"/>
    <n v="0"/>
    <m/>
    <m/>
    <m/>
    <m/>
    <m/>
    <m/>
    <m/>
    <m/>
    <n v="1"/>
    <s v="2"/>
    <s v="2"/>
    <m/>
    <m/>
    <m/>
    <m/>
    <m/>
    <m/>
    <m/>
    <m/>
    <m/>
  </r>
  <r>
    <s v="gk_software_usa"/>
    <s v="trurating"/>
    <m/>
    <m/>
    <m/>
    <m/>
    <m/>
    <m/>
    <m/>
    <m/>
    <s v="Yes"/>
    <n v="63"/>
    <m/>
    <m/>
    <x v="1"/>
    <d v="2019-01-10T18:06:32.000"/>
    <s v="We are working together with @TruRating to provide retailers the ability to better engage with and understand their customers. Visit GK Software booth 3267 at #NRF to see TruRating’s Dynamic Questions demo in action. https://t.co/303AJzTQSV"/>
    <s v="https://paymentweek.com/2019-1-10-intelligent-customer-feedback-retailers-via-new-gk-software-trurating-partnership/"/>
    <s v="paymentweek.com"/>
    <x v="6"/>
    <m/>
    <s v="http://pbs.twimg.com/profile_images/941009833926344704/gicrE24c_normal.jpg"/>
    <x v="23"/>
    <s v="https://twitter.com/#!/gk_software_usa/status/1083424870753542144"/>
    <m/>
    <m/>
    <s v="1083424870753542144"/>
    <m/>
    <b v="0"/>
    <n v="1"/>
    <s v=""/>
    <b v="0"/>
    <s v="en"/>
    <m/>
    <s v=""/>
    <b v="0"/>
    <n v="0"/>
    <s v=""/>
    <s v="Hootsuite Inc."/>
    <b v="0"/>
    <s v="1083424870753542144"/>
    <s v="Tweet"/>
    <n v="0"/>
    <n v="0"/>
    <m/>
    <m/>
    <m/>
    <m/>
    <m/>
    <m/>
    <m/>
    <m/>
    <n v="3"/>
    <s v="1"/>
    <s v="1"/>
    <n v="2"/>
    <n v="5.714285714285714"/>
    <n v="0"/>
    <n v="0"/>
    <n v="0"/>
    <n v="0"/>
    <n v="33"/>
    <n v="94.28571428571429"/>
    <n v="35"/>
  </r>
  <r>
    <s v="gk_software_usa"/>
    <s v="trurating"/>
    <m/>
    <m/>
    <m/>
    <m/>
    <m/>
    <m/>
    <m/>
    <m/>
    <s v="Yes"/>
    <n v="64"/>
    <m/>
    <m/>
    <x v="1"/>
    <d v="2019-01-11T17:26:07.000"/>
    <s v="RT @TruRating: Heading to #NRF2019? Be sure to visit booth 3267 to see the showcase of our brand-new Dynamic Questions - the intelligent wa…"/>
    <m/>
    <m/>
    <x v="5"/>
    <m/>
    <s v="http://pbs.twimg.com/profile_images/941009833926344704/gicrE24c_normal.jpg"/>
    <x v="24"/>
    <s v="https://twitter.com/#!/gk_software_usa/status/1083777086874157057"/>
    <m/>
    <m/>
    <s v="1083777086874157057"/>
    <m/>
    <b v="0"/>
    <n v="0"/>
    <s v=""/>
    <b v="0"/>
    <s v="en"/>
    <m/>
    <s v=""/>
    <b v="0"/>
    <n v="1"/>
    <s v="1083752163136946176"/>
    <s v="Twitter Web Client"/>
    <b v="0"/>
    <s v="1083752163136946176"/>
    <s v="Tweet"/>
    <n v="0"/>
    <n v="0"/>
    <m/>
    <m/>
    <m/>
    <m/>
    <m/>
    <m/>
    <m/>
    <m/>
    <n v="3"/>
    <s v="1"/>
    <s v="1"/>
    <n v="2"/>
    <n v="8.333333333333334"/>
    <n v="0"/>
    <n v="0"/>
    <n v="0"/>
    <n v="0"/>
    <n v="22"/>
    <n v="91.66666666666667"/>
    <n v="24"/>
  </r>
  <r>
    <s v="gk_software_usa"/>
    <s v="trurating"/>
    <m/>
    <m/>
    <m/>
    <m/>
    <m/>
    <m/>
    <m/>
    <m/>
    <s v="Yes"/>
    <n v="65"/>
    <m/>
    <m/>
    <x v="1"/>
    <d v="2019-01-11T17:38:03.000"/>
    <s v="RT @TruRating: We’ve teamed up with global leaders @GK_SOFTWARE_USA  to provide retailers with a fresh way to listen to and learn from thei…"/>
    <m/>
    <m/>
    <x v="0"/>
    <m/>
    <s v="http://pbs.twimg.com/profile_images/941009833926344704/gicrE24c_normal.jpg"/>
    <x v="25"/>
    <s v="https://twitter.com/#!/gk_software_usa/status/1083780090008424448"/>
    <m/>
    <m/>
    <s v="1083780090008424448"/>
    <m/>
    <b v="0"/>
    <n v="0"/>
    <s v=""/>
    <b v="0"/>
    <s v="en"/>
    <m/>
    <s v=""/>
    <b v="0"/>
    <n v="1"/>
    <s v="1083473462524633088"/>
    <s v="Twitter Web Client"/>
    <b v="0"/>
    <s v="1083473462524633088"/>
    <s v="Tweet"/>
    <n v="0"/>
    <n v="0"/>
    <m/>
    <m/>
    <m/>
    <m/>
    <m/>
    <m/>
    <m/>
    <m/>
    <n v="3"/>
    <s v="1"/>
    <s v="1"/>
    <n v="1"/>
    <n v="4.166666666666667"/>
    <n v="0"/>
    <n v="0"/>
    <n v="0"/>
    <n v="0"/>
    <n v="23"/>
    <n v="95.83333333333333"/>
    <n v="24"/>
  </r>
  <r>
    <s v="trurating"/>
    <s v="gk_software_usa"/>
    <m/>
    <m/>
    <m/>
    <m/>
    <m/>
    <m/>
    <m/>
    <m/>
    <s v="Yes"/>
    <n v="66"/>
    <m/>
    <m/>
    <x v="1"/>
    <d v="2019-01-10T21:19:38.000"/>
    <s v="We’ve teamed up with global leaders @GK_SOFTWARE_USA  to provide retailers with a fresh way to listen to and learn from their customers https://t.co/MsKkbH6yQx"/>
    <s v="https://paymentweek.com/2019-1-10-intelligent-customer-feedback-retailers-via-new-gk-software-trurating-partnership/"/>
    <s v="paymentweek.com"/>
    <x v="0"/>
    <m/>
    <s v="http://pbs.twimg.com/profile_images/1080398583000633345/qwFLWNM3_normal.jpg"/>
    <x v="26"/>
    <s v="https://twitter.com/#!/trurating/status/1083473462524633088"/>
    <m/>
    <m/>
    <s v="1083473462524633088"/>
    <m/>
    <b v="0"/>
    <n v="0"/>
    <s v=""/>
    <b v="0"/>
    <s v="en"/>
    <m/>
    <s v=""/>
    <b v="0"/>
    <n v="0"/>
    <s v=""/>
    <s v="Sprout Social"/>
    <b v="0"/>
    <s v="1083473462524633088"/>
    <s v="Tweet"/>
    <n v="0"/>
    <n v="0"/>
    <m/>
    <m/>
    <m/>
    <m/>
    <m/>
    <m/>
    <m/>
    <m/>
    <n v="3"/>
    <s v="1"/>
    <s v="1"/>
    <n v="1"/>
    <n v="4.3478260869565215"/>
    <n v="0"/>
    <n v="0"/>
    <n v="0"/>
    <n v="0"/>
    <n v="22"/>
    <n v="95.65217391304348"/>
    <n v="23"/>
  </r>
  <r>
    <s v="trurating"/>
    <s v="gk_software_usa"/>
    <m/>
    <m/>
    <m/>
    <m/>
    <m/>
    <m/>
    <m/>
    <m/>
    <s v="Yes"/>
    <n v="67"/>
    <m/>
    <m/>
    <x v="1"/>
    <d v="2019-01-10T21:35:51.000"/>
    <s v="RT @GK_SOFTWARE_USA: We are working together with @TruRating to provide retailers the ability to better engage with and understand their cu…"/>
    <m/>
    <m/>
    <x v="0"/>
    <m/>
    <s v="http://pbs.twimg.com/profile_images/1080398583000633345/qwFLWNM3_normal.jpg"/>
    <x v="27"/>
    <s v="https://twitter.com/#!/trurating/status/1083477546354835456"/>
    <m/>
    <m/>
    <s v="1083477546354835456"/>
    <m/>
    <b v="0"/>
    <n v="0"/>
    <s v=""/>
    <b v="0"/>
    <s v="en"/>
    <m/>
    <s v=""/>
    <b v="0"/>
    <n v="0"/>
    <s v="1083424870753542144"/>
    <s v="Twitter Web Client"/>
    <b v="0"/>
    <s v="1083424870753542144"/>
    <s v="Tweet"/>
    <n v="0"/>
    <n v="0"/>
    <m/>
    <m/>
    <m/>
    <m/>
    <m/>
    <m/>
    <m/>
    <m/>
    <n v="3"/>
    <s v="1"/>
    <s v="1"/>
    <n v="1"/>
    <n v="4.761904761904762"/>
    <n v="0"/>
    <n v="0"/>
    <n v="0"/>
    <n v="0"/>
    <n v="20"/>
    <n v="95.23809523809524"/>
    <n v="21"/>
  </r>
  <r>
    <s v="trurating"/>
    <s v="gk_software_usa"/>
    <m/>
    <m/>
    <m/>
    <m/>
    <m/>
    <m/>
    <m/>
    <m/>
    <s v="Yes"/>
    <n v="68"/>
    <m/>
    <m/>
    <x v="1"/>
    <d v="2019-01-11T15:47:05.000"/>
    <s v="Heading to #NRF2019? Be sure to visit booth 3267 to see the showcase of our brand-new Dynamic Questions - the intelligent way to listen to your retail customers. With @GK_SOFTWARE_USA _x000a_https://t.co/MsKkbH6yQx"/>
    <s v="https://paymentweek.com/2019-1-10-intelligent-customer-feedback-retailers-via-new-gk-software-trurating-partnership/"/>
    <s v="paymentweek.com"/>
    <x v="5"/>
    <m/>
    <s v="http://pbs.twimg.com/profile_images/1080398583000633345/qwFLWNM3_normal.jpg"/>
    <x v="28"/>
    <s v="https://twitter.com/#!/trurating/status/1083752163136946176"/>
    <m/>
    <m/>
    <s v="1083752163136946176"/>
    <m/>
    <b v="0"/>
    <n v="1"/>
    <s v=""/>
    <b v="0"/>
    <s v="en"/>
    <m/>
    <s v=""/>
    <b v="0"/>
    <n v="1"/>
    <s v=""/>
    <s v="Sprout Social"/>
    <b v="0"/>
    <s v="1083752163136946176"/>
    <s v="Tweet"/>
    <n v="0"/>
    <n v="0"/>
    <m/>
    <m/>
    <m/>
    <m/>
    <m/>
    <m/>
    <m/>
    <m/>
    <n v="3"/>
    <s v="1"/>
    <s v="1"/>
    <n v="2"/>
    <n v="6.666666666666667"/>
    <n v="0"/>
    <n v="0"/>
    <n v="0"/>
    <n v="0"/>
    <n v="28"/>
    <n v="93.33333333333333"/>
    <n v="30"/>
  </r>
  <r>
    <s v="trurating"/>
    <s v="a_riley17"/>
    <m/>
    <m/>
    <m/>
    <m/>
    <m/>
    <m/>
    <m/>
    <m/>
    <s v="No"/>
    <n v="69"/>
    <m/>
    <m/>
    <x v="2"/>
    <d v="2019-01-13T16:49:55.000"/>
    <s v="@A_Riley17 Best of luck to your team, hope the water situation gets resolved soon! 🤞🤞"/>
    <m/>
    <m/>
    <x v="0"/>
    <m/>
    <s v="http://pbs.twimg.com/profile_images/1080398583000633345/qwFLWNM3_normal.jpg"/>
    <x v="29"/>
    <s v="https://twitter.com/#!/trurating/status/1084492751419465728"/>
    <m/>
    <m/>
    <s v="1084492751419465728"/>
    <s v="1084491310210392066"/>
    <b v="0"/>
    <n v="0"/>
    <s v="1851909823"/>
    <b v="0"/>
    <s v="en"/>
    <m/>
    <s v=""/>
    <b v="0"/>
    <n v="0"/>
    <s v=""/>
    <s v="Twitter Web Client"/>
    <b v="0"/>
    <s v="1084491310210392066"/>
    <s v="Tweet"/>
    <n v="0"/>
    <n v="0"/>
    <m/>
    <m/>
    <m/>
    <m/>
    <m/>
    <m/>
    <m/>
    <m/>
    <n v="1"/>
    <s v="1"/>
    <s v="1"/>
    <n v="2"/>
    <n v="14.285714285714286"/>
    <n v="0"/>
    <n v="0"/>
    <n v="0"/>
    <n v="0"/>
    <n v="12"/>
    <n v="85.71428571428571"/>
    <n v="14"/>
  </r>
  <r>
    <s v="trurating"/>
    <s v="jim_roddy"/>
    <m/>
    <m/>
    <m/>
    <m/>
    <m/>
    <m/>
    <m/>
    <m/>
    <s v="No"/>
    <n v="70"/>
    <m/>
    <m/>
    <x v="2"/>
    <d v="2019-01-13T19:12:41.000"/>
    <s v="@Jim_Roddy Hi Jim, Do you have a few minutes to connect at NRF? We’d love to get your feedback on the CX solution we’ve created alongside our friends at Datacap and others in the payments/POS landscape."/>
    <m/>
    <m/>
    <x v="0"/>
    <m/>
    <s v="http://pbs.twimg.com/profile_images/1080398583000633345/qwFLWNM3_normal.jpg"/>
    <x v="30"/>
    <s v="https://twitter.com/#!/trurating/status/1084528677763928070"/>
    <m/>
    <m/>
    <s v="1084528677763928070"/>
    <s v="1084463247019950080"/>
    <b v="0"/>
    <n v="1"/>
    <s v="51742704"/>
    <b v="0"/>
    <s v="en"/>
    <m/>
    <s v=""/>
    <b v="0"/>
    <n v="0"/>
    <s v=""/>
    <s v="Twitter for iPhone"/>
    <b v="0"/>
    <s v="1084463247019950080"/>
    <s v="Tweet"/>
    <n v="0"/>
    <n v="0"/>
    <s v="-74.026675,40.683935 _x000a_-73.910408,40.683935 _x000a_-73.910408,40.877483 _x000a_-74.026675,40.877483"/>
    <s v="United States"/>
    <s v="US"/>
    <s v="Manhattan, NY"/>
    <s v="01a9a39529b27f36"/>
    <s v="Manhattan"/>
    <s v="city"/>
    <s v="https://api.twitter.com/1.1/geo/id/01a9a39529b27f36.json"/>
    <n v="1"/>
    <s v="1"/>
    <s v="1"/>
    <n v="1"/>
    <n v="2.5641025641025643"/>
    <n v="0"/>
    <n v="0"/>
    <n v="0"/>
    <n v="0"/>
    <n v="38"/>
    <n v="97.43589743589743"/>
    <n v="39"/>
  </r>
  <r>
    <s v="trurating"/>
    <s v="retailbrandon"/>
    <m/>
    <m/>
    <m/>
    <m/>
    <m/>
    <m/>
    <m/>
    <m/>
    <s v="No"/>
    <n v="71"/>
    <m/>
    <m/>
    <x v="2"/>
    <d v="2019-01-14T15:13:44.000"/>
    <s v="@RetailBrandon Check out TruRating's innovative point-of-sale feedback solution Brandon! You'll find us at one of 9… https://t.co/WgEEI9GTiw"/>
    <s v="https://twitter.com/i/web/status/1084830934828933120"/>
    <s v="twitter.com"/>
    <x v="0"/>
    <m/>
    <s v="http://pbs.twimg.com/profile_images/1080398583000633345/qwFLWNM3_normal.jpg"/>
    <x v="31"/>
    <s v="https://twitter.com/#!/trurating/status/1084830934828933120"/>
    <m/>
    <m/>
    <s v="1084830934828933120"/>
    <s v="1084829738009575425"/>
    <b v="0"/>
    <n v="0"/>
    <s v="2949777377"/>
    <b v="0"/>
    <s v="en"/>
    <m/>
    <s v=""/>
    <b v="0"/>
    <n v="0"/>
    <s v=""/>
    <s v="Twitter Web Client"/>
    <b v="1"/>
    <s v="1084829738009575425"/>
    <s v="Tweet"/>
    <n v="0"/>
    <n v="0"/>
    <m/>
    <m/>
    <m/>
    <m/>
    <m/>
    <m/>
    <m/>
    <m/>
    <n v="1"/>
    <s v="1"/>
    <s v="1"/>
    <n v="1"/>
    <n v="5.555555555555555"/>
    <n v="0"/>
    <n v="0"/>
    <n v="0"/>
    <n v="0"/>
    <n v="17"/>
    <n v="94.44444444444444"/>
    <n v="18"/>
  </r>
  <r>
    <s v="trurating"/>
    <s v="newbalance"/>
    <m/>
    <m/>
    <m/>
    <m/>
    <m/>
    <m/>
    <m/>
    <m/>
    <s v="No"/>
    <n v="72"/>
    <m/>
    <m/>
    <x v="1"/>
    <d v="2019-01-14T16:06:33.000"/>
    <s v="If you haven’t checked out the @NewBalance Flagship at Flatiron, it’s well worth the trip (plus you can try out… https://t.co/VqnA3brr7o"/>
    <s v="https://twitter.com/i/web/status/1084844225789800449"/>
    <s v="twitter.com"/>
    <x v="0"/>
    <m/>
    <s v="http://pbs.twimg.com/profile_images/1080398583000633345/qwFLWNM3_normal.jpg"/>
    <x v="32"/>
    <s v="https://twitter.com/#!/trurating/status/1084844225789800449"/>
    <m/>
    <m/>
    <s v="1084844225789800449"/>
    <m/>
    <b v="0"/>
    <n v="0"/>
    <s v=""/>
    <b v="0"/>
    <s v="en"/>
    <m/>
    <s v=""/>
    <b v="0"/>
    <n v="0"/>
    <s v=""/>
    <s v="Twitter Web Client"/>
    <b v="1"/>
    <s v="1084844225789800449"/>
    <s v="Tweet"/>
    <n v="0"/>
    <n v="0"/>
    <m/>
    <m/>
    <m/>
    <m/>
    <m/>
    <m/>
    <m/>
    <m/>
    <n v="1"/>
    <s v="1"/>
    <s v="1"/>
    <n v="2"/>
    <n v="9.090909090909092"/>
    <n v="0"/>
    <n v="0"/>
    <n v="0"/>
    <n v="0"/>
    <n v="20"/>
    <n v="90.9090909090909"/>
    <n v="22"/>
  </r>
  <r>
    <s v="cl_baldwin"/>
    <s v="cl_baldwin"/>
    <m/>
    <m/>
    <m/>
    <m/>
    <m/>
    <m/>
    <m/>
    <m/>
    <s v="No"/>
    <n v="73"/>
    <m/>
    <m/>
    <x v="0"/>
    <d v="2019-01-14T16:49:10.000"/>
    <s v="Empowering panel at #thegirlslounge  #NRF2019 - how female leaders succeed in male-dominated industries. Big trend at the show this year. https://t.co/sgipBS9ymi"/>
    <m/>
    <m/>
    <x v="7"/>
    <s v="https://pbs.twimg.com/media/Dw4tyUNX0AE7Bxk.jpg"/>
    <s v="https://pbs.twimg.com/media/Dw4tyUNX0AE7Bxk.jpg"/>
    <x v="33"/>
    <s v="https://twitter.com/#!/cl_baldwin/status/1084854951774441472"/>
    <m/>
    <m/>
    <s v="1084854951774441472"/>
    <m/>
    <b v="0"/>
    <n v="4"/>
    <s v=""/>
    <b v="0"/>
    <s v="en"/>
    <m/>
    <s v=""/>
    <b v="0"/>
    <n v="1"/>
    <s v=""/>
    <s v="Twitter for iPhone"/>
    <b v="0"/>
    <s v="1084854951774441472"/>
    <s v="Retweet"/>
    <n v="0"/>
    <n v="0"/>
    <m/>
    <m/>
    <m/>
    <m/>
    <m/>
    <m/>
    <m/>
    <m/>
    <n v="1"/>
    <s v="1"/>
    <s v="1"/>
    <n v="2"/>
    <n v="10"/>
    <n v="0"/>
    <n v="0"/>
    <n v="0"/>
    <n v="0"/>
    <n v="18"/>
    <n v="90"/>
    <n v="20"/>
  </r>
  <r>
    <s v="trurating"/>
    <s v="cl_baldwin"/>
    <m/>
    <m/>
    <m/>
    <m/>
    <m/>
    <m/>
    <m/>
    <m/>
    <s v="No"/>
    <n v="74"/>
    <m/>
    <m/>
    <x v="1"/>
    <d v="2019-01-14T16:52:49.000"/>
    <s v="RT @cl_baldwin: Empowering panel at #thegirlslounge  #NRF2019 - how female leaders succeed in male-dominated industries. Big trend at the s…"/>
    <m/>
    <m/>
    <x v="7"/>
    <m/>
    <s v="http://pbs.twimg.com/profile_images/1080398583000633345/qwFLWNM3_normal.jpg"/>
    <x v="34"/>
    <s v="https://twitter.com/#!/trurating/status/1084855868275990530"/>
    <m/>
    <m/>
    <s v="1084855868275990530"/>
    <m/>
    <b v="0"/>
    <n v="0"/>
    <s v=""/>
    <b v="0"/>
    <s v="en"/>
    <m/>
    <s v=""/>
    <b v="0"/>
    <n v="1"/>
    <s v="1084854951774441472"/>
    <s v="Twitter Web Client"/>
    <b v="0"/>
    <s v="1084854951774441472"/>
    <s v="Tweet"/>
    <n v="0"/>
    <n v="0"/>
    <m/>
    <m/>
    <m/>
    <m/>
    <m/>
    <m/>
    <m/>
    <m/>
    <n v="1"/>
    <s v="1"/>
    <s v="1"/>
    <n v="2"/>
    <n v="10"/>
    <n v="0"/>
    <n v="0"/>
    <n v="0"/>
    <n v="0"/>
    <n v="18"/>
    <n v="90"/>
    <n v="20"/>
  </r>
  <r>
    <s v="trurating"/>
    <s v="toryburch"/>
    <m/>
    <m/>
    <m/>
    <m/>
    <m/>
    <m/>
    <m/>
    <m/>
    <s v="No"/>
    <n v="75"/>
    <m/>
    <m/>
    <x v="1"/>
    <d v="2019-01-14T17:04:28.000"/>
    <s v="&quot;The world is a better place if we have big ambitions for ourselves and each other&quot; - John Douglas, CTO of @ToryBurch discusses being part of a purpose driven organization at #NRF2019  #Retail #TheBigShow @NRFBigShow @NRFFoundation https://t.co/xg2PSs1Uvg"/>
    <m/>
    <m/>
    <x v="8"/>
    <s v="https://pbs.twimg.com/media/Dw4xUexU0AIirYD.jpg"/>
    <s v="https://pbs.twimg.com/media/Dw4xUexU0AIirYD.jpg"/>
    <x v="35"/>
    <s v="https://twitter.com/#!/trurating/status/1084858799519748099"/>
    <m/>
    <m/>
    <s v="1084858799519748099"/>
    <m/>
    <b v="0"/>
    <n v="0"/>
    <s v=""/>
    <b v="0"/>
    <s v="en"/>
    <m/>
    <s v=""/>
    <b v="0"/>
    <n v="0"/>
    <s v=""/>
    <s v="Twitter Web Client"/>
    <b v="0"/>
    <s v="1084858799519748099"/>
    <s v="Tweet"/>
    <n v="0"/>
    <n v="0"/>
    <m/>
    <m/>
    <m/>
    <m/>
    <m/>
    <m/>
    <m/>
    <m/>
    <n v="1"/>
    <s v="1"/>
    <s v="1"/>
    <m/>
    <m/>
    <m/>
    <m/>
    <m/>
    <m/>
    <m/>
    <m/>
    <m/>
  </r>
  <r>
    <s v="trurating"/>
    <s v="sub8u"/>
    <m/>
    <m/>
    <m/>
    <m/>
    <m/>
    <m/>
    <m/>
    <m/>
    <s v="No"/>
    <n v="76"/>
    <m/>
    <m/>
    <x v="1"/>
    <d v="2019-01-14T18:37:36.000"/>
    <s v="@SamsungBizUSA @SuB8u With the rapid evolution of in-store experience, retailers need to be sure they have an accurate way to understand how their customers feel about their experiences without inconveniencing them.  #EmergingTech works best when it compliments the need of #Retail associates! #NRF2019"/>
    <m/>
    <m/>
    <x v="9"/>
    <m/>
    <s v="http://pbs.twimg.com/profile_images/1080398583000633345/qwFLWNM3_normal.jpg"/>
    <x v="36"/>
    <s v="https://twitter.com/#!/trurating/status/1084882240717217796"/>
    <m/>
    <m/>
    <s v="1084882240717217796"/>
    <s v="1084876047806550018"/>
    <b v="0"/>
    <n v="0"/>
    <s v="563927881"/>
    <b v="0"/>
    <s v="en"/>
    <m/>
    <s v=""/>
    <b v="0"/>
    <n v="0"/>
    <s v=""/>
    <s v="Twitter Web Client"/>
    <b v="0"/>
    <s v="1084876047806550018"/>
    <s v="Tweet"/>
    <n v="0"/>
    <n v="0"/>
    <m/>
    <m/>
    <m/>
    <m/>
    <m/>
    <m/>
    <m/>
    <m/>
    <n v="1"/>
    <s v="1"/>
    <s v="1"/>
    <m/>
    <m/>
    <m/>
    <m/>
    <m/>
    <m/>
    <m/>
    <m/>
    <m/>
  </r>
  <r>
    <s v="trurating"/>
    <s v="target"/>
    <m/>
    <m/>
    <m/>
    <m/>
    <m/>
    <m/>
    <m/>
    <m/>
    <s v="No"/>
    <n v="78"/>
    <m/>
    <m/>
    <x v="1"/>
    <d v="2019-01-14T15:07:58.000"/>
    <s v="Wise words from Brian Cornell of @Target - put the consumer at the heart of your decision making process with TruRa… https://t.co/qZ9xcewvtc"/>
    <s v="https://twitter.com/i/web/status/1084829483993952256"/>
    <s v="twitter.com"/>
    <x v="0"/>
    <m/>
    <s v="http://pbs.twimg.com/profile_images/1080398583000633345/qwFLWNM3_normal.jpg"/>
    <x v="37"/>
    <s v="https://twitter.com/#!/trurating/status/1084829483993952256"/>
    <m/>
    <m/>
    <s v="1084829483993952256"/>
    <m/>
    <b v="0"/>
    <n v="0"/>
    <s v=""/>
    <b v="1"/>
    <s v="en"/>
    <m/>
    <s v="1084818130168369152"/>
    <b v="0"/>
    <n v="0"/>
    <s v=""/>
    <s v="Twitter Web Client"/>
    <b v="1"/>
    <s v="1084829483993952256"/>
    <s v="Tweet"/>
    <n v="0"/>
    <n v="0"/>
    <m/>
    <m/>
    <m/>
    <m/>
    <m/>
    <m/>
    <m/>
    <m/>
    <n v="2"/>
    <s v="1"/>
    <s v="1"/>
    <n v="1"/>
    <n v="5"/>
    <n v="0"/>
    <n v="0"/>
    <n v="0"/>
    <n v="0"/>
    <n v="19"/>
    <n v="95"/>
    <n v="20"/>
  </r>
  <r>
    <s v="trurating"/>
    <s v="target"/>
    <m/>
    <m/>
    <m/>
    <m/>
    <m/>
    <m/>
    <m/>
    <m/>
    <s v="No"/>
    <n v="79"/>
    <m/>
    <m/>
    <x v="1"/>
    <d v="2019-01-14T19:32:42.000"/>
    <s v="@DEGdigital @Natalie_Berg @nbkretail @NRFBigShow As @Target CEO Brian Cornell said earlier today, &quot;Start with the consumer in every decision.&quot; There's never been a more important time to put the #customerexperience front and centre of everything you do! #retail #NRF2019"/>
    <m/>
    <m/>
    <x v="10"/>
    <m/>
    <s v="http://pbs.twimg.com/profile_images/1080398583000633345/qwFLWNM3_normal.jpg"/>
    <x v="38"/>
    <s v="https://twitter.com/#!/trurating/status/1084896106662703104"/>
    <m/>
    <m/>
    <s v="1084896106662703104"/>
    <s v="1084894922665271297"/>
    <b v="0"/>
    <n v="2"/>
    <s v="26415809"/>
    <b v="0"/>
    <s v="en"/>
    <m/>
    <s v=""/>
    <b v="0"/>
    <n v="0"/>
    <s v=""/>
    <s v="Twitter Web Client"/>
    <b v="0"/>
    <s v="1084894922665271297"/>
    <s v="Tweet"/>
    <n v="0"/>
    <n v="0"/>
    <m/>
    <m/>
    <m/>
    <m/>
    <m/>
    <m/>
    <m/>
    <m/>
    <n v="2"/>
    <s v="1"/>
    <s v="1"/>
    <m/>
    <m/>
    <m/>
    <m/>
    <m/>
    <m/>
    <m/>
    <m/>
    <m/>
  </r>
  <r>
    <s v="trurating"/>
    <s v="karaswisher"/>
    <m/>
    <m/>
    <m/>
    <m/>
    <m/>
    <m/>
    <m/>
    <m/>
    <s v="No"/>
    <n v="82"/>
    <m/>
    <m/>
    <x v="1"/>
    <d v="2019-01-14T19:41:15.000"/>
    <s v="@NRFnews @karaswisher While providing a unique offering is of course important, there's a huge value in getting the basics right.  If you understand what matters most to your customers, and you can provide those things consistently, you'll soon build a loyal and happy base #CustomerExperience #NRF2019"/>
    <m/>
    <m/>
    <x v="11"/>
    <m/>
    <s v="http://pbs.twimg.com/profile_images/1080398583000633345/qwFLWNM3_normal.jpg"/>
    <x v="39"/>
    <s v="https://twitter.com/#!/trurating/status/1084898256742567936"/>
    <m/>
    <m/>
    <s v="1084898256742567936"/>
    <s v="1084815128313425922"/>
    <b v="0"/>
    <n v="1"/>
    <s v="63787812"/>
    <b v="0"/>
    <s v="en"/>
    <m/>
    <s v=""/>
    <b v="0"/>
    <n v="0"/>
    <s v=""/>
    <s v="Twitter Web Client"/>
    <b v="0"/>
    <s v="1084815128313425922"/>
    <s v="Tweet"/>
    <n v="0"/>
    <n v="0"/>
    <m/>
    <m/>
    <m/>
    <m/>
    <m/>
    <m/>
    <m/>
    <m/>
    <n v="1"/>
    <s v="1"/>
    <s v="4"/>
    <m/>
    <m/>
    <m/>
    <m/>
    <m/>
    <m/>
    <m/>
    <m/>
    <m/>
  </r>
  <r>
    <s v="trurating"/>
    <s v="chicos"/>
    <m/>
    <m/>
    <m/>
    <m/>
    <m/>
    <m/>
    <m/>
    <m/>
    <s v="No"/>
    <n v="83"/>
    <m/>
    <m/>
    <x v="1"/>
    <d v="2019-01-14T19:55:58.000"/>
    <s v=".@Chicos Chief Customer Officer Ann Joyce explains that putting the customer at the centre of everything they do is vital to Chico's success as a brand in a fantastic panel discussion at #NRF2019 #CX"/>
    <m/>
    <m/>
    <x v="12"/>
    <m/>
    <s v="http://pbs.twimg.com/profile_images/1080398583000633345/qwFLWNM3_normal.jpg"/>
    <x v="40"/>
    <s v="https://twitter.com/#!/trurating/status/1084901962024275968"/>
    <m/>
    <m/>
    <s v="1084901962024275968"/>
    <m/>
    <b v="0"/>
    <n v="0"/>
    <s v=""/>
    <b v="0"/>
    <s v="en"/>
    <m/>
    <s v=""/>
    <b v="0"/>
    <n v="0"/>
    <s v=""/>
    <s v="Twitter Web Client"/>
    <b v="0"/>
    <s v="1084901962024275968"/>
    <s v="Tweet"/>
    <n v="0"/>
    <n v="0"/>
    <m/>
    <m/>
    <m/>
    <m/>
    <m/>
    <m/>
    <m/>
    <m/>
    <n v="1"/>
    <s v="1"/>
    <s v="1"/>
    <n v="2"/>
    <n v="5.882352941176471"/>
    <n v="0"/>
    <n v="0"/>
    <n v="0"/>
    <n v="0"/>
    <n v="32"/>
    <n v="94.11764705882354"/>
    <n v="34"/>
  </r>
  <r>
    <s v="trurating"/>
    <s v="nbkretail"/>
    <m/>
    <m/>
    <m/>
    <m/>
    <m/>
    <m/>
    <m/>
    <m/>
    <s v="No"/>
    <n v="85"/>
    <m/>
    <m/>
    <x v="1"/>
    <d v="2019-01-14T20:09:55.000"/>
    <s v="&quot;Amazon aren't killing retail, they're killing mediocre retail&quot; - @Natalie_Berg of @nbkretail delivers some hard truths in a fantastic talk at the @NRFBigShow #NRF2019"/>
    <m/>
    <m/>
    <x v="5"/>
    <m/>
    <s v="http://pbs.twimg.com/profile_images/1080398583000633345/qwFLWNM3_normal.jpg"/>
    <x v="41"/>
    <s v="https://twitter.com/#!/trurating/status/1084905469670379520"/>
    <m/>
    <m/>
    <s v="1084905469670379520"/>
    <m/>
    <b v="0"/>
    <n v="2"/>
    <s v=""/>
    <b v="0"/>
    <s v="en"/>
    <m/>
    <s v=""/>
    <b v="0"/>
    <n v="0"/>
    <s v=""/>
    <s v="Twitter Web Client"/>
    <b v="0"/>
    <s v="1084905469670379520"/>
    <s v="Tweet"/>
    <n v="0"/>
    <n v="0"/>
    <m/>
    <m/>
    <m/>
    <m/>
    <m/>
    <m/>
    <m/>
    <m/>
    <n v="2"/>
    <s v="1"/>
    <s v="1"/>
    <m/>
    <m/>
    <m/>
    <m/>
    <m/>
    <m/>
    <m/>
    <m/>
    <m/>
  </r>
  <r>
    <s v="trurating"/>
    <s v="courtreagan"/>
    <m/>
    <m/>
    <m/>
    <m/>
    <m/>
    <m/>
    <m/>
    <m/>
    <s v="No"/>
    <n v="86"/>
    <m/>
    <m/>
    <x v="1"/>
    <d v="2019-01-14T20:17:47.000"/>
    <s v="@WIRLeadership @PwC @CNBC @ultabeauty @snowehome @femalequotient Fantastic stuff from everyone, very inspiring to see - shout out to @ShannonSchuyler @CourtReagan, Diane Randolph + Rachel Cohen!!!"/>
    <m/>
    <m/>
    <x v="0"/>
    <m/>
    <s v="http://pbs.twimg.com/profile_images/1080398583000633345/qwFLWNM3_normal.jpg"/>
    <x v="42"/>
    <s v="https://twitter.com/#!/trurating/status/1084907450346565632"/>
    <m/>
    <m/>
    <s v="1084907450346565632"/>
    <s v="1084845326899531777"/>
    <b v="0"/>
    <n v="1"/>
    <s v="2507656940"/>
    <b v="0"/>
    <s v="en"/>
    <m/>
    <s v=""/>
    <b v="0"/>
    <n v="0"/>
    <s v=""/>
    <s v="Twitter Web Client"/>
    <b v="0"/>
    <s v="1084845326899531777"/>
    <s v="Tweet"/>
    <n v="0"/>
    <n v="0"/>
    <m/>
    <m/>
    <m/>
    <m/>
    <m/>
    <m/>
    <m/>
    <m/>
    <n v="1"/>
    <s v="1"/>
    <s v="1"/>
    <m/>
    <m/>
    <m/>
    <m/>
    <m/>
    <m/>
    <m/>
    <m/>
    <m/>
  </r>
  <r>
    <s v="trurating"/>
    <s v="lowes"/>
    <m/>
    <m/>
    <m/>
    <m/>
    <m/>
    <m/>
    <m/>
    <m/>
    <s v="No"/>
    <n v="94"/>
    <m/>
    <m/>
    <x v="1"/>
    <d v="2019-01-14T20:46:56.000"/>
    <s v="&quot;Data is king... we want to leverage that a lot more effectively&quot; @Lowes 's CEO @MarvinREllison puts forward the case for driving an insight lead approach to big data #NRF2019 #insights #CustomerExperience"/>
    <m/>
    <m/>
    <x v="13"/>
    <m/>
    <s v="http://pbs.twimg.com/profile_images/1080398583000633345/qwFLWNM3_normal.jpg"/>
    <x v="43"/>
    <s v="https://twitter.com/#!/trurating/status/1084914786775707649"/>
    <m/>
    <m/>
    <s v="1084914786775707649"/>
    <m/>
    <b v="0"/>
    <n v="1"/>
    <s v=""/>
    <b v="0"/>
    <s v="en"/>
    <m/>
    <s v=""/>
    <b v="0"/>
    <n v="0"/>
    <s v=""/>
    <s v="Twitter Web Client"/>
    <b v="0"/>
    <s v="1084914786775707649"/>
    <s v="Tweet"/>
    <n v="0"/>
    <n v="0"/>
    <m/>
    <m/>
    <m/>
    <m/>
    <m/>
    <m/>
    <m/>
    <m/>
    <n v="1"/>
    <s v="1"/>
    <s v="4"/>
    <m/>
    <m/>
    <m/>
    <m/>
    <m/>
    <m/>
    <m/>
    <m/>
    <m/>
  </r>
  <r>
    <s v="trurating"/>
    <s v="marvinrellison"/>
    <m/>
    <m/>
    <m/>
    <m/>
    <m/>
    <m/>
    <m/>
    <m/>
    <s v="No"/>
    <n v="96"/>
    <m/>
    <m/>
    <x v="1"/>
    <d v="2019-01-15T13:08:12.000"/>
    <s v="Rolling into Day 3 of @NRFBigShow and ready to GO!  To get you in the mood for another amazing day, here's our 5 key takeaways from the show so far. Thanks to @RetailProphet, Brian Cornell, @Natalie_Berg, @JohnLDouglas and @MarvinREllison! https://t.co/8eDE9gxvcz … #NRF2019"/>
    <s v="https://gems.trurating.com/2019/01/15/nrf-2019-5-key-takeaways-so-far/?utm_source=Social&amp;utm_medium=TW&amp;utm_campaign=NRF%20Blog%20Post"/>
    <s v="trurating.com"/>
    <x v="5"/>
    <m/>
    <s v="http://pbs.twimg.com/profile_images/1080398583000633345/qwFLWNM3_normal.jpg"/>
    <x v="44"/>
    <s v="https://twitter.com/#!/trurating/status/1085161732027359232"/>
    <m/>
    <m/>
    <s v="1085161732027359232"/>
    <m/>
    <b v="0"/>
    <n v="4"/>
    <s v=""/>
    <b v="0"/>
    <s v="en"/>
    <m/>
    <s v=""/>
    <b v="0"/>
    <n v="4"/>
    <s v=""/>
    <s v="Twitter Web Client"/>
    <b v="0"/>
    <s v="1085161732027359232"/>
    <s v="Tweet"/>
    <n v="0"/>
    <n v="0"/>
    <m/>
    <m/>
    <m/>
    <m/>
    <m/>
    <m/>
    <m/>
    <m/>
    <n v="2"/>
    <s v="1"/>
    <s v="1"/>
    <m/>
    <m/>
    <m/>
    <m/>
    <m/>
    <m/>
    <m/>
    <m/>
    <m/>
  </r>
  <r>
    <s v="trurating"/>
    <s v="johnldouglas"/>
    <m/>
    <m/>
    <m/>
    <m/>
    <m/>
    <m/>
    <m/>
    <m/>
    <s v="No"/>
    <n v="97"/>
    <m/>
    <m/>
    <x v="2"/>
    <d v="2019-01-14T20:12:49.000"/>
    <s v="@JohnLDouglas"/>
    <m/>
    <m/>
    <x v="0"/>
    <m/>
    <s v="http://pbs.twimg.com/profile_images/1080398583000633345/qwFLWNM3_normal.jpg"/>
    <x v="45"/>
    <s v="https://twitter.com/#!/trurating/status/1084906200792104960"/>
    <m/>
    <m/>
    <s v="1084906200792104960"/>
    <s v="1084858799519748099"/>
    <b v="0"/>
    <n v="0"/>
    <s v="1727904870"/>
    <b v="0"/>
    <s v="und"/>
    <m/>
    <s v=""/>
    <b v="0"/>
    <n v="0"/>
    <s v=""/>
    <s v="Twitter Web Client"/>
    <b v="0"/>
    <s v="1084858799519748099"/>
    <s v="Tweet"/>
    <n v="0"/>
    <n v="0"/>
    <m/>
    <m/>
    <m/>
    <m/>
    <m/>
    <m/>
    <m/>
    <m/>
    <n v="1"/>
    <s v="1"/>
    <s v="1"/>
    <n v="0"/>
    <n v="0"/>
    <n v="0"/>
    <n v="0"/>
    <n v="0"/>
    <n v="0"/>
    <n v="1"/>
    <n v="100"/>
    <n v="1"/>
  </r>
  <r>
    <s v="natalie_berg"/>
    <s v="nrfbigshow"/>
    <m/>
    <m/>
    <m/>
    <m/>
    <m/>
    <m/>
    <m/>
    <m/>
    <s v="No"/>
    <n v="99"/>
    <m/>
    <m/>
    <x v="1"/>
    <d v="2019-01-15T13:47:20.000"/>
    <s v="RT @TruRating: Rolling into Day 3 of @NRFBigShow and ready to GO!  To get you in the mood for another amazing day, here's our 5 key takeawa…"/>
    <m/>
    <m/>
    <x v="0"/>
    <m/>
    <s v="http://pbs.twimg.com/profile_images/1062834453163270144/j8Nh8Wvf_normal.jpg"/>
    <x v="46"/>
    <s v="https://twitter.com/#!/natalie_berg/status/1085171578177024001"/>
    <m/>
    <m/>
    <s v="1085171578177024001"/>
    <m/>
    <b v="0"/>
    <n v="0"/>
    <s v=""/>
    <b v="0"/>
    <s v="en"/>
    <m/>
    <s v=""/>
    <b v="0"/>
    <n v="0"/>
    <s v="1085161732027359232"/>
    <s v="Twitter Lite"/>
    <b v="0"/>
    <s v="1085161732027359232"/>
    <s v="Tweet"/>
    <n v="0"/>
    <n v="0"/>
    <m/>
    <m/>
    <m/>
    <m/>
    <m/>
    <m/>
    <m/>
    <m/>
    <n v="1"/>
    <s v="3"/>
    <s v="3"/>
    <m/>
    <m/>
    <m/>
    <m/>
    <m/>
    <m/>
    <m/>
    <m/>
    <m/>
  </r>
  <r>
    <s v="trurating"/>
    <s v="jongolddc"/>
    <m/>
    <m/>
    <m/>
    <m/>
    <m/>
    <m/>
    <m/>
    <m/>
    <s v="No"/>
    <n v="105"/>
    <m/>
    <m/>
    <x v="1"/>
    <d v="2019-01-15T13:11:15.000"/>
    <s v="Shout outs to @andrewbusby; @NRFFoundation; @mazzaknights; @JonGoldDC for Tweets. Hope everyone has an amazing day - come and say hi to the team at booth #3705 or #648 if you have a spare moment!"/>
    <m/>
    <m/>
    <x v="0"/>
    <m/>
    <s v="http://pbs.twimg.com/profile_images/1080398583000633345/qwFLWNM3_normal.jpg"/>
    <x v="47"/>
    <s v="https://twitter.com/#!/trurating/status/1085162499366895616"/>
    <m/>
    <m/>
    <s v="1085162499366895616"/>
    <s v="1085161732027359232"/>
    <b v="0"/>
    <n v="3"/>
    <s v="1727904870"/>
    <b v="0"/>
    <s v="en"/>
    <m/>
    <s v=""/>
    <b v="0"/>
    <n v="0"/>
    <s v=""/>
    <s v="Twitter Web Client"/>
    <b v="0"/>
    <s v="1085161732027359232"/>
    <s v="Tweet"/>
    <n v="0"/>
    <n v="0"/>
    <m/>
    <m/>
    <m/>
    <m/>
    <m/>
    <m/>
    <m/>
    <m/>
    <n v="1"/>
    <s v="1"/>
    <s v="1"/>
    <m/>
    <m/>
    <m/>
    <m/>
    <m/>
    <m/>
    <m/>
    <m/>
    <m/>
  </r>
  <r>
    <s v="adinnocenzio"/>
    <s v="adinnocenzio"/>
    <m/>
    <m/>
    <m/>
    <m/>
    <m/>
    <m/>
    <m/>
    <m/>
    <s v="No"/>
    <n v="106"/>
    <m/>
    <m/>
    <x v="0"/>
    <d v="2019-01-15T14:03:13.000"/>
    <s v="Macy’s CEO Jeff Gennette talks about innovation and reimagining store experience. #macy #NRF2019 https://t.co/kEYasyH99d"/>
    <m/>
    <m/>
    <x v="14"/>
    <s v="https://pbs.twimg.com/media/Dw9Rbr6WkAA8AIo.jpg"/>
    <s v="https://pbs.twimg.com/media/Dw9Rbr6WkAA8AIo.jpg"/>
    <x v="48"/>
    <s v="https://twitter.com/#!/adinnocenzio/status/1085175575612928006"/>
    <m/>
    <m/>
    <s v="1085175575612928006"/>
    <m/>
    <b v="0"/>
    <n v="12"/>
    <s v=""/>
    <b v="0"/>
    <s v="en"/>
    <m/>
    <s v=""/>
    <b v="0"/>
    <n v="3"/>
    <s v=""/>
    <s v="Twitter for iPhone"/>
    <b v="0"/>
    <s v="1085175575612928006"/>
    <s v="Retweet"/>
    <n v="0"/>
    <n v="0"/>
    <m/>
    <m/>
    <m/>
    <m/>
    <m/>
    <m/>
    <m/>
    <m/>
    <n v="1"/>
    <s v="1"/>
    <s v="1"/>
    <n v="1"/>
    <n v="7.142857142857143"/>
    <n v="0"/>
    <n v="0"/>
    <n v="0"/>
    <n v="0"/>
    <n v="13"/>
    <n v="92.85714285714286"/>
    <n v="14"/>
  </r>
  <r>
    <s v="trurating"/>
    <s v="adinnocenzio"/>
    <m/>
    <m/>
    <m/>
    <m/>
    <m/>
    <m/>
    <m/>
    <m/>
    <s v="No"/>
    <n v="107"/>
    <m/>
    <m/>
    <x v="1"/>
    <d v="2019-01-15T14:11:44.000"/>
    <s v="RT @ADInnocenzio: Macy’s CEO Jeff Gennette talks about innovation and reimagining store experience. #macy #NRF2019 https://t.co/kEYasyH99d"/>
    <m/>
    <m/>
    <x v="14"/>
    <s v="https://pbs.twimg.com/media/Dw9Rbr6WkAA8AIo.jpg"/>
    <s v="https://pbs.twimg.com/media/Dw9Rbr6WkAA8AIo.jpg"/>
    <x v="49"/>
    <s v="https://twitter.com/#!/trurating/status/1085177720722599936"/>
    <m/>
    <m/>
    <s v="1085177720722599936"/>
    <m/>
    <b v="0"/>
    <n v="0"/>
    <s v=""/>
    <b v="0"/>
    <s v="en"/>
    <m/>
    <s v=""/>
    <b v="0"/>
    <n v="3"/>
    <s v="1085175575612928006"/>
    <s v="Twitter for Android"/>
    <b v="0"/>
    <s v="1085175575612928006"/>
    <s v="Tweet"/>
    <n v="0"/>
    <n v="0"/>
    <m/>
    <m/>
    <m/>
    <m/>
    <m/>
    <m/>
    <m/>
    <m/>
    <n v="1"/>
    <s v="1"/>
    <s v="1"/>
    <n v="1"/>
    <n v="6.25"/>
    <n v="0"/>
    <n v="0"/>
    <n v="0"/>
    <n v="0"/>
    <n v="15"/>
    <n v="93.75"/>
    <n v="16"/>
  </r>
  <r>
    <s v="trurating"/>
    <s v="macys"/>
    <m/>
    <m/>
    <m/>
    <m/>
    <m/>
    <m/>
    <m/>
    <m/>
    <s v="No"/>
    <n v="108"/>
    <m/>
    <m/>
    <x v="1"/>
    <d v="2019-01-15T15:35:03.000"/>
    <s v="Thanks for sharing @ricardo_belmar! Great question every brick &amp;amp; mortar retailer should be asking themselves: &quot;Are we giving the customer an experience they can't get on their couch?&quot; #NRF2019 @NRFBigShow @Macys https://t.co/timRakKPi3"/>
    <s v="https://twitter.com/ricardo_belmar/status/1085180141431607298"/>
    <s v="twitter.com"/>
    <x v="5"/>
    <m/>
    <s v="http://pbs.twimg.com/profile_images/1080398583000633345/qwFLWNM3_normal.jpg"/>
    <x v="50"/>
    <s v="https://twitter.com/#!/trurating/status/1085198685049446401"/>
    <m/>
    <m/>
    <s v="1085198685049446401"/>
    <m/>
    <b v="0"/>
    <n v="2"/>
    <s v=""/>
    <b v="1"/>
    <s v="en"/>
    <m/>
    <s v="1085180141431607298"/>
    <b v="0"/>
    <n v="2"/>
    <s v=""/>
    <s v="Twitter Web Client"/>
    <b v="0"/>
    <s v="1085198685049446401"/>
    <s v="Tweet"/>
    <n v="0"/>
    <n v="0"/>
    <m/>
    <m/>
    <m/>
    <m/>
    <m/>
    <m/>
    <m/>
    <m/>
    <n v="1"/>
    <s v="1"/>
    <s v="1"/>
    <m/>
    <m/>
    <m/>
    <m/>
    <m/>
    <m/>
    <m/>
    <m/>
    <m/>
  </r>
  <r>
    <s v="trurating"/>
    <s v="patagonia"/>
    <m/>
    <m/>
    <m/>
    <m/>
    <m/>
    <m/>
    <m/>
    <m/>
    <s v="No"/>
    <n v="110"/>
    <m/>
    <m/>
    <x v="1"/>
    <d v="2019-01-15T16:25:17.000"/>
    <s v="Great to see @patagonia bringing the good fight to #NRF2019 - who else do you find inspiring on on the contemporary retail scene and why? #GoodVibes #Retail https://t.co/kOfChPyVwG"/>
    <s v="https://twitter.com/jknowles_bjss/status/1085210147696402432"/>
    <s v="twitter.com"/>
    <x v="15"/>
    <m/>
    <s v="http://pbs.twimg.com/profile_images/1080398583000633345/qwFLWNM3_normal.jpg"/>
    <x v="51"/>
    <s v="https://twitter.com/#!/trurating/status/1085211327314972672"/>
    <m/>
    <m/>
    <s v="1085211327314972672"/>
    <m/>
    <b v="0"/>
    <n v="0"/>
    <s v=""/>
    <b v="1"/>
    <s v="en"/>
    <m/>
    <s v="1085210147696402432"/>
    <b v="0"/>
    <n v="0"/>
    <s v=""/>
    <s v="Twitter Web Client"/>
    <b v="0"/>
    <s v="1085211327314972672"/>
    <s v="Tweet"/>
    <n v="0"/>
    <n v="0"/>
    <m/>
    <m/>
    <m/>
    <m/>
    <m/>
    <m/>
    <m/>
    <m/>
    <n v="1"/>
    <s v="1"/>
    <s v="4"/>
    <n v="3"/>
    <n v="11.538461538461538"/>
    <n v="0"/>
    <n v="0"/>
    <n v="0"/>
    <n v="0"/>
    <n v="23"/>
    <n v="88.46153846153847"/>
    <n v="26"/>
  </r>
  <r>
    <s v="trurating"/>
    <s v="accentureretail"/>
    <m/>
    <m/>
    <m/>
    <m/>
    <m/>
    <m/>
    <m/>
    <m/>
    <s v="No"/>
    <n v="111"/>
    <m/>
    <m/>
    <x v="1"/>
    <d v="2019-01-15T17:20:30.000"/>
    <s v="Thanks for sharing @jonerp. @AccentureRetail share that consumers are increasingly shopping with their #values - solid brand equity is now an important part of the overall #customerexperience #NRF2019 #Retail https://t.co/MaGssNegEv"/>
    <s v="https://twitter.com/jonerp/status/1085223337364779009"/>
    <s v="twitter.com"/>
    <x v="16"/>
    <m/>
    <s v="http://pbs.twimg.com/profile_images/1080398583000633345/qwFLWNM3_normal.jpg"/>
    <x v="52"/>
    <s v="https://twitter.com/#!/trurating/status/1085225223933300737"/>
    <m/>
    <m/>
    <s v="1085225223933300737"/>
    <m/>
    <b v="0"/>
    <n v="1"/>
    <s v=""/>
    <b v="1"/>
    <s v="en"/>
    <m/>
    <s v="1085223337364779009"/>
    <b v="0"/>
    <n v="0"/>
    <s v=""/>
    <s v="Twitter Web Client"/>
    <b v="0"/>
    <s v="1085225223933300737"/>
    <s v="Tweet"/>
    <n v="0"/>
    <n v="0"/>
    <m/>
    <m/>
    <m/>
    <m/>
    <m/>
    <m/>
    <m/>
    <m/>
    <n v="1"/>
    <s v="1"/>
    <s v="1"/>
    <m/>
    <m/>
    <m/>
    <m/>
    <m/>
    <m/>
    <m/>
    <m/>
    <m/>
  </r>
  <r>
    <s v="trurating"/>
    <s v="jpuleri"/>
    <m/>
    <m/>
    <m/>
    <m/>
    <m/>
    <m/>
    <m/>
    <m/>
    <s v="No"/>
    <n v="113"/>
    <m/>
    <m/>
    <x v="2"/>
    <d v="2019-01-15T17:23:37.000"/>
    <s v="@jpuleri 'What you say is not as important as what you do&quot;"/>
    <m/>
    <m/>
    <x v="0"/>
    <m/>
    <s v="http://pbs.twimg.com/profile_images/1080398583000633345/qwFLWNM3_normal.jpg"/>
    <x v="53"/>
    <s v="https://twitter.com/#!/trurating/status/1085226006368186369"/>
    <m/>
    <m/>
    <s v="1085226006368186369"/>
    <s v="1085225223933300737"/>
    <b v="0"/>
    <n v="0"/>
    <s v="1727904870"/>
    <b v="0"/>
    <s v="en"/>
    <m/>
    <s v=""/>
    <b v="0"/>
    <n v="0"/>
    <s v=""/>
    <s v="Twitter Web Client"/>
    <b v="0"/>
    <s v="1085225223933300737"/>
    <s v="Tweet"/>
    <n v="0"/>
    <n v="0"/>
    <m/>
    <m/>
    <m/>
    <m/>
    <m/>
    <m/>
    <m/>
    <m/>
    <n v="1"/>
    <s v="1"/>
    <s v="1"/>
    <n v="1"/>
    <n v="8.333333333333334"/>
    <n v="0"/>
    <n v="0"/>
    <n v="0"/>
    <n v="0"/>
    <n v="11"/>
    <n v="91.66666666666667"/>
    <n v="12"/>
  </r>
  <r>
    <s v="rmhpos"/>
    <s v="trurating"/>
    <m/>
    <m/>
    <m/>
    <m/>
    <m/>
    <m/>
    <m/>
    <m/>
    <s v="Yes"/>
    <n v="114"/>
    <m/>
    <m/>
    <x v="1"/>
    <d v="2019-01-09T14:21:28.000"/>
    <s v="RT @TruRating: We couldnâ€™t be more excited to hit #NRF2019 in NYC! Weâ€™ll have demos running across 9 of our amazing partnersâ€™ stands - massâ€¦"/>
    <m/>
    <m/>
    <x v="5"/>
    <m/>
    <s v="http://pbs.twimg.com/profile_images/740627963557744640/Ac0eZ0jS_normal.jpg"/>
    <x v="54"/>
    <s v="https://twitter.com/#!/rmhpos/status/1083005840330616832"/>
    <m/>
    <m/>
    <s v="1083005840330616832"/>
    <m/>
    <b v="0"/>
    <n v="0"/>
    <s v=""/>
    <b v="0"/>
    <s v="en"/>
    <m/>
    <s v=""/>
    <b v="0"/>
    <n v="1"/>
    <s v="1083005105807507458"/>
    <s v="Twitter for Android"/>
    <b v="0"/>
    <s v="1083005105807507458"/>
    <s v="Tweet"/>
    <n v="0"/>
    <n v="0"/>
    <m/>
    <m/>
    <m/>
    <m/>
    <m/>
    <m/>
    <m/>
    <m/>
    <n v="6"/>
    <s v="3"/>
    <s v="1"/>
    <n v="2"/>
    <n v="7.6923076923076925"/>
    <n v="0"/>
    <n v="0"/>
    <n v="0"/>
    <n v="0"/>
    <n v="24"/>
    <n v="92.3076923076923"/>
    <n v="26"/>
  </r>
  <r>
    <s v="rmhpos"/>
    <s v="trurating"/>
    <m/>
    <m/>
    <m/>
    <m/>
    <m/>
    <m/>
    <m/>
    <m/>
    <s v="Yes"/>
    <n v="115"/>
    <m/>
    <m/>
    <x v="1"/>
    <d v="2019-01-10T19:22:08.000"/>
    <s v="“This is no longer a nice to have, it’s an essential tool for retailers” – City Beach COO, Anita Dorwald. Come by booth# 4160 to see how our partner @trurating is changing the way retailers measure Customer Experience. https://t.co/DG3YUatKwK https://t.co/ZehqSCt0wQ"/>
    <s v="https://www.youtube.com/watch?v=r0fBuRJGwrA"/>
    <s v="youtube.com"/>
    <x v="0"/>
    <s v="https://pbs.twimg.com/media/DwkqS5eU0AAA1KA.jpg"/>
    <s v="https://pbs.twimg.com/media/DwkqS5eU0AAA1KA.jpg"/>
    <x v="55"/>
    <s v="https://twitter.com/#!/rmhpos/status/1083443893369065472"/>
    <m/>
    <m/>
    <s v="1083443893369065472"/>
    <m/>
    <b v="0"/>
    <n v="0"/>
    <s v=""/>
    <b v="0"/>
    <s v="en"/>
    <m/>
    <s v=""/>
    <b v="0"/>
    <n v="0"/>
    <s v=""/>
    <s v="Twitter Web Client"/>
    <b v="0"/>
    <s v="1083443893369065472"/>
    <s v="Tweet"/>
    <n v="0"/>
    <n v="0"/>
    <m/>
    <m/>
    <m/>
    <m/>
    <m/>
    <m/>
    <m/>
    <m/>
    <n v="6"/>
    <s v="3"/>
    <s v="1"/>
    <n v="1"/>
    <n v="2.6315789473684212"/>
    <n v="0"/>
    <n v="0"/>
    <n v="0"/>
    <n v="0"/>
    <n v="37"/>
    <n v="97.36842105263158"/>
    <n v="38"/>
  </r>
  <r>
    <s v="rmhpos"/>
    <s v="trurating"/>
    <m/>
    <m/>
    <m/>
    <m/>
    <m/>
    <m/>
    <m/>
    <m/>
    <s v="Yes"/>
    <n v="116"/>
    <m/>
    <m/>
    <x v="1"/>
    <d v="2019-01-15T04:41:03.000"/>
    <s v="RT @TruRating: Come say hi and chat about how to improve your customer experience at one of our 9 partner booths #NRF2019!  #nrf #thebigsho…"/>
    <m/>
    <m/>
    <x v="17"/>
    <m/>
    <s v="http://pbs.twimg.com/profile_images/740627963557744640/Ac0eZ0jS_normal.jpg"/>
    <x v="56"/>
    <s v="https://twitter.com/#!/rmhpos/status/1085034102481289217"/>
    <m/>
    <m/>
    <s v="1085034102481289217"/>
    <m/>
    <b v="0"/>
    <n v="0"/>
    <s v=""/>
    <b v="0"/>
    <s v="en"/>
    <m/>
    <s v=""/>
    <b v="0"/>
    <n v="0"/>
    <s v="1084504496393334784"/>
    <s v="Twitter for Android"/>
    <b v="0"/>
    <s v="1084504496393334784"/>
    <s v="Tweet"/>
    <n v="0"/>
    <n v="0"/>
    <m/>
    <m/>
    <m/>
    <m/>
    <m/>
    <m/>
    <m/>
    <m/>
    <n v="6"/>
    <s v="3"/>
    <s v="1"/>
    <n v="1"/>
    <n v="4.166666666666667"/>
    <n v="0"/>
    <n v="0"/>
    <n v="0"/>
    <n v="0"/>
    <n v="23"/>
    <n v="95.83333333333333"/>
    <n v="24"/>
  </r>
  <r>
    <s v="rmhpos"/>
    <s v="nrfbigshow"/>
    <m/>
    <m/>
    <m/>
    <m/>
    <m/>
    <m/>
    <m/>
    <m/>
    <s v="No"/>
    <n v="117"/>
    <m/>
    <m/>
    <x v="1"/>
    <d v="2019-01-15T14:15:11.000"/>
    <s v="Give Your Customers A Say As They Pay_x000a__x000a_Consumer feedback helps businesses improve their experience. _x000a__x000a_With trusted insight, you can better understand PERFORMANCE &amp;amp; deliver RESULTS!_x000a__x000a_&quot;Check Out&quot; @TruRating booth #4160 _x000a__x000a_#NRF2019 @NRFBigShow https://t.co/OAJvVxhwc5"/>
    <m/>
    <m/>
    <x v="5"/>
    <s v="https://pbs.twimg.com/ext_tw_video_thumb/1085177310809112577/pu/img/guuWc_Z1VmX_VTua.jpg"/>
    <s v="https://pbs.twimg.com/ext_tw_video_thumb/1085177310809112577/pu/img/guuWc_Z1VmX_VTua.jpg"/>
    <x v="57"/>
    <s v="https://twitter.com/#!/rmhpos/status/1085178588733890560"/>
    <m/>
    <m/>
    <s v="1085178588733890560"/>
    <m/>
    <b v="0"/>
    <n v="2"/>
    <s v=""/>
    <b v="0"/>
    <s v="en"/>
    <m/>
    <s v=""/>
    <b v="0"/>
    <n v="2"/>
    <s v=""/>
    <s v="Hootsuite Inc."/>
    <b v="0"/>
    <s v="1085178588733890560"/>
    <s v="Tweet"/>
    <n v="0"/>
    <n v="0"/>
    <m/>
    <m/>
    <m/>
    <m/>
    <m/>
    <m/>
    <m/>
    <m/>
    <n v="1"/>
    <s v="3"/>
    <s v="3"/>
    <m/>
    <m/>
    <m/>
    <m/>
    <m/>
    <m/>
    <m/>
    <m/>
    <m/>
  </r>
  <r>
    <s v="rmhpos"/>
    <s v="trurating"/>
    <m/>
    <m/>
    <m/>
    <m/>
    <m/>
    <m/>
    <m/>
    <m/>
    <s v="Yes"/>
    <n v="119"/>
    <m/>
    <m/>
    <x v="1"/>
    <d v="2019-01-15T18:48:57.000"/>
    <s v="RT @TruRating: Come and visit the @RMHPos at Booth #4160 to learn what happens when a simple, easy powerful #POS system, meets a real-time…"/>
    <m/>
    <m/>
    <x v="18"/>
    <m/>
    <s v="http://pbs.twimg.com/profile_images/740627963557744640/Ac0eZ0jS_normal.jpg"/>
    <x v="58"/>
    <s v="https://twitter.com/#!/rmhpos/status/1085247482659987456"/>
    <m/>
    <m/>
    <s v="1085247482659987456"/>
    <m/>
    <b v="0"/>
    <n v="0"/>
    <s v=""/>
    <b v="0"/>
    <s v="en"/>
    <m/>
    <s v=""/>
    <b v="0"/>
    <n v="0"/>
    <s v="1085243803978682368"/>
    <s v="Twitter for Android"/>
    <b v="0"/>
    <s v="1085243803978682368"/>
    <s v="Tweet"/>
    <n v="0"/>
    <n v="0"/>
    <m/>
    <m/>
    <m/>
    <m/>
    <m/>
    <m/>
    <m/>
    <m/>
    <n v="6"/>
    <s v="3"/>
    <s v="1"/>
    <n v="2"/>
    <n v="8"/>
    <n v="0"/>
    <n v="0"/>
    <n v="0"/>
    <n v="0"/>
    <n v="23"/>
    <n v="92"/>
    <n v="25"/>
  </r>
  <r>
    <s v="trurating"/>
    <s v="rmhpos"/>
    <m/>
    <m/>
    <m/>
    <m/>
    <m/>
    <m/>
    <m/>
    <m/>
    <s v="Yes"/>
    <n v="121"/>
    <m/>
    <m/>
    <x v="1"/>
    <d v="2019-01-11T09:28:01.000"/>
    <s v="RT @RMHPos: “This is no longer a nice to have, it’s an essential tool for retailers” – City Beach COO, Anita Dorwald. Come by booth# 4160 t…"/>
    <m/>
    <m/>
    <x v="0"/>
    <m/>
    <s v="http://pbs.twimg.com/profile_images/1080398583000633345/qwFLWNM3_normal.jpg"/>
    <x v="59"/>
    <s v="https://twitter.com/#!/trurating/status/1083656769631600640"/>
    <m/>
    <m/>
    <s v="1083656769631600640"/>
    <m/>
    <b v="0"/>
    <n v="0"/>
    <s v=""/>
    <b v="0"/>
    <s v="en"/>
    <m/>
    <s v=""/>
    <b v="0"/>
    <n v="1"/>
    <s v="1083443893369065472"/>
    <s v="Twitter Web Client"/>
    <b v="0"/>
    <s v="1083443893369065472"/>
    <s v="Tweet"/>
    <n v="0"/>
    <n v="0"/>
    <m/>
    <m/>
    <m/>
    <m/>
    <m/>
    <m/>
    <m/>
    <m/>
    <n v="3"/>
    <s v="1"/>
    <s v="3"/>
    <n v="1"/>
    <n v="3.7037037037037037"/>
    <n v="0"/>
    <n v="0"/>
    <n v="0"/>
    <n v="0"/>
    <n v="26"/>
    <n v="96.29629629629629"/>
    <n v="27"/>
  </r>
  <r>
    <s v="trurating"/>
    <s v="rmhpos"/>
    <m/>
    <m/>
    <m/>
    <m/>
    <m/>
    <m/>
    <m/>
    <m/>
    <s v="Yes"/>
    <n v="122"/>
    <m/>
    <m/>
    <x v="1"/>
    <d v="2019-01-15T14:18:54.000"/>
    <s v="RT @RMHPos: Give Your Customers A Say As They Pay_x000a__x000a_Consumer feedback helps businesses improve their experience. _x000a__x000a_With trusted insight, you…"/>
    <m/>
    <m/>
    <x v="0"/>
    <m/>
    <s v="http://pbs.twimg.com/profile_images/1080398583000633345/qwFLWNM3_normal.jpg"/>
    <x v="60"/>
    <s v="https://twitter.com/#!/trurating/status/1085179521605738497"/>
    <m/>
    <m/>
    <s v="1085179521605738497"/>
    <m/>
    <b v="0"/>
    <n v="0"/>
    <s v=""/>
    <b v="0"/>
    <s v="en"/>
    <m/>
    <s v=""/>
    <b v="0"/>
    <n v="2"/>
    <s v="1085178588733890560"/>
    <s v="Twitter for Android"/>
    <b v="0"/>
    <s v="1085178588733890560"/>
    <s v="Tweet"/>
    <n v="0"/>
    <n v="0"/>
    <m/>
    <m/>
    <m/>
    <m/>
    <m/>
    <m/>
    <m/>
    <m/>
    <n v="3"/>
    <s v="1"/>
    <s v="3"/>
    <n v="2"/>
    <n v="9.523809523809524"/>
    <n v="0"/>
    <n v="0"/>
    <n v="0"/>
    <n v="0"/>
    <n v="19"/>
    <n v="90.47619047619048"/>
    <n v="21"/>
  </r>
  <r>
    <s v="trurating"/>
    <s v="rmhpos"/>
    <m/>
    <m/>
    <m/>
    <m/>
    <m/>
    <m/>
    <m/>
    <m/>
    <s v="Yes"/>
    <n v="123"/>
    <m/>
    <m/>
    <x v="1"/>
    <d v="2019-01-15T18:34:20.000"/>
    <s v="Come and visit the @RMHPos at Booth #4160 to learn what happens when a simple, easy powerful #POS system, meets a r… https://t.co/rGPmlSy7LY"/>
    <s v="https://twitter.com/i/web/status/1085243803978682368"/>
    <s v="twitter.com"/>
    <x v="18"/>
    <m/>
    <s v="http://pbs.twimg.com/profile_images/1080398583000633345/qwFLWNM3_normal.jpg"/>
    <x v="61"/>
    <s v="https://twitter.com/#!/trurating/status/1085243803978682368"/>
    <m/>
    <m/>
    <s v="1085243803978682368"/>
    <m/>
    <b v="0"/>
    <n v="0"/>
    <s v=""/>
    <b v="0"/>
    <s v="en"/>
    <m/>
    <s v=""/>
    <b v="0"/>
    <n v="0"/>
    <s v=""/>
    <s v="Twitter Web Client"/>
    <b v="1"/>
    <s v="1085243803978682368"/>
    <s v="Tweet"/>
    <n v="0"/>
    <n v="0"/>
    <m/>
    <m/>
    <m/>
    <m/>
    <m/>
    <m/>
    <m/>
    <m/>
    <n v="3"/>
    <s v="1"/>
    <s v="3"/>
    <n v="2"/>
    <n v="9.090909090909092"/>
    <n v="0"/>
    <n v="0"/>
    <n v="0"/>
    <n v="0"/>
    <n v="20"/>
    <n v="90.9090909090909"/>
    <n v="22"/>
  </r>
  <r>
    <s v="trurating"/>
    <s v="mindygrossman"/>
    <m/>
    <m/>
    <m/>
    <m/>
    <m/>
    <m/>
    <m/>
    <m/>
    <s v="No"/>
    <n v="125"/>
    <m/>
    <m/>
    <x v="1"/>
    <d v="2019-01-15T18:42:35.000"/>
    <s v=".@mindygrossman killing it in the girl's lounge at #NRF2019 today.  It's a fact #diversity equals stronger results, whatever your business. #retail #truths https://t.co/ALRcU8020O"/>
    <s v="https://twitter.com/femalequotient/status/1085243702274998272"/>
    <s v="twitter.com"/>
    <x v="19"/>
    <m/>
    <s v="http://pbs.twimg.com/profile_images/1080398583000633345/qwFLWNM3_normal.jpg"/>
    <x v="62"/>
    <s v="https://twitter.com/#!/trurating/status/1085245878959517698"/>
    <m/>
    <m/>
    <s v="1085245878959517698"/>
    <m/>
    <b v="0"/>
    <n v="1"/>
    <s v=""/>
    <b v="1"/>
    <s v="en"/>
    <m/>
    <s v="1085243702274998272"/>
    <b v="0"/>
    <n v="0"/>
    <s v=""/>
    <s v="Twitter Web Client"/>
    <b v="0"/>
    <s v="1085245878959517698"/>
    <s v="Tweet"/>
    <n v="0"/>
    <n v="0"/>
    <m/>
    <m/>
    <m/>
    <m/>
    <m/>
    <m/>
    <m/>
    <m/>
    <n v="1"/>
    <s v="1"/>
    <s v="4"/>
    <n v="1"/>
    <n v="4.545454545454546"/>
    <n v="1"/>
    <n v="4.545454545454546"/>
    <n v="0"/>
    <n v="0"/>
    <n v="20"/>
    <n v="90.9090909090909"/>
    <n v="22"/>
  </r>
  <r>
    <s v="trurating"/>
    <s v="joanhornig"/>
    <m/>
    <m/>
    <m/>
    <m/>
    <m/>
    <m/>
    <m/>
    <m/>
    <s v="No"/>
    <n v="126"/>
    <m/>
    <m/>
    <x v="1"/>
    <d v="2019-01-15T18:43:57.000"/>
    <s v="Not forgetting @ShelleyZalis and @JOANHORNIG of course too!"/>
    <m/>
    <m/>
    <x v="0"/>
    <m/>
    <s v="http://pbs.twimg.com/profile_images/1080398583000633345/qwFLWNM3_normal.jpg"/>
    <x v="63"/>
    <s v="https://twitter.com/#!/trurating/status/1085246226499543041"/>
    <m/>
    <m/>
    <s v="1085246226499543041"/>
    <s v="1085245878959517698"/>
    <b v="0"/>
    <n v="1"/>
    <s v="1727904870"/>
    <b v="0"/>
    <s v="en"/>
    <m/>
    <s v=""/>
    <b v="0"/>
    <n v="0"/>
    <s v=""/>
    <s v="Twitter Web Client"/>
    <b v="0"/>
    <s v="1085245878959517698"/>
    <s v="Tweet"/>
    <n v="0"/>
    <n v="0"/>
    <m/>
    <m/>
    <m/>
    <m/>
    <m/>
    <m/>
    <m/>
    <m/>
    <n v="1"/>
    <s v="1"/>
    <s v="1"/>
    <m/>
    <m/>
    <m/>
    <m/>
    <m/>
    <m/>
    <m/>
    <m/>
    <m/>
  </r>
  <r>
    <s v="trurating"/>
    <s v="acceo_solutions"/>
    <m/>
    <m/>
    <m/>
    <m/>
    <m/>
    <m/>
    <m/>
    <m/>
    <s v="No"/>
    <n v="128"/>
    <m/>
    <m/>
    <x v="1"/>
    <d v="2019-01-13T18:25:17.000"/>
    <s v="Great session by our friends @acceo_solutions! Want to learn how to make CX your differentiator? Checkout TruRating… https://t.co/EjD6eG3zoY"/>
    <s v="https://twitter.com/i/web/status/1084516751730229251"/>
    <s v="twitter.com"/>
    <x v="0"/>
    <m/>
    <s v="http://pbs.twimg.com/profile_images/1080398583000633345/qwFLWNM3_normal.jpg"/>
    <x v="64"/>
    <s v="https://twitter.com/#!/trurating/status/1084516751730229251"/>
    <m/>
    <m/>
    <s v="1084516751730229251"/>
    <m/>
    <b v="0"/>
    <n v="0"/>
    <s v=""/>
    <b v="0"/>
    <s v="en"/>
    <m/>
    <s v=""/>
    <b v="0"/>
    <n v="0"/>
    <s v=""/>
    <s v="Twitter for iPhone"/>
    <b v="1"/>
    <s v="1084516751730229251"/>
    <s v="Tweet"/>
    <n v="0"/>
    <n v="0"/>
    <m/>
    <m/>
    <m/>
    <m/>
    <m/>
    <m/>
    <m/>
    <m/>
    <n v="2"/>
    <s v="1"/>
    <s v="1"/>
    <n v="1"/>
    <n v="5.882352941176471"/>
    <n v="0"/>
    <n v="0"/>
    <n v="0"/>
    <n v="0"/>
    <n v="16"/>
    <n v="94.11764705882354"/>
    <n v="17"/>
  </r>
  <r>
    <s v="trurating"/>
    <s v="acceo_solutions"/>
    <m/>
    <m/>
    <m/>
    <m/>
    <m/>
    <m/>
    <m/>
    <m/>
    <s v="No"/>
    <n v="129"/>
    <m/>
    <m/>
    <x v="1"/>
    <d v="2019-01-15T19:51:13.000"/>
    <s v="If you haven't already been, why not pay a trip to our partner @acceo_solutions booth at NRF #4635. Learn about the… https://t.co/6vcJdBXn0O"/>
    <s v="https://twitter.com/i/web/status/1085263153682939907"/>
    <s v="twitter.com"/>
    <x v="0"/>
    <m/>
    <s v="http://pbs.twimg.com/profile_images/1080398583000633345/qwFLWNM3_normal.jpg"/>
    <x v="65"/>
    <s v="https://twitter.com/#!/trurating/status/1085263153682939907"/>
    <m/>
    <m/>
    <s v="1085263153682939907"/>
    <m/>
    <b v="0"/>
    <n v="0"/>
    <s v=""/>
    <b v="0"/>
    <s v="en"/>
    <m/>
    <s v=""/>
    <b v="0"/>
    <n v="0"/>
    <s v=""/>
    <s v="Twitter Web Client"/>
    <b v="1"/>
    <s v="1085263153682939907"/>
    <s v="Tweet"/>
    <n v="0"/>
    <n v="0"/>
    <m/>
    <m/>
    <m/>
    <m/>
    <m/>
    <m/>
    <m/>
    <m/>
    <n v="2"/>
    <s v="1"/>
    <s v="1"/>
    <n v="0"/>
    <n v="0"/>
    <n v="0"/>
    <n v="0"/>
    <n v="0"/>
    <n v="0"/>
    <n v="21"/>
    <n v="100"/>
    <n v="21"/>
  </r>
  <r>
    <s v="accuviasw"/>
    <s v="nrfbigshow"/>
    <m/>
    <m/>
    <m/>
    <m/>
    <m/>
    <m/>
    <m/>
    <m/>
    <s v="No"/>
    <n v="130"/>
    <m/>
    <m/>
    <x v="1"/>
    <d v="2019-01-14T22:58:24.000"/>
    <s v="RT @TruRating: Did you know a smile can increase customer spend by up to 20%? Come on find the @TruRating team at @NRFBigShow booths #3705…"/>
    <m/>
    <m/>
    <x v="0"/>
    <m/>
    <s v="http://pbs.twimg.com/profile_images/825443965247877120/NN0MCiQG_normal.jpg"/>
    <x v="66"/>
    <s v="https://twitter.com/#!/accuviasw/status/1084947869478649856"/>
    <m/>
    <m/>
    <s v="1084947869478649856"/>
    <m/>
    <b v="0"/>
    <n v="0"/>
    <s v=""/>
    <b v="0"/>
    <s v="en"/>
    <m/>
    <s v=""/>
    <b v="0"/>
    <n v="0"/>
    <s v="1084835123659329537"/>
    <s v="Twitter for iPad"/>
    <b v="0"/>
    <s v="1084835123659329537"/>
    <s v="Tweet"/>
    <n v="0"/>
    <n v="0"/>
    <m/>
    <m/>
    <m/>
    <m/>
    <m/>
    <m/>
    <m/>
    <m/>
    <n v="2"/>
    <s v="3"/>
    <s v="3"/>
    <m/>
    <m/>
    <m/>
    <m/>
    <m/>
    <m/>
    <m/>
    <m/>
    <m/>
  </r>
  <r>
    <s v="accuviasw"/>
    <s v="nrfbigshow"/>
    <m/>
    <m/>
    <m/>
    <m/>
    <m/>
    <m/>
    <m/>
    <m/>
    <s v="No"/>
    <n v="132"/>
    <m/>
    <m/>
    <x v="1"/>
    <d v="2019-01-14T23:00:42.000"/>
    <s v="RT @TruRating: Are you at @NRFBigShow? Want to do make a good time even greater?  if you find one of these coasters, bring them to booth #3…"/>
    <m/>
    <m/>
    <x v="0"/>
    <m/>
    <s v="http://pbs.twimg.com/profile_images/825443965247877120/NN0MCiQG_normal.jpg"/>
    <x v="67"/>
    <s v="https://twitter.com/#!/accuviasw/status/1084948450230325249"/>
    <m/>
    <m/>
    <s v="1084948450230325249"/>
    <m/>
    <b v="0"/>
    <n v="0"/>
    <s v=""/>
    <b v="0"/>
    <s v="en"/>
    <m/>
    <s v=""/>
    <b v="0"/>
    <n v="1"/>
    <s v="1084828393890299905"/>
    <s v="Twitter for iPad"/>
    <b v="0"/>
    <s v="1084828393890299905"/>
    <s v="Tweet"/>
    <n v="0"/>
    <n v="0"/>
    <m/>
    <m/>
    <m/>
    <m/>
    <m/>
    <m/>
    <m/>
    <m/>
    <n v="2"/>
    <s v="3"/>
    <s v="3"/>
    <m/>
    <m/>
    <m/>
    <m/>
    <m/>
    <m/>
    <m/>
    <m/>
    <m/>
  </r>
  <r>
    <s v="accuviasw"/>
    <s v="trurating"/>
    <m/>
    <m/>
    <m/>
    <m/>
    <m/>
    <m/>
    <m/>
    <m/>
    <s v="Yes"/>
    <n v="134"/>
    <m/>
    <m/>
    <x v="1"/>
    <d v="2019-01-16T13:41:28.000"/>
    <s v="Another NRF show in the books. Great week in NYC. Thanks to our partner @TruRating for their support. #NRF19 https://t.co/AjU0qd6vsi"/>
    <m/>
    <m/>
    <x v="20"/>
    <s v="https://pbs.twimg.com/media/DxCWCq7XcAADz_c.jpg"/>
    <s v="https://pbs.twimg.com/media/DxCWCq7XcAADz_c.jpg"/>
    <x v="68"/>
    <s v="https://twitter.com/#!/accuviasw/status/1085532489005838336"/>
    <m/>
    <m/>
    <s v="1085532489005838336"/>
    <m/>
    <b v="0"/>
    <n v="0"/>
    <s v=""/>
    <b v="0"/>
    <s v="en"/>
    <m/>
    <s v=""/>
    <b v="0"/>
    <n v="0"/>
    <s v=""/>
    <s v="Twitter for iPad"/>
    <b v="0"/>
    <s v="1085532489005838336"/>
    <s v="Tweet"/>
    <n v="0"/>
    <n v="0"/>
    <m/>
    <m/>
    <m/>
    <m/>
    <m/>
    <m/>
    <m/>
    <m/>
    <n v="3"/>
    <s v="3"/>
    <s v="1"/>
    <n v="2"/>
    <n v="10.526315789473685"/>
    <n v="0"/>
    <n v="0"/>
    <n v="0"/>
    <n v="0"/>
    <n v="17"/>
    <n v="89.47368421052632"/>
    <n v="19"/>
  </r>
  <r>
    <s v="trurating"/>
    <s v="accuviasw"/>
    <m/>
    <m/>
    <m/>
    <m/>
    <m/>
    <m/>
    <m/>
    <m/>
    <s v="Yes"/>
    <n v="135"/>
    <m/>
    <m/>
    <x v="1"/>
    <d v="2019-01-09T14:18:33.000"/>
    <s v="We couldnâ€™t be more excited to hit #NRF2019 in NYC! Weâ€™ll have demos running across 9 of our amazing partnersâ€™ stands - massive ðŸ™. Reach out to us with the link below if youâ€™d like to meet us there, we canâ€™t wait to see you! ðŸ˜Šâ¬‡ï¸ _x000a_https://t.co/3K2qDaL6Nh @Aptos_Retail @AccuviaSW https://t.co/hDuMm0rLjj"/>
    <s v="https://www.trurating.com/NRF2019"/>
    <s v="trurating.com"/>
    <x v="5"/>
    <s v="https://pbs.twimg.com/media/DweaS1EWwAUQ6Z-.jpg"/>
    <s v="https://pbs.twimg.com/media/DweaS1EWwAUQ6Z-.jpg"/>
    <x v="69"/>
    <s v="https://twitter.com/#!/trurating/status/1083005105807507458"/>
    <m/>
    <m/>
    <s v="1083005105807507458"/>
    <m/>
    <b v="0"/>
    <n v="3"/>
    <s v=""/>
    <b v="0"/>
    <s v="en"/>
    <m/>
    <s v=""/>
    <b v="0"/>
    <n v="1"/>
    <s v=""/>
    <s v="Twitter Web Client"/>
    <b v="0"/>
    <s v="1083005105807507458"/>
    <s v="Tweet"/>
    <n v="0"/>
    <n v="0"/>
    <m/>
    <m/>
    <m/>
    <m/>
    <m/>
    <m/>
    <m/>
    <m/>
    <n v="2"/>
    <s v="1"/>
    <s v="3"/>
    <m/>
    <m/>
    <m/>
    <m/>
    <m/>
    <m/>
    <m/>
    <m/>
    <m/>
  </r>
  <r>
    <s v="trurating"/>
    <s v="accuviasw"/>
    <m/>
    <m/>
    <m/>
    <m/>
    <m/>
    <m/>
    <m/>
    <m/>
    <s v="Yes"/>
    <n v="136"/>
    <m/>
    <m/>
    <x v="1"/>
    <d v="2019-01-16T15:56:55.000"/>
    <s v="RT @AccuviaSW: Another NRF show in the books. Great week in NYC. Thanks to our partner @TruRating for their support. #NRF19 https://t.co/Aj…"/>
    <m/>
    <m/>
    <x v="20"/>
    <m/>
    <s v="http://pbs.twimg.com/profile_images/1080398583000633345/qwFLWNM3_normal.jpg"/>
    <x v="70"/>
    <s v="https://twitter.com/#!/trurating/status/1085566575497830400"/>
    <m/>
    <m/>
    <s v="1085566575497830400"/>
    <m/>
    <b v="0"/>
    <n v="0"/>
    <s v=""/>
    <b v="0"/>
    <s v="en"/>
    <m/>
    <s v=""/>
    <b v="0"/>
    <n v="1"/>
    <s v="1085532489005838336"/>
    <s v="Twitter Web Client"/>
    <b v="0"/>
    <s v="1085532489005838336"/>
    <s v="Tweet"/>
    <n v="0"/>
    <n v="0"/>
    <m/>
    <m/>
    <m/>
    <m/>
    <m/>
    <m/>
    <m/>
    <m/>
    <n v="2"/>
    <s v="1"/>
    <s v="3"/>
    <n v="2"/>
    <n v="9.523809523809524"/>
    <n v="0"/>
    <n v="0"/>
    <n v="0"/>
    <n v="0"/>
    <n v="19"/>
    <n v="90.47619047619048"/>
    <n v="21"/>
  </r>
  <r>
    <s v="stevenpdennis"/>
    <s v="stevenpdennis"/>
    <m/>
    <m/>
    <m/>
    <m/>
    <m/>
    <m/>
    <m/>
    <m/>
    <s v="No"/>
    <n v="137"/>
    <m/>
    <m/>
    <x v="0"/>
    <d v="2019-01-16T22:29:50.000"/>
    <s v="Thanks! https://t.co/wE9ML06no0"/>
    <s v="https://twitter.com/TruRating/status/1085658235338579973"/>
    <s v="twitter.com"/>
    <x v="0"/>
    <m/>
    <s v="http://pbs.twimg.com/profile_images/846463221347213312/WlAYk5Lq_normal.jpg"/>
    <x v="71"/>
    <s v="https://twitter.com/#!/stevenpdennis/status/1085665458664194049"/>
    <m/>
    <m/>
    <s v="1085665458664194049"/>
    <m/>
    <b v="0"/>
    <n v="1"/>
    <s v=""/>
    <b v="1"/>
    <s v="en"/>
    <m/>
    <s v="1085658235338579973"/>
    <b v="0"/>
    <n v="0"/>
    <s v=""/>
    <s v="TweetDeck"/>
    <b v="0"/>
    <s v="1085665458664194049"/>
    <s v="Tweet"/>
    <n v="0"/>
    <n v="0"/>
    <m/>
    <m/>
    <m/>
    <m/>
    <m/>
    <m/>
    <m/>
    <m/>
    <n v="1"/>
    <s v="1"/>
    <s v="1"/>
    <n v="0"/>
    <n v="0"/>
    <n v="0"/>
    <n v="0"/>
    <n v="0"/>
    <n v="0"/>
    <n v="1"/>
    <n v="100"/>
    <n v="1"/>
  </r>
  <r>
    <s v="trurating"/>
    <s v="stevenpdennis"/>
    <m/>
    <m/>
    <m/>
    <m/>
    <m/>
    <m/>
    <m/>
    <m/>
    <s v="No"/>
    <n v="138"/>
    <m/>
    <m/>
    <x v="1"/>
    <d v="2019-01-16T22:01:08.000"/>
    <s v="An interesting list from @StevenPDennis, Top 14 #Retail Predictions for 2019.  Hot off the back of #NRF2019 what are you expecting to see more of this year? https://t.co/t0lcwrpn8A"/>
    <s v="https://www.forbes.com/sites/stevendennis/2019/01/10/out-on-a-limb-my-14-predictions-for-retail-in-2019/#3b6b59801f0c"/>
    <s v="forbes.com"/>
    <x v="21"/>
    <m/>
    <s v="http://pbs.twimg.com/profile_images/1080398583000633345/qwFLWNM3_normal.jpg"/>
    <x v="72"/>
    <s v="https://twitter.com/#!/trurating/status/1085658235338579973"/>
    <m/>
    <m/>
    <s v="1085658235338579973"/>
    <m/>
    <b v="0"/>
    <n v="3"/>
    <s v=""/>
    <b v="0"/>
    <s v="en"/>
    <m/>
    <s v=""/>
    <b v="0"/>
    <n v="0"/>
    <s v=""/>
    <s v="Twitter Web Client"/>
    <b v="0"/>
    <s v="1085658235338579973"/>
    <s v="Tweet"/>
    <n v="0"/>
    <n v="0"/>
    <m/>
    <m/>
    <m/>
    <m/>
    <m/>
    <m/>
    <m/>
    <m/>
    <n v="1"/>
    <s v="1"/>
    <s v="1"/>
    <n v="3"/>
    <n v="11.11111111111111"/>
    <n v="0"/>
    <n v="0"/>
    <n v="0"/>
    <n v="0"/>
    <n v="24"/>
    <n v="88.88888888888889"/>
    <n v="27"/>
  </r>
  <r>
    <s v="trurating"/>
    <s v="hyken"/>
    <m/>
    <m/>
    <m/>
    <m/>
    <m/>
    <m/>
    <m/>
    <m/>
    <s v="No"/>
    <n v="139"/>
    <m/>
    <m/>
    <x v="1"/>
    <d v="2019-01-17T21:11:05.000"/>
    <s v="@dgingiss @Hyken Yikes!"/>
    <m/>
    <m/>
    <x v="0"/>
    <m/>
    <s v="http://pbs.twimg.com/profile_images/1080398583000633345/qwFLWNM3_normal.jpg"/>
    <x v="73"/>
    <s v="https://twitter.com/#!/trurating/status/1086008029106057217"/>
    <m/>
    <m/>
    <s v="1086008029106057217"/>
    <s v="1086006560319512576"/>
    <b v="0"/>
    <n v="2"/>
    <s v="994223300"/>
    <b v="0"/>
    <s v="en"/>
    <m/>
    <s v=""/>
    <b v="0"/>
    <n v="0"/>
    <s v=""/>
    <s v="Twitter Web Client"/>
    <b v="0"/>
    <s v="1086006560319512576"/>
    <s v="Tweet"/>
    <n v="0"/>
    <n v="0"/>
    <m/>
    <m/>
    <m/>
    <m/>
    <m/>
    <m/>
    <m/>
    <m/>
    <n v="1"/>
    <s v="1"/>
    <s v="1"/>
    <m/>
    <m/>
    <m/>
    <m/>
    <m/>
    <m/>
    <m/>
    <m/>
    <m/>
  </r>
  <r>
    <s v="trurating"/>
    <s v="nrffoundation"/>
    <m/>
    <m/>
    <m/>
    <m/>
    <m/>
    <m/>
    <m/>
    <m/>
    <s v="No"/>
    <n v="143"/>
    <m/>
    <m/>
    <x v="1"/>
    <d v="2019-01-18T18:06:38.000"/>
    <s v="Thanks for ft'd Tweets @ValaAfshar @NRFNews @femalequotient @NRFFoundation #happyfriday"/>
    <m/>
    <m/>
    <x v="22"/>
    <m/>
    <s v="http://pbs.twimg.com/profile_images/1080398583000633345/qwFLWNM3_normal.jpg"/>
    <x v="74"/>
    <s v="https://twitter.com/#!/trurating/status/1086323996327596032"/>
    <m/>
    <m/>
    <s v="1086323996327596032"/>
    <s v="1086261219466588160"/>
    <b v="0"/>
    <n v="0"/>
    <s v="1727904870"/>
    <b v="0"/>
    <s v="en"/>
    <m/>
    <s v=""/>
    <b v="0"/>
    <n v="0"/>
    <s v=""/>
    <s v="Twitter Web Client"/>
    <b v="0"/>
    <s v="1086261219466588160"/>
    <s v="Tweet"/>
    <n v="0"/>
    <n v="0"/>
    <m/>
    <m/>
    <m/>
    <m/>
    <m/>
    <m/>
    <m/>
    <m/>
    <n v="3"/>
    <s v="1"/>
    <s v="1"/>
    <m/>
    <m/>
    <m/>
    <m/>
    <m/>
    <m/>
    <m/>
    <m/>
    <m/>
  </r>
  <r>
    <s v="trurating"/>
    <s v="mcdonaldbutler"/>
    <m/>
    <m/>
    <m/>
    <m/>
    <m/>
    <m/>
    <m/>
    <m/>
    <s v="No"/>
    <n v="149"/>
    <m/>
    <m/>
    <x v="1"/>
    <d v="2019-01-19T17:13:37.000"/>
    <s v="@andrewbusby @NRFBigShow @dunnhumby @NCRCorporation @redpointvc @IBMindustries @samsungbusiness @RetailAssist @mobify @Aptos_Retail @Doddle @McDonaldButler Throw @TruRating in their and you'd have had a full house. If ever in London let us know we'd love to say hi!"/>
    <m/>
    <m/>
    <x v="0"/>
    <m/>
    <s v="http://pbs.twimg.com/profile_images/1080398583000633345/qwFLWNM3_normal.jpg"/>
    <x v="75"/>
    <s v="https://twitter.com/#!/trurating/status/1086673043295035393"/>
    <m/>
    <m/>
    <s v="1086673043295035393"/>
    <s v="1086658364531265536"/>
    <b v="0"/>
    <n v="2"/>
    <s v="192160041"/>
    <b v="0"/>
    <s v="en"/>
    <m/>
    <s v=""/>
    <b v="0"/>
    <n v="0"/>
    <s v=""/>
    <s v="Twitter for Android"/>
    <b v="0"/>
    <s v="1086658364531265536"/>
    <s v="Tweet"/>
    <n v="0"/>
    <n v="0"/>
    <m/>
    <m/>
    <m/>
    <m/>
    <m/>
    <m/>
    <m/>
    <m/>
    <n v="1"/>
    <s v="1"/>
    <s v="1"/>
    <m/>
    <m/>
    <m/>
    <m/>
    <m/>
    <m/>
    <m/>
    <m/>
    <m/>
  </r>
  <r>
    <s v="aptos_retail"/>
    <s v="aptos_retail"/>
    <m/>
    <m/>
    <m/>
    <m/>
    <m/>
    <m/>
    <m/>
    <m/>
    <s v="No"/>
    <n v="151"/>
    <m/>
    <m/>
    <x v="0"/>
    <d v="2019-01-14T23:25:39.000"/>
    <s v="Day 2 of #NRF2019 has concluded, but the fun is just getting started! The #AptosatNRF team is excited to celebrate the who’s who in #retail at Aptos’ Appreciation Party tonight! Thank you to Tapestry, Inc. for allowing Aptos to host our party in this luxurious space. https://t.co/Z1ssvdp2gU"/>
    <m/>
    <m/>
    <x v="23"/>
    <s v="https://pbs.twimg.com/media/Dw6IkfgX0AAFRYW.jpg"/>
    <s v="https://pbs.twimg.com/media/Dw6IkfgX0AAFRYW.jpg"/>
    <x v="76"/>
    <s v="https://twitter.com/#!/aptos_retail/status/1084954728570806272"/>
    <m/>
    <m/>
    <s v="1084954728570806272"/>
    <m/>
    <b v="0"/>
    <n v="1"/>
    <s v=""/>
    <b v="0"/>
    <s v="en"/>
    <m/>
    <s v=""/>
    <b v="0"/>
    <n v="18"/>
    <s v=""/>
    <s v="Twitter for iPhone"/>
    <b v="0"/>
    <s v="1084954728570806272"/>
    <s v="Retweet"/>
    <n v="0"/>
    <n v="0"/>
    <s v="-74.026675,40.683935 _x000a_-73.910408,40.683935 _x000a_-73.910408,40.877483 _x000a_-74.026675,40.877483"/>
    <s v="United States"/>
    <s v="US"/>
    <s v="Manhattan, NY"/>
    <s v="01a9a39529b27f36"/>
    <s v="Manhattan"/>
    <s v="city"/>
    <s v="https://api.twitter.com/1.1/geo/id/01a9a39529b27f36.json"/>
    <n v="2"/>
    <s v="1"/>
    <s v="1"/>
    <n v="5"/>
    <n v="10.638297872340425"/>
    <n v="0"/>
    <n v="0"/>
    <n v="0"/>
    <n v="0"/>
    <n v="42"/>
    <n v="89.36170212765957"/>
    <n v="47"/>
  </r>
  <r>
    <s v="aptos_retail"/>
    <s v="aptos_retail"/>
    <m/>
    <m/>
    <m/>
    <m/>
    <m/>
    <m/>
    <m/>
    <m/>
    <s v="No"/>
    <n v="152"/>
    <m/>
    <m/>
    <x v="0"/>
    <d v="2019-01-15T17:24:19.000"/>
    <s v="Thank you for being a valued partner! We’re excited to have you in our #NRF2019 booth once again!! https://t.co/CM9FMcdnza"/>
    <s v="https://twitter.com/trurating/status/1084849529373913088"/>
    <s v="twitter.com"/>
    <x v="5"/>
    <m/>
    <s v="http://pbs.twimg.com/profile_images/749982957650190336/lMXaapI3_normal.jpg"/>
    <x v="77"/>
    <s v="https://twitter.com/#!/aptos_retail/status/1085226182864449537"/>
    <m/>
    <m/>
    <s v="1085226182864449537"/>
    <m/>
    <b v="0"/>
    <n v="1"/>
    <s v=""/>
    <b v="1"/>
    <s v="en"/>
    <m/>
    <s v="1084849529373913088"/>
    <b v="0"/>
    <n v="1"/>
    <s v=""/>
    <s v="Twitter for iPhone"/>
    <b v="0"/>
    <s v="1085226182864449537"/>
    <s v="Tweet"/>
    <n v="0"/>
    <n v="0"/>
    <s v="-74.026675,40.683935 _x000a_-73.910408,40.683935 _x000a_-73.910408,40.877483 _x000a_-74.026675,40.877483"/>
    <s v="United States"/>
    <s v="US"/>
    <s v="Manhattan, NY"/>
    <s v="01a9a39529b27f36"/>
    <s v="Manhattan"/>
    <s v="city"/>
    <s v="https://api.twitter.com/1.1/geo/id/01a9a39529b27f36.json"/>
    <n v="2"/>
    <s v="1"/>
    <s v="1"/>
    <n v="2"/>
    <n v="10.526315789473685"/>
    <n v="0"/>
    <n v="0"/>
    <n v="0"/>
    <n v="0"/>
    <n v="17"/>
    <n v="89.47368421052632"/>
    <n v="19"/>
  </r>
  <r>
    <s v="trurating"/>
    <s v="aptos_retail"/>
    <m/>
    <m/>
    <m/>
    <m/>
    <m/>
    <m/>
    <m/>
    <m/>
    <s v="No"/>
    <n v="154"/>
    <m/>
    <m/>
    <x v="1"/>
    <d v="2019-01-14T16:27:37.000"/>
    <s v="Talking shop at @NRFBigShow. Proud to be part of the @Aptos_Retail partner community #nrf2019 #innovation https://t.co/TVPQM8Ozsy"/>
    <m/>
    <m/>
    <x v="24"/>
    <s v="https://pbs.twimg.com/media/Dw4o5ATUUAY5tiT.jpg"/>
    <s v="https://pbs.twimg.com/media/Dw4o5ATUUAY5tiT.jpg"/>
    <x v="78"/>
    <s v="https://twitter.com/#!/trurating/status/1084849529373913088"/>
    <m/>
    <m/>
    <s v="1084849529373913088"/>
    <m/>
    <b v="0"/>
    <n v="0"/>
    <s v=""/>
    <b v="0"/>
    <s v="en"/>
    <m/>
    <s v=""/>
    <b v="0"/>
    <n v="0"/>
    <s v=""/>
    <s v="Twitter for Android"/>
    <b v="0"/>
    <s v="1084849529373913088"/>
    <s v="Tweet"/>
    <n v="0"/>
    <n v="0"/>
    <m/>
    <m/>
    <m/>
    <m/>
    <m/>
    <m/>
    <m/>
    <m/>
    <n v="5"/>
    <s v="1"/>
    <s v="1"/>
    <n v="2"/>
    <n v="13.333333333333334"/>
    <n v="0"/>
    <n v="0"/>
    <n v="0"/>
    <n v="0"/>
    <n v="13"/>
    <n v="86.66666666666667"/>
    <n v="15"/>
  </r>
  <r>
    <s v="trurating"/>
    <s v="aptos_retail"/>
    <m/>
    <m/>
    <m/>
    <m/>
    <m/>
    <m/>
    <m/>
    <m/>
    <s v="No"/>
    <n v="155"/>
    <m/>
    <m/>
    <x v="1"/>
    <d v="2019-01-14T23:39:53.000"/>
    <s v="RT @Aptos_Retail: Day 2 of #NRF2019 has concluded, but the fun is just getting started! The #AptosatNRF team is excited to celebrate the wh…"/>
    <m/>
    <m/>
    <x v="25"/>
    <m/>
    <s v="http://pbs.twimg.com/profile_images/1080398583000633345/qwFLWNM3_normal.jpg"/>
    <x v="79"/>
    <s v="https://twitter.com/#!/trurating/status/1084958310539894784"/>
    <m/>
    <m/>
    <s v="1084958310539894784"/>
    <m/>
    <b v="0"/>
    <n v="0"/>
    <s v=""/>
    <b v="0"/>
    <s v="en"/>
    <m/>
    <s v=""/>
    <b v="0"/>
    <n v="18"/>
    <s v="1084954728570806272"/>
    <s v="Twitter for Android"/>
    <b v="0"/>
    <s v="1084954728570806272"/>
    <s v="Tweet"/>
    <n v="0"/>
    <n v="0"/>
    <m/>
    <m/>
    <m/>
    <m/>
    <m/>
    <m/>
    <m/>
    <m/>
    <n v="5"/>
    <s v="1"/>
    <s v="1"/>
    <n v="3"/>
    <n v="12.5"/>
    <n v="0"/>
    <n v="0"/>
    <n v="0"/>
    <n v="0"/>
    <n v="21"/>
    <n v="87.5"/>
    <n v="24"/>
  </r>
  <r>
    <s v="trurating"/>
    <s v="aptos_retail"/>
    <m/>
    <m/>
    <m/>
    <m/>
    <m/>
    <m/>
    <m/>
    <m/>
    <s v="No"/>
    <n v="156"/>
    <m/>
    <m/>
    <x v="1"/>
    <d v="2019-01-15T17:24:46.000"/>
    <s v="RT @Aptos_Retail: Thank you for being a valued partner! We’re excited to have you in our #NRF2019 booth once again!! https://t.co/CM9FMcdnza"/>
    <s v="https://twitter.com/trurating/status/1084849529373913088"/>
    <s v="twitter.com"/>
    <x v="5"/>
    <m/>
    <s v="http://pbs.twimg.com/profile_images/1080398583000633345/qwFLWNM3_normal.jpg"/>
    <x v="80"/>
    <s v="https://twitter.com/#!/trurating/status/1085226297943605248"/>
    <m/>
    <m/>
    <s v="1085226297943605248"/>
    <m/>
    <b v="0"/>
    <n v="0"/>
    <s v=""/>
    <b v="1"/>
    <s v="en"/>
    <m/>
    <s v="1084849529373913088"/>
    <b v="0"/>
    <n v="1"/>
    <s v="1085226182864449537"/>
    <s v="Twitter Web Client"/>
    <b v="0"/>
    <s v="1085226182864449537"/>
    <s v="Tweet"/>
    <n v="0"/>
    <n v="0"/>
    <m/>
    <m/>
    <m/>
    <m/>
    <m/>
    <m/>
    <m/>
    <m/>
    <n v="5"/>
    <s v="1"/>
    <s v="1"/>
    <n v="2"/>
    <n v="9.523809523809524"/>
    <n v="0"/>
    <n v="0"/>
    <n v="0"/>
    <n v="0"/>
    <n v="19"/>
    <n v="90.47619047619048"/>
    <n v="21"/>
  </r>
  <r>
    <s v="trurating"/>
    <s v="nrfbigshow"/>
    <m/>
    <m/>
    <m/>
    <m/>
    <m/>
    <m/>
    <m/>
    <m/>
    <s v="No"/>
    <n v="167"/>
    <m/>
    <m/>
    <x v="1"/>
    <d v="2019-01-13T11:31:00.000"/>
    <s v="Are you at @NRFBigShow? Want to do make a good time even greater?  If you find one of these coasters and bring them to booth #3705 or #648, we'll donate to the charity of your choice! #nrf #thebigshow #charity https://t.co/LQPlt4enCH"/>
    <m/>
    <m/>
    <x v="26"/>
    <s v="https://pbs.twimg.com/media/DwybYnlWwAAl7wo.jpg"/>
    <s v="https://pbs.twimg.com/media/DwybYnlWwAAl7wo.jpg"/>
    <x v="81"/>
    <s v="https://twitter.com/#!/trurating/status/1084412493244571649"/>
    <m/>
    <m/>
    <s v="1084412493244571649"/>
    <m/>
    <b v="0"/>
    <n v="2"/>
    <s v=""/>
    <b v="0"/>
    <s v="en"/>
    <m/>
    <s v=""/>
    <b v="0"/>
    <n v="0"/>
    <s v=""/>
    <s v="Twitter for Android"/>
    <b v="0"/>
    <s v="1084412493244571649"/>
    <s v="Tweet"/>
    <n v="0"/>
    <n v="0"/>
    <s v="-74.255641,40.495865 _x000a_-73.699793,40.495865 _x000a_-73.699793,40.91533 _x000a_-74.255641,40.91533"/>
    <s v="United States"/>
    <s v="US"/>
    <s v="New York, NY"/>
    <s v="27485069891a7938"/>
    <s v="New York"/>
    <s v="admin"/>
    <s v="https://api.twitter.com/1.1/geo/id/27485069891a7938.json"/>
    <n v="18"/>
    <s v="1"/>
    <s v="3"/>
    <n v="1"/>
    <n v="2.5641025641025643"/>
    <n v="0"/>
    <n v="0"/>
    <n v="0"/>
    <n v="0"/>
    <n v="38"/>
    <n v="97.43589743589743"/>
    <n v="39"/>
  </r>
  <r>
    <s v="trurating"/>
    <s v="nrfbigshow"/>
    <m/>
    <m/>
    <m/>
    <m/>
    <m/>
    <m/>
    <m/>
    <m/>
    <s v="No"/>
    <n v="168"/>
    <m/>
    <m/>
    <x v="1"/>
    <d v="2019-01-13T16:03:15.000"/>
    <s v="@andrewbusby @NRFBigShow Great sound bite! This really emphasizes the need for feedback from customers - being able to tap into how customers think and feel about their experience and link that to their buying habits is critical."/>
    <m/>
    <m/>
    <x v="0"/>
    <m/>
    <s v="http://pbs.twimg.com/profile_images/1080398583000633345/qwFLWNM3_normal.jpg"/>
    <x v="82"/>
    <s v="https://twitter.com/#!/trurating/status/1084481008890769414"/>
    <m/>
    <m/>
    <s v="1084481008890769414"/>
    <s v="1084457259168616448"/>
    <b v="0"/>
    <n v="1"/>
    <s v="192160041"/>
    <b v="0"/>
    <s v="en"/>
    <m/>
    <s v=""/>
    <b v="0"/>
    <n v="0"/>
    <s v=""/>
    <s v="Twitter Web Client"/>
    <b v="0"/>
    <s v="1084457259168616448"/>
    <s v="Tweet"/>
    <n v="0"/>
    <n v="0"/>
    <m/>
    <m/>
    <m/>
    <m/>
    <m/>
    <m/>
    <m/>
    <m/>
    <n v="18"/>
    <s v="1"/>
    <s v="3"/>
    <m/>
    <m/>
    <m/>
    <m/>
    <m/>
    <m/>
    <m/>
    <m/>
    <m/>
  </r>
  <r>
    <s v="trurating"/>
    <s v="nrfbigshow"/>
    <m/>
    <m/>
    <m/>
    <m/>
    <m/>
    <m/>
    <m/>
    <m/>
    <s v="No"/>
    <n v="169"/>
    <m/>
    <m/>
    <x v="1"/>
    <d v="2019-01-14T14:45:40.000"/>
    <s v="Are you at @NRFBigShow? Want to make a good time even greater?  If you find one of these coasters and bring them to… https://t.co/V2Fh2RM7lu"/>
    <s v="https://twitter.com/i/web/status/1084823872044781570"/>
    <s v="twitter.com"/>
    <x v="0"/>
    <m/>
    <s v="http://pbs.twimg.com/profile_images/1080398583000633345/qwFLWNM3_normal.jpg"/>
    <x v="83"/>
    <s v="https://twitter.com/#!/trurating/status/1084823872044781570"/>
    <m/>
    <m/>
    <s v="1084823872044781570"/>
    <m/>
    <b v="0"/>
    <n v="0"/>
    <s v=""/>
    <b v="0"/>
    <s v="en"/>
    <m/>
    <s v=""/>
    <b v="0"/>
    <n v="0"/>
    <s v=""/>
    <s v="Twitter Web Client"/>
    <b v="1"/>
    <s v="1084823872044781570"/>
    <s v="Tweet"/>
    <n v="0"/>
    <n v="0"/>
    <m/>
    <m/>
    <m/>
    <m/>
    <m/>
    <m/>
    <m/>
    <m/>
    <n v="18"/>
    <s v="1"/>
    <s v="3"/>
    <n v="1"/>
    <n v="4.3478260869565215"/>
    <n v="0"/>
    <n v="0"/>
    <n v="0"/>
    <n v="0"/>
    <n v="22"/>
    <n v="95.65217391304348"/>
    <n v="23"/>
  </r>
  <r>
    <s v="trurating"/>
    <s v="nrfbigshow"/>
    <m/>
    <m/>
    <m/>
    <m/>
    <m/>
    <m/>
    <m/>
    <m/>
    <s v="No"/>
    <n v="170"/>
    <m/>
    <m/>
    <x v="1"/>
    <d v="2019-01-14T14:53:06.000"/>
    <s v="Are you at @NRFBigShow? Want to make a good time even greater?  If you find one of these coasters and bring them to… https://t.co/cVPvQwVebv"/>
    <s v="https://twitter.com/i/web/status/1084825740531494913"/>
    <s v="twitter.com"/>
    <x v="0"/>
    <m/>
    <s v="http://pbs.twimg.com/profile_images/1080398583000633345/qwFLWNM3_normal.jpg"/>
    <x v="84"/>
    <s v="https://twitter.com/#!/trurating/status/1084825740531494913"/>
    <m/>
    <m/>
    <s v="1084825740531494913"/>
    <m/>
    <b v="0"/>
    <n v="0"/>
    <s v=""/>
    <b v="0"/>
    <s v="en"/>
    <m/>
    <s v=""/>
    <b v="0"/>
    <n v="0"/>
    <s v=""/>
    <s v="Twitter Web Client"/>
    <b v="1"/>
    <s v="1084825740531494913"/>
    <s v="Tweet"/>
    <n v="0"/>
    <n v="0"/>
    <m/>
    <m/>
    <m/>
    <m/>
    <m/>
    <m/>
    <m/>
    <m/>
    <n v="18"/>
    <s v="1"/>
    <s v="3"/>
    <n v="1"/>
    <n v="4.3478260869565215"/>
    <n v="0"/>
    <n v="0"/>
    <n v="0"/>
    <n v="0"/>
    <n v="22"/>
    <n v="95.65217391304348"/>
    <n v="23"/>
  </r>
  <r>
    <s v="trurating"/>
    <s v="nrfbigshow"/>
    <m/>
    <m/>
    <m/>
    <m/>
    <m/>
    <m/>
    <m/>
    <m/>
    <s v="No"/>
    <n v="171"/>
    <m/>
    <m/>
    <x v="1"/>
    <d v="2019-01-14T15:03:38.000"/>
    <s v="Are you at @NRFBigShow? Want to do make a good time even greater?  if you find one of these coasters, bring them to… https://t.co/td0iYdeMMx"/>
    <s v="https://twitter.com/i/web/status/1084828393890299905"/>
    <s v="twitter.com"/>
    <x v="0"/>
    <m/>
    <s v="http://pbs.twimg.com/profile_images/1080398583000633345/qwFLWNM3_normal.jpg"/>
    <x v="85"/>
    <s v="https://twitter.com/#!/trurating/status/1084828393890299905"/>
    <m/>
    <m/>
    <s v="1084828393890299905"/>
    <m/>
    <b v="0"/>
    <n v="0"/>
    <s v=""/>
    <b v="0"/>
    <s v="en"/>
    <m/>
    <s v=""/>
    <b v="0"/>
    <n v="0"/>
    <s v=""/>
    <s v="Twitter Web Client"/>
    <b v="1"/>
    <s v="1084828393890299905"/>
    <s v="Tweet"/>
    <n v="0"/>
    <n v="0"/>
    <m/>
    <m/>
    <m/>
    <m/>
    <m/>
    <m/>
    <m/>
    <m/>
    <n v="18"/>
    <s v="1"/>
    <s v="3"/>
    <n v="1"/>
    <n v="4.3478260869565215"/>
    <n v="0"/>
    <n v="0"/>
    <n v="0"/>
    <n v="0"/>
    <n v="22"/>
    <n v="95.65217391304348"/>
    <n v="23"/>
  </r>
  <r>
    <s v="trurating"/>
    <s v="nrfbigshow"/>
    <m/>
    <m/>
    <m/>
    <m/>
    <m/>
    <m/>
    <m/>
    <m/>
    <s v="No"/>
    <n v="172"/>
    <m/>
    <m/>
    <x v="1"/>
    <d v="2019-01-14T15:30:23.000"/>
    <s v="Did you know a smile can increase customer spend by up to 20%? Come on find the @TruRating team at @NRFBigShow booths #3705 &amp;amp; #648 to learn how point-of-sale insights can boost your customer experience! #NRF2019 https://t.co/xk9wgMzU6q"/>
    <m/>
    <m/>
    <x v="5"/>
    <s v="https://pbs.twimg.com/tweet_video_thumb/Dw4bb10VsAIXQ0e.jpg"/>
    <s v="https://pbs.twimg.com/tweet_video_thumb/Dw4bb10VsAIXQ0e.jpg"/>
    <x v="86"/>
    <s v="https://twitter.com/#!/trurating/status/1084835123659329537"/>
    <m/>
    <m/>
    <s v="1084835123659329537"/>
    <m/>
    <b v="0"/>
    <n v="2"/>
    <s v=""/>
    <b v="0"/>
    <s v="en"/>
    <m/>
    <s v=""/>
    <b v="0"/>
    <n v="1"/>
    <s v=""/>
    <s v="Twitter Web Client"/>
    <b v="0"/>
    <s v="1084835123659329537"/>
    <s v="Tweet"/>
    <n v="0"/>
    <n v="0"/>
    <m/>
    <m/>
    <m/>
    <m/>
    <m/>
    <m/>
    <m/>
    <m/>
    <n v="18"/>
    <s v="1"/>
    <s v="3"/>
    <n v="2"/>
    <n v="5.2631578947368425"/>
    <n v="0"/>
    <n v="0"/>
    <n v="0"/>
    <n v="0"/>
    <n v="36"/>
    <n v="94.73684210526316"/>
    <n v="38"/>
  </r>
  <r>
    <s v="trurating"/>
    <s v="nrfbigshow"/>
    <m/>
    <m/>
    <m/>
    <m/>
    <m/>
    <m/>
    <m/>
    <m/>
    <s v="No"/>
    <n v="175"/>
    <m/>
    <m/>
    <x v="1"/>
    <d v="2019-01-14T17:45:09.000"/>
    <s v="@andrewbusby @NRFBigShow Nice! We'd love to say hello if you happen to be passing by one of the TruRating booths -… https://t.co/5zk3ttlInI"/>
    <s v="https://twitter.com/i/web/status/1084869037497020416"/>
    <s v="twitter.com"/>
    <x v="0"/>
    <m/>
    <s v="http://pbs.twimg.com/profile_images/1080398583000633345/qwFLWNM3_normal.jpg"/>
    <x v="87"/>
    <s v="https://twitter.com/#!/trurating/status/1084869037497020416"/>
    <m/>
    <m/>
    <s v="1084869037497020416"/>
    <s v="1084868170043789314"/>
    <b v="0"/>
    <n v="0"/>
    <s v="192160041"/>
    <b v="0"/>
    <s v="en"/>
    <m/>
    <s v=""/>
    <b v="0"/>
    <n v="0"/>
    <s v=""/>
    <s v="Twitter Web Client"/>
    <b v="1"/>
    <s v="1084868170043789314"/>
    <s v="Tweet"/>
    <n v="0"/>
    <n v="0"/>
    <m/>
    <m/>
    <m/>
    <m/>
    <m/>
    <m/>
    <m/>
    <m/>
    <n v="18"/>
    <s v="1"/>
    <s v="3"/>
    <m/>
    <m/>
    <m/>
    <m/>
    <m/>
    <m/>
    <m/>
    <m/>
    <m/>
  </r>
  <r>
    <s v="trurating"/>
    <s v="nrfbigshow"/>
    <m/>
    <m/>
    <m/>
    <m/>
    <m/>
    <m/>
    <m/>
    <m/>
    <s v="No"/>
    <n v="180"/>
    <m/>
    <m/>
    <x v="1"/>
    <d v="2019-01-15T17:07:55.000"/>
    <s v="RT @TruRating: Rolling into Day 3 of @NRFBigShow and ready to GO!  To get you in the mood for another amazing day, here's our 5 key takeawa…"/>
    <m/>
    <m/>
    <x v="0"/>
    <m/>
    <s v="http://pbs.twimg.com/profile_images/1080398583000633345/qwFLWNM3_normal.jpg"/>
    <x v="88"/>
    <s v="https://twitter.com/#!/trurating/status/1085222058072657920"/>
    <m/>
    <m/>
    <s v="1085222058072657920"/>
    <m/>
    <b v="0"/>
    <n v="0"/>
    <s v=""/>
    <b v="0"/>
    <s v="en"/>
    <m/>
    <s v=""/>
    <b v="0"/>
    <n v="4"/>
    <s v="1085161732027359232"/>
    <s v="Twitter Web Client"/>
    <b v="0"/>
    <s v="1085161732027359232"/>
    <s v="Tweet"/>
    <n v="0"/>
    <n v="0"/>
    <m/>
    <m/>
    <m/>
    <m/>
    <m/>
    <m/>
    <m/>
    <m/>
    <n v="18"/>
    <s v="1"/>
    <s v="3"/>
    <n v="2"/>
    <n v="7.407407407407407"/>
    <n v="0"/>
    <n v="0"/>
    <n v="0"/>
    <n v="0"/>
    <n v="25"/>
    <n v="92.5925925925926"/>
    <n v="27"/>
  </r>
  <r>
    <s v="trurating"/>
    <s v="nrfbigshow"/>
    <m/>
    <m/>
    <m/>
    <m/>
    <m/>
    <m/>
    <m/>
    <m/>
    <s v="No"/>
    <n v="181"/>
    <m/>
    <m/>
    <x v="1"/>
    <d v="2019-01-15T19:00:49.000"/>
    <s v="Have you found our TruSticker yet at @NRFBigShow 2019? There's still time, why take a look in one of the 9 incredible partners booths we're so lucky to be in! #Retail #BigShow #NRF2019 https://t.co/NjoeFnSWqE"/>
    <m/>
    <m/>
    <x v="27"/>
    <s v="https://pbs.twimg.com/tweet_video_thumb/Dw-VgzRXcAMoXVR.jpg"/>
    <s v="https://pbs.twimg.com/tweet_video_thumb/Dw-VgzRXcAMoXVR.jpg"/>
    <x v="89"/>
    <s v="https://twitter.com/#!/trurating/status/1085250470271217666"/>
    <m/>
    <m/>
    <s v="1085250470271217666"/>
    <m/>
    <b v="0"/>
    <n v="0"/>
    <s v=""/>
    <b v="0"/>
    <s v="en"/>
    <m/>
    <s v=""/>
    <b v="0"/>
    <n v="0"/>
    <s v=""/>
    <s v="Twitter Web Client"/>
    <b v="0"/>
    <s v="1085250470271217666"/>
    <s v="Tweet"/>
    <n v="0"/>
    <n v="0"/>
    <m/>
    <m/>
    <m/>
    <m/>
    <m/>
    <m/>
    <m/>
    <m/>
    <n v="18"/>
    <s v="1"/>
    <s v="3"/>
    <n v="2"/>
    <n v="6.0606060606060606"/>
    <n v="0"/>
    <n v="0"/>
    <n v="0"/>
    <n v="0"/>
    <n v="31"/>
    <n v="93.93939393939394"/>
    <n v="33"/>
  </r>
  <r>
    <s v="trurating"/>
    <s v="nrfbigshow"/>
    <m/>
    <m/>
    <m/>
    <m/>
    <m/>
    <m/>
    <m/>
    <m/>
    <s v="No"/>
    <n v="182"/>
    <m/>
    <m/>
    <x v="1"/>
    <d v="2019-01-18T13:57:11.000"/>
    <s v="Suffering from @NRFBigShow withdrawal symptoms? We know the feeling. Take yourself back to the Big Apple with our r… https://t.co/qLyl7beD5D"/>
    <s v="https://twitter.com/i/web/status/1086261219466588160"/>
    <s v="twitter.com"/>
    <x v="0"/>
    <m/>
    <s v="http://pbs.twimg.com/profile_images/1080398583000633345/qwFLWNM3_normal.jpg"/>
    <x v="90"/>
    <s v="https://twitter.com/#!/trurating/status/1086261219466588160"/>
    <m/>
    <m/>
    <s v="1086261219466588160"/>
    <m/>
    <b v="0"/>
    <n v="0"/>
    <s v=""/>
    <b v="0"/>
    <s v="en"/>
    <m/>
    <s v=""/>
    <b v="0"/>
    <n v="0"/>
    <s v=""/>
    <s v="Twitter Web Client"/>
    <b v="1"/>
    <s v="1086261219466588160"/>
    <s v="Tweet"/>
    <n v="0"/>
    <n v="0"/>
    <m/>
    <m/>
    <m/>
    <m/>
    <m/>
    <m/>
    <m/>
    <m/>
    <n v="18"/>
    <s v="1"/>
    <s v="3"/>
    <n v="0"/>
    <n v="0"/>
    <n v="2"/>
    <n v="10.526315789473685"/>
    <n v="0"/>
    <n v="0"/>
    <n v="17"/>
    <n v="89.47368421052632"/>
    <n v="19"/>
  </r>
  <r>
    <s v="trurating"/>
    <s v="nrfbigshow"/>
    <m/>
    <m/>
    <m/>
    <m/>
    <m/>
    <m/>
    <m/>
    <m/>
    <s v="No"/>
    <n v="183"/>
    <m/>
    <m/>
    <x v="1"/>
    <d v="2019-01-18T19:57:54.000"/>
    <s v="Take yourself back to the Big Apple with our roundup of our highlights from the @NRFBigShow. Featuring wise words f… https://t.co/SstyfO5Mpd"/>
    <s v="https://twitter.com/i/web/status/1086351998709043200"/>
    <s v="twitter.com"/>
    <x v="0"/>
    <m/>
    <s v="http://pbs.twimg.com/profile_images/1080398583000633345/qwFLWNM3_normal.jpg"/>
    <x v="91"/>
    <s v="https://twitter.com/#!/trurating/status/1086351998709043200"/>
    <m/>
    <m/>
    <s v="1086351998709043200"/>
    <m/>
    <b v="0"/>
    <n v="0"/>
    <s v=""/>
    <b v="0"/>
    <s v="en"/>
    <m/>
    <s v=""/>
    <b v="0"/>
    <n v="0"/>
    <s v=""/>
    <s v="Twitter Web Client"/>
    <b v="1"/>
    <s v="1086351998709043200"/>
    <s v="Tweet"/>
    <n v="0"/>
    <n v="0"/>
    <m/>
    <m/>
    <m/>
    <m/>
    <m/>
    <m/>
    <m/>
    <m/>
    <n v="18"/>
    <s v="1"/>
    <s v="3"/>
    <n v="1"/>
    <n v="5"/>
    <n v="0"/>
    <n v="0"/>
    <n v="0"/>
    <n v="0"/>
    <n v="19"/>
    <n v="95"/>
    <n v="20"/>
  </r>
  <r>
    <s v="andrewbusby"/>
    <s v="andrewbusby"/>
    <m/>
    <m/>
    <m/>
    <m/>
    <m/>
    <m/>
    <m/>
    <m/>
    <s v="No"/>
    <n v="185"/>
    <m/>
    <m/>
    <x v="0"/>
    <d v="2019-01-15T13:54:01.000"/>
    <s v="Many thanks! https://t.co/GT40Zdomik"/>
    <s v="https://twitter.com/TruRating/status/1085162499366895616"/>
    <s v="twitter.com"/>
    <x v="0"/>
    <m/>
    <s v="http://pbs.twimg.com/profile_images/1044972582011916288/YLmBv_N5_normal.jpg"/>
    <x v="92"/>
    <s v="https://twitter.com/#!/andrewbusby/status/1085173262399782912"/>
    <m/>
    <m/>
    <s v="1085173262399782912"/>
    <m/>
    <b v="0"/>
    <n v="1"/>
    <s v=""/>
    <b v="1"/>
    <s v="en"/>
    <m/>
    <s v="1085162499366895616"/>
    <b v="0"/>
    <n v="0"/>
    <s v=""/>
    <s v="Twitter for Android"/>
    <b v="0"/>
    <s v="1085173262399782912"/>
    <s v="Tweet"/>
    <n v="0"/>
    <n v="0"/>
    <s v="-74.026675,40.683935 _x000a_-73.910408,40.683935 _x000a_-73.910408,40.877483 _x000a_-74.026675,40.877483"/>
    <s v="United States"/>
    <s v="US"/>
    <s v="Manhattan, NY"/>
    <s v="01a9a39529b27f36"/>
    <s v="Manhattan"/>
    <s v="city"/>
    <s v="https://api.twitter.com/1.1/geo/id/01a9a39529b27f36.json"/>
    <n v="1"/>
    <s v="4"/>
    <s v="4"/>
    <n v="0"/>
    <n v="0"/>
    <n v="0"/>
    <n v="0"/>
    <n v="0"/>
    <n v="0"/>
    <n v="2"/>
    <n v="100"/>
    <n v="2"/>
  </r>
  <r>
    <s v="andrewbusby"/>
    <s v="trurating"/>
    <m/>
    <m/>
    <m/>
    <m/>
    <m/>
    <m/>
    <m/>
    <m/>
    <s v="Yes"/>
    <n v="186"/>
    <m/>
    <m/>
    <x v="2"/>
    <d v="2019-01-19T17:43:16.000"/>
    <s v="@TruRating My bad! Yes the list is incomplete. I'm often in London and would love to say hi to you guys. When shall we do it? I'm in London most weeks."/>
    <m/>
    <m/>
    <x v="0"/>
    <m/>
    <s v="http://pbs.twimg.com/profile_images/1044972582011916288/YLmBv_N5_normal.jpg"/>
    <x v="93"/>
    <s v="https://twitter.com/#!/andrewbusby/status/1086680504244625408"/>
    <m/>
    <m/>
    <s v="1086680504244625408"/>
    <s v="1086673043295035393"/>
    <b v="0"/>
    <n v="1"/>
    <s v="1727904870"/>
    <b v="0"/>
    <s v="en"/>
    <m/>
    <s v=""/>
    <b v="0"/>
    <n v="0"/>
    <s v=""/>
    <s v="Twitter Web Client"/>
    <b v="0"/>
    <s v="1086673043295035393"/>
    <s v="Tweet"/>
    <n v="0"/>
    <n v="0"/>
    <m/>
    <m/>
    <m/>
    <m/>
    <m/>
    <m/>
    <m/>
    <m/>
    <n v="2"/>
    <s v="4"/>
    <s v="1"/>
    <n v="1"/>
    <n v="3.225806451612903"/>
    <n v="2"/>
    <n v="6.451612903225806"/>
    <n v="0"/>
    <n v="0"/>
    <n v="28"/>
    <n v="90.3225806451613"/>
    <n v="31"/>
  </r>
  <r>
    <s v="mazzaknights"/>
    <s v="trurating"/>
    <m/>
    <m/>
    <m/>
    <m/>
    <m/>
    <m/>
    <m/>
    <m/>
    <s v="Yes"/>
    <n v="193"/>
    <m/>
    <m/>
    <x v="2"/>
    <d v="2019-01-14T19:18:00.000"/>
    <s v="@TruRating Aha! Yes, good point @TruRating. Being seen to listen is just as important as saying &quot;thank you&quot;!_x000a__x000a_#retail #loyalty #cx #NRF2019"/>
    <m/>
    <m/>
    <x v="28"/>
    <m/>
    <s v="http://pbs.twimg.com/profile_images/751033272403128320/gju_wViN_normal.jpg"/>
    <x v="94"/>
    <s v="https://twitter.com/#!/mazzaknights/status/1084892406699487233"/>
    <m/>
    <m/>
    <s v="1084892406699487233"/>
    <s v="1084889789155794944"/>
    <b v="0"/>
    <n v="0"/>
    <s v="1727904870"/>
    <b v="0"/>
    <s v="en"/>
    <m/>
    <s v=""/>
    <b v="0"/>
    <n v="0"/>
    <s v=""/>
    <s v="Twitter for iPhone"/>
    <b v="0"/>
    <s v="1084889789155794944"/>
    <s v="Tweet"/>
    <n v="0"/>
    <n v="0"/>
    <m/>
    <m/>
    <m/>
    <m/>
    <m/>
    <m/>
    <m/>
    <m/>
    <n v="1"/>
    <s v="2"/>
    <s v="1"/>
    <n v="4"/>
    <n v="18.181818181818183"/>
    <n v="0"/>
    <n v="0"/>
    <n v="0"/>
    <n v="0"/>
    <n v="18"/>
    <n v="81.81818181818181"/>
    <n v="22"/>
  </r>
  <r>
    <s v="trurating"/>
    <s v="trurating"/>
    <m/>
    <m/>
    <m/>
    <m/>
    <m/>
    <m/>
    <m/>
    <m/>
    <s v="No"/>
    <n v="195"/>
    <m/>
    <m/>
    <x v="0"/>
    <d v="2019-01-11T20:29:12.000"/>
    <s v="The future of collecting customer feedback is here! (And just in time for #NRF2019) #Retail #tech _x000a_https://t.co/3zcloJziOX"/>
    <s v="https://streetfightmag.com/2019/01/11/this-solution-showcases-the-future-of-collecting-customer-feedback-at-pos/"/>
    <s v="streetfightmag.com"/>
    <x v="29"/>
    <m/>
    <s v="http://pbs.twimg.com/profile_images/1080398583000633345/qwFLWNM3_normal.jpg"/>
    <x v="95"/>
    <s v="https://twitter.com/#!/trurating/status/1083823161865629699"/>
    <m/>
    <m/>
    <s v="1083823161865629699"/>
    <m/>
    <b v="0"/>
    <n v="0"/>
    <s v=""/>
    <b v="0"/>
    <s v="en"/>
    <m/>
    <s v=""/>
    <b v="0"/>
    <n v="0"/>
    <s v=""/>
    <s v="Twitter Web Client"/>
    <b v="0"/>
    <s v="1083823161865629699"/>
    <s v="Tweet"/>
    <n v="0"/>
    <n v="0"/>
    <m/>
    <m/>
    <m/>
    <m/>
    <m/>
    <m/>
    <m/>
    <m/>
    <n v="10"/>
    <s v="1"/>
    <s v="1"/>
    <n v="0"/>
    <n v="0"/>
    <n v="0"/>
    <n v="0"/>
    <n v="0"/>
    <n v="0"/>
    <n v="16"/>
    <n v="100"/>
    <n v="16"/>
  </r>
  <r>
    <s v="trurating"/>
    <s v="trurating"/>
    <m/>
    <m/>
    <m/>
    <m/>
    <m/>
    <m/>
    <m/>
    <m/>
    <s v="No"/>
    <n v="196"/>
    <m/>
    <m/>
    <x v="0"/>
    <d v="2019-01-11T20:31:14.000"/>
    <s v="Couldn't have put it better ourselves... :) https://t.co/kCRvvi6q1t"/>
    <s v="https://twitter.com/streetfightmag/status/1083761830789492736"/>
    <s v="twitter.com"/>
    <x v="0"/>
    <m/>
    <s v="http://pbs.twimg.com/profile_images/1080398583000633345/qwFLWNM3_normal.jpg"/>
    <x v="96"/>
    <s v="https://twitter.com/#!/trurating/status/1083823672878604288"/>
    <m/>
    <m/>
    <s v="1083823672878604288"/>
    <m/>
    <b v="0"/>
    <n v="0"/>
    <s v=""/>
    <b v="1"/>
    <s v="en"/>
    <m/>
    <s v="1083761830789492736"/>
    <b v="0"/>
    <n v="0"/>
    <s v=""/>
    <s v="Twitter Web Client"/>
    <b v="0"/>
    <s v="1083823672878604288"/>
    <s v="Tweet"/>
    <n v="0"/>
    <n v="0"/>
    <m/>
    <m/>
    <m/>
    <m/>
    <m/>
    <m/>
    <m/>
    <m/>
    <n v="10"/>
    <s v="1"/>
    <s v="1"/>
    <n v="1"/>
    <n v="16.666666666666668"/>
    <n v="0"/>
    <n v="0"/>
    <n v="0"/>
    <n v="0"/>
    <n v="5"/>
    <n v="83.33333333333333"/>
    <n v="6"/>
  </r>
  <r>
    <s v="trurating"/>
    <s v="trurating"/>
    <m/>
    <m/>
    <m/>
    <m/>
    <m/>
    <m/>
    <m/>
    <m/>
    <s v="No"/>
    <n v="197"/>
    <m/>
    <m/>
    <x v="0"/>
    <d v="2019-01-13T17:36:35.000"/>
    <s v="Come say hi and chat about how to improve your customer experience at one of our 9 partner booths #NRF2019!  #nrf #thebigshow https://t.co/Q5BghkLlnn"/>
    <m/>
    <m/>
    <x v="30"/>
    <s v="https://pbs.twimg.com/tweet_video_thumb/Dwzu50iXQAAHVhw.jpg"/>
    <s v="https://pbs.twimg.com/tweet_video_thumb/Dwzu50iXQAAHVhw.jpg"/>
    <x v="97"/>
    <s v="https://twitter.com/#!/trurating/status/1084504496393334784"/>
    <m/>
    <m/>
    <s v="1084504496393334784"/>
    <m/>
    <b v="0"/>
    <n v="1"/>
    <s v=""/>
    <b v="0"/>
    <s v="en"/>
    <m/>
    <s v=""/>
    <b v="0"/>
    <n v="0"/>
    <s v=""/>
    <s v="Twitter Web Client"/>
    <b v="0"/>
    <s v="1084504496393334784"/>
    <s v="Tweet"/>
    <n v="0"/>
    <n v="0"/>
    <m/>
    <m/>
    <m/>
    <m/>
    <m/>
    <m/>
    <m/>
    <m/>
    <n v="10"/>
    <s v="1"/>
    <s v="1"/>
    <n v="1"/>
    <n v="4.545454545454546"/>
    <n v="0"/>
    <n v="0"/>
    <n v="0"/>
    <n v="0"/>
    <n v="21"/>
    <n v="95.45454545454545"/>
    <n v="22"/>
  </r>
  <r>
    <s v="trurating"/>
    <s v="trurating"/>
    <m/>
    <m/>
    <m/>
    <m/>
    <m/>
    <m/>
    <m/>
    <m/>
    <s v="No"/>
    <n v="198"/>
    <m/>
    <m/>
    <x v="0"/>
    <d v="2019-01-14T16:40:04.000"/>
    <s v="Picking up our blue kicks before the #NRF2019 big show kicks off! #retail #innovation #thebigshow https://t.co/YtEagwJozc"/>
    <m/>
    <m/>
    <x v="31"/>
    <s v="https://pbs.twimg.com/media/Dw4rppOUUAAC_G4.jpg"/>
    <s v="https://pbs.twimg.com/media/Dw4rppOUUAAC_G4.jpg"/>
    <x v="98"/>
    <s v="https://twitter.com/#!/trurating/status/1084852661877276673"/>
    <m/>
    <m/>
    <s v="1084852661877276673"/>
    <m/>
    <b v="0"/>
    <n v="0"/>
    <s v=""/>
    <b v="0"/>
    <s v="en"/>
    <m/>
    <s v=""/>
    <b v="0"/>
    <n v="0"/>
    <s v=""/>
    <s v="Twitter Web Client"/>
    <b v="0"/>
    <s v="1084852661877276673"/>
    <s v="Tweet"/>
    <n v="0"/>
    <n v="0"/>
    <m/>
    <m/>
    <m/>
    <m/>
    <m/>
    <m/>
    <m/>
    <m/>
    <n v="10"/>
    <s v="1"/>
    <s v="1"/>
    <n v="1"/>
    <n v="6.666666666666667"/>
    <n v="0"/>
    <n v="0"/>
    <n v="0"/>
    <n v="0"/>
    <n v="14"/>
    <n v="93.33333333333333"/>
    <n v="15"/>
  </r>
  <r>
    <s v="trurating"/>
    <s v="mazzaknights"/>
    <m/>
    <m/>
    <m/>
    <m/>
    <m/>
    <m/>
    <m/>
    <m/>
    <s v="Yes"/>
    <n v="199"/>
    <m/>
    <m/>
    <x v="1"/>
    <d v="2019-01-14T19:07:36.000"/>
    <s v="Interesting @mazzaknights... perhaps part of the struggle for retailers is identifying the right way to quickly and effectively measure how their existing customers really feel about the in-store #customerexperience? #NRF2019 #Retail https://t.co/mwWMTgYVkA"/>
    <s v="https://twitter.com/mazzaknights/status/1084886668673536002"/>
    <s v="twitter.com"/>
    <x v="32"/>
    <m/>
    <s v="http://pbs.twimg.com/profile_images/1080398583000633345/qwFLWNM3_normal.jpg"/>
    <x v="99"/>
    <s v="https://twitter.com/#!/trurating/status/1084889789155794944"/>
    <m/>
    <m/>
    <s v="1084889789155794944"/>
    <m/>
    <b v="0"/>
    <n v="0"/>
    <s v=""/>
    <b v="1"/>
    <s v="en"/>
    <m/>
    <s v="1084886668673536002"/>
    <b v="0"/>
    <n v="0"/>
    <s v=""/>
    <s v="Twitter Web Client"/>
    <b v="0"/>
    <s v="1084889789155794944"/>
    <s v="Tweet"/>
    <n v="0"/>
    <n v="0"/>
    <m/>
    <m/>
    <m/>
    <m/>
    <m/>
    <m/>
    <m/>
    <m/>
    <n v="3"/>
    <s v="1"/>
    <s v="2"/>
    <n v="3"/>
    <n v="9.375"/>
    <n v="1"/>
    <n v="3.125"/>
    <n v="0"/>
    <n v="0"/>
    <n v="28"/>
    <n v="87.5"/>
    <n v="32"/>
  </r>
  <r>
    <s v="trurating"/>
    <s v="mazzaknights"/>
    <m/>
    <m/>
    <m/>
    <m/>
    <m/>
    <m/>
    <m/>
    <m/>
    <s v="Yes"/>
    <n v="200"/>
    <m/>
    <m/>
    <x v="1"/>
    <d v="2019-01-14T19:26:12.000"/>
    <s v="RT @mazzaknights: @TruRating Aha! Yes, good point @TruRating. Being seen to listen is just as important as saying &quot;thank you&quot;!_x000a__x000a_#retail #lo…"/>
    <m/>
    <m/>
    <x v="33"/>
    <m/>
    <s v="http://pbs.twimg.com/profile_images/1080398583000633345/qwFLWNM3_normal.jpg"/>
    <x v="100"/>
    <s v="https://twitter.com/#!/trurating/status/1084894469965504512"/>
    <m/>
    <m/>
    <s v="1084894469965504512"/>
    <m/>
    <b v="0"/>
    <n v="0"/>
    <s v=""/>
    <b v="0"/>
    <s v="en"/>
    <m/>
    <s v=""/>
    <b v="0"/>
    <n v="0"/>
    <s v="1084892406699487233"/>
    <s v="Twitter Web Client"/>
    <b v="0"/>
    <s v="1084892406699487233"/>
    <s v="Tweet"/>
    <n v="0"/>
    <n v="0"/>
    <m/>
    <m/>
    <m/>
    <m/>
    <m/>
    <m/>
    <m/>
    <m/>
    <n v="3"/>
    <s v="1"/>
    <s v="2"/>
    <n v="3"/>
    <n v="13.636363636363637"/>
    <n v="0"/>
    <n v="0"/>
    <n v="0"/>
    <n v="0"/>
    <n v="19"/>
    <n v="86.36363636363636"/>
    <n v="22"/>
  </r>
  <r>
    <s v="trurating"/>
    <s v="trurating"/>
    <m/>
    <m/>
    <m/>
    <m/>
    <m/>
    <m/>
    <m/>
    <m/>
    <s v="No"/>
    <n v="202"/>
    <m/>
    <m/>
    <x v="0"/>
    <d v="2019-01-15T15:29:55.000"/>
    <s v="So true! https://t.co/B3EqnQJNp7"/>
    <s v="https://twitter.com/ricardo_belmar/status/1085183020368302080"/>
    <s v="twitter.com"/>
    <x v="0"/>
    <m/>
    <s v="http://pbs.twimg.com/profile_images/1080398583000633345/qwFLWNM3_normal.jpg"/>
    <x v="101"/>
    <s v="https://twitter.com/#!/trurating/status/1085197393170071552"/>
    <m/>
    <m/>
    <s v="1085197393170071552"/>
    <m/>
    <b v="0"/>
    <n v="2"/>
    <s v=""/>
    <b v="1"/>
    <s v="en"/>
    <m/>
    <s v="1085183020368302080"/>
    <b v="0"/>
    <n v="0"/>
    <s v=""/>
    <s v="Twitter Web Client"/>
    <b v="0"/>
    <s v="1085197393170071552"/>
    <s v="Tweet"/>
    <n v="0"/>
    <n v="0"/>
    <m/>
    <m/>
    <m/>
    <m/>
    <m/>
    <m/>
    <m/>
    <m/>
    <n v="10"/>
    <s v="1"/>
    <s v="1"/>
    <n v="0"/>
    <n v="0"/>
    <n v="0"/>
    <n v="0"/>
    <n v="0"/>
    <n v="0"/>
    <n v="2"/>
    <n v="100"/>
    <n v="2"/>
  </r>
  <r>
    <s v="trurating"/>
    <s v="trurating"/>
    <m/>
    <m/>
    <m/>
    <m/>
    <m/>
    <m/>
    <m/>
    <m/>
    <s v="No"/>
    <n v="204"/>
    <m/>
    <m/>
    <x v="0"/>
    <d v="2019-01-15T16:26:31.000"/>
    <s v="A grave warning indeed... #NRF2019 https://t.co/Mo3phNmHrb"/>
    <s v="https://twitter.com/Tiffani_Bova/status/1085209728265998337"/>
    <s v="twitter.com"/>
    <x v="5"/>
    <m/>
    <s v="http://pbs.twimg.com/profile_images/1080398583000633345/qwFLWNM3_normal.jpg"/>
    <x v="102"/>
    <s v="https://twitter.com/#!/trurating/status/1085211638054170624"/>
    <m/>
    <m/>
    <s v="1085211638054170624"/>
    <m/>
    <b v="0"/>
    <n v="0"/>
    <s v=""/>
    <b v="1"/>
    <s v="en"/>
    <m/>
    <s v="1085209728265998337"/>
    <b v="0"/>
    <n v="0"/>
    <s v=""/>
    <s v="Twitter Web Client"/>
    <b v="0"/>
    <s v="1085211638054170624"/>
    <s v="Tweet"/>
    <n v="0"/>
    <n v="0"/>
    <m/>
    <m/>
    <m/>
    <m/>
    <m/>
    <m/>
    <m/>
    <m/>
    <n v="10"/>
    <s v="1"/>
    <s v="1"/>
    <n v="0"/>
    <n v="0"/>
    <n v="1"/>
    <n v="20"/>
    <n v="0"/>
    <n v="0"/>
    <n v="4"/>
    <n v="80"/>
    <n v="5"/>
  </r>
  <r>
    <s v="trurating"/>
    <s v="trurating"/>
    <m/>
    <m/>
    <m/>
    <m/>
    <m/>
    <m/>
    <m/>
    <m/>
    <s v="No"/>
    <n v="205"/>
    <m/>
    <m/>
    <x v="0"/>
    <d v="2019-01-15T18:54:55.000"/>
    <s v="A strong message for all #retailers and one decisively argued for by many great speakers at #NRF2019.  Make sure you know your customers, it's the key to knowing where your business should be going! #CX #CustomerExperience https://t.co/6NgOfInB0J"/>
    <s v="https://twitter.com/TheGrok/status/1085239568163655681"/>
    <s v="twitter.com"/>
    <x v="34"/>
    <m/>
    <s v="http://pbs.twimg.com/profile_images/1080398583000633345/qwFLWNM3_normal.jpg"/>
    <x v="103"/>
    <s v="https://twitter.com/#!/trurating/status/1085248982870315009"/>
    <m/>
    <m/>
    <s v="1085248982870315009"/>
    <m/>
    <b v="0"/>
    <n v="1"/>
    <s v=""/>
    <b v="1"/>
    <s v="en"/>
    <m/>
    <s v="1085239568163655681"/>
    <b v="0"/>
    <n v="0"/>
    <s v=""/>
    <s v="Twitter Web Client"/>
    <b v="0"/>
    <s v="1085248982870315009"/>
    <s v="Tweet"/>
    <n v="0"/>
    <n v="0"/>
    <m/>
    <m/>
    <m/>
    <m/>
    <m/>
    <m/>
    <m/>
    <m/>
    <n v="10"/>
    <s v="1"/>
    <s v="1"/>
    <n v="2"/>
    <n v="5.555555555555555"/>
    <n v="0"/>
    <n v="0"/>
    <n v="0"/>
    <n v="0"/>
    <n v="34"/>
    <n v="94.44444444444444"/>
    <n v="36"/>
  </r>
  <r>
    <s v="trurating"/>
    <s v="trurating"/>
    <m/>
    <m/>
    <m/>
    <m/>
    <m/>
    <m/>
    <m/>
    <m/>
    <s v="No"/>
    <n v="206"/>
    <m/>
    <m/>
    <x v="0"/>
    <d v="2019-01-15T22:20:28.000"/>
    <s v="Right back at ya! It's been a good one #NRF2019 https://t.co/YBSUCUIIUy"/>
    <s v="https://twitter.com/RMHPos/status/1085298358002962432"/>
    <s v="twitter.com"/>
    <x v="5"/>
    <m/>
    <s v="http://pbs.twimg.com/profile_images/1080398583000633345/qwFLWNM3_normal.jpg"/>
    <x v="104"/>
    <s v="https://twitter.com/#!/trurating/status/1085300713016578048"/>
    <m/>
    <m/>
    <s v="1085300713016578048"/>
    <m/>
    <b v="0"/>
    <n v="1"/>
    <s v=""/>
    <b v="1"/>
    <s v="en"/>
    <m/>
    <s v="1085298358002962432"/>
    <b v="0"/>
    <n v="0"/>
    <s v=""/>
    <s v="Twitter for Android"/>
    <b v="0"/>
    <s v="1085300713016578048"/>
    <s v="Tweet"/>
    <n v="0"/>
    <n v="0"/>
    <m/>
    <m/>
    <m/>
    <m/>
    <m/>
    <m/>
    <m/>
    <m/>
    <n v="10"/>
    <s v="1"/>
    <s v="1"/>
    <n v="2"/>
    <n v="20"/>
    <n v="0"/>
    <n v="0"/>
    <n v="0"/>
    <n v="0"/>
    <n v="8"/>
    <n v="80"/>
    <n v="10"/>
  </r>
  <r>
    <s v="trurating"/>
    <s v="trurating"/>
    <m/>
    <m/>
    <m/>
    <m/>
    <m/>
    <m/>
    <m/>
    <m/>
    <s v="No"/>
    <n v="207"/>
    <m/>
    <m/>
    <x v="0"/>
    <d v="2019-01-18T13:55:51.000"/>
    <s v="Suffering from NRF withdrawal symptoms? We know the feeling. Take yourself back to the Big Apple with our roundup o… https://t.co/EwcUm460U7"/>
    <s v="https://twitter.com/i/web/status/1086260885469958144"/>
    <s v="twitter.com"/>
    <x v="0"/>
    <m/>
    <s v="http://pbs.twimg.com/profile_images/1080398583000633345/qwFLWNM3_normal.jpg"/>
    <x v="105"/>
    <s v="https://twitter.com/#!/trurating/status/1086260885469958144"/>
    <m/>
    <m/>
    <s v="1086260885469958144"/>
    <m/>
    <b v="0"/>
    <n v="0"/>
    <s v=""/>
    <b v="0"/>
    <s v="en"/>
    <m/>
    <s v=""/>
    <b v="0"/>
    <n v="0"/>
    <s v=""/>
    <s v="Twitter Web Client"/>
    <b v="1"/>
    <s v="1086260885469958144"/>
    <s v="Tweet"/>
    <n v="0"/>
    <n v="0"/>
    <m/>
    <m/>
    <m/>
    <m/>
    <m/>
    <m/>
    <m/>
    <m/>
    <n v="10"/>
    <s v="1"/>
    <s v="1"/>
    <n v="0"/>
    <n v="0"/>
    <n v="2"/>
    <n v="10"/>
    <n v="0"/>
    <n v="0"/>
    <n v="18"/>
    <n v="90"/>
    <n v="20"/>
  </r>
  <r>
    <s v="trurating"/>
    <s v="trurating"/>
    <m/>
    <m/>
    <m/>
    <m/>
    <m/>
    <m/>
    <m/>
    <m/>
    <s v="No"/>
    <n v="208"/>
    <m/>
    <m/>
    <x v="0"/>
    <d v="2019-01-18T19:56:31.000"/>
    <s v="Take yourself back to the Big Apple with our roundup of the best of retail's big show. Featuring insights from… https://t.co/mTLtvxzJhs"/>
    <s v="https://twitter.com/i/web/status/1086351652234375170"/>
    <s v="twitter.com"/>
    <x v="0"/>
    <m/>
    <s v="http://pbs.twimg.com/profile_images/1080398583000633345/qwFLWNM3_normal.jpg"/>
    <x v="106"/>
    <s v="https://twitter.com/#!/trurating/status/1086351652234375170"/>
    <m/>
    <m/>
    <s v="1086351652234375170"/>
    <m/>
    <b v="0"/>
    <n v="0"/>
    <s v=""/>
    <b v="0"/>
    <s v="en"/>
    <m/>
    <s v=""/>
    <b v="0"/>
    <n v="0"/>
    <s v=""/>
    <s v="Twitter Web Client"/>
    <b v="1"/>
    <s v="1086351652234375170"/>
    <s v="Tweet"/>
    <n v="0"/>
    <n v="0"/>
    <m/>
    <m/>
    <m/>
    <m/>
    <m/>
    <m/>
    <m/>
    <m/>
    <n v="10"/>
    <s v="1"/>
    <s v="1"/>
    <n v="1"/>
    <n v="5"/>
    <n v="0"/>
    <n v="0"/>
    <n v="0"/>
    <n v="0"/>
    <n v="19"/>
    <n v="95"/>
    <n v="20"/>
  </r>
  <r>
    <s v="trurating"/>
    <s v="subziwalla"/>
    <m/>
    <m/>
    <m/>
    <m/>
    <m/>
    <m/>
    <m/>
    <m/>
    <s v="No"/>
    <n v="209"/>
    <m/>
    <m/>
    <x v="1"/>
    <d v="2019-01-22T14:28:06.000"/>
    <s v="RT @SmarterRetail: ICYMI: my NRF recap #NRF2019 _x000a__x000a_Two additions:_x000a__x000a_Grocery e-com going mainstream, fast. See @kroger @Microsoft @subziwalla…"/>
    <m/>
    <m/>
    <x v="5"/>
    <m/>
    <s v="http://pbs.twimg.com/profile_images/1080398583000633345/qwFLWNM3_normal.jpg"/>
    <x v="107"/>
    <s v="https://twitter.com/#!/trurating/status/1087718552163966976"/>
    <m/>
    <m/>
    <s v="1087718552163966976"/>
    <m/>
    <b v="0"/>
    <n v="0"/>
    <s v=""/>
    <b v="1"/>
    <s v="en"/>
    <m/>
    <s v="1086352009836544001"/>
    <b v="0"/>
    <n v="6"/>
    <s v="1087393168738394113"/>
    <s v="Twitter Web Client"/>
    <b v="0"/>
    <s v="1087393168738394113"/>
    <s v="Tweet"/>
    <n v="0"/>
    <n v="0"/>
    <m/>
    <m/>
    <m/>
    <m/>
    <m/>
    <m/>
    <m/>
    <m/>
    <n v="1"/>
    <s v="1"/>
    <s v="2"/>
    <m/>
    <m/>
    <m/>
    <m/>
    <m/>
    <m/>
    <m/>
    <m/>
    <m/>
  </r>
  <r>
    <s v="ricardo_belmar"/>
    <s v="trurating"/>
    <m/>
    <m/>
    <m/>
    <m/>
    <m/>
    <m/>
    <m/>
    <m/>
    <s v="Yes"/>
    <n v="213"/>
    <m/>
    <m/>
    <x v="1"/>
    <d v="2019-01-14T19:24:17.000"/>
    <s v="RT @mazzaknights: @TruRating Aha! Yes, good point @TruRating. Being seen to listen is just as important as saying &quot;thank you&quot;!_x000a__x000a_#retail #lo…"/>
    <m/>
    <m/>
    <x v="33"/>
    <m/>
    <s v="http://pbs.twimg.com/profile_images/736279971367378944/hsuVnIam_normal.jpg"/>
    <x v="108"/>
    <s v="https://twitter.com/#!/ricardo_belmar/status/1084893985724878848"/>
    <m/>
    <m/>
    <s v="1084893985724878848"/>
    <m/>
    <b v="0"/>
    <n v="0"/>
    <s v=""/>
    <b v="0"/>
    <s v="en"/>
    <m/>
    <s v=""/>
    <b v="0"/>
    <n v="0"/>
    <s v="1084892406699487233"/>
    <s v="Twitter for iPhone"/>
    <b v="0"/>
    <s v="1084892406699487233"/>
    <s v="Tweet"/>
    <n v="0"/>
    <n v="0"/>
    <m/>
    <m/>
    <m/>
    <m/>
    <m/>
    <m/>
    <m/>
    <m/>
    <n v="1"/>
    <s v="2"/>
    <s v="1"/>
    <m/>
    <m/>
    <m/>
    <m/>
    <m/>
    <m/>
    <m/>
    <m/>
    <m/>
  </r>
  <r>
    <s v="subziwalla"/>
    <s v="microsoft"/>
    <m/>
    <m/>
    <m/>
    <m/>
    <m/>
    <m/>
    <m/>
    <m/>
    <s v="No"/>
    <n v="215"/>
    <m/>
    <m/>
    <x v="1"/>
    <d v="2019-01-21T17:40:41.000"/>
    <s v="RT @SmarterRetail: ICYMI: my NRF recap #NRF2019 _x000a__x000a_Two additions:_x000a__x000a_Grocery e-com going mainstream, fast. See @kroger @Microsoft @subziwalla…"/>
    <m/>
    <m/>
    <x v="5"/>
    <m/>
    <s v="http://pbs.twimg.com/profile_images/859088427089842177/yMlLqsE4_normal.jpg"/>
    <x v="109"/>
    <s v="https://twitter.com/#!/subziwalla/status/1087404628227047425"/>
    <m/>
    <m/>
    <s v="1087404628227047425"/>
    <m/>
    <b v="0"/>
    <n v="0"/>
    <s v=""/>
    <b v="1"/>
    <s v="en"/>
    <m/>
    <s v="1086352009836544001"/>
    <b v="0"/>
    <n v="4"/>
    <s v="1087393168738394113"/>
    <s v="Twitter for Android"/>
    <b v="0"/>
    <s v="1087393168738394113"/>
    <s v="Tweet"/>
    <n v="0"/>
    <n v="0"/>
    <m/>
    <m/>
    <m/>
    <m/>
    <m/>
    <m/>
    <m/>
    <m/>
    <n v="1"/>
    <s v="2"/>
    <s v="2"/>
    <m/>
    <m/>
    <m/>
    <m/>
    <m/>
    <m/>
    <m/>
    <m/>
    <m/>
  </r>
  <r>
    <s v="ricardo_belmar"/>
    <s v="subziwalla"/>
    <m/>
    <m/>
    <m/>
    <m/>
    <m/>
    <m/>
    <m/>
    <m/>
    <s v="No"/>
    <n v="220"/>
    <m/>
    <m/>
    <x v="1"/>
    <d v="2019-01-22T15:57:56.000"/>
    <s v="RT @SmarterRetail: ICYMI: my NRF recap #NRF2019 _x000a__x000a_Two additions:_x000a__x000a_Grocery e-com going mainstream, fast. See @kroger @Microsoft @subziwalla…"/>
    <m/>
    <m/>
    <x v="5"/>
    <m/>
    <s v="http://pbs.twimg.com/profile_images/736279971367378944/hsuVnIam_normal.jpg"/>
    <x v="110"/>
    <s v="https://twitter.com/#!/ricardo_belmar/status/1087741159936536578"/>
    <m/>
    <m/>
    <s v="1087741159936536578"/>
    <m/>
    <b v="0"/>
    <n v="0"/>
    <s v=""/>
    <b v="1"/>
    <s v="en"/>
    <m/>
    <s v="1086352009836544001"/>
    <b v="0"/>
    <n v="6"/>
    <s v="1087393168738394113"/>
    <s v="Twitter for iPad"/>
    <b v="0"/>
    <s v="1087393168738394113"/>
    <s v="Tweet"/>
    <n v="0"/>
    <n v="0"/>
    <m/>
    <m/>
    <m/>
    <m/>
    <m/>
    <m/>
    <m/>
    <m/>
    <n v="1"/>
    <s v="2"/>
    <s v="2"/>
    <m/>
    <m/>
    <m/>
    <m/>
    <m/>
    <m/>
    <m/>
    <m/>
    <m/>
  </r>
  <r>
    <s v="ethicalthink"/>
    <s v="ethicalthink"/>
    <m/>
    <m/>
    <m/>
    <m/>
    <m/>
    <m/>
    <m/>
    <m/>
    <s v="No"/>
    <n v="228"/>
    <m/>
    <m/>
    <x v="0"/>
    <d v="2019-01-22T20:45:59.000"/>
    <s v="TruRating Announces Partnership with TSYS to Provide Savvy Retailers with Smarter Customer ... https://t.co/3T3kG7cD6h"/>
    <s v="https://www.google.com/url?rct=j&amp;sa=t&amp;url=https://www.prweb.com/releases/trurating_announces_partnership_with_tsys_to_provide_savvy_retailers_with_smarter_customer_insights/prweb16048134.htm&amp;ct=ga&amp;cd=CAIyGmY2MjVlNmMzMzQ0ZTliZTY6Y29tOmVuOlVT&amp;usg=AFQjCNEF38-fbWWIeKiwsEqEYVMP3NoAOQ"/>
    <s v="google.com"/>
    <x v="0"/>
    <m/>
    <s v="http://pbs.twimg.com/profile_images/834022098339295232/Ro1e7SMv_normal.jpg"/>
    <x v="111"/>
    <s v="https://twitter.com/#!/ethicalthink/status/1087813649589329920"/>
    <m/>
    <m/>
    <s v="1087813649589329920"/>
    <m/>
    <b v="0"/>
    <n v="0"/>
    <s v=""/>
    <b v="0"/>
    <s v="en"/>
    <m/>
    <s v=""/>
    <b v="0"/>
    <n v="0"/>
    <s v=""/>
    <s v="IFTTT"/>
    <b v="0"/>
    <s v="1087813649589329920"/>
    <s v="Tweet"/>
    <n v="0"/>
    <n v="0"/>
    <m/>
    <m/>
    <m/>
    <m/>
    <m/>
    <m/>
    <m/>
    <m/>
    <n v="1"/>
    <s v="5"/>
    <s v="5"/>
    <n v="2"/>
    <n v="16.666666666666668"/>
    <n v="0"/>
    <n v="0"/>
    <n v="0"/>
    <n v="0"/>
    <n v="10"/>
    <n v="83.33333333333333"/>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64">
    <i>
      <x v="1"/>
    </i>
    <i r="1">
      <x v="1"/>
    </i>
    <i r="2">
      <x v="9"/>
    </i>
    <i r="3">
      <x v="15"/>
    </i>
    <i r="2">
      <x v="10"/>
    </i>
    <i r="3">
      <x v="18"/>
    </i>
    <i r="3">
      <x v="19"/>
    </i>
    <i r="3">
      <x v="20"/>
    </i>
    <i r="3">
      <x v="22"/>
    </i>
    <i r="2">
      <x v="11"/>
    </i>
    <i r="3">
      <x v="9"/>
    </i>
    <i r="3">
      <x v="10"/>
    </i>
    <i r="3">
      <x v="16"/>
    </i>
    <i r="3">
      <x v="18"/>
    </i>
    <i r="3">
      <x v="21"/>
    </i>
    <i r="2">
      <x v="13"/>
    </i>
    <i r="3">
      <x v="11"/>
    </i>
    <i r="3">
      <x v="12"/>
    </i>
    <i r="3">
      <x v="17"/>
    </i>
    <i r="3">
      <x v="18"/>
    </i>
    <i r="3">
      <x v="19"/>
    </i>
    <i r="3">
      <x v="20"/>
    </i>
    <i r="2">
      <x v="14"/>
    </i>
    <i r="3">
      <x v="15"/>
    </i>
    <i r="3">
      <x v="16"/>
    </i>
    <i r="3">
      <x v="17"/>
    </i>
    <i r="3">
      <x v="18"/>
    </i>
    <i r="3">
      <x v="19"/>
    </i>
    <i r="3">
      <x v="20"/>
    </i>
    <i r="3">
      <x v="21"/>
    </i>
    <i r="3">
      <x v="23"/>
    </i>
    <i r="3">
      <x v="24"/>
    </i>
    <i r="2">
      <x v="15"/>
    </i>
    <i r="3">
      <x v="3"/>
    </i>
    <i r="3">
      <x v="5"/>
    </i>
    <i r="3">
      <x v="14"/>
    </i>
    <i r="3">
      <x v="15"/>
    </i>
    <i r="3">
      <x v="16"/>
    </i>
    <i r="3">
      <x v="17"/>
    </i>
    <i r="3">
      <x v="18"/>
    </i>
    <i r="3">
      <x v="19"/>
    </i>
    <i r="3">
      <x v="20"/>
    </i>
    <i r="3">
      <x v="23"/>
    </i>
    <i r="2">
      <x v="16"/>
    </i>
    <i r="3">
      <x v="14"/>
    </i>
    <i r="3">
      <x v="16"/>
    </i>
    <i r="3">
      <x v="23"/>
    </i>
    <i r="2">
      <x v="17"/>
    </i>
    <i r="3">
      <x v="22"/>
    </i>
    <i r="2">
      <x v="18"/>
    </i>
    <i r="3">
      <x v="14"/>
    </i>
    <i r="3">
      <x v="19"/>
    </i>
    <i r="3">
      <x v="20"/>
    </i>
    <i r="2">
      <x v="19"/>
    </i>
    <i r="3">
      <x v="18"/>
    </i>
    <i r="2">
      <x v="21"/>
    </i>
    <i r="3">
      <x v="17"/>
    </i>
    <i r="3">
      <x v="18"/>
    </i>
    <i r="3">
      <x v="23"/>
    </i>
    <i r="2">
      <x v="22"/>
    </i>
    <i r="3">
      <x v="15"/>
    </i>
    <i r="3">
      <x v="16"/>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5">
        <i x="2" s="1"/>
        <i x="11" s="1"/>
        <i x="32" s="1"/>
        <i x="10" s="1"/>
        <i x="9" s="1"/>
        <i x="22" s="1"/>
        <i x="14" s="1"/>
        <i x="6" s="1"/>
        <i x="26" s="1"/>
        <i x="20" s="1"/>
        <i x="5" s="1"/>
        <i x="3" s="1"/>
        <i x="25" s="1"/>
        <i x="23" s="1"/>
        <i x="12" s="1"/>
        <i x="19" s="1"/>
        <i x="15" s="1"/>
        <i x="24" s="1"/>
        <i x="13" s="1"/>
        <i x="17" s="1"/>
        <i x="30" s="1"/>
        <i x="31" s="1"/>
        <i x="29" s="1"/>
        <i x="8" s="1"/>
        <i x="4" s="1"/>
        <i x="18" s="1"/>
        <i x="33" s="1"/>
        <i x="27" s="1"/>
        <i x="28" s="1"/>
        <i x="21" s="1"/>
        <i x="34" s="1"/>
        <i x="7" s="1"/>
        <i x="16"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28" totalsRowShown="0" headerRowDxfId="412" dataDxfId="411">
  <autoFilter ref="A2:BL228"/>
  <tableColumns count="64">
    <tableColumn id="1" name="Vertex 1" dataDxfId="410"/>
    <tableColumn id="2" name="Vertex 2" dataDxfId="409"/>
    <tableColumn id="3" name="Color" dataDxfId="408"/>
    <tableColumn id="4" name="Width" dataDxfId="407"/>
    <tableColumn id="11" name="Style" dataDxfId="406"/>
    <tableColumn id="5" name="Opacity" dataDxfId="405"/>
    <tableColumn id="6" name="Visibility" dataDxfId="404"/>
    <tableColumn id="10" name="Label" dataDxfId="403"/>
    <tableColumn id="12" name="Label Text Color" dataDxfId="402"/>
    <tableColumn id="13" name="Label Font Size" dataDxfId="401"/>
    <tableColumn id="14" name="Reciprocated?" dataDxfId="94"/>
    <tableColumn id="7" name="ID" dataDxfId="400"/>
    <tableColumn id="9" name="Dynamic Filter" dataDxfId="399"/>
    <tableColumn id="8" name="Add Your Own Columns Here" dataDxfId="398"/>
    <tableColumn id="15" name="Relationship" dataDxfId="397"/>
    <tableColumn id="16" name="Relationship Date (UTC)" dataDxfId="396"/>
    <tableColumn id="17" name="Tweet" dataDxfId="395"/>
    <tableColumn id="18" name="URLs in Tweet" dataDxfId="394"/>
    <tableColumn id="19" name="Domains in Tweet" dataDxfId="393"/>
    <tableColumn id="20" name="Hashtags in Tweet" dataDxfId="392"/>
    <tableColumn id="21" name="Media in Tweet" dataDxfId="391"/>
    <tableColumn id="22" name="Tweet Image File" dataDxfId="390"/>
    <tableColumn id="23" name="Tweet Date (UTC)" dataDxfId="389"/>
    <tableColumn id="24" name="Twitter Page for Tweet" dataDxfId="388"/>
    <tableColumn id="25" name="Latitude" dataDxfId="387"/>
    <tableColumn id="26" name="Longitude" dataDxfId="386"/>
    <tableColumn id="27" name="Imported ID" dataDxfId="385"/>
    <tableColumn id="28" name="In-Reply-To Tweet ID" dataDxfId="384"/>
    <tableColumn id="29" name="Favorited" dataDxfId="383"/>
    <tableColumn id="30" name="Favorite Count" dataDxfId="382"/>
    <tableColumn id="31" name="In-Reply-To User ID" dataDxfId="381"/>
    <tableColumn id="32" name="Is Quote Status" dataDxfId="380"/>
    <tableColumn id="33" name="Language" dataDxfId="379"/>
    <tableColumn id="34" name="Possibly Sensitive" dataDxfId="378"/>
    <tableColumn id="35" name="Quoted Status ID" dataDxfId="377"/>
    <tableColumn id="36" name="Retweeted" dataDxfId="376"/>
    <tableColumn id="37" name="Retweet Count" dataDxfId="375"/>
    <tableColumn id="38" name="Retweet ID" dataDxfId="374"/>
    <tableColumn id="39" name="Source" dataDxfId="373"/>
    <tableColumn id="40" name="Truncated" dataDxfId="372"/>
    <tableColumn id="41" name="Unified Twitter ID" dataDxfId="371"/>
    <tableColumn id="42" name="Imported Tweet Type" dataDxfId="370"/>
    <tableColumn id="43" name="Added By Extended Analysis" dataDxfId="369"/>
    <tableColumn id="44" name="Corrected By Extended Analysis" dataDxfId="368"/>
    <tableColumn id="45" name="Place Bounding Box" dataDxfId="367"/>
    <tableColumn id="46" name="Place Country" dataDxfId="366"/>
    <tableColumn id="47" name="Place Country Code" dataDxfId="365"/>
    <tableColumn id="48" name="Place Full Name" dataDxfId="364"/>
    <tableColumn id="49" name="Place ID" dataDxfId="363"/>
    <tableColumn id="50" name="Place Name" dataDxfId="362"/>
    <tableColumn id="51" name="Place Type" dataDxfId="361"/>
    <tableColumn id="52" name="Place URL" dataDxfId="360"/>
    <tableColumn id="53" name="Edge Weight"/>
    <tableColumn id="54" name="Vertex 1 Group" dataDxfId="28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4" totalsRowShown="0" headerRowDxfId="282" dataDxfId="281">
  <autoFilter ref="A2:C14"/>
  <tableColumns count="3">
    <tableColumn id="1" name="Group 1" dataDxfId="280"/>
    <tableColumn id="2" name="Group 2" dataDxfId="279"/>
    <tableColumn id="3" name="Edges" dataDxfId="2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11" totalsRowShown="0" headerRowDxfId="275" dataDxfId="274">
  <autoFilter ref="A1:L11"/>
  <tableColumns count="1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L23" totalsRowShown="0" headerRowDxfId="261" dataDxfId="260">
  <autoFilter ref="A14:L23"/>
  <tableColumns count="1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6:L36" totalsRowShown="0" headerRowDxfId="247" dataDxfId="246">
  <autoFilter ref="A26:L36"/>
  <tableColumns count="12">
    <tableColumn id="1" name="Top Hashtags in Tweet in Entire Graph" dataDxfId="245"/>
    <tableColumn id="2" name="Entire Graph Count" dataDxfId="244"/>
    <tableColumn id="3" name="Top Hashtags in Tweet in G1" dataDxfId="243"/>
    <tableColumn id="4" name="G1 Count" dataDxfId="242"/>
    <tableColumn id="5" name="Top Hashtags in Tweet in G2" dataDxfId="241"/>
    <tableColumn id="6" name="G2 Count" dataDxfId="240"/>
    <tableColumn id="7" name="Top Hashtags in Tweet in G3" dataDxfId="239"/>
    <tableColumn id="8" name="G3 Count" dataDxfId="238"/>
    <tableColumn id="9" name="Top Hashtags in Tweet in G4" dataDxfId="237"/>
    <tableColumn id="10" name="G4 Count" dataDxfId="236"/>
    <tableColumn id="11" name="Top Hashtags in Tweet in G5" dataDxfId="235"/>
    <tableColumn id="12" name="G5 Count" dataDxfId="23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9:L49" totalsRowShown="0" headerRowDxfId="232" dataDxfId="231">
  <autoFilter ref="A39:L49"/>
  <tableColumns count="12">
    <tableColumn id="1" name="Top Words in Tweet in Entire Graph" dataDxfId="230"/>
    <tableColumn id="2" name="Entire Graph Count" dataDxfId="229"/>
    <tableColumn id="3" name="Top Words in Tweet in G1" dataDxfId="228"/>
    <tableColumn id="4" name="G1 Count" dataDxfId="227"/>
    <tableColumn id="5" name="Top Words in Tweet in G2" dataDxfId="226"/>
    <tableColumn id="6" name="G2 Count" dataDxfId="225"/>
    <tableColumn id="7" name="Top Words in Tweet in G3" dataDxfId="224"/>
    <tableColumn id="8" name="G3 Count" dataDxfId="223"/>
    <tableColumn id="9" name="Top Words in Tweet in G4" dataDxfId="222"/>
    <tableColumn id="10" name="G4 Count" dataDxfId="221"/>
    <tableColumn id="11" name="Top Words in Tweet in G5" dataDxfId="220"/>
    <tableColumn id="12" name="G5 Count" dataDxfId="21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2:L62" totalsRowShown="0" headerRowDxfId="217" dataDxfId="216">
  <autoFilter ref="A52:L62"/>
  <tableColumns count="12">
    <tableColumn id="1" name="Top Word Pairs in Tweet in Entire Graph" dataDxfId="215"/>
    <tableColumn id="2" name="Entire Graph Count" dataDxfId="214"/>
    <tableColumn id="3" name="Top Word Pairs in Tweet in G1" dataDxfId="213"/>
    <tableColumn id="4" name="G1 Count" dataDxfId="212"/>
    <tableColumn id="5" name="Top Word Pairs in Tweet in G2" dataDxfId="211"/>
    <tableColumn id="6" name="G2 Count" dataDxfId="210"/>
    <tableColumn id="7" name="Top Word Pairs in Tweet in G3" dataDxfId="209"/>
    <tableColumn id="8" name="G3 Count" dataDxfId="208"/>
    <tableColumn id="9" name="Top Word Pairs in Tweet in G4" dataDxfId="207"/>
    <tableColumn id="10" name="G4 Count" dataDxfId="206"/>
    <tableColumn id="11" name="Top Word Pairs in Tweet in G5" dataDxfId="205"/>
    <tableColumn id="12" name="G5 Count" dataDxfId="20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5:L75" totalsRowShown="0" headerRowDxfId="202" dataDxfId="201">
  <autoFilter ref="A65:L75"/>
  <tableColumns count="12">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8:L88" totalsRowShown="0" headerRowDxfId="199" dataDxfId="198">
  <autoFilter ref="A78:L88"/>
  <tableColumns count="12">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7"/>
    <tableColumn id="11" name="Top Mentioned in G5" dataDxfId="176"/>
    <tableColumn id="12" name="G5 Count" dataDxfId="17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1:L101" totalsRowShown="0" headerRowDxfId="172" dataDxfId="171">
  <autoFilter ref="A91:L101"/>
  <tableColumns count="12">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5" totalsRowShown="0" headerRowDxfId="359" dataDxfId="358">
  <autoFilter ref="A2:BS95"/>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579" totalsRowShown="0" headerRowDxfId="147" dataDxfId="146">
  <autoFilter ref="A1:G579"/>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81" totalsRowShown="0" headerRowDxfId="138" dataDxfId="137">
  <autoFilter ref="A1:L48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14" totalsRowShown="0" headerRowDxfId="64" dataDxfId="63">
  <autoFilter ref="A2:BL11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16">
  <autoFilter ref="A2:AO7"/>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33"/>
    <tableColumn id="27" name="Top Hashtags in Tweet" dataDxfId="218"/>
    <tableColumn id="28" name="Top Words in Tweet" dataDxfId="203"/>
    <tableColumn id="29" name="Top Word Pairs in Tweet" dataDxfId="174"/>
    <tableColumn id="30" name="Top Replied-To in Tweet" dataDxfId="17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4" totalsRowShown="0" headerRowDxfId="313" dataDxfId="312">
  <autoFilter ref="A1:C94"/>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77"/>
    <tableColumn id="2" name="Value" dataDxfId="27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aymentweek.com/2019-1-10-intelligent-customer-feedback-retailers-via-new-gk-software-trurating-partnership/?utm_source=dlvr.it&amp;utm_medium=twitter" TargetMode="External" /><Relationship Id="rId2" Type="http://schemas.openxmlformats.org/officeDocument/2006/relationships/hyperlink" Target="https://www.thepaypers.com/ecommerce/gk-software-trurating-team-up-for-intelligent-customer-feedback-for-retailers/776809-25?utm_source=dlvr.it&amp;utm_medium=twitter" TargetMode="External" /><Relationship Id="rId3" Type="http://schemas.openxmlformats.org/officeDocument/2006/relationships/hyperlink" Target="https://www.destinationcrm.com/Articles/ReadArticle.aspx?ArticleID=129358" TargetMode="External" /><Relationship Id="rId4" Type="http://schemas.openxmlformats.org/officeDocument/2006/relationships/hyperlink" Target="https://twitter.com/i/web/status/1084871269554810881" TargetMode="External" /><Relationship Id="rId5" Type="http://schemas.openxmlformats.org/officeDocument/2006/relationships/hyperlink" Target="https://twitter.com/i/web/status/1085298358002962432" TargetMode="External" /><Relationship Id="rId6" Type="http://schemas.openxmlformats.org/officeDocument/2006/relationships/hyperlink" Target="https://twitter.com/i/web/status/1085298358002962432" TargetMode="External" /><Relationship Id="rId7" Type="http://schemas.openxmlformats.org/officeDocument/2006/relationships/hyperlink" Target="https://twitter.com/i/web/status/1085534294318161920" TargetMode="External" /><Relationship Id="rId8" Type="http://schemas.openxmlformats.org/officeDocument/2006/relationships/hyperlink" Target="https://twitter.com/TruRating/status/1086261219466588160" TargetMode="External" /><Relationship Id="rId9" Type="http://schemas.openxmlformats.org/officeDocument/2006/relationships/hyperlink" Target="https://twitter.com/SmarterRetail/status/1086352009836544001" TargetMode="External" /><Relationship Id="rId10" Type="http://schemas.openxmlformats.org/officeDocument/2006/relationships/hyperlink" Target="https://twitter.com/SmarterRetail/status/1086352009836544001" TargetMode="External" /><Relationship Id="rId11" Type="http://schemas.openxmlformats.org/officeDocument/2006/relationships/hyperlink" Target="https://twitter.com/SmarterRetail/status/1086352009836544001" TargetMode="External" /><Relationship Id="rId12" Type="http://schemas.openxmlformats.org/officeDocument/2006/relationships/hyperlink" Target="https://twitter.com/SmarterRetail/status/1086352009836544001" TargetMode="External" /><Relationship Id="rId13" Type="http://schemas.openxmlformats.org/officeDocument/2006/relationships/hyperlink" Target="https://twitter.com/i/web/status/1087408062502260737" TargetMode="External" /><Relationship Id="rId14" Type="http://schemas.openxmlformats.org/officeDocument/2006/relationships/hyperlink" Target="https://twitter.com/i/web/status/1087399399691558914" TargetMode="External" /><Relationship Id="rId15" Type="http://schemas.openxmlformats.org/officeDocument/2006/relationships/hyperlink" Target="https://twitter.com/SmarterRetail/status/1086352009836544001" TargetMode="External" /><Relationship Id="rId16" Type="http://schemas.openxmlformats.org/officeDocument/2006/relationships/hyperlink" Target="https://twitter.com/i/web/status/1087408062502260737" TargetMode="External" /><Relationship Id="rId17" Type="http://schemas.openxmlformats.org/officeDocument/2006/relationships/hyperlink" Target="https://twitter.com/i/web/status/1087399399691558914" TargetMode="External" /><Relationship Id="rId18" Type="http://schemas.openxmlformats.org/officeDocument/2006/relationships/hyperlink" Target="https://twitter.com/SmarterRetail/status/1086352009836544001" TargetMode="External" /><Relationship Id="rId19" Type="http://schemas.openxmlformats.org/officeDocument/2006/relationships/hyperlink" Target="https://twitter.com/i/web/status/1087408062502260737" TargetMode="External" /><Relationship Id="rId20" Type="http://schemas.openxmlformats.org/officeDocument/2006/relationships/hyperlink" Target="https://twitter.com/i/web/status/1087399399691558914" TargetMode="External" /><Relationship Id="rId21" Type="http://schemas.openxmlformats.org/officeDocument/2006/relationships/hyperlink" Target="https://twitter.com/SmarterRetail/status/1086352009836544001" TargetMode="External" /><Relationship Id="rId22" Type="http://schemas.openxmlformats.org/officeDocument/2006/relationships/hyperlink" Target="https://twitter.com/i/web/status/1087408062502260737" TargetMode="External" /><Relationship Id="rId23" Type="http://schemas.openxmlformats.org/officeDocument/2006/relationships/hyperlink" Target="https://twitter.com/i/web/status/1087399399691558914" TargetMode="External" /><Relationship Id="rId24" Type="http://schemas.openxmlformats.org/officeDocument/2006/relationships/hyperlink" Target="https://twitter.com/SmarterRetail/status/1086352009836544001" TargetMode="External" /><Relationship Id="rId25" Type="http://schemas.openxmlformats.org/officeDocument/2006/relationships/hyperlink" Target="https://twitter.com/i/web/status/1087408062502260737" TargetMode="External" /><Relationship Id="rId26" Type="http://schemas.openxmlformats.org/officeDocument/2006/relationships/hyperlink" Target="https://twitter.com/i/web/status/1087399399691558914" TargetMode="External" /><Relationship Id="rId27" Type="http://schemas.openxmlformats.org/officeDocument/2006/relationships/hyperlink" Target="https://twitter.com/i/web/status/1087399399691558914" TargetMode="External" /><Relationship Id="rId28" Type="http://schemas.openxmlformats.org/officeDocument/2006/relationships/hyperlink" Target="https://twitter.com/i/web/status/1087399399691558914" TargetMode="External" /><Relationship Id="rId29" Type="http://schemas.openxmlformats.org/officeDocument/2006/relationships/hyperlink" Target="https://twitter.com/i/web/status/1087399399691558914" TargetMode="External" /><Relationship Id="rId30" Type="http://schemas.openxmlformats.org/officeDocument/2006/relationships/hyperlink" Target="https://twitter.com/i/web/status/1087399399691558914" TargetMode="External" /><Relationship Id="rId31" Type="http://schemas.openxmlformats.org/officeDocument/2006/relationships/hyperlink" Target="https://twitter.com/i/web/status/1087408062502260737" TargetMode="External" /><Relationship Id="rId32" Type="http://schemas.openxmlformats.org/officeDocument/2006/relationships/hyperlink" Target="https://twitter.com/SmarterRetail/status/1086352009836544001" TargetMode="External" /><Relationship Id="rId33" Type="http://schemas.openxmlformats.org/officeDocument/2006/relationships/hyperlink" Target="https://twitter.com/i/web/status/1087408062502260737" TargetMode="External" /><Relationship Id="rId34" Type="http://schemas.openxmlformats.org/officeDocument/2006/relationships/hyperlink" Target="https://paymentweek.com/2019-1-10-intelligent-customer-feedback-retailers-via-new-gk-software-trurating-partnership/" TargetMode="External" /><Relationship Id="rId35" Type="http://schemas.openxmlformats.org/officeDocument/2006/relationships/hyperlink" Target="https://paymentweek.com/2019-1-10-intelligent-customer-feedback-retailers-via-new-gk-software-trurating-partnership/" TargetMode="External" /><Relationship Id="rId36" Type="http://schemas.openxmlformats.org/officeDocument/2006/relationships/hyperlink" Target="https://paymentweek.com/2019-1-10-intelligent-customer-feedback-retailers-via-new-gk-software-trurating-partnership/" TargetMode="External" /><Relationship Id="rId37" Type="http://schemas.openxmlformats.org/officeDocument/2006/relationships/hyperlink" Target="https://twitter.com/i/web/status/1084830934828933120" TargetMode="External" /><Relationship Id="rId38" Type="http://schemas.openxmlformats.org/officeDocument/2006/relationships/hyperlink" Target="https://twitter.com/i/web/status/1084844225789800449" TargetMode="External" /><Relationship Id="rId39" Type="http://schemas.openxmlformats.org/officeDocument/2006/relationships/hyperlink" Target="https://twitter.com/i/web/status/1084829483993952256" TargetMode="External" /><Relationship Id="rId40" Type="http://schemas.openxmlformats.org/officeDocument/2006/relationships/hyperlink" Target="https://gems.trurating.com/2019/01/15/nrf-2019-5-key-takeaways-so-far/?utm_source=Social&amp;utm_medium=TW&amp;utm_campaign=NRF%20Blog%20Post" TargetMode="External" /><Relationship Id="rId41" Type="http://schemas.openxmlformats.org/officeDocument/2006/relationships/hyperlink" Target="https://gems.trurating.com/2019/01/15/nrf-2019-5-key-takeaways-so-far/?utm_source=Social&amp;utm_medium=TW&amp;utm_campaign=NRF%20Blog%20Post" TargetMode="External" /><Relationship Id="rId42" Type="http://schemas.openxmlformats.org/officeDocument/2006/relationships/hyperlink" Target="https://gems.trurating.com/2019/01/15/nrf-2019-5-key-takeaways-so-far/?utm_source=Social&amp;utm_medium=TW&amp;utm_campaign=NRF%20Blog%20Post" TargetMode="External" /><Relationship Id="rId43" Type="http://schemas.openxmlformats.org/officeDocument/2006/relationships/hyperlink" Target="https://gems.trurating.com/2019/01/15/nrf-2019-5-key-takeaways-so-far/?utm_source=Social&amp;utm_medium=TW&amp;utm_campaign=NRF%20Blog%20Post" TargetMode="External" /><Relationship Id="rId44" Type="http://schemas.openxmlformats.org/officeDocument/2006/relationships/hyperlink" Target="https://twitter.com/ricardo_belmar/status/1085180141431607298" TargetMode="External" /><Relationship Id="rId45" Type="http://schemas.openxmlformats.org/officeDocument/2006/relationships/hyperlink" Target="https://twitter.com/jknowles_bjss/status/1085210147696402432" TargetMode="External" /><Relationship Id="rId46" Type="http://schemas.openxmlformats.org/officeDocument/2006/relationships/hyperlink" Target="https://twitter.com/jonerp/status/1085223337364779009" TargetMode="External" /><Relationship Id="rId47" Type="http://schemas.openxmlformats.org/officeDocument/2006/relationships/hyperlink" Target="https://twitter.com/jonerp/status/1085223337364779009" TargetMode="External" /><Relationship Id="rId48" Type="http://schemas.openxmlformats.org/officeDocument/2006/relationships/hyperlink" Target="https://www.youtube.com/watch?v=r0fBuRJGwrA" TargetMode="External" /><Relationship Id="rId49" Type="http://schemas.openxmlformats.org/officeDocument/2006/relationships/hyperlink" Target="https://twitter.com/i/web/status/1085298358002962432" TargetMode="External" /><Relationship Id="rId50" Type="http://schemas.openxmlformats.org/officeDocument/2006/relationships/hyperlink" Target="https://twitter.com/i/web/status/1085243803978682368" TargetMode="External" /><Relationship Id="rId51" Type="http://schemas.openxmlformats.org/officeDocument/2006/relationships/hyperlink" Target="https://twitter.com/femalequotient/status/1085243702274998272" TargetMode="External" /><Relationship Id="rId52" Type="http://schemas.openxmlformats.org/officeDocument/2006/relationships/hyperlink" Target="https://twitter.com/i/web/status/1084516751730229251" TargetMode="External" /><Relationship Id="rId53" Type="http://schemas.openxmlformats.org/officeDocument/2006/relationships/hyperlink" Target="https://twitter.com/i/web/status/1085263153682939907" TargetMode="External" /><Relationship Id="rId54" Type="http://schemas.openxmlformats.org/officeDocument/2006/relationships/hyperlink" Target="https://www.trurating.com/NRF2019" TargetMode="External" /><Relationship Id="rId55" Type="http://schemas.openxmlformats.org/officeDocument/2006/relationships/hyperlink" Target="https://twitter.com/TruRating/status/1085658235338579973" TargetMode="External" /><Relationship Id="rId56" Type="http://schemas.openxmlformats.org/officeDocument/2006/relationships/hyperlink" Target="https://www.forbes.com/sites/stevendennis/2019/01/10/out-on-a-limb-my-14-predictions-for-retail-in-2019/#3b6b59801f0c" TargetMode="External" /><Relationship Id="rId57" Type="http://schemas.openxmlformats.org/officeDocument/2006/relationships/hyperlink" Target="https://twitter.com/trurating/status/1084849529373913088" TargetMode="External" /><Relationship Id="rId58" Type="http://schemas.openxmlformats.org/officeDocument/2006/relationships/hyperlink" Target="https://www.trurating.com/NRF2019" TargetMode="External" /><Relationship Id="rId59" Type="http://schemas.openxmlformats.org/officeDocument/2006/relationships/hyperlink" Target="https://twitter.com/trurating/status/1084849529373913088" TargetMode="External" /><Relationship Id="rId60" Type="http://schemas.openxmlformats.org/officeDocument/2006/relationships/hyperlink" Target="https://twitter.com/i/web/status/1084823872044781570" TargetMode="External" /><Relationship Id="rId61" Type="http://schemas.openxmlformats.org/officeDocument/2006/relationships/hyperlink" Target="https://twitter.com/i/web/status/1084825740531494913" TargetMode="External" /><Relationship Id="rId62" Type="http://schemas.openxmlformats.org/officeDocument/2006/relationships/hyperlink" Target="https://twitter.com/i/web/status/1084828393890299905" TargetMode="External" /><Relationship Id="rId63" Type="http://schemas.openxmlformats.org/officeDocument/2006/relationships/hyperlink" Target="https://twitter.com/i/web/status/1084869037497020416" TargetMode="External" /><Relationship Id="rId64" Type="http://schemas.openxmlformats.org/officeDocument/2006/relationships/hyperlink" Target="https://gems.trurating.com/2019/01/15/nrf-2019-5-key-takeaways-so-far/?utm_source=Social&amp;utm_medium=TW&amp;utm_campaign=NRF%20Blog%20Post" TargetMode="External" /><Relationship Id="rId65" Type="http://schemas.openxmlformats.org/officeDocument/2006/relationships/hyperlink" Target="https://twitter.com/ricardo_belmar/status/1085180141431607298" TargetMode="External" /><Relationship Id="rId66" Type="http://schemas.openxmlformats.org/officeDocument/2006/relationships/hyperlink" Target="https://twitter.com/i/web/status/1086261219466588160" TargetMode="External" /><Relationship Id="rId67" Type="http://schemas.openxmlformats.org/officeDocument/2006/relationships/hyperlink" Target="https://twitter.com/i/web/status/1086351998709043200" TargetMode="External" /><Relationship Id="rId68" Type="http://schemas.openxmlformats.org/officeDocument/2006/relationships/hyperlink" Target="https://twitter.com/TruRating/status/1085162499366895616" TargetMode="External" /><Relationship Id="rId69" Type="http://schemas.openxmlformats.org/officeDocument/2006/relationships/hyperlink" Target="https://twitter.com/i/web/status/1084869037497020416" TargetMode="External" /><Relationship Id="rId70" Type="http://schemas.openxmlformats.org/officeDocument/2006/relationships/hyperlink" Target="https://twitter.com/SmarterRetail/status/1086352009836544001" TargetMode="External" /><Relationship Id="rId71" Type="http://schemas.openxmlformats.org/officeDocument/2006/relationships/hyperlink" Target="https://streetfightmag.com/2019/01/11/this-solution-showcases-the-future-of-collecting-customer-feedback-at-pos/" TargetMode="External" /><Relationship Id="rId72" Type="http://schemas.openxmlformats.org/officeDocument/2006/relationships/hyperlink" Target="https://twitter.com/streetfightmag/status/1083761830789492736" TargetMode="External" /><Relationship Id="rId73" Type="http://schemas.openxmlformats.org/officeDocument/2006/relationships/hyperlink" Target="https://twitter.com/mazzaknights/status/1084886668673536002" TargetMode="External" /><Relationship Id="rId74" Type="http://schemas.openxmlformats.org/officeDocument/2006/relationships/hyperlink" Target="https://twitter.com/ricardo_belmar/status/1085183020368302080" TargetMode="External" /><Relationship Id="rId75" Type="http://schemas.openxmlformats.org/officeDocument/2006/relationships/hyperlink" Target="https://twitter.com/ricardo_belmar/status/1085180141431607298" TargetMode="External" /><Relationship Id="rId76" Type="http://schemas.openxmlformats.org/officeDocument/2006/relationships/hyperlink" Target="https://twitter.com/Tiffani_Bova/status/1085209728265998337" TargetMode="External" /><Relationship Id="rId77" Type="http://schemas.openxmlformats.org/officeDocument/2006/relationships/hyperlink" Target="https://twitter.com/TheGrok/status/1085239568163655681" TargetMode="External" /><Relationship Id="rId78" Type="http://schemas.openxmlformats.org/officeDocument/2006/relationships/hyperlink" Target="https://twitter.com/RMHPos/status/1085298358002962432" TargetMode="External" /><Relationship Id="rId79" Type="http://schemas.openxmlformats.org/officeDocument/2006/relationships/hyperlink" Target="https://twitter.com/i/web/status/1086260885469958144" TargetMode="External" /><Relationship Id="rId80" Type="http://schemas.openxmlformats.org/officeDocument/2006/relationships/hyperlink" Target="https://twitter.com/i/web/status/1086351652234375170" TargetMode="External" /><Relationship Id="rId81" Type="http://schemas.openxmlformats.org/officeDocument/2006/relationships/hyperlink" Target="https://twitter.com/SmarterRetail/status/1086352009836544001" TargetMode="External" /><Relationship Id="rId82" Type="http://schemas.openxmlformats.org/officeDocument/2006/relationships/hyperlink" Target="https://twitter.com/i/web/status/1087408062502260737" TargetMode="External" /><Relationship Id="rId83" Type="http://schemas.openxmlformats.org/officeDocument/2006/relationships/hyperlink" Target="https://twitter.com/SmarterRetail/status/1086352009836544001" TargetMode="External" /><Relationship Id="rId84" Type="http://schemas.openxmlformats.org/officeDocument/2006/relationships/hyperlink" Target="https://twitter.com/i/web/status/1087408062502260737" TargetMode="External" /><Relationship Id="rId85" Type="http://schemas.openxmlformats.org/officeDocument/2006/relationships/hyperlink" Target="https://twitter.com/SmarterRetail/status/1086352009836544001" TargetMode="External" /><Relationship Id="rId86" Type="http://schemas.openxmlformats.org/officeDocument/2006/relationships/hyperlink" Target="https://twitter.com/i/web/status/1087408062502260737" TargetMode="External" /><Relationship Id="rId87" Type="http://schemas.openxmlformats.org/officeDocument/2006/relationships/hyperlink" Target="https://www.google.com/url?rct=j&amp;sa=t&amp;url=https://www.prweb.com/releases/trurating_announces_partnership_with_tsys_to_provide_savvy_retailers_with_smarter_customer_insights/prweb16048134.htm&amp;ct=ga&amp;cd=CAIyGmY2MjVlNmMzMzQ0ZTliZTY6Y29tOmVuOlVT&amp;usg=AFQjCNEF38-fbWWIeKiwsEqEYVMP3NoAOQ" TargetMode="External" /><Relationship Id="rId88" Type="http://schemas.openxmlformats.org/officeDocument/2006/relationships/hyperlink" Target="https://pbs.twimg.com/media/Dw4tyUNX0AE7Bxk.jpg" TargetMode="External" /><Relationship Id="rId89" Type="http://schemas.openxmlformats.org/officeDocument/2006/relationships/hyperlink" Target="https://pbs.twimg.com/media/Dw4xUexU0AIirYD.jpg" TargetMode="External" /><Relationship Id="rId90" Type="http://schemas.openxmlformats.org/officeDocument/2006/relationships/hyperlink" Target="https://pbs.twimg.com/media/Dw9Rbr6WkAA8AIo.jpg" TargetMode="External" /><Relationship Id="rId91" Type="http://schemas.openxmlformats.org/officeDocument/2006/relationships/hyperlink" Target="https://pbs.twimg.com/media/Dw9Rbr6WkAA8AIo.jpg" TargetMode="External" /><Relationship Id="rId92" Type="http://schemas.openxmlformats.org/officeDocument/2006/relationships/hyperlink" Target="https://pbs.twimg.com/media/DwkqS5eU0AAA1KA.jpg" TargetMode="External" /><Relationship Id="rId93" Type="http://schemas.openxmlformats.org/officeDocument/2006/relationships/hyperlink" Target="https://pbs.twimg.com/ext_tw_video_thumb/1085177310809112577/pu/img/guuWc_Z1VmX_VTua.jpg" TargetMode="External" /><Relationship Id="rId94" Type="http://schemas.openxmlformats.org/officeDocument/2006/relationships/hyperlink" Target="https://pbs.twimg.com/ext_tw_video_thumb/1085177310809112577/pu/img/guuWc_Z1VmX_VTua.jpg" TargetMode="External" /><Relationship Id="rId95" Type="http://schemas.openxmlformats.org/officeDocument/2006/relationships/hyperlink" Target="https://pbs.twimg.com/media/DxCWCq7XcAADz_c.jpg" TargetMode="External" /><Relationship Id="rId96" Type="http://schemas.openxmlformats.org/officeDocument/2006/relationships/hyperlink" Target="https://pbs.twimg.com/media/DweaS1EWwAUQ6Z-.jpg" TargetMode="External" /><Relationship Id="rId97" Type="http://schemas.openxmlformats.org/officeDocument/2006/relationships/hyperlink" Target="https://pbs.twimg.com/media/Dw4xUexU0AIirYD.jpg" TargetMode="External" /><Relationship Id="rId98" Type="http://schemas.openxmlformats.org/officeDocument/2006/relationships/hyperlink" Target="https://pbs.twimg.com/media/Dw6IkfgX0AAFRYW.jpg" TargetMode="External" /><Relationship Id="rId99" Type="http://schemas.openxmlformats.org/officeDocument/2006/relationships/hyperlink" Target="https://pbs.twimg.com/media/DweaS1EWwAUQ6Z-.jpg" TargetMode="External" /><Relationship Id="rId100" Type="http://schemas.openxmlformats.org/officeDocument/2006/relationships/hyperlink" Target="https://pbs.twimg.com/media/Dw4o5ATUUAY5tiT.jpg" TargetMode="External" /><Relationship Id="rId101" Type="http://schemas.openxmlformats.org/officeDocument/2006/relationships/hyperlink" Target="https://pbs.twimg.com/media/DwybYnlWwAAl7wo.jpg" TargetMode="External" /><Relationship Id="rId102" Type="http://schemas.openxmlformats.org/officeDocument/2006/relationships/hyperlink" Target="https://pbs.twimg.com/tweet_video_thumb/Dw4bb10VsAIXQ0e.jpg" TargetMode="External" /><Relationship Id="rId103" Type="http://schemas.openxmlformats.org/officeDocument/2006/relationships/hyperlink" Target="https://pbs.twimg.com/media/Dw4o5ATUUAY5tiT.jpg" TargetMode="External" /><Relationship Id="rId104" Type="http://schemas.openxmlformats.org/officeDocument/2006/relationships/hyperlink" Target="https://pbs.twimg.com/media/Dw4xUexU0AIirYD.jpg" TargetMode="External" /><Relationship Id="rId105" Type="http://schemas.openxmlformats.org/officeDocument/2006/relationships/hyperlink" Target="https://pbs.twimg.com/tweet_video_thumb/Dw-VgzRXcAMoXVR.jpg" TargetMode="External" /><Relationship Id="rId106" Type="http://schemas.openxmlformats.org/officeDocument/2006/relationships/hyperlink" Target="https://pbs.twimg.com/tweet_video_thumb/Dwzu50iXQAAHVhw.jpg" TargetMode="External" /><Relationship Id="rId107" Type="http://schemas.openxmlformats.org/officeDocument/2006/relationships/hyperlink" Target="https://pbs.twimg.com/media/Dw4rppOUUAAC_G4.jpg" TargetMode="External" /><Relationship Id="rId108" Type="http://schemas.openxmlformats.org/officeDocument/2006/relationships/hyperlink" Target="http://pbs.twimg.com/profile_images/2995195932/06d6ffaa218d344678ffe3df160ed42f_normal.png" TargetMode="External" /><Relationship Id="rId109" Type="http://schemas.openxmlformats.org/officeDocument/2006/relationships/hyperlink" Target="http://pbs.twimg.com/profile_images/915514863559966720/d0L1gMRJ_normal.jpg" TargetMode="External" /><Relationship Id="rId110" Type="http://schemas.openxmlformats.org/officeDocument/2006/relationships/hyperlink" Target="http://pbs.twimg.com/profile_images/806914304561684480/e4EvbujK_normal.jpg" TargetMode="External" /><Relationship Id="rId111" Type="http://schemas.openxmlformats.org/officeDocument/2006/relationships/hyperlink" Target="http://pbs.twimg.com/profile_images/1013074160594161664/HsKabffQ_normal.jpg" TargetMode="External" /><Relationship Id="rId112" Type="http://schemas.openxmlformats.org/officeDocument/2006/relationships/hyperlink" Target="http://pbs.twimg.com/profile_images/983841192566669317/uMY7jTWU_normal.jpg" TargetMode="External" /><Relationship Id="rId113" Type="http://schemas.openxmlformats.org/officeDocument/2006/relationships/hyperlink" Target="http://pbs.twimg.com/profile_images/1068156781476630528/pqUSEn55_normal.jpg" TargetMode="External" /><Relationship Id="rId114" Type="http://schemas.openxmlformats.org/officeDocument/2006/relationships/hyperlink" Target="http://pbs.twimg.com/profile_images/1068156781476630528/pqUSEn55_normal.jpg" TargetMode="External" /><Relationship Id="rId115" Type="http://schemas.openxmlformats.org/officeDocument/2006/relationships/hyperlink" Target="http://pbs.twimg.com/profile_images/702957825471807489/9CePV0fJ_normal.png" TargetMode="External" /><Relationship Id="rId116" Type="http://schemas.openxmlformats.org/officeDocument/2006/relationships/hyperlink" Target="http://pbs.twimg.com/profile_images/727970024263159809/Gu5q6a9G_normal.jpg" TargetMode="External" /><Relationship Id="rId117" Type="http://schemas.openxmlformats.org/officeDocument/2006/relationships/hyperlink" Target="http://pbs.twimg.com/profile_images/727970024263159809/Gu5q6a9G_normal.jpg" TargetMode="External" /><Relationship Id="rId118" Type="http://schemas.openxmlformats.org/officeDocument/2006/relationships/hyperlink" Target="http://pbs.twimg.com/profile_images/3034310687/56427608f2b0b089c98c5aac2627cac0_normal.jpeg" TargetMode="External" /><Relationship Id="rId119" Type="http://schemas.openxmlformats.org/officeDocument/2006/relationships/hyperlink" Target="http://pbs.twimg.com/profile_images/3034310687/56427608f2b0b089c98c5aac2627cac0_normal.jpeg" TargetMode="External" /><Relationship Id="rId120" Type="http://schemas.openxmlformats.org/officeDocument/2006/relationships/hyperlink" Target="http://pbs.twimg.com/profile_images/3034310687/56427608f2b0b089c98c5aac2627cac0_normal.jpeg" TargetMode="External" /><Relationship Id="rId121" Type="http://schemas.openxmlformats.org/officeDocument/2006/relationships/hyperlink" Target="http://pbs.twimg.com/profile_images/3034310687/56427608f2b0b089c98c5aac2627cac0_normal.jpeg" TargetMode="External" /><Relationship Id="rId122" Type="http://schemas.openxmlformats.org/officeDocument/2006/relationships/hyperlink" Target="http://pbs.twimg.com/profile_images/3034310687/56427608f2b0b089c98c5aac2627cac0_normal.jpeg" TargetMode="External" /><Relationship Id="rId123" Type="http://schemas.openxmlformats.org/officeDocument/2006/relationships/hyperlink" Target="http://pbs.twimg.com/profile_images/660759706554748928/oljnXKAM_normal.jpg" TargetMode="External" /><Relationship Id="rId124" Type="http://schemas.openxmlformats.org/officeDocument/2006/relationships/hyperlink" Target="http://pbs.twimg.com/profile_images/660759706554748928/oljnXKAM_normal.jpg" TargetMode="External" /><Relationship Id="rId125" Type="http://schemas.openxmlformats.org/officeDocument/2006/relationships/hyperlink" Target="http://pbs.twimg.com/profile_images/740627963557744640/Ac0eZ0jS_normal.jpg" TargetMode="External" /><Relationship Id="rId126" Type="http://schemas.openxmlformats.org/officeDocument/2006/relationships/hyperlink" Target="http://pbs.twimg.com/profile_images/740627963557744640/Ac0eZ0jS_normal.jpg" TargetMode="External" /><Relationship Id="rId127" Type="http://schemas.openxmlformats.org/officeDocument/2006/relationships/hyperlink" Target="http://pbs.twimg.com/profile_images/277782730/jem1_normal.jpg" TargetMode="External" /><Relationship Id="rId128" Type="http://schemas.openxmlformats.org/officeDocument/2006/relationships/hyperlink" Target="http://pbs.twimg.com/profile_images/521694758696009729/mD8iRcEp_normal.jpeg" TargetMode="External" /><Relationship Id="rId129" Type="http://schemas.openxmlformats.org/officeDocument/2006/relationships/hyperlink" Target="http://pbs.twimg.com/profile_images/1044972582011916288/YLmBv_N5_normal.jpg" TargetMode="External" /><Relationship Id="rId130" Type="http://schemas.openxmlformats.org/officeDocument/2006/relationships/hyperlink" Target="http://pbs.twimg.com/profile_images/1044972582011916288/YLmBv_N5_normal.jpg" TargetMode="External" /><Relationship Id="rId131" Type="http://schemas.openxmlformats.org/officeDocument/2006/relationships/hyperlink" Target="http://pbs.twimg.com/profile_images/956747498516721670/XSoGIQz4_normal.jpg" TargetMode="External" /><Relationship Id="rId132" Type="http://schemas.openxmlformats.org/officeDocument/2006/relationships/hyperlink" Target="http://pbs.twimg.com/profile_images/956747498516721670/XSoGIQz4_normal.jpg" TargetMode="External" /><Relationship Id="rId133" Type="http://schemas.openxmlformats.org/officeDocument/2006/relationships/hyperlink" Target="http://pbs.twimg.com/profile_images/956747498516721670/XSoGIQz4_normal.jpg" TargetMode="External" /><Relationship Id="rId134" Type="http://schemas.openxmlformats.org/officeDocument/2006/relationships/hyperlink" Target="http://pbs.twimg.com/profile_images/956747498516721670/XSoGIQz4_normal.jpg" TargetMode="External" /><Relationship Id="rId135" Type="http://schemas.openxmlformats.org/officeDocument/2006/relationships/hyperlink" Target="http://pbs.twimg.com/profile_images/758057972429881344/6E1xYbQ3_normal.jpg" TargetMode="External" /><Relationship Id="rId136" Type="http://schemas.openxmlformats.org/officeDocument/2006/relationships/hyperlink" Target="http://pbs.twimg.com/profile_images/758057972429881344/6E1xYbQ3_normal.jpg" TargetMode="External" /><Relationship Id="rId137" Type="http://schemas.openxmlformats.org/officeDocument/2006/relationships/hyperlink" Target="http://pbs.twimg.com/profile_images/758057972429881344/6E1xYbQ3_normal.jpg" TargetMode="External" /><Relationship Id="rId138" Type="http://schemas.openxmlformats.org/officeDocument/2006/relationships/hyperlink" Target="http://pbs.twimg.com/profile_images/758057972429881344/6E1xYbQ3_normal.jpg" TargetMode="External" /><Relationship Id="rId139" Type="http://schemas.openxmlformats.org/officeDocument/2006/relationships/hyperlink" Target="http://pbs.twimg.com/profile_images/758057972429881344/6E1xYbQ3_normal.jpg" TargetMode="External" /><Relationship Id="rId140" Type="http://schemas.openxmlformats.org/officeDocument/2006/relationships/hyperlink" Target="http://pbs.twimg.com/profile_images/809808421176287232/xp5vYzEI_normal.jpg" TargetMode="External" /><Relationship Id="rId141" Type="http://schemas.openxmlformats.org/officeDocument/2006/relationships/hyperlink" Target="http://pbs.twimg.com/profile_images/809808421176287232/xp5vYzEI_normal.jpg" TargetMode="External" /><Relationship Id="rId142" Type="http://schemas.openxmlformats.org/officeDocument/2006/relationships/hyperlink" Target="http://pbs.twimg.com/profile_images/809808421176287232/xp5vYzEI_normal.jpg" TargetMode="External" /><Relationship Id="rId143" Type="http://schemas.openxmlformats.org/officeDocument/2006/relationships/hyperlink" Target="http://pbs.twimg.com/profile_images/809808421176287232/xp5vYzEI_normal.jpg" TargetMode="External" /><Relationship Id="rId144" Type="http://schemas.openxmlformats.org/officeDocument/2006/relationships/hyperlink" Target="http://pbs.twimg.com/profile_images/1046600660005908485/JxEDBnOa_normal.jpg" TargetMode="External" /><Relationship Id="rId145" Type="http://schemas.openxmlformats.org/officeDocument/2006/relationships/hyperlink" Target="http://pbs.twimg.com/profile_images/758057972429881344/6E1xYbQ3_normal.jpg" TargetMode="External" /><Relationship Id="rId146" Type="http://schemas.openxmlformats.org/officeDocument/2006/relationships/hyperlink" Target="http://pbs.twimg.com/profile_images/758057972429881344/6E1xYbQ3_normal.jpg" TargetMode="External" /><Relationship Id="rId147" Type="http://schemas.openxmlformats.org/officeDocument/2006/relationships/hyperlink" Target="http://pbs.twimg.com/profile_images/1046600660005908485/JxEDBnOa_normal.jpg" TargetMode="External" /><Relationship Id="rId148" Type="http://schemas.openxmlformats.org/officeDocument/2006/relationships/hyperlink" Target="http://pbs.twimg.com/profile_images/758057972429881344/6E1xYbQ3_normal.jpg" TargetMode="External" /><Relationship Id="rId149" Type="http://schemas.openxmlformats.org/officeDocument/2006/relationships/hyperlink" Target="http://pbs.twimg.com/profile_images/758057972429881344/6E1xYbQ3_normal.jpg" TargetMode="External" /><Relationship Id="rId150" Type="http://schemas.openxmlformats.org/officeDocument/2006/relationships/hyperlink" Target="http://pbs.twimg.com/profile_images/1046600660005908485/JxEDBnOa_normal.jpg" TargetMode="External" /><Relationship Id="rId151" Type="http://schemas.openxmlformats.org/officeDocument/2006/relationships/hyperlink" Target="http://pbs.twimg.com/profile_images/758057972429881344/6E1xYbQ3_normal.jpg" TargetMode="External" /><Relationship Id="rId152" Type="http://schemas.openxmlformats.org/officeDocument/2006/relationships/hyperlink" Target="http://pbs.twimg.com/profile_images/758057972429881344/6E1xYbQ3_normal.jpg" TargetMode="External" /><Relationship Id="rId153" Type="http://schemas.openxmlformats.org/officeDocument/2006/relationships/hyperlink" Target="http://pbs.twimg.com/profile_images/1046600660005908485/JxEDBnOa_normal.jpg" TargetMode="External" /><Relationship Id="rId154" Type="http://schemas.openxmlformats.org/officeDocument/2006/relationships/hyperlink" Target="http://pbs.twimg.com/profile_images/758057972429881344/6E1xYbQ3_normal.jpg" TargetMode="External" /><Relationship Id="rId155" Type="http://schemas.openxmlformats.org/officeDocument/2006/relationships/hyperlink" Target="http://pbs.twimg.com/profile_images/758057972429881344/6E1xYbQ3_normal.jpg" TargetMode="External" /><Relationship Id="rId156" Type="http://schemas.openxmlformats.org/officeDocument/2006/relationships/hyperlink" Target="http://pbs.twimg.com/profile_images/1046600660005908485/JxEDBnOa_normal.jpg" TargetMode="External" /><Relationship Id="rId157" Type="http://schemas.openxmlformats.org/officeDocument/2006/relationships/hyperlink" Target="http://pbs.twimg.com/profile_images/1046600660005908485/JxEDBnOa_normal.jpg" TargetMode="External" /><Relationship Id="rId158" Type="http://schemas.openxmlformats.org/officeDocument/2006/relationships/hyperlink" Target="http://pbs.twimg.com/profile_images/1046600660005908485/JxEDBnOa_normal.jpg" TargetMode="External" /><Relationship Id="rId159" Type="http://schemas.openxmlformats.org/officeDocument/2006/relationships/hyperlink" Target="http://pbs.twimg.com/profile_images/1046600660005908485/JxEDBnOa_normal.jpg" TargetMode="External" /><Relationship Id="rId160" Type="http://schemas.openxmlformats.org/officeDocument/2006/relationships/hyperlink" Target="http://pbs.twimg.com/profile_images/1046600660005908485/JxEDBnOa_normal.jpg" TargetMode="External" /><Relationship Id="rId161" Type="http://schemas.openxmlformats.org/officeDocument/2006/relationships/hyperlink" Target="http://pbs.twimg.com/profile_images/758057972429881344/6E1xYbQ3_normal.jpg" TargetMode="External" /><Relationship Id="rId162" Type="http://schemas.openxmlformats.org/officeDocument/2006/relationships/hyperlink" Target="http://pbs.twimg.com/profile_images/758057972429881344/6E1xYbQ3_normal.jpg" TargetMode="External" /><Relationship Id="rId163" Type="http://schemas.openxmlformats.org/officeDocument/2006/relationships/hyperlink" Target="http://pbs.twimg.com/profile_images/758057972429881344/6E1xYbQ3_normal.jpg" TargetMode="External" /><Relationship Id="rId164" Type="http://schemas.openxmlformats.org/officeDocument/2006/relationships/hyperlink" Target="http://pbs.twimg.com/profile_images/978420314412548099/HSsRQE2N_normal.jpg" TargetMode="External" /><Relationship Id="rId165" Type="http://schemas.openxmlformats.org/officeDocument/2006/relationships/hyperlink" Target="http://pbs.twimg.com/profile_images/978420314412548099/HSsRQE2N_normal.jpg" TargetMode="External" /><Relationship Id="rId166" Type="http://schemas.openxmlformats.org/officeDocument/2006/relationships/hyperlink" Target="http://pbs.twimg.com/profile_images/978420314412548099/HSsRQE2N_normal.jpg" TargetMode="External" /><Relationship Id="rId167" Type="http://schemas.openxmlformats.org/officeDocument/2006/relationships/hyperlink" Target="http://pbs.twimg.com/profile_images/978420314412548099/HSsRQE2N_normal.jpg" TargetMode="External" /><Relationship Id="rId168" Type="http://schemas.openxmlformats.org/officeDocument/2006/relationships/hyperlink" Target="http://pbs.twimg.com/profile_images/941009833926344704/gicrE24c_normal.jpg" TargetMode="External" /><Relationship Id="rId169" Type="http://schemas.openxmlformats.org/officeDocument/2006/relationships/hyperlink" Target="http://pbs.twimg.com/profile_images/941009833926344704/gicrE24c_normal.jpg" TargetMode="External" /><Relationship Id="rId170" Type="http://schemas.openxmlformats.org/officeDocument/2006/relationships/hyperlink" Target="http://pbs.twimg.com/profile_images/941009833926344704/gicrE24c_normal.jpg" TargetMode="External" /><Relationship Id="rId171" Type="http://schemas.openxmlformats.org/officeDocument/2006/relationships/hyperlink" Target="http://pbs.twimg.com/profile_images/1080398583000633345/qwFLWNM3_normal.jpg" TargetMode="External" /><Relationship Id="rId172" Type="http://schemas.openxmlformats.org/officeDocument/2006/relationships/hyperlink" Target="http://pbs.twimg.com/profile_images/1080398583000633345/qwFLWNM3_normal.jpg" TargetMode="External" /><Relationship Id="rId173" Type="http://schemas.openxmlformats.org/officeDocument/2006/relationships/hyperlink" Target="http://pbs.twimg.com/profile_images/1080398583000633345/qwFLWNM3_normal.jpg" TargetMode="External" /><Relationship Id="rId174" Type="http://schemas.openxmlformats.org/officeDocument/2006/relationships/hyperlink" Target="http://pbs.twimg.com/profile_images/1080398583000633345/qwFLWNM3_normal.jpg" TargetMode="External" /><Relationship Id="rId175" Type="http://schemas.openxmlformats.org/officeDocument/2006/relationships/hyperlink" Target="http://pbs.twimg.com/profile_images/1080398583000633345/qwFLWNM3_normal.jpg" TargetMode="External" /><Relationship Id="rId176" Type="http://schemas.openxmlformats.org/officeDocument/2006/relationships/hyperlink" Target="http://pbs.twimg.com/profile_images/1080398583000633345/qwFLWNM3_normal.jpg" TargetMode="External" /><Relationship Id="rId177" Type="http://schemas.openxmlformats.org/officeDocument/2006/relationships/hyperlink" Target="http://pbs.twimg.com/profile_images/1080398583000633345/qwFLWNM3_normal.jpg" TargetMode="External" /><Relationship Id="rId178" Type="http://schemas.openxmlformats.org/officeDocument/2006/relationships/hyperlink" Target="https://pbs.twimg.com/media/Dw4tyUNX0AE7Bxk.jpg" TargetMode="External" /><Relationship Id="rId179" Type="http://schemas.openxmlformats.org/officeDocument/2006/relationships/hyperlink" Target="http://pbs.twimg.com/profile_images/1080398583000633345/qwFLWNM3_normal.jpg" TargetMode="External" /><Relationship Id="rId180" Type="http://schemas.openxmlformats.org/officeDocument/2006/relationships/hyperlink" Target="https://pbs.twimg.com/media/Dw4xUexU0AIirYD.jpg" TargetMode="External" /><Relationship Id="rId181" Type="http://schemas.openxmlformats.org/officeDocument/2006/relationships/hyperlink" Target="http://pbs.twimg.com/profile_images/1080398583000633345/qwFLWNM3_normal.jpg" TargetMode="External" /><Relationship Id="rId182" Type="http://schemas.openxmlformats.org/officeDocument/2006/relationships/hyperlink" Target="http://pbs.twimg.com/profile_images/1080398583000633345/qwFLWNM3_normal.jpg" TargetMode="External" /><Relationship Id="rId183" Type="http://schemas.openxmlformats.org/officeDocument/2006/relationships/hyperlink" Target="http://pbs.twimg.com/profile_images/1080398583000633345/qwFLWNM3_normal.jpg" TargetMode="External" /><Relationship Id="rId184" Type="http://schemas.openxmlformats.org/officeDocument/2006/relationships/hyperlink" Target="http://pbs.twimg.com/profile_images/1080398583000633345/qwFLWNM3_normal.jpg" TargetMode="External" /><Relationship Id="rId185" Type="http://schemas.openxmlformats.org/officeDocument/2006/relationships/hyperlink" Target="http://pbs.twimg.com/profile_images/1080398583000633345/qwFLWNM3_normal.jpg" TargetMode="External" /><Relationship Id="rId186" Type="http://schemas.openxmlformats.org/officeDocument/2006/relationships/hyperlink" Target="http://pbs.twimg.com/profile_images/1044972582011916288/YLmBv_N5_normal.jpg" TargetMode="External" /><Relationship Id="rId187" Type="http://schemas.openxmlformats.org/officeDocument/2006/relationships/hyperlink" Target="http://pbs.twimg.com/profile_images/1080398583000633345/qwFLWNM3_normal.jpg" TargetMode="External" /><Relationship Id="rId188" Type="http://schemas.openxmlformats.org/officeDocument/2006/relationships/hyperlink" Target="http://pbs.twimg.com/profile_images/1080398583000633345/qwFLWNM3_normal.jpg" TargetMode="External" /><Relationship Id="rId189" Type="http://schemas.openxmlformats.org/officeDocument/2006/relationships/hyperlink" Target="http://pbs.twimg.com/profile_images/1080398583000633345/qwFLWNM3_normal.jpg" TargetMode="External" /><Relationship Id="rId190" Type="http://schemas.openxmlformats.org/officeDocument/2006/relationships/hyperlink" Target="http://pbs.twimg.com/profile_images/1080398583000633345/qwFLWNM3_normal.jpg" TargetMode="External" /><Relationship Id="rId191" Type="http://schemas.openxmlformats.org/officeDocument/2006/relationships/hyperlink" Target="http://pbs.twimg.com/profile_images/1080398583000633345/qwFLWNM3_normal.jpg" TargetMode="External" /><Relationship Id="rId192" Type="http://schemas.openxmlformats.org/officeDocument/2006/relationships/hyperlink" Target="http://pbs.twimg.com/profile_images/1080398583000633345/qwFLWNM3_normal.jpg" TargetMode="External" /><Relationship Id="rId193" Type="http://schemas.openxmlformats.org/officeDocument/2006/relationships/hyperlink" Target="http://pbs.twimg.com/profile_images/1080398583000633345/qwFLWNM3_normal.jpg" TargetMode="External" /><Relationship Id="rId194" Type="http://schemas.openxmlformats.org/officeDocument/2006/relationships/hyperlink" Target="http://pbs.twimg.com/profile_images/1080398583000633345/qwFLWNM3_normal.jpg" TargetMode="External" /><Relationship Id="rId195" Type="http://schemas.openxmlformats.org/officeDocument/2006/relationships/hyperlink" Target="http://pbs.twimg.com/profile_images/1080398583000633345/qwFLWNM3_normal.jpg" TargetMode="External" /><Relationship Id="rId196" Type="http://schemas.openxmlformats.org/officeDocument/2006/relationships/hyperlink" Target="http://pbs.twimg.com/profile_images/1080398583000633345/qwFLWNM3_normal.jpg" TargetMode="External" /><Relationship Id="rId197" Type="http://schemas.openxmlformats.org/officeDocument/2006/relationships/hyperlink" Target="http://pbs.twimg.com/profile_images/1080398583000633345/qwFLWNM3_normal.jpg" TargetMode="External" /><Relationship Id="rId198" Type="http://schemas.openxmlformats.org/officeDocument/2006/relationships/hyperlink" Target="http://pbs.twimg.com/profile_images/1044972582011916288/YLmBv_N5_normal.jpg" TargetMode="External" /><Relationship Id="rId199" Type="http://schemas.openxmlformats.org/officeDocument/2006/relationships/hyperlink" Target="http://pbs.twimg.com/profile_images/1080398583000633345/qwFLWNM3_normal.jpg" TargetMode="External" /><Relationship Id="rId200" Type="http://schemas.openxmlformats.org/officeDocument/2006/relationships/hyperlink" Target="http://pbs.twimg.com/profile_images/1080398583000633345/qwFLWNM3_normal.jpg" TargetMode="External" /><Relationship Id="rId201" Type="http://schemas.openxmlformats.org/officeDocument/2006/relationships/hyperlink" Target="http://pbs.twimg.com/profile_images/1080398583000633345/qwFLWNM3_normal.jpg" TargetMode="External" /><Relationship Id="rId202" Type="http://schemas.openxmlformats.org/officeDocument/2006/relationships/hyperlink" Target="http://pbs.twimg.com/profile_images/1080398583000633345/qwFLWNM3_normal.jpg" TargetMode="External" /><Relationship Id="rId203" Type="http://schemas.openxmlformats.org/officeDocument/2006/relationships/hyperlink" Target="http://pbs.twimg.com/profile_images/1080398583000633345/qwFLWNM3_normal.jpg" TargetMode="External" /><Relationship Id="rId204" Type="http://schemas.openxmlformats.org/officeDocument/2006/relationships/hyperlink" Target="http://pbs.twimg.com/profile_images/1062834453163270144/j8Nh8Wvf_normal.jpg" TargetMode="External" /><Relationship Id="rId205" Type="http://schemas.openxmlformats.org/officeDocument/2006/relationships/hyperlink" Target="http://pbs.twimg.com/profile_images/1062834453163270144/j8Nh8Wvf_normal.jpg" TargetMode="External" /><Relationship Id="rId206" Type="http://schemas.openxmlformats.org/officeDocument/2006/relationships/hyperlink" Target="http://pbs.twimg.com/profile_images/1080398583000633345/qwFLWNM3_normal.jpg" TargetMode="External" /><Relationship Id="rId207" Type="http://schemas.openxmlformats.org/officeDocument/2006/relationships/hyperlink" Target="http://pbs.twimg.com/profile_images/1080398583000633345/qwFLWNM3_normal.jpg" TargetMode="External" /><Relationship Id="rId208" Type="http://schemas.openxmlformats.org/officeDocument/2006/relationships/hyperlink" Target="http://pbs.twimg.com/profile_images/1080398583000633345/qwFLWNM3_normal.jpg" TargetMode="External" /><Relationship Id="rId209" Type="http://schemas.openxmlformats.org/officeDocument/2006/relationships/hyperlink" Target="http://pbs.twimg.com/profile_images/1080398583000633345/qwFLWNM3_normal.jpg" TargetMode="External" /><Relationship Id="rId210" Type="http://schemas.openxmlformats.org/officeDocument/2006/relationships/hyperlink" Target="http://pbs.twimg.com/profile_images/1080398583000633345/qwFLWNM3_normal.jpg" TargetMode="External" /><Relationship Id="rId211" Type="http://schemas.openxmlformats.org/officeDocument/2006/relationships/hyperlink" Target="https://pbs.twimg.com/media/Dw9Rbr6WkAA8AIo.jpg" TargetMode="External" /><Relationship Id="rId212" Type="http://schemas.openxmlformats.org/officeDocument/2006/relationships/hyperlink" Target="https://pbs.twimg.com/media/Dw9Rbr6WkAA8AIo.jpg" TargetMode="External" /><Relationship Id="rId213" Type="http://schemas.openxmlformats.org/officeDocument/2006/relationships/hyperlink" Target="http://pbs.twimg.com/profile_images/1080398583000633345/qwFLWNM3_normal.jpg" TargetMode="External" /><Relationship Id="rId214" Type="http://schemas.openxmlformats.org/officeDocument/2006/relationships/hyperlink" Target="http://pbs.twimg.com/profile_images/1044972582011916288/YLmBv_N5_normal.jpg" TargetMode="External" /><Relationship Id="rId215" Type="http://schemas.openxmlformats.org/officeDocument/2006/relationships/hyperlink" Target="http://pbs.twimg.com/profile_images/1080398583000633345/qwFLWNM3_normal.jpg" TargetMode="External" /><Relationship Id="rId216" Type="http://schemas.openxmlformats.org/officeDocument/2006/relationships/hyperlink" Target="http://pbs.twimg.com/profile_images/1080398583000633345/qwFLWNM3_normal.jpg" TargetMode="External" /><Relationship Id="rId217" Type="http://schemas.openxmlformats.org/officeDocument/2006/relationships/hyperlink" Target="http://pbs.twimg.com/profile_images/1080398583000633345/qwFLWNM3_normal.jpg" TargetMode="External" /><Relationship Id="rId218" Type="http://schemas.openxmlformats.org/officeDocument/2006/relationships/hyperlink" Target="http://pbs.twimg.com/profile_images/1080398583000633345/qwFLWNM3_normal.jpg" TargetMode="External" /><Relationship Id="rId219" Type="http://schemas.openxmlformats.org/officeDocument/2006/relationships/hyperlink" Target="http://pbs.twimg.com/profile_images/740627963557744640/Ac0eZ0jS_normal.jpg" TargetMode="External" /><Relationship Id="rId220" Type="http://schemas.openxmlformats.org/officeDocument/2006/relationships/hyperlink" Target="https://pbs.twimg.com/media/DwkqS5eU0AAA1KA.jpg" TargetMode="External" /><Relationship Id="rId221" Type="http://schemas.openxmlformats.org/officeDocument/2006/relationships/hyperlink" Target="http://pbs.twimg.com/profile_images/740627963557744640/Ac0eZ0jS_normal.jpg" TargetMode="External" /><Relationship Id="rId222" Type="http://schemas.openxmlformats.org/officeDocument/2006/relationships/hyperlink" Target="https://pbs.twimg.com/ext_tw_video_thumb/1085177310809112577/pu/img/guuWc_Z1VmX_VTua.jpg" TargetMode="External" /><Relationship Id="rId223" Type="http://schemas.openxmlformats.org/officeDocument/2006/relationships/hyperlink" Target="https://pbs.twimg.com/ext_tw_video_thumb/1085177310809112577/pu/img/guuWc_Z1VmX_VTua.jpg" TargetMode="External" /><Relationship Id="rId224" Type="http://schemas.openxmlformats.org/officeDocument/2006/relationships/hyperlink" Target="http://pbs.twimg.com/profile_images/740627963557744640/Ac0eZ0jS_normal.jpg" TargetMode="External" /><Relationship Id="rId225" Type="http://schemas.openxmlformats.org/officeDocument/2006/relationships/hyperlink" Target="http://pbs.twimg.com/profile_images/740627963557744640/Ac0eZ0jS_normal.jpg" TargetMode="External" /><Relationship Id="rId226" Type="http://schemas.openxmlformats.org/officeDocument/2006/relationships/hyperlink" Target="http://pbs.twimg.com/profile_images/1080398583000633345/qwFLWNM3_normal.jpg" TargetMode="External" /><Relationship Id="rId227" Type="http://schemas.openxmlformats.org/officeDocument/2006/relationships/hyperlink" Target="http://pbs.twimg.com/profile_images/1080398583000633345/qwFLWNM3_normal.jpg" TargetMode="External" /><Relationship Id="rId228" Type="http://schemas.openxmlformats.org/officeDocument/2006/relationships/hyperlink" Target="http://pbs.twimg.com/profile_images/1080398583000633345/qwFLWNM3_normal.jpg" TargetMode="External" /><Relationship Id="rId229" Type="http://schemas.openxmlformats.org/officeDocument/2006/relationships/hyperlink" Target="http://pbs.twimg.com/profile_images/1044972582011916288/YLmBv_N5_normal.jpg" TargetMode="External" /><Relationship Id="rId230" Type="http://schemas.openxmlformats.org/officeDocument/2006/relationships/hyperlink" Target="http://pbs.twimg.com/profile_images/1080398583000633345/qwFLWNM3_normal.jpg" TargetMode="External" /><Relationship Id="rId231" Type="http://schemas.openxmlformats.org/officeDocument/2006/relationships/hyperlink" Target="http://pbs.twimg.com/profile_images/1080398583000633345/qwFLWNM3_normal.jpg" TargetMode="External" /><Relationship Id="rId232" Type="http://schemas.openxmlformats.org/officeDocument/2006/relationships/hyperlink" Target="http://pbs.twimg.com/profile_images/1080398583000633345/qwFLWNM3_normal.jpg" TargetMode="External" /><Relationship Id="rId233" Type="http://schemas.openxmlformats.org/officeDocument/2006/relationships/hyperlink" Target="http://pbs.twimg.com/profile_images/1080398583000633345/qwFLWNM3_normal.jpg" TargetMode="External" /><Relationship Id="rId234" Type="http://schemas.openxmlformats.org/officeDocument/2006/relationships/hyperlink" Target="http://pbs.twimg.com/profile_images/1080398583000633345/qwFLWNM3_normal.jpg" TargetMode="External" /><Relationship Id="rId235" Type="http://schemas.openxmlformats.org/officeDocument/2006/relationships/hyperlink" Target="http://pbs.twimg.com/profile_images/825443965247877120/NN0MCiQG_normal.jpg" TargetMode="External" /><Relationship Id="rId236" Type="http://schemas.openxmlformats.org/officeDocument/2006/relationships/hyperlink" Target="http://pbs.twimg.com/profile_images/825443965247877120/NN0MCiQG_normal.jpg" TargetMode="External" /><Relationship Id="rId237" Type="http://schemas.openxmlformats.org/officeDocument/2006/relationships/hyperlink" Target="http://pbs.twimg.com/profile_images/825443965247877120/NN0MCiQG_normal.jpg" TargetMode="External" /><Relationship Id="rId238" Type="http://schemas.openxmlformats.org/officeDocument/2006/relationships/hyperlink" Target="http://pbs.twimg.com/profile_images/825443965247877120/NN0MCiQG_normal.jpg" TargetMode="External" /><Relationship Id="rId239" Type="http://schemas.openxmlformats.org/officeDocument/2006/relationships/hyperlink" Target="https://pbs.twimg.com/media/DxCWCq7XcAADz_c.jpg" TargetMode="External" /><Relationship Id="rId240" Type="http://schemas.openxmlformats.org/officeDocument/2006/relationships/hyperlink" Target="https://pbs.twimg.com/media/DweaS1EWwAUQ6Z-.jpg" TargetMode="External" /><Relationship Id="rId241" Type="http://schemas.openxmlformats.org/officeDocument/2006/relationships/hyperlink" Target="http://pbs.twimg.com/profile_images/1080398583000633345/qwFLWNM3_normal.jpg" TargetMode="External" /><Relationship Id="rId242" Type="http://schemas.openxmlformats.org/officeDocument/2006/relationships/hyperlink" Target="http://pbs.twimg.com/profile_images/846463221347213312/WlAYk5Lq_normal.jpg" TargetMode="External" /><Relationship Id="rId243" Type="http://schemas.openxmlformats.org/officeDocument/2006/relationships/hyperlink" Target="http://pbs.twimg.com/profile_images/1080398583000633345/qwFLWNM3_normal.jpg" TargetMode="External" /><Relationship Id="rId244" Type="http://schemas.openxmlformats.org/officeDocument/2006/relationships/hyperlink" Target="http://pbs.twimg.com/profile_images/1080398583000633345/qwFLWNM3_normal.jpg" TargetMode="External" /><Relationship Id="rId245" Type="http://schemas.openxmlformats.org/officeDocument/2006/relationships/hyperlink" Target="http://pbs.twimg.com/profile_images/1080398583000633345/qwFLWNM3_normal.jpg" TargetMode="External" /><Relationship Id="rId246" Type="http://schemas.openxmlformats.org/officeDocument/2006/relationships/hyperlink" Target="https://pbs.twimg.com/media/Dw4xUexU0AIirYD.jpg" TargetMode="External" /><Relationship Id="rId247" Type="http://schemas.openxmlformats.org/officeDocument/2006/relationships/hyperlink" Target="http://pbs.twimg.com/profile_images/1080398583000633345/qwFLWNM3_normal.jpg" TargetMode="External" /><Relationship Id="rId248" Type="http://schemas.openxmlformats.org/officeDocument/2006/relationships/hyperlink" Target="http://pbs.twimg.com/profile_images/1080398583000633345/qwFLWNM3_normal.jpg" TargetMode="External" /><Relationship Id="rId249" Type="http://schemas.openxmlformats.org/officeDocument/2006/relationships/hyperlink" Target="http://pbs.twimg.com/profile_images/1080398583000633345/qwFLWNM3_normal.jpg" TargetMode="External" /><Relationship Id="rId250" Type="http://schemas.openxmlformats.org/officeDocument/2006/relationships/hyperlink" Target="http://pbs.twimg.com/profile_images/1080398583000633345/qwFLWNM3_normal.jpg" TargetMode="External" /><Relationship Id="rId251" Type="http://schemas.openxmlformats.org/officeDocument/2006/relationships/hyperlink" Target="http://pbs.twimg.com/profile_images/1080398583000633345/qwFLWNM3_normal.jpg" TargetMode="External" /><Relationship Id="rId252" Type="http://schemas.openxmlformats.org/officeDocument/2006/relationships/hyperlink" Target="http://pbs.twimg.com/profile_images/1080398583000633345/qwFLWNM3_normal.jpg" TargetMode="External" /><Relationship Id="rId253" Type="http://schemas.openxmlformats.org/officeDocument/2006/relationships/hyperlink" Target="http://pbs.twimg.com/profile_images/1080398583000633345/qwFLWNM3_normal.jpg" TargetMode="External" /><Relationship Id="rId254" Type="http://schemas.openxmlformats.org/officeDocument/2006/relationships/hyperlink" Target="http://pbs.twimg.com/profile_images/1080398583000633345/qwFLWNM3_normal.jpg" TargetMode="External" /><Relationship Id="rId255" Type="http://schemas.openxmlformats.org/officeDocument/2006/relationships/hyperlink" Target="http://pbs.twimg.com/profile_images/1080398583000633345/qwFLWNM3_normal.jpg" TargetMode="External" /><Relationship Id="rId256" Type="http://schemas.openxmlformats.org/officeDocument/2006/relationships/hyperlink" Target="https://pbs.twimg.com/media/Dw6IkfgX0AAFRYW.jpg" TargetMode="External" /><Relationship Id="rId257" Type="http://schemas.openxmlformats.org/officeDocument/2006/relationships/hyperlink" Target="http://pbs.twimg.com/profile_images/749982957650190336/lMXaapI3_normal.jpg" TargetMode="External" /><Relationship Id="rId258" Type="http://schemas.openxmlformats.org/officeDocument/2006/relationships/hyperlink" Target="https://pbs.twimg.com/media/DweaS1EWwAUQ6Z-.jpg" TargetMode="External" /><Relationship Id="rId259" Type="http://schemas.openxmlformats.org/officeDocument/2006/relationships/hyperlink" Target="https://pbs.twimg.com/media/Dw4o5ATUUAY5tiT.jpg" TargetMode="External" /><Relationship Id="rId260" Type="http://schemas.openxmlformats.org/officeDocument/2006/relationships/hyperlink" Target="http://pbs.twimg.com/profile_images/1080398583000633345/qwFLWNM3_normal.jpg" TargetMode="External" /><Relationship Id="rId261" Type="http://schemas.openxmlformats.org/officeDocument/2006/relationships/hyperlink" Target="http://pbs.twimg.com/profile_images/1080398583000633345/qwFLWNM3_normal.jpg" TargetMode="External" /><Relationship Id="rId262" Type="http://schemas.openxmlformats.org/officeDocument/2006/relationships/hyperlink" Target="http://pbs.twimg.com/profile_images/1080398583000633345/qwFLWNM3_normal.jpg" TargetMode="External" /><Relationship Id="rId263" Type="http://schemas.openxmlformats.org/officeDocument/2006/relationships/hyperlink" Target="http://pbs.twimg.com/profile_images/1080398583000633345/qwFLWNM3_normal.jpg" TargetMode="External" /><Relationship Id="rId264" Type="http://schemas.openxmlformats.org/officeDocument/2006/relationships/hyperlink" Target="http://pbs.twimg.com/profile_images/1080398583000633345/qwFLWNM3_normal.jpg" TargetMode="External" /><Relationship Id="rId265" Type="http://schemas.openxmlformats.org/officeDocument/2006/relationships/hyperlink" Target="http://pbs.twimg.com/profile_images/1080398583000633345/qwFLWNM3_normal.jpg" TargetMode="External" /><Relationship Id="rId266" Type="http://schemas.openxmlformats.org/officeDocument/2006/relationships/hyperlink" Target="http://pbs.twimg.com/profile_images/1080398583000633345/qwFLWNM3_normal.jpg" TargetMode="External" /><Relationship Id="rId267" Type="http://schemas.openxmlformats.org/officeDocument/2006/relationships/hyperlink" Target="http://pbs.twimg.com/profile_images/1080398583000633345/qwFLWNM3_normal.jpg" TargetMode="External" /><Relationship Id="rId268" Type="http://schemas.openxmlformats.org/officeDocument/2006/relationships/hyperlink" Target="http://pbs.twimg.com/profile_images/1080398583000633345/qwFLWNM3_normal.jpg" TargetMode="External" /><Relationship Id="rId269" Type="http://schemas.openxmlformats.org/officeDocument/2006/relationships/hyperlink" Target="http://pbs.twimg.com/profile_images/1080398583000633345/qwFLWNM3_normal.jpg" TargetMode="External" /><Relationship Id="rId270" Type="http://schemas.openxmlformats.org/officeDocument/2006/relationships/hyperlink" Target="http://pbs.twimg.com/profile_images/1044972582011916288/YLmBv_N5_normal.jpg" TargetMode="External" /><Relationship Id="rId271" Type="http://schemas.openxmlformats.org/officeDocument/2006/relationships/hyperlink" Target="http://pbs.twimg.com/profile_images/1044972582011916288/YLmBv_N5_normal.jpg" TargetMode="External" /><Relationship Id="rId272" Type="http://schemas.openxmlformats.org/officeDocument/2006/relationships/hyperlink" Target="https://pbs.twimg.com/media/DwybYnlWwAAl7wo.jpg" TargetMode="External" /><Relationship Id="rId273" Type="http://schemas.openxmlformats.org/officeDocument/2006/relationships/hyperlink" Target="http://pbs.twimg.com/profile_images/1080398583000633345/qwFLWNM3_normal.jpg" TargetMode="External" /><Relationship Id="rId274" Type="http://schemas.openxmlformats.org/officeDocument/2006/relationships/hyperlink" Target="http://pbs.twimg.com/profile_images/1080398583000633345/qwFLWNM3_normal.jpg" TargetMode="External" /><Relationship Id="rId275" Type="http://schemas.openxmlformats.org/officeDocument/2006/relationships/hyperlink" Target="http://pbs.twimg.com/profile_images/1080398583000633345/qwFLWNM3_normal.jpg" TargetMode="External" /><Relationship Id="rId276" Type="http://schemas.openxmlformats.org/officeDocument/2006/relationships/hyperlink" Target="http://pbs.twimg.com/profile_images/1080398583000633345/qwFLWNM3_normal.jpg" TargetMode="External" /><Relationship Id="rId277" Type="http://schemas.openxmlformats.org/officeDocument/2006/relationships/hyperlink" Target="https://pbs.twimg.com/tweet_video_thumb/Dw4bb10VsAIXQ0e.jpg" TargetMode="External" /><Relationship Id="rId278" Type="http://schemas.openxmlformats.org/officeDocument/2006/relationships/hyperlink" Target="https://pbs.twimg.com/media/Dw4o5ATUUAY5tiT.jpg" TargetMode="External" /><Relationship Id="rId279" Type="http://schemas.openxmlformats.org/officeDocument/2006/relationships/hyperlink" Target="https://pbs.twimg.com/media/Dw4xUexU0AIirYD.jpg" TargetMode="External" /><Relationship Id="rId280" Type="http://schemas.openxmlformats.org/officeDocument/2006/relationships/hyperlink" Target="http://pbs.twimg.com/profile_images/1080398583000633345/qwFLWNM3_normal.jpg" TargetMode="External" /><Relationship Id="rId281" Type="http://schemas.openxmlformats.org/officeDocument/2006/relationships/hyperlink" Target="http://pbs.twimg.com/profile_images/1080398583000633345/qwFLWNM3_normal.jpg" TargetMode="External" /><Relationship Id="rId282" Type="http://schemas.openxmlformats.org/officeDocument/2006/relationships/hyperlink" Target="http://pbs.twimg.com/profile_images/1080398583000633345/qwFLWNM3_normal.jpg" TargetMode="External" /><Relationship Id="rId283" Type="http://schemas.openxmlformats.org/officeDocument/2006/relationships/hyperlink" Target="http://pbs.twimg.com/profile_images/1080398583000633345/qwFLWNM3_normal.jpg" TargetMode="External" /><Relationship Id="rId284" Type="http://schemas.openxmlformats.org/officeDocument/2006/relationships/hyperlink" Target="http://pbs.twimg.com/profile_images/1080398583000633345/qwFLWNM3_normal.jpg" TargetMode="External" /><Relationship Id="rId285" Type="http://schemas.openxmlformats.org/officeDocument/2006/relationships/hyperlink" Target="http://pbs.twimg.com/profile_images/1080398583000633345/qwFLWNM3_normal.jpg" TargetMode="External" /><Relationship Id="rId286" Type="http://schemas.openxmlformats.org/officeDocument/2006/relationships/hyperlink" Target="https://pbs.twimg.com/tweet_video_thumb/Dw-VgzRXcAMoXVR.jpg" TargetMode="External" /><Relationship Id="rId287" Type="http://schemas.openxmlformats.org/officeDocument/2006/relationships/hyperlink" Target="http://pbs.twimg.com/profile_images/1080398583000633345/qwFLWNM3_normal.jpg" TargetMode="External" /><Relationship Id="rId288" Type="http://schemas.openxmlformats.org/officeDocument/2006/relationships/hyperlink" Target="http://pbs.twimg.com/profile_images/1080398583000633345/qwFLWNM3_normal.jpg" TargetMode="External" /><Relationship Id="rId289" Type="http://schemas.openxmlformats.org/officeDocument/2006/relationships/hyperlink" Target="http://pbs.twimg.com/profile_images/1080398583000633345/qwFLWNM3_normal.jpg" TargetMode="External" /><Relationship Id="rId290" Type="http://schemas.openxmlformats.org/officeDocument/2006/relationships/hyperlink" Target="http://pbs.twimg.com/profile_images/1044972582011916288/YLmBv_N5_normal.jpg" TargetMode="External" /><Relationship Id="rId291" Type="http://schemas.openxmlformats.org/officeDocument/2006/relationships/hyperlink" Target="http://pbs.twimg.com/profile_images/1044972582011916288/YLmBv_N5_normal.jpg" TargetMode="External" /><Relationship Id="rId292" Type="http://schemas.openxmlformats.org/officeDocument/2006/relationships/hyperlink" Target="http://pbs.twimg.com/profile_images/1044972582011916288/YLmBv_N5_normal.jpg" TargetMode="External" /><Relationship Id="rId293" Type="http://schemas.openxmlformats.org/officeDocument/2006/relationships/hyperlink" Target="http://pbs.twimg.com/profile_images/1044972582011916288/YLmBv_N5_normal.jpg" TargetMode="External" /><Relationship Id="rId294" Type="http://schemas.openxmlformats.org/officeDocument/2006/relationships/hyperlink" Target="http://pbs.twimg.com/profile_images/1080398583000633345/qwFLWNM3_normal.jpg" TargetMode="External" /><Relationship Id="rId295" Type="http://schemas.openxmlformats.org/officeDocument/2006/relationships/hyperlink" Target="http://pbs.twimg.com/profile_images/1080398583000633345/qwFLWNM3_normal.jpg" TargetMode="External" /><Relationship Id="rId296" Type="http://schemas.openxmlformats.org/officeDocument/2006/relationships/hyperlink" Target="http://pbs.twimg.com/profile_images/1080398583000633345/qwFLWNM3_normal.jpg" TargetMode="External" /><Relationship Id="rId297" Type="http://schemas.openxmlformats.org/officeDocument/2006/relationships/hyperlink" Target="http://pbs.twimg.com/profile_images/1080398583000633345/qwFLWNM3_normal.jpg" TargetMode="External" /><Relationship Id="rId298" Type="http://schemas.openxmlformats.org/officeDocument/2006/relationships/hyperlink" Target="http://pbs.twimg.com/profile_images/751033272403128320/gju_wViN_normal.jpg" TargetMode="External" /><Relationship Id="rId299" Type="http://schemas.openxmlformats.org/officeDocument/2006/relationships/hyperlink" Target="http://pbs.twimg.com/profile_images/758057972429881344/6E1xYbQ3_normal.jpg" TargetMode="External" /><Relationship Id="rId300" Type="http://schemas.openxmlformats.org/officeDocument/2006/relationships/hyperlink" Target="http://pbs.twimg.com/profile_images/1080398583000633345/qwFLWNM3_normal.jpg" TargetMode="External" /><Relationship Id="rId301" Type="http://schemas.openxmlformats.org/officeDocument/2006/relationships/hyperlink" Target="http://pbs.twimg.com/profile_images/1080398583000633345/qwFLWNM3_normal.jpg" TargetMode="External" /><Relationship Id="rId302" Type="http://schemas.openxmlformats.org/officeDocument/2006/relationships/hyperlink" Target="https://pbs.twimg.com/tweet_video_thumb/Dwzu50iXQAAHVhw.jpg" TargetMode="External" /><Relationship Id="rId303" Type="http://schemas.openxmlformats.org/officeDocument/2006/relationships/hyperlink" Target="https://pbs.twimg.com/media/Dw4rppOUUAAC_G4.jpg" TargetMode="External" /><Relationship Id="rId304" Type="http://schemas.openxmlformats.org/officeDocument/2006/relationships/hyperlink" Target="http://pbs.twimg.com/profile_images/1080398583000633345/qwFLWNM3_normal.jpg" TargetMode="External" /><Relationship Id="rId305" Type="http://schemas.openxmlformats.org/officeDocument/2006/relationships/hyperlink" Target="http://pbs.twimg.com/profile_images/1080398583000633345/qwFLWNM3_normal.jpg" TargetMode="External" /><Relationship Id="rId306" Type="http://schemas.openxmlformats.org/officeDocument/2006/relationships/hyperlink" Target="http://pbs.twimg.com/profile_images/1080398583000633345/qwFLWNM3_normal.jpg" TargetMode="External" /><Relationship Id="rId307" Type="http://schemas.openxmlformats.org/officeDocument/2006/relationships/hyperlink" Target="http://pbs.twimg.com/profile_images/1080398583000633345/qwFLWNM3_normal.jpg" TargetMode="External" /><Relationship Id="rId308" Type="http://schemas.openxmlformats.org/officeDocument/2006/relationships/hyperlink" Target="http://pbs.twimg.com/profile_images/1080398583000633345/qwFLWNM3_normal.jpg" TargetMode="External" /><Relationship Id="rId309" Type="http://schemas.openxmlformats.org/officeDocument/2006/relationships/hyperlink" Target="http://pbs.twimg.com/profile_images/1080398583000633345/qwFLWNM3_normal.jpg" TargetMode="External" /><Relationship Id="rId310" Type="http://schemas.openxmlformats.org/officeDocument/2006/relationships/hyperlink" Target="http://pbs.twimg.com/profile_images/1080398583000633345/qwFLWNM3_normal.jpg" TargetMode="External" /><Relationship Id="rId311" Type="http://schemas.openxmlformats.org/officeDocument/2006/relationships/hyperlink" Target="http://pbs.twimg.com/profile_images/1080398583000633345/qwFLWNM3_normal.jpg" TargetMode="External" /><Relationship Id="rId312" Type="http://schemas.openxmlformats.org/officeDocument/2006/relationships/hyperlink" Target="http://pbs.twimg.com/profile_images/1080398583000633345/qwFLWNM3_normal.jpg" TargetMode="External" /><Relationship Id="rId313" Type="http://schemas.openxmlformats.org/officeDocument/2006/relationships/hyperlink" Target="http://pbs.twimg.com/profile_images/1080398583000633345/qwFLWNM3_normal.jpg" TargetMode="External" /><Relationship Id="rId314" Type="http://schemas.openxmlformats.org/officeDocument/2006/relationships/hyperlink" Target="http://pbs.twimg.com/profile_images/1080398583000633345/qwFLWNM3_normal.jpg" TargetMode="External" /><Relationship Id="rId315" Type="http://schemas.openxmlformats.org/officeDocument/2006/relationships/hyperlink" Target="http://pbs.twimg.com/profile_images/1080398583000633345/qwFLWNM3_normal.jpg" TargetMode="External" /><Relationship Id="rId316" Type="http://schemas.openxmlformats.org/officeDocument/2006/relationships/hyperlink" Target="http://pbs.twimg.com/profile_images/1080398583000633345/qwFLWNM3_normal.jpg" TargetMode="External" /><Relationship Id="rId317" Type="http://schemas.openxmlformats.org/officeDocument/2006/relationships/hyperlink" Target="http://pbs.twimg.com/profile_images/1080398583000633345/qwFLWNM3_normal.jpg" TargetMode="External" /><Relationship Id="rId318" Type="http://schemas.openxmlformats.org/officeDocument/2006/relationships/hyperlink" Target="http://pbs.twimg.com/profile_images/736279971367378944/hsuVnIam_normal.jpg" TargetMode="External" /><Relationship Id="rId319" Type="http://schemas.openxmlformats.org/officeDocument/2006/relationships/hyperlink" Target="http://pbs.twimg.com/profile_images/736279971367378944/hsuVnIam_normal.jpg" TargetMode="External" /><Relationship Id="rId320" Type="http://schemas.openxmlformats.org/officeDocument/2006/relationships/hyperlink" Target="http://pbs.twimg.com/profile_images/859088427089842177/yMlLqsE4_normal.jpg" TargetMode="External" /><Relationship Id="rId321" Type="http://schemas.openxmlformats.org/officeDocument/2006/relationships/hyperlink" Target="http://pbs.twimg.com/profile_images/859088427089842177/yMlLqsE4_normal.jpg" TargetMode="External" /><Relationship Id="rId322" Type="http://schemas.openxmlformats.org/officeDocument/2006/relationships/hyperlink" Target="http://pbs.twimg.com/profile_images/859088427089842177/yMlLqsE4_normal.jpg" TargetMode="External" /><Relationship Id="rId323" Type="http://schemas.openxmlformats.org/officeDocument/2006/relationships/hyperlink" Target="http://pbs.twimg.com/profile_images/758057972429881344/6E1xYbQ3_normal.jpg" TargetMode="External" /><Relationship Id="rId324" Type="http://schemas.openxmlformats.org/officeDocument/2006/relationships/hyperlink" Target="http://pbs.twimg.com/profile_images/758057972429881344/6E1xYbQ3_normal.jpg" TargetMode="External" /><Relationship Id="rId325" Type="http://schemas.openxmlformats.org/officeDocument/2006/relationships/hyperlink" Target="http://pbs.twimg.com/profile_images/736279971367378944/hsuVnIam_normal.jpg" TargetMode="External" /><Relationship Id="rId326" Type="http://schemas.openxmlformats.org/officeDocument/2006/relationships/hyperlink" Target="http://pbs.twimg.com/profile_images/758057972429881344/6E1xYbQ3_normal.jpg" TargetMode="External" /><Relationship Id="rId327" Type="http://schemas.openxmlformats.org/officeDocument/2006/relationships/hyperlink" Target="http://pbs.twimg.com/profile_images/758057972429881344/6E1xYbQ3_normal.jpg" TargetMode="External" /><Relationship Id="rId328" Type="http://schemas.openxmlformats.org/officeDocument/2006/relationships/hyperlink" Target="http://pbs.twimg.com/profile_images/736279971367378944/hsuVnIam_normal.jpg" TargetMode="External" /><Relationship Id="rId329" Type="http://schemas.openxmlformats.org/officeDocument/2006/relationships/hyperlink" Target="http://pbs.twimg.com/profile_images/758057972429881344/6E1xYbQ3_normal.jpg" TargetMode="External" /><Relationship Id="rId330" Type="http://schemas.openxmlformats.org/officeDocument/2006/relationships/hyperlink" Target="http://pbs.twimg.com/profile_images/758057972429881344/6E1xYbQ3_normal.jpg" TargetMode="External" /><Relationship Id="rId331" Type="http://schemas.openxmlformats.org/officeDocument/2006/relationships/hyperlink" Target="http://pbs.twimg.com/profile_images/736279971367378944/hsuVnIam_normal.jpg" TargetMode="External" /><Relationship Id="rId332" Type="http://schemas.openxmlformats.org/officeDocument/2006/relationships/hyperlink" Target="http://pbs.twimg.com/profile_images/736279971367378944/hsuVnIam_normal.jpg" TargetMode="External" /><Relationship Id="rId333" Type="http://schemas.openxmlformats.org/officeDocument/2006/relationships/hyperlink" Target="http://pbs.twimg.com/profile_images/834022098339295232/Ro1e7SMv_normal.jpg" TargetMode="External" /><Relationship Id="rId334" Type="http://schemas.openxmlformats.org/officeDocument/2006/relationships/hyperlink" Target="https://twitter.com/#!/softwaretimes/status/1083417379860709377" TargetMode="External" /><Relationship Id="rId335" Type="http://schemas.openxmlformats.org/officeDocument/2006/relationships/hyperlink" Target="https://twitter.com/#!/nmachijidenma/status/1083649477582307329" TargetMode="External" /><Relationship Id="rId336" Type="http://schemas.openxmlformats.org/officeDocument/2006/relationships/hyperlink" Target="https://twitter.com/#!/johnrmatthews/status/1083754950893715457" TargetMode="External" /><Relationship Id="rId337" Type="http://schemas.openxmlformats.org/officeDocument/2006/relationships/hyperlink" Target="https://twitter.com/#!/ungoodnight/status/1084403072565153792" TargetMode="External" /><Relationship Id="rId338" Type="http://schemas.openxmlformats.org/officeDocument/2006/relationships/hyperlink" Target="https://twitter.com/#!/dbmosermed/status/1084871269554810881" TargetMode="External" /><Relationship Id="rId339" Type="http://schemas.openxmlformats.org/officeDocument/2006/relationships/hyperlink" Target="https://twitter.com/#!/jeff_w7/status/1084994956274647040" TargetMode="External" /><Relationship Id="rId340" Type="http://schemas.openxmlformats.org/officeDocument/2006/relationships/hyperlink" Target="https://twitter.com/#!/jeff_w7/status/1084994956274647040" TargetMode="External" /><Relationship Id="rId341" Type="http://schemas.openxmlformats.org/officeDocument/2006/relationships/hyperlink" Target="https://twitter.com/#!/nycrtweets/status/1085173330095890435" TargetMode="External" /><Relationship Id="rId342" Type="http://schemas.openxmlformats.org/officeDocument/2006/relationships/hyperlink" Target="https://twitter.com/#!/guruizbiz/status/1085174443993911297" TargetMode="External" /><Relationship Id="rId343" Type="http://schemas.openxmlformats.org/officeDocument/2006/relationships/hyperlink" Target="https://twitter.com/#!/guruizbiz/status/1085174443993911297" TargetMode="External" /><Relationship Id="rId344" Type="http://schemas.openxmlformats.org/officeDocument/2006/relationships/hyperlink" Target="https://twitter.com/#!/jillcbentley/status/1085200059900276736" TargetMode="External" /><Relationship Id="rId345" Type="http://schemas.openxmlformats.org/officeDocument/2006/relationships/hyperlink" Target="https://twitter.com/#!/jillcbentley/status/1085200199750991872" TargetMode="External" /><Relationship Id="rId346" Type="http://schemas.openxmlformats.org/officeDocument/2006/relationships/hyperlink" Target="https://twitter.com/#!/jillcbentley/status/1085200199750991872" TargetMode="External" /><Relationship Id="rId347" Type="http://schemas.openxmlformats.org/officeDocument/2006/relationships/hyperlink" Target="https://twitter.com/#!/jillcbentley/status/1085200594510467075" TargetMode="External" /><Relationship Id="rId348" Type="http://schemas.openxmlformats.org/officeDocument/2006/relationships/hyperlink" Target="https://twitter.com/#!/jillcbentley/status/1085200594510467075" TargetMode="External" /><Relationship Id="rId349" Type="http://schemas.openxmlformats.org/officeDocument/2006/relationships/hyperlink" Target="https://twitter.com/#!/cazturner32/status/1085263334050590720" TargetMode="External" /><Relationship Id="rId350" Type="http://schemas.openxmlformats.org/officeDocument/2006/relationships/hyperlink" Target="https://twitter.com/#!/cazturner32/status/1085263334050590720" TargetMode="External" /><Relationship Id="rId351" Type="http://schemas.openxmlformats.org/officeDocument/2006/relationships/hyperlink" Target="https://twitter.com/#!/rmhpos/status/1085298358002962432" TargetMode="External" /><Relationship Id="rId352" Type="http://schemas.openxmlformats.org/officeDocument/2006/relationships/hyperlink" Target="https://twitter.com/#!/rmhpos/status/1085298358002962432" TargetMode="External" /><Relationship Id="rId353" Type="http://schemas.openxmlformats.org/officeDocument/2006/relationships/hyperlink" Target="https://twitter.com/#!/jemkrause/status/1085534294318161920" TargetMode="External" /><Relationship Id="rId354" Type="http://schemas.openxmlformats.org/officeDocument/2006/relationships/hyperlink" Target="https://twitter.com/#!/smckeveny/status/1086323153016623105" TargetMode="External" /><Relationship Id="rId355" Type="http://schemas.openxmlformats.org/officeDocument/2006/relationships/hyperlink" Target="https://twitter.com/#!/andrewbusby/status/1086680740799102976" TargetMode="External" /><Relationship Id="rId356" Type="http://schemas.openxmlformats.org/officeDocument/2006/relationships/hyperlink" Target="https://twitter.com/#!/andrewbusby/status/1086680765264523265" TargetMode="External" /><Relationship Id="rId357" Type="http://schemas.openxmlformats.org/officeDocument/2006/relationships/hyperlink" Target="https://twitter.com/#!/mattecannata/status/1087393950682566657" TargetMode="External" /><Relationship Id="rId358" Type="http://schemas.openxmlformats.org/officeDocument/2006/relationships/hyperlink" Target="https://twitter.com/#!/mattecannata/status/1087393950682566657" TargetMode="External" /><Relationship Id="rId359" Type="http://schemas.openxmlformats.org/officeDocument/2006/relationships/hyperlink" Target="https://twitter.com/#!/mattecannata/status/1087393950682566657" TargetMode="External" /><Relationship Id="rId360" Type="http://schemas.openxmlformats.org/officeDocument/2006/relationships/hyperlink" Target="https://twitter.com/#!/mattecannata/status/1087393950682566657" TargetMode="External" /><Relationship Id="rId361" Type="http://schemas.openxmlformats.org/officeDocument/2006/relationships/hyperlink" Target="https://twitter.com/#!/smarterretail/status/1087393168738394113" TargetMode="External" /><Relationship Id="rId362" Type="http://schemas.openxmlformats.org/officeDocument/2006/relationships/hyperlink" Target="https://twitter.com/#!/smarterretail/status/1087393168738394113" TargetMode="External" /><Relationship Id="rId363" Type="http://schemas.openxmlformats.org/officeDocument/2006/relationships/hyperlink" Target="https://twitter.com/#!/smarterretail/status/1087393168738394113" TargetMode="External" /><Relationship Id="rId364" Type="http://schemas.openxmlformats.org/officeDocument/2006/relationships/hyperlink" Target="https://twitter.com/#!/smarterretail/status/1087393168738394113" TargetMode="External" /><Relationship Id="rId365" Type="http://schemas.openxmlformats.org/officeDocument/2006/relationships/hyperlink" Target="https://twitter.com/#!/smarterretail/status/1087408062502260737" TargetMode="External" /><Relationship Id="rId366" Type="http://schemas.openxmlformats.org/officeDocument/2006/relationships/hyperlink" Target="https://twitter.com/#!/incisivio/status/1087396616678588422" TargetMode="External" /><Relationship Id="rId367" Type="http://schemas.openxmlformats.org/officeDocument/2006/relationships/hyperlink" Target="https://twitter.com/#!/incisivio/status/1087396616678588422" TargetMode="External" /><Relationship Id="rId368" Type="http://schemas.openxmlformats.org/officeDocument/2006/relationships/hyperlink" Target="https://twitter.com/#!/incisivio/status/1087396616678588422" TargetMode="External" /><Relationship Id="rId369" Type="http://schemas.openxmlformats.org/officeDocument/2006/relationships/hyperlink" Target="https://twitter.com/#!/incisivio/status/1087396616678588422" TargetMode="External" /><Relationship Id="rId370" Type="http://schemas.openxmlformats.org/officeDocument/2006/relationships/hyperlink" Target="https://twitter.com/#!/fcarlegren/status/1087399399691558914" TargetMode="External" /><Relationship Id="rId371" Type="http://schemas.openxmlformats.org/officeDocument/2006/relationships/hyperlink" Target="https://twitter.com/#!/smarterretail/status/1087393168738394113" TargetMode="External" /><Relationship Id="rId372" Type="http://schemas.openxmlformats.org/officeDocument/2006/relationships/hyperlink" Target="https://twitter.com/#!/smarterretail/status/1087408062502260737" TargetMode="External" /><Relationship Id="rId373" Type="http://schemas.openxmlformats.org/officeDocument/2006/relationships/hyperlink" Target="https://twitter.com/#!/fcarlegren/status/1087399399691558914" TargetMode="External" /><Relationship Id="rId374" Type="http://schemas.openxmlformats.org/officeDocument/2006/relationships/hyperlink" Target="https://twitter.com/#!/smarterretail/status/1087393168738394113" TargetMode="External" /><Relationship Id="rId375" Type="http://schemas.openxmlformats.org/officeDocument/2006/relationships/hyperlink" Target="https://twitter.com/#!/smarterretail/status/1087408062502260737" TargetMode="External" /><Relationship Id="rId376" Type="http://schemas.openxmlformats.org/officeDocument/2006/relationships/hyperlink" Target="https://twitter.com/#!/fcarlegren/status/1087399399691558914" TargetMode="External" /><Relationship Id="rId377" Type="http://schemas.openxmlformats.org/officeDocument/2006/relationships/hyperlink" Target="https://twitter.com/#!/smarterretail/status/1087393168738394113" TargetMode="External" /><Relationship Id="rId378" Type="http://schemas.openxmlformats.org/officeDocument/2006/relationships/hyperlink" Target="https://twitter.com/#!/smarterretail/status/1087408062502260737" TargetMode="External" /><Relationship Id="rId379" Type="http://schemas.openxmlformats.org/officeDocument/2006/relationships/hyperlink" Target="https://twitter.com/#!/fcarlegren/status/1087399399691558914" TargetMode="External" /><Relationship Id="rId380" Type="http://schemas.openxmlformats.org/officeDocument/2006/relationships/hyperlink" Target="https://twitter.com/#!/smarterretail/status/1087393168738394113" TargetMode="External" /><Relationship Id="rId381" Type="http://schemas.openxmlformats.org/officeDocument/2006/relationships/hyperlink" Target="https://twitter.com/#!/smarterretail/status/1087408062502260737" TargetMode="External" /><Relationship Id="rId382" Type="http://schemas.openxmlformats.org/officeDocument/2006/relationships/hyperlink" Target="https://twitter.com/#!/fcarlegren/status/1087399399691558914" TargetMode="External" /><Relationship Id="rId383" Type="http://schemas.openxmlformats.org/officeDocument/2006/relationships/hyperlink" Target="https://twitter.com/#!/fcarlegren/status/1087399399691558914" TargetMode="External" /><Relationship Id="rId384" Type="http://schemas.openxmlformats.org/officeDocument/2006/relationships/hyperlink" Target="https://twitter.com/#!/fcarlegren/status/1087399399691558914" TargetMode="External" /><Relationship Id="rId385" Type="http://schemas.openxmlformats.org/officeDocument/2006/relationships/hyperlink" Target="https://twitter.com/#!/fcarlegren/status/1087399399691558914" TargetMode="External" /><Relationship Id="rId386" Type="http://schemas.openxmlformats.org/officeDocument/2006/relationships/hyperlink" Target="https://twitter.com/#!/fcarlegren/status/1087399399691558914" TargetMode="External" /><Relationship Id="rId387" Type="http://schemas.openxmlformats.org/officeDocument/2006/relationships/hyperlink" Target="https://twitter.com/#!/smarterretail/status/1087408062502260737" TargetMode="External" /><Relationship Id="rId388" Type="http://schemas.openxmlformats.org/officeDocument/2006/relationships/hyperlink" Target="https://twitter.com/#!/smarterretail/status/1087393168738394113" TargetMode="External" /><Relationship Id="rId389" Type="http://schemas.openxmlformats.org/officeDocument/2006/relationships/hyperlink" Target="https://twitter.com/#!/smarterretail/status/1087408062502260737" TargetMode="External" /><Relationship Id="rId390" Type="http://schemas.openxmlformats.org/officeDocument/2006/relationships/hyperlink" Target="https://twitter.com/#!/carlboutet/status/1087475153162981381" TargetMode="External" /><Relationship Id="rId391" Type="http://schemas.openxmlformats.org/officeDocument/2006/relationships/hyperlink" Target="https://twitter.com/#!/carlboutet/status/1087475153162981381" TargetMode="External" /><Relationship Id="rId392" Type="http://schemas.openxmlformats.org/officeDocument/2006/relationships/hyperlink" Target="https://twitter.com/#!/carlboutet/status/1087475153162981381" TargetMode="External" /><Relationship Id="rId393" Type="http://schemas.openxmlformats.org/officeDocument/2006/relationships/hyperlink" Target="https://twitter.com/#!/carlboutet/status/1087475153162981381" TargetMode="External" /><Relationship Id="rId394" Type="http://schemas.openxmlformats.org/officeDocument/2006/relationships/hyperlink" Target="https://twitter.com/#!/gk_software_usa/status/1083424870753542144" TargetMode="External" /><Relationship Id="rId395" Type="http://schemas.openxmlformats.org/officeDocument/2006/relationships/hyperlink" Target="https://twitter.com/#!/gk_software_usa/status/1083777086874157057" TargetMode="External" /><Relationship Id="rId396" Type="http://schemas.openxmlformats.org/officeDocument/2006/relationships/hyperlink" Target="https://twitter.com/#!/gk_software_usa/status/1083780090008424448" TargetMode="External" /><Relationship Id="rId397" Type="http://schemas.openxmlformats.org/officeDocument/2006/relationships/hyperlink" Target="https://twitter.com/#!/trurating/status/1083473462524633088" TargetMode="External" /><Relationship Id="rId398" Type="http://schemas.openxmlformats.org/officeDocument/2006/relationships/hyperlink" Target="https://twitter.com/#!/trurating/status/1083477546354835456" TargetMode="External" /><Relationship Id="rId399" Type="http://schemas.openxmlformats.org/officeDocument/2006/relationships/hyperlink" Target="https://twitter.com/#!/trurating/status/1083752163136946176" TargetMode="External" /><Relationship Id="rId400" Type="http://schemas.openxmlformats.org/officeDocument/2006/relationships/hyperlink" Target="https://twitter.com/#!/trurating/status/1084492751419465728" TargetMode="External" /><Relationship Id="rId401" Type="http://schemas.openxmlformats.org/officeDocument/2006/relationships/hyperlink" Target="https://twitter.com/#!/trurating/status/1084528677763928070" TargetMode="External" /><Relationship Id="rId402" Type="http://schemas.openxmlformats.org/officeDocument/2006/relationships/hyperlink" Target="https://twitter.com/#!/trurating/status/1084830934828933120" TargetMode="External" /><Relationship Id="rId403" Type="http://schemas.openxmlformats.org/officeDocument/2006/relationships/hyperlink" Target="https://twitter.com/#!/trurating/status/1084844225789800449" TargetMode="External" /><Relationship Id="rId404" Type="http://schemas.openxmlformats.org/officeDocument/2006/relationships/hyperlink" Target="https://twitter.com/#!/cl_baldwin/status/1084854951774441472" TargetMode="External" /><Relationship Id="rId405" Type="http://schemas.openxmlformats.org/officeDocument/2006/relationships/hyperlink" Target="https://twitter.com/#!/trurating/status/1084855868275990530" TargetMode="External" /><Relationship Id="rId406" Type="http://schemas.openxmlformats.org/officeDocument/2006/relationships/hyperlink" Target="https://twitter.com/#!/trurating/status/1084858799519748099" TargetMode="External" /><Relationship Id="rId407" Type="http://schemas.openxmlformats.org/officeDocument/2006/relationships/hyperlink" Target="https://twitter.com/#!/trurating/status/1084882240717217796" TargetMode="External" /><Relationship Id="rId408" Type="http://schemas.openxmlformats.org/officeDocument/2006/relationships/hyperlink" Target="https://twitter.com/#!/trurating/status/1084882240717217796" TargetMode="External" /><Relationship Id="rId409" Type="http://schemas.openxmlformats.org/officeDocument/2006/relationships/hyperlink" Target="https://twitter.com/#!/trurating/status/1084829483993952256" TargetMode="External" /><Relationship Id="rId410" Type="http://schemas.openxmlformats.org/officeDocument/2006/relationships/hyperlink" Target="https://twitter.com/#!/trurating/status/1084896106662703104" TargetMode="External" /><Relationship Id="rId411" Type="http://schemas.openxmlformats.org/officeDocument/2006/relationships/hyperlink" Target="https://twitter.com/#!/trurating/status/1084896106662703104" TargetMode="External" /><Relationship Id="rId412" Type="http://schemas.openxmlformats.org/officeDocument/2006/relationships/hyperlink" Target="https://twitter.com/#!/andrewbusby/status/1086680740799102976" TargetMode="External" /><Relationship Id="rId413" Type="http://schemas.openxmlformats.org/officeDocument/2006/relationships/hyperlink" Target="https://twitter.com/#!/trurating/status/1084898256742567936" TargetMode="External" /><Relationship Id="rId414" Type="http://schemas.openxmlformats.org/officeDocument/2006/relationships/hyperlink" Target="https://twitter.com/#!/trurating/status/1084901962024275968" TargetMode="External" /><Relationship Id="rId415" Type="http://schemas.openxmlformats.org/officeDocument/2006/relationships/hyperlink" Target="https://twitter.com/#!/trurating/status/1084896106662703104" TargetMode="External" /><Relationship Id="rId416" Type="http://schemas.openxmlformats.org/officeDocument/2006/relationships/hyperlink" Target="https://twitter.com/#!/trurating/status/1084905469670379520" TargetMode="External" /><Relationship Id="rId417" Type="http://schemas.openxmlformats.org/officeDocument/2006/relationships/hyperlink" Target="https://twitter.com/#!/trurating/status/1084907450346565632" TargetMode="External" /><Relationship Id="rId418" Type="http://schemas.openxmlformats.org/officeDocument/2006/relationships/hyperlink" Target="https://twitter.com/#!/trurating/status/1084907450346565632" TargetMode="External" /><Relationship Id="rId419" Type="http://schemas.openxmlformats.org/officeDocument/2006/relationships/hyperlink" Target="https://twitter.com/#!/trurating/status/1084907450346565632" TargetMode="External" /><Relationship Id="rId420" Type="http://schemas.openxmlformats.org/officeDocument/2006/relationships/hyperlink" Target="https://twitter.com/#!/trurating/status/1084907450346565632" TargetMode="External" /><Relationship Id="rId421" Type="http://schemas.openxmlformats.org/officeDocument/2006/relationships/hyperlink" Target="https://twitter.com/#!/trurating/status/1084907450346565632" TargetMode="External" /><Relationship Id="rId422" Type="http://schemas.openxmlformats.org/officeDocument/2006/relationships/hyperlink" Target="https://twitter.com/#!/trurating/status/1084907450346565632" TargetMode="External" /><Relationship Id="rId423" Type="http://schemas.openxmlformats.org/officeDocument/2006/relationships/hyperlink" Target="https://twitter.com/#!/trurating/status/1084907450346565632" TargetMode="External" /><Relationship Id="rId424" Type="http://schemas.openxmlformats.org/officeDocument/2006/relationships/hyperlink" Target="https://twitter.com/#!/andrewbusby/status/1086680740799102976" TargetMode="External" /><Relationship Id="rId425" Type="http://schemas.openxmlformats.org/officeDocument/2006/relationships/hyperlink" Target="https://twitter.com/#!/trurating/status/1084914786775707649" TargetMode="External" /><Relationship Id="rId426" Type="http://schemas.openxmlformats.org/officeDocument/2006/relationships/hyperlink" Target="https://twitter.com/#!/trurating/status/1084914786775707649" TargetMode="External" /><Relationship Id="rId427" Type="http://schemas.openxmlformats.org/officeDocument/2006/relationships/hyperlink" Target="https://twitter.com/#!/trurating/status/1085161732027359232" TargetMode="External" /><Relationship Id="rId428" Type="http://schemas.openxmlformats.org/officeDocument/2006/relationships/hyperlink" Target="https://twitter.com/#!/trurating/status/1084906200792104960" TargetMode="External" /><Relationship Id="rId429" Type="http://schemas.openxmlformats.org/officeDocument/2006/relationships/hyperlink" Target="https://twitter.com/#!/trurating/status/1085161732027359232" TargetMode="External" /><Relationship Id="rId430" Type="http://schemas.openxmlformats.org/officeDocument/2006/relationships/hyperlink" Target="https://twitter.com/#!/natalie_berg/status/1085171578177024001" TargetMode="External" /><Relationship Id="rId431" Type="http://schemas.openxmlformats.org/officeDocument/2006/relationships/hyperlink" Target="https://twitter.com/#!/natalie_berg/status/1085171578177024001" TargetMode="External" /><Relationship Id="rId432" Type="http://schemas.openxmlformats.org/officeDocument/2006/relationships/hyperlink" Target="https://twitter.com/#!/trurating/status/1084896106662703104" TargetMode="External" /><Relationship Id="rId433" Type="http://schemas.openxmlformats.org/officeDocument/2006/relationships/hyperlink" Target="https://twitter.com/#!/trurating/status/1084905469670379520" TargetMode="External" /><Relationship Id="rId434" Type="http://schemas.openxmlformats.org/officeDocument/2006/relationships/hyperlink" Target="https://twitter.com/#!/trurating/status/1085161732027359232" TargetMode="External" /><Relationship Id="rId435" Type="http://schemas.openxmlformats.org/officeDocument/2006/relationships/hyperlink" Target="https://twitter.com/#!/trurating/status/1085161732027359232" TargetMode="External" /><Relationship Id="rId436" Type="http://schemas.openxmlformats.org/officeDocument/2006/relationships/hyperlink" Target="https://twitter.com/#!/trurating/status/1085162499366895616" TargetMode="External" /><Relationship Id="rId437" Type="http://schemas.openxmlformats.org/officeDocument/2006/relationships/hyperlink" Target="https://twitter.com/#!/adinnocenzio/status/1085175575612928006" TargetMode="External" /><Relationship Id="rId438" Type="http://schemas.openxmlformats.org/officeDocument/2006/relationships/hyperlink" Target="https://twitter.com/#!/trurating/status/1085177720722599936" TargetMode="External" /><Relationship Id="rId439" Type="http://schemas.openxmlformats.org/officeDocument/2006/relationships/hyperlink" Target="https://twitter.com/#!/trurating/status/1085198685049446401" TargetMode="External" /><Relationship Id="rId440" Type="http://schemas.openxmlformats.org/officeDocument/2006/relationships/hyperlink" Target="https://twitter.com/#!/andrewbusby/status/1086680740799102976" TargetMode="External" /><Relationship Id="rId441" Type="http://schemas.openxmlformats.org/officeDocument/2006/relationships/hyperlink" Target="https://twitter.com/#!/trurating/status/1085211327314972672" TargetMode="External" /><Relationship Id="rId442" Type="http://schemas.openxmlformats.org/officeDocument/2006/relationships/hyperlink" Target="https://twitter.com/#!/trurating/status/1085225223933300737" TargetMode="External" /><Relationship Id="rId443" Type="http://schemas.openxmlformats.org/officeDocument/2006/relationships/hyperlink" Target="https://twitter.com/#!/trurating/status/1085225223933300737" TargetMode="External" /><Relationship Id="rId444" Type="http://schemas.openxmlformats.org/officeDocument/2006/relationships/hyperlink" Target="https://twitter.com/#!/trurating/status/1085226006368186369" TargetMode="External" /><Relationship Id="rId445" Type="http://schemas.openxmlformats.org/officeDocument/2006/relationships/hyperlink" Target="https://twitter.com/#!/rmhpos/status/1083005840330616832" TargetMode="External" /><Relationship Id="rId446" Type="http://schemas.openxmlformats.org/officeDocument/2006/relationships/hyperlink" Target="https://twitter.com/#!/rmhpos/status/1083443893369065472" TargetMode="External" /><Relationship Id="rId447" Type="http://schemas.openxmlformats.org/officeDocument/2006/relationships/hyperlink" Target="https://twitter.com/#!/rmhpos/status/1085034102481289217" TargetMode="External" /><Relationship Id="rId448" Type="http://schemas.openxmlformats.org/officeDocument/2006/relationships/hyperlink" Target="https://twitter.com/#!/rmhpos/status/1085178588733890560" TargetMode="External" /><Relationship Id="rId449" Type="http://schemas.openxmlformats.org/officeDocument/2006/relationships/hyperlink" Target="https://twitter.com/#!/rmhpos/status/1085178588733890560" TargetMode="External" /><Relationship Id="rId450" Type="http://schemas.openxmlformats.org/officeDocument/2006/relationships/hyperlink" Target="https://twitter.com/#!/rmhpos/status/1085247482659987456" TargetMode="External" /><Relationship Id="rId451" Type="http://schemas.openxmlformats.org/officeDocument/2006/relationships/hyperlink" Target="https://twitter.com/#!/rmhpos/status/1085298358002962432" TargetMode="External" /><Relationship Id="rId452" Type="http://schemas.openxmlformats.org/officeDocument/2006/relationships/hyperlink" Target="https://twitter.com/#!/trurating/status/1083656769631600640" TargetMode="External" /><Relationship Id="rId453" Type="http://schemas.openxmlformats.org/officeDocument/2006/relationships/hyperlink" Target="https://twitter.com/#!/trurating/status/1085179521605738497" TargetMode="External" /><Relationship Id="rId454" Type="http://schemas.openxmlformats.org/officeDocument/2006/relationships/hyperlink" Target="https://twitter.com/#!/trurating/status/1085243803978682368" TargetMode="External" /><Relationship Id="rId455" Type="http://schemas.openxmlformats.org/officeDocument/2006/relationships/hyperlink" Target="https://twitter.com/#!/andrewbusby/status/1086680740799102976" TargetMode="External" /><Relationship Id="rId456" Type="http://schemas.openxmlformats.org/officeDocument/2006/relationships/hyperlink" Target="https://twitter.com/#!/trurating/status/1085245878959517698" TargetMode="External" /><Relationship Id="rId457" Type="http://schemas.openxmlformats.org/officeDocument/2006/relationships/hyperlink" Target="https://twitter.com/#!/trurating/status/1085246226499543041" TargetMode="External" /><Relationship Id="rId458" Type="http://schemas.openxmlformats.org/officeDocument/2006/relationships/hyperlink" Target="https://twitter.com/#!/trurating/status/1085246226499543041" TargetMode="External" /><Relationship Id="rId459" Type="http://schemas.openxmlformats.org/officeDocument/2006/relationships/hyperlink" Target="https://twitter.com/#!/trurating/status/1084516751730229251" TargetMode="External" /><Relationship Id="rId460" Type="http://schemas.openxmlformats.org/officeDocument/2006/relationships/hyperlink" Target="https://twitter.com/#!/trurating/status/1085263153682939907" TargetMode="External" /><Relationship Id="rId461" Type="http://schemas.openxmlformats.org/officeDocument/2006/relationships/hyperlink" Target="https://twitter.com/#!/accuviasw/status/1084947869478649856" TargetMode="External" /><Relationship Id="rId462" Type="http://schemas.openxmlformats.org/officeDocument/2006/relationships/hyperlink" Target="https://twitter.com/#!/accuviasw/status/1084947869478649856" TargetMode="External" /><Relationship Id="rId463" Type="http://schemas.openxmlformats.org/officeDocument/2006/relationships/hyperlink" Target="https://twitter.com/#!/accuviasw/status/1084948450230325249" TargetMode="External" /><Relationship Id="rId464" Type="http://schemas.openxmlformats.org/officeDocument/2006/relationships/hyperlink" Target="https://twitter.com/#!/accuviasw/status/1084948450230325249" TargetMode="External" /><Relationship Id="rId465" Type="http://schemas.openxmlformats.org/officeDocument/2006/relationships/hyperlink" Target="https://twitter.com/#!/accuviasw/status/1085532489005838336" TargetMode="External" /><Relationship Id="rId466" Type="http://schemas.openxmlformats.org/officeDocument/2006/relationships/hyperlink" Target="https://twitter.com/#!/trurating/status/1083005105807507458" TargetMode="External" /><Relationship Id="rId467" Type="http://schemas.openxmlformats.org/officeDocument/2006/relationships/hyperlink" Target="https://twitter.com/#!/trurating/status/1085566575497830400" TargetMode="External" /><Relationship Id="rId468" Type="http://schemas.openxmlformats.org/officeDocument/2006/relationships/hyperlink" Target="https://twitter.com/#!/stevenpdennis/status/1085665458664194049" TargetMode="External" /><Relationship Id="rId469" Type="http://schemas.openxmlformats.org/officeDocument/2006/relationships/hyperlink" Target="https://twitter.com/#!/trurating/status/1085658235338579973" TargetMode="External" /><Relationship Id="rId470" Type="http://schemas.openxmlformats.org/officeDocument/2006/relationships/hyperlink" Target="https://twitter.com/#!/trurating/status/1086008029106057217" TargetMode="External" /><Relationship Id="rId471" Type="http://schemas.openxmlformats.org/officeDocument/2006/relationships/hyperlink" Target="https://twitter.com/#!/trurating/status/1086008029106057217" TargetMode="External" /><Relationship Id="rId472" Type="http://schemas.openxmlformats.org/officeDocument/2006/relationships/hyperlink" Target="https://twitter.com/#!/trurating/status/1084858799519748099" TargetMode="External" /><Relationship Id="rId473" Type="http://schemas.openxmlformats.org/officeDocument/2006/relationships/hyperlink" Target="https://twitter.com/#!/trurating/status/1085162499366895616" TargetMode="External" /><Relationship Id="rId474" Type="http://schemas.openxmlformats.org/officeDocument/2006/relationships/hyperlink" Target="https://twitter.com/#!/trurating/status/1086323996327596032" TargetMode="External" /><Relationship Id="rId475" Type="http://schemas.openxmlformats.org/officeDocument/2006/relationships/hyperlink" Target="https://twitter.com/#!/trurating/status/1084907450346565632" TargetMode="External" /><Relationship Id="rId476" Type="http://schemas.openxmlformats.org/officeDocument/2006/relationships/hyperlink" Target="https://twitter.com/#!/trurating/status/1086323996327596032" TargetMode="External" /><Relationship Id="rId477" Type="http://schemas.openxmlformats.org/officeDocument/2006/relationships/hyperlink" Target="https://twitter.com/#!/trurating/status/1084898256742567936" TargetMode="External" /><Relationship Id="rId478" Type="http://schemas.openxmlformats.org/officeDocument/2006/relationships/hyperlink" Target="https://twitter.com/#!/trurating/status/1086323996327596032" TargetMode="External" /><Relationship Id="rId479" Type="http://schemas.openxmlformats.org/officeDocument/2006/relationships/hyperlink" Target="https://twitter.com/#!/trurating/status/1086323996327596032" TargetMode="External" /><Relationship Id="rId480" Type="http://schemas.openxmlformats.org/officeDocument/2006/relationships/hyperlink" Target="https://twitter.com/#!/trurating/status/1086673043295035393" TargetMode="External" /><Relationship Id="rId481" Type="http://schemas.openxmlformats.org/officeDocument/2006/relationships/hyperlink" Target="https://twitter.com/#!/trurating/status/1086673043295035393" TargetMode="External" /><Relationship Id="rId482" Type="http://schemas.openxmlformats.org/officeDocument/2006/relationships/hyperlink" Target="https://twitter.com/#!/aptos_retail/status/1084954728570806272" TargetMode="External" /><Relationship Id="rId483" Type="http://schemas.openxmlformats.org/officeDocument/2006/relationships/hyperlink" Target="https://twitter.com/#!/aptos_retail/status/1085226182864449537" TargetMode="External" /><Relationship Id="rId484" Type="http://schemas.openxmlformats.org/officeDocument/2006/relationships/hyperlink" Target="https://twitter.com/#!/trurating/status/1083005105807507458" TargetMode="External" /><Relationship Id="rId485" Type="http://schemas.openxmlformats.org/officeDocument/2006/relationships/hyperlink" Target="https://twitter.com/#!/trurating/status/1084849529373913088" TargetMode="External" /><Relationship Id="rId486" Type="http://schemas.openxmlformats.org/officeDocument/2006/relationships/hyperlink" Target="https://twitter.com/#!/trurating/status/1084958310539894784" TargetMode="External" /><Relationship Id="rId487" Type="http://schemas.openxmlformats.org/officeDocument/2006/relationships/hyperlink" Target="https://twitter.com/#!/trurating/status/1085226297943605248" TargetMode="External" /><Relationship Id="rId488" Type="http://schemas.openxmlformats.org/officeDocument/2006/relationships/hyperlink" Target="https://twitter.com/#!/trurating/status/1086673043295035393" TargetMode="External" /><Relationship Id="rId489" Type="http://schemas.openxmlformats.org/officeDocument/2006/relationships/hyperlink" Target="https://twitter.com/#!/trurating/status/1086673043295035393" TargetMode="External" /><Relationship Id="rId490" Type="http://schemas.openxmlformats.org/officeDocument/2006/relationships/hyperlink" Target="https://twitter.com/#!/trurating/status/1086673043295035393" TargetMode="External" /><Relationship Id="rId491" Type="http://schemas.openxmlformats.org/officeDocument/2006/relationships/hyperlink" Target="https://twitter.com/#!/trurating/status/1086673043295035393" TargetMode="External" /><Relationship Id="rId492" Type="http://schemas.openxmlformats.org/officeDocument/2006/relationships/hyperlink" Target="https://twitter.com/#!/trurating/status/1086673043295035393" TargetMode="External" /><Relationship Id="rId493" Type="http://schemas.openxmlformats.org/officeDocument/2006/relationships/hyperlink" Target="https://twitter.com/#!/trurating/status/1086673043295035393" TargetMode="External" /><Relationship Id="rId494" Type="http://schemas.openxmlformats.org/officeDocument/2006/relationships/hyperlink" Target="https://twitter.com/#!/trurating/status/1086673043295035393" TargetMode="External" /><Relationship Id="rId495" Type="http://schemas.openxmlformats.org/officeDocument/2006/relationships/hyperlink" Target="https://twitter.com/#!/trurating/status/1086673043295035393" TargetMode="External" /><Relationship Id="rId496" Type="http://schemas.openxmlformats.org/officeDocument/2006/relationships/hyperlink" Target="https://twitter.com/#!/andrewbusby/status/1086680740799102976" TargetMode="External" /><Relationship Id="rId497" Type="http://schemas.openxmlformats.org/officeDocument/2006/relationships/hyperlink" Target="https://twitter.com/#!/andrewbusby/status/1086680765264523265" TargetMode="External" /><Relationship Id="rId498" Type="http://schemas.openxmlformats.org/officeDocument/2006/relationships/hyperlink" Target="https://twitter.com/#!/trurating/status/1084412493244571649" TargetMode="External" /><Relationship Id="rId499" Type="http://schemas.openxmlformats.org/officeDocument/2006/relationships/hyperlink" Target="https://twitter.com/#!/trurating/status/1084481008890769414" TargetMode="External" /><Relationship Id="rId500" Type="http://schemas.openxmlformats.org/officeDocument/2006/relationships/hyperlink" Target="https://twitter.com/#!/trurating/status/1084823872044781570" TargetMode="External" /><Relationship Id="rId501" Type="http://schemas.openxmlformats.org/officeDocument/2006/relationships/hyperlink" Target="https://twitter.com/#!/trurating/status/1084825740531494913" TargetMode="External" /><Relationship Id="rId502" Type="http://schemas.openxmlformats.org/officeDocument/2006/relationships/hyperlink" Target="https://twitter.com/#!/trurating/status/1084828393890299905" TargetMode="External" /><Relationship Id="rId503" Type="http://schemas.openxmlformats.org/officeDocument/2006/relationships/hyperlink" Target="https://twitter.com/#!/trurating/status/1084835123659329537" TargetMode="External" /><Relationship Id="rId504" Type="http://schemas.openxmlformats.org/officeDocument/2006/relationships/hyperlink" Target="https://twitter.com/#!/trurating/status/1084849529373913088" TargetMode="External" /><Relationship Id="rId505" Type="http://schemas.openxmlformats.org/officeDocument/2006/relationships/hyperlink" Target="https://twitter.com/#!/trurating/status/1084858799519748099" TargetMode="External" /><Relationship Id="rId506" Type="http://schemas.openxmlformats.org/officeDocument/2006/relationships/hyperlink" Target="https://twitter.com/#!/trurating/status/1084869037497020416" TargetMode="External" /><Relationship Id="rId507" Type="http://schemas.openxmlformats.org/officeDocument/2006/relationships/hyperlink" Target="https://twitter.com/#!/trurating/status/1084896106662703104" TargetMode="External" /><Relationship Id="rId508" Type="http://schemas.openxmlformats.org/officeDocument/2006/relationships/hyperlink" Target="https://twitter.com/#!/trurating/status/1084905469670379520" TargetMode="External" /><Relationship Id="rId509" Type="http://schemas.openxmlformats.org/officeDocument/2006/relationships/hyperlink" Target="https://twitter.com/#!/trurating/status/1085161732027359232" TargetMode="External" /><Relationship Id="rId510" Type="http://schemas.openxmlformats.org/officeDocument/2006/relationships/hyperlink" Target="https://twitter.com/#!/trurating/status/1085198685049446401" TargetMode="External" /><Relationship Id="rId511" Type="http://schemas.openxmlformats.org/officeDocument/2006/relationships/hyperlink" Target="https://twitter.com/#!/trurating/status/1085222058072657920" TargetMode="External" /><Relationship Id="rId512" Type="http://schemas.openxmlformats.org/officeDocument/2006/relationships/hyperlink" Target="https://twitter.com/#!/trurating/status/1085250470271217666" TargetMode="External" /><Relationship Id="rId513" Type="http://schemas.openxmlformats.org/officeDocument/2006/relationships/hyperlink" Target="https://twitter.com/#!/trurating/status/1086261219466588160" TargetMode="External" /><Relationship Id="rId514" Type="http://schemas.openxmlformats.org/officeDocument/2006/relationships/hyperlink" Target="https://twitter.com/#!/trurating/status/1086351998709043200" TargetMode="External" /><Relationship Id="rId515" Type="http://schemas.openxmlformats.org/officeDocument/2006/relationships/hyperlink" Target="https://twitter.com/#!/trurating/status/1086673043295035393" TargetMode="External" /><Relationship Id="rId516" Type="http://schemas.openxmlformats.org/officeDocument/2006/relationships/hyperlink" Target="https://twitter.com/#!/andrewbusby/status/1085173262399782912" TargetMode="External" /><Relationship Id="rId517" Type="http://schemas.openxmlformats.org/officeDocument/2006/relationships/hyperlink" Target="https://twitter.com/#!/andrewbusby/status/1086680504244625408" TargetMode="External" /><Relationship Id="rId518" Type="http://schemas.openxmlformats.org/officeDocument/2006/relationships/hyperlink" Target="https://twitter.com/#!/andrewbusby/status/1086680740799102976" TargetMode="External" /><Relationship Id="rId519" Type="http://schemas.openxmlformats.org/officeDocument/2006/relationships/hyperlink" Target="https://twitter.com/#!/andrewbusby/status/1086680765264523265" TargetMode="External" /><Relationship Id="rId520" Type="http://schemas.openxmlformats.org/officeDocument/2006/relationships/hyperlink" Target="https://twitter.com/#!/trurating/status/1084481008890769414" TargetMode="External" /><Relationship Id="rId521" Type="http://schemas.openxmlformats.org/officeDocument/2006/relationships/hyperlink" Target="https://twitter.com/#!/trurating/status/1084869037497020416" TargetMode="External" /><Relationship Id="rId522" Type="http://schemas.openxmlformats.org/officeDocument/2006/relationships/hyperlink" Target="https://twitter.com/#!/trurating/status/1085162499366895616" TargetMode="External" /><Relationship Id="rId523" Type="http://schemas.openxmlformats.org/officeDocument/2006/relationships/hyperlink" Target="https://twitter.com/#!/trurating/status/1086673043295035393" TargetMode="External" /><Relationship Id="rId524" Type="http://schemas.openxmlformats.org/officeDocument/2006/relationships/hyperlink" Target="https://twitter.com/#!/mazzaknights/status/1084892406699487233" TargetMode="External" /><Relationship Id="rId525" Type="http://schemas.openxmlformats.org/officeDocument/2006/relationships/hyperlink" Target="https://twitter.com/#!/smarterretail/status/1087393168738394113" TargetMode="External" /><Relationship Id="rId526" Type="http://schemas.openxmlformats.org/officeDocument/2006/relationships/hyperlink" Target="https://twitter.com/#!/trurating/status/1083823161865629699" TargetMode="External" /><Relationship Id="rId527" Type="http://schemas.openxmlformats.org/officeDocument/2006/relationships/hyperlink" Target="https://twitter.com/#!/trurating/status/1083823672878604288" TargetMode="External" /><Relationship Id="rId528" Type="http://schemas.openxmlformats.org/officeDocument/2006/relationships/hyperlink" Target="https://twitter.com/#!/trurating/status/1084504496393334784" TargetMode="External" /><Relationship Id="rId529" Type="http://schemas.openxmlformats.org/officeDocument/2006/relationships/hyperlink" Target="https://twitter.com/#!/trurating/status/1084852661877276673" TargetMode="External" /><Relationship Id="rId530" Type="http://schemas.openxmlformats.org/officeDocument/2006/relationships/hyperlink" Target="https://twitter.com/#!/trurating/status/1084889789155794944" TargetMode="External" /><Relationship Id="rId531" Type="http://schemas.openxmlformats.org/officeDocument/2006/relationships/hyperlink" Target="https://twitter.com/#!/trurating/status/1084894469965504512" TargetMode="External" /><Relationship Id="rId532" Type="http://schemas.openxmlformats.org/officeDocument/2006/relationships/hyperlink" Target="https://twitter.com/#!/trurating/status/1085162499366895616" TargetMode="External" /><Relationship Id="rId533" Type="http://schemas.openxmlformats.org/officeDocument/2006/relationships/hyperlink" Target="https://twitter.com/#!/trurating/status/1085197393170071552" TargetMode="External" /><Relationship Id="rId534" Type="http://schemas.openxmlformats.org/officeDocument/2006/relationships/hyperlink" Target="https://twitter.com/#!/trurating/status/1085198685049446401" TargetMode="External" /><Relationship Id="rId535" Type="http://schemas.openxmlformats.org/officeDocument/2006/relationships/hyperlink" Target="https://twitter.com/#!/trurating/status/1085211638054170624" TargetMode="External" /><Relationship Id="rId536" Type="http://schemas.openxmlformats.org/officeDocument/2006/relationships/hyperlink" Target="https://twitter.com/#!/trurating/status/1085248982870315009" TargetMode="External" /><Relationship Id="rId537" Type="http://schemas.openxmlformats.org/officeDocument/2006/relationships/hyperlink" Target="https://twitter.com/#!/trurating/status/1085300713016578048" TargetMode="External" /><Relationship Id="rId538" Type="http://schemas.openxmlformats.org/officeDocument/2006/relationships/hyperlink" Target="https://twitter.com/#!/trurating/status/1086260885469958144" TargetMode="External" /><Relationship Id="rId539" Type="http://schemas.openxmlformats.org/officeDocument/2006/relationships/hyperlink" Target="https://twitter.com/#!/trurating/status/1086351652234375170" TargetMode="External" /><Relationship Id="rId540" Type="http://schemas.openxmlformats.org/officeDocument/2006/relationships/hyperlink" Target="https://twitter.com/#!/trurating/status/1087718552163966976" TargetMode="External" /><Relationship Id="rId541" Type="http://schemas.openxmlformats.org/officeDocument/2006/relationships/hyperlink" Target="https://twitter.com/#!/trurating/status/1087718552163966976" TargetMode="External" /><Relationship Id="rId542" Type="http://schemas.openxmlformats.org/officeDocument/2006/relationships/hyperlink" Target="https://twitter.com/#!/trurating/status/1087718552163966976" TargetMode="External" /><Relationship Id="rId543" Type="http://schemas.openxmlformats.org/officeDocument/2006/relationships/hyperlink" Target="https://twitter.com/#!/trurating/status/1087718552163966976" TargetMode="External" /><Relationship Id="rId544" Type="http://schemas.openxmlformats.org/officeDocument/2006/relationships/hyperlink" Target="https://twitter.com/#!/ricardo_belmar/status/1084893985724878848" TargetMode="External" /><Relationship Id="rId545" Type="http://schemas.openxmlformats.org/officeDocument/2006/relationships/hyperlink" Target="https://twitter.com/#!/ricardo_belmar/status/1084893985724878848" TargetMode="External" /><Relationship Id="rId546" Type="http://schemas.openxmlformats.org/officeDocument/2006/relationships/hyperlink" Target="https://twitter.com/#!/subziwalla/status/1087404628227047425" TargetMode="External" /><Relationship Id="rId547" Type="http://schemas.openxmlformats.org/officeDocument/2006/relationships/hyperlink" Target="https://twitter.com/#!/subziwalla/status/1087404628227047425" TargetMode="External" /><Relationship Id="rId548" Type="http://schemas.openxmlformats.org/officeDocument/2006/relationships/hyperlink" Target="https://twitter.com/#!/subziwalla/status/1087404628227047425" TargetMode="External" /><Relationship Id="rId549" Type="http://schemas.openxmlformats.org/officeDocument/2006/relationships/hyperlink" Target="https://twitter.com/#!/smarterretail/status/1087393168738394113" TargetMode="External" /><Relationship Id="rId550" Type="http://schemas.openxmlformats.org/officeDocument/2006/relationships/hyperlink" Target="https://twitter.com/#!/smarterretail/status/1087408062502260737" TargetMode="External" /><Relationship Id="rId551" Type="http://schemas.openxmlformats.org/officeDocument/2006/relationships/hyperlink" Target="https://twitter.com/#!/ricardo_belmar/status/1087741159936536578" TargetMode="External" /><Relationship Id="rId552" Type="http://schemas.openxmlformats.org/officeDocument/2006/relationships/hyperlink" Target="https://twitter.com/#!/smarterretail/status/1087393168738394113" TargetMode="External" /><Relationship Id="rId553" Type="http://schemas.openxmlformats.org/officeDocument/2006/relationships/hyperlink" Target="https://twitter.com/#!/smarterretail/status/1087408062502260737" TargetMode="External" /><Relationship Id="rId554" Type="http://schemas.openxmlformats.org/officeDocument/2006/relationships/hyperlink" Target="https://twitter.com/#!/ricardo_belmar/status/1087741159936536578" TargetMode="External" /><Relationship Id="rId555" Type="http://schemas.openxmlformats.org/officeDocument/2006/relationships/hyperlink" Target="https://twitter.com/#!/smarterretail/status/1087393168738394113" TargetMode="External" /><Relationship Id="rId556" Type="http://schemas.openxmlformats.org/officeDocument/2006/relationships/hyperlink" Target="https://twitter.com/#!/smarterretail/status/1087408062502260737" TargetMode="External" /><Relationship Id="rId557" Type="http://schemas.openxmlformats.org/officeDocument/2006/relationships/hyperlink" Target="https://twitter.com/#!/ricardo_belmar/status/1087741159936536578" TargetMode="External" /><Relationship Id="rId558" Type="http://schemas.openxmlformats.org/officeDocument/2006/relationships/hyperlink" Target="https://twitter.com/#!/ricardo_belmar/status/1087741159936536578" TargetMode="External" /><Relationship Id="rId559" Type="http://schemas.openxmlformats.org/officeDocument/2006/relationships/hyperlink" Target="https://twitter.com/#!/ethicalthink/status/1087813649589329920" TargetMode="External" /><Relationship Id="rId560" Type="http://schemas.openxmlformats.org/officeDocument/2006/relationships/hyperlink" Target="https://api.twitter.com/1.1/geo/id/01a9a39529b27f36.json" TargetMode="External" /><Relationship Id="rId561" Type="http://schemas.openxmlformats.org/officeDocument/2006/relationships/hyperlink" Target="https://api.twitter.com/1.1/geo/id/01a9a39529b27f36.json" TargetMode="External" /><Relationship Id="rId562" Type="http://schemas.openxmlformats.org/officeDocument/2006/relationships/hyperlink" Target="https://api.twitter.com/1.1/geo/id/01a9a39529b27f36.json" TargetMode="External" /><Relationship Id="rId563" Type="http://schemas.openxmlformats.org/officeDocument/2006/relationships/hyperlink" Target="https://api.twitter.com/1.1/geo/id/27485069891a7938.json" TargetMode="External" /><Relationship Id="rId564" Type="http://schemas.openxmlformats.org/officeDocument/2006/relationships/hyperlink" Target="https://api.twitter.com/1.1/geo/id/01a9a39529b27f36.json" TargetMode="External" /><Relationship Id="rId565" Type="http://schemas.openxmlformats.org/officeDocument/2006/relationships/comments" Target="../comments1.xml" /><Relationship Id="rId566" Type="http://schemas.openxmlformats.org/officeDocument/2006/relationships/vmlDrawing" Target="../drawings/vmlDrawing1.vml" /><Relationship Id="rId567" Type="http://schemas.openxmlformats.org/officeDocument/2006/relationships/table" Target="../tables/table1.xml" /><Relationship Id="rId56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aymentweek.com/2019-1-10-intelligent-customer-feedback-retailers-via-new-gk-software-trurating-partnership/?utm_source=dlvr.it&amp;utm_medium=twitter" TargetMode="External" /><Relationship Id="rId2" Type="http://schemas.openxmlformats.org/officeDocument/2006/relationships/hyperlink" Target="https://www.thepaypers.com/ecommerce/gk-software-trurating-team-up-for-intelligent-customer-feedback-for-retailers/776809-25?utm_source=dlvr.it&amp;utm_medium=twitter" TargetMode="External" /><Relationship Id="rId3" Type="http://schemas.openxmlformats.org/officeDocument/2006/relationships/hyperlink" Target="https://www.destinationcrm.com/Articles/ReadArticle.aspx?ArticleID=129358" TargetMode="External" /><Relationship Id="rId4" Type="http://schemas.openxmlformats.org/officeDocument/2006/relationships/hyperlink" Target="https://twitter.com/i/web/status/1084871269554810881" TargetMode="External" /><Relationship Id="rId5" Type="http://schemas.openxmlformats.org/officeDocument/2006/relationships/hyperlink" Target="https://twitter.com/i/web/status/1085298358002962432" TargetMode="External" /><Relationship Id="rId6" Type="http://schemas.openxmlformats.org/officeDocument/2006/relationships/hyperlink" Target="https://twitter.com/i/web/status/1085534294318161920" TargetMode="External" /><Relationship Id="rId7" Type="http://schemas.openxmlformats.org/officeDocument/2006/relationships/hyperlink" Target="https://twitter.com/TruRating/status/1086261219466588160" TargetMode="External" /><Relationship Id="rId8" Type="http://schemas.openxmlformats.org/officeDocument/2006/relationships/hyperlink" Target="https://twitter.com/SmarterRetail/status/1086352009836544001" TargetMode="External" /><Relationship Id="rId9" Type="http://schemas.openxmlformats.org/officeDocument/2006/relationships/hyperlink" Target="https://twitter.com/i/web/status/1087408062502260737" TargetMode="External" /><Relationship Id="rId10" Type="http://schemas.openxmlformats.org/officeDocument/2006/relationships/hyperlink" Target="https://twitter.com/i/web/status/1087399399691558914" TargetMode="External" /><Relationship Id="rId11" Type="http://schemas.openxmlformats.org/officeDocument/2006/relationships/hyperlink" Target="https://paymentweek.com/2019-1-10-intelligent-customer-feedback-retailers-via-new-gk-software-trurating-partnership/" TargetMode="External" /><Relationship Id="rId12" Type="http://schemas.openxmlformats.org/officeDocument/2006/relationships/hyperlink" Target="https://paymentweek.com/2019-1-10-intelligent-customer-feedback-retailers-via-new-gk-software-trurating-partnership/" TargetMode="External" /><Relationship Id="rId13" Type="http://schemas.openxmlformats.org/officeDocument/2006/relationships/hyperlink" Target="https://paymentweek.com/2019-1-10-intelligent-customer-feedback-retailers-via-new-gk-software-trurating-partnership/" TargetMode="External" /><Relationship Id="rId14" Type="http://schemas.openxmlformats.org/officeDocument/2006/relationships/hyperlink" Target="https://twitter.com/i/web/status/1084830934828933120" TargetMode="External" /><Relationship Id="rId15" Type="http://schemas.openxmlformats.org/officeDocument/2006/relationships/hyperlink" Target="https://twitter.com/i/web/status/1084844225789800449" TargetMode="External" /><Relationship Id="rId16" Type="http://schemas.openxmlformats.org/officeDocument/2006/relationships/hyperlink" Target="https://twitter.com/i/web/status/1084829483993952256" TargetMode="External" /><Relationship Id="rId17" Type="http://schemas.openxmlformats.org/officeDocument/2006/relationships/hyperlink" Target="https://gems.trurating.com/2019/01/15/nrf-2019-5-key-takeaways-so-far/?utm_source=Social&amp;utm_medium=TW&amp;utm_campaign=NRF%20Blog%20Post" TargetMode="External" /><Relationship Id="rId18" Type="http://schemas.openxmlformats.org/officeDocument/2006/relationships/hyperlink" Target="https://twitter.com/ricardo_belmar/status/1085180141431607298" TargetMode="External" /><Relationship Id="rId19" Type="http://schemas.openxmlformats.org/officeDocument/2006/relationships/hyperlink" Target="https://twitter.com/jknowles_bjss/status/1085210147696402432" TargetMode="External" /><Relationship Id="rId20" Type="http://schemas.openxmlformats.org/officeDocument/2006/relationships/hyperlink" Target="https://twitter.com/jonerp/status/1085223337364779009" TargetMode="External" /><Relationship Id="rId21" Type="http://schemas.openxmlformats.org/officeDocument/2006/relationships/hyperlink" Target="https://www.youtube.com/watch?v=r0fBuRJGwrA" TargetMode="External" /><Relationship Id="rId22" Type="http://schemas.openxmlformats.org/officeDocument/2006/relationships/hyperlink" Target="https://twitter.com/i/web/status/1085243803978682368" TargetMode="External" /><Relationship Id="rId23" Type="http://schemas.openxmlformats.org/officeDocument/2006/relationships/hyperlink" Target="https://twitter.com/femalequotient/status/1085243702274998272" TargetMode="External" /><Relationship Id="rId24" Type="http://schemas.openxmlformats.org/officeDocument/2006/relationships/hyperlink" Target="https://twitter.com/i/web/status/1084516751730229251" TargetMode="External" /><Relationship Id="rId25" Type="http://schemas.openxmlformats.org/officeDocument/2006/relationships/hyperlink" Target="https://twitter.com/i/web/status/1085263153682939907" TargetMode="External" /><Relationship Id="rId26" Type="http://schemas.openxmlformats.org/officeDocument/2006/relationships/hyperlink" Target="https://www.trurating.com/NRF2019" TargetMode="External" /><Relationship Id="rId27" Type="http://schemas.openxmlformats.org/officeDocument/2006/relationships/hyperlink" Target="https://twitter.com/TruRating/status/1085658235338579973" TargetMode="External" /><Relationship Id="rId28" Type="http://schemas.openxmlformats.org/officeDocument/2006/relationships/hyperlink" Target="https://www.forbes.com/sites/stevendennis/2019/01/10/out-on-a-limb-my-14-predictions-for-retail-in-2019/#3b6b59801f0c" TargetMode="External" /><Relationship Id="rId29" Type="http://schemas.openxmlformats.org/officeDocument/2006/relationships/hyperlink" Target="https://twitter.com/trurating/status/1084849529373913088" TargetMode="External" /><Relationship Id="rId30" Type="http://schemas.openxmlformats.org/officeDocument/2006/relationships/hyperlink" Target="https://twitter.com/trurating/status/1084849529373913088" TargetMode="External" /><Relationship Id="rId31" Type="http://schemas.openxmlformats.org/officeDocument/2006/relationships/hyperlink" Target="https://twitter.com/i/web/status/1084823872044781570" TargetMode="External" /><Relationship Id="rId32" Type="http://schemas.openxmlformats.org/officeDocument/2006/relationships/hyperlink" Target="https://twitter.com/i/web/status/1084825740531494913" TargetMode="External" /><Relationship Id="rId33" Type="http://schemas.openxmlformats.org/officeDocument/2006/relationships/hyperlink" Target="https://twitter.com/i/web/status/1084828393890299905" TargetMode="External" /><Relationship Id="rId34" Type="http://schemas.openxmlformats.org/officeDocument/2006/relationships/hyperlink" Target="https://twitter.com/i/web/status/1084869037497020416" TargetMode="External" /><Relationship Id="rId35" Type="http://schemas.openxmlformats.org/officeDocument/2006/relationships/hyperlink" Target="https://twitter.com/i/web/status/1086261219466588160" TargetMode="External" /><Relationship Id="rId36" Type="http://schemas.openxmlformats.org/officeDocument/2006/relationships/hyperlink" Target="https://twitter.com/i/web/status/1086351998709043200" TargetMode="External" /><Relationship Id="rId37" Type="http://schemas.openxmlformats.org/officeDocument/2006/relationships/hyperlink" Target="https://twitter.com/TruRating/status/1085162499366895616" TargetMode="External" /><Relationship Id="rId38" Type="http://schemas.openxmlformats.org/officeDocument/2006/relationships/hyperlink" Target="https://streetfightmag.com/2019/01/11/this-solution-showcases-the-future-of-collecting-customer-feedback-at-pos/" TargetMode="External" /><Relationship Id="rId39" Type="http://schemas.openxmlformats.org/officeDocument/2006/relationships/hyperlink" Target="https://twitter.com/streetfightmag/status/1083761830789492736" TargetMode="External" /><Relationship Id="rId40" Type="http://schemas.openxmlformats.org/officeDocument/2006/relationships/hyperlink" Target="https://twitter.com/mazzaknights/status/1084886668673536002" TargetMode="External" /><Relationship Id="rId41" Type="http://schemas.openxmlformats.org/officeDocument/2006/relationships/hyperlink" Target="https://twitter.com/ricardo_belmar/status/1085183020368302080" TargetMode="External" /><Relationship Id="rId42" Type="http://schemas.openxmlformats.org/officeDocument/2006/relationships/hyperlink" Target="https://twitter.com/Tiffani_Bova/status/1085209728265998337" TargetMode="External" /><Relationship Id="rId43" Type="http://schemas.openxmlformats.org/officeDocument/2006/relationships/hyperlink" Target="https://twitter.com/TheGrok/status/1085239568163655681" TargetMode="External" /><Relationship Id="rId44" Type="http://schemas.openxmlformats.org/officeDocument/2006/relationships/hyperlink" Target="https://twitter.com/RMHPos/status/1085298358002962432" TargetMode="External" /><Relationship Id="rId45" Type="http://schemas.openxmlformats.org/officeDocument/2006/relationships/hyperlink" Target="https://twitter.com/i/web/status/1086260885469958144" TargetMode="External" /><Relationship Id="rId46" Type="http://schemas.openxmlformats.org/officeDocument/2006/relationships/hyperlink" Target="https://twitter.com/i/web/status/1086351652234375170" TargetMode="External" /><Relationship Id="rId47" Type="http://schemas.openxmlformats.org/officeDocument/2006/relationships/hyperlink" Target="https://www.google.com/url?rct=j&amp;sa=t&amp;url=https://www.prweb.com/releases/trurating_announces_partnership_with_tsys_to_provide_savvy_retailers_with_smarter_customer_insights/prweb16048134.htm&amp;ct=ga&amp;cd=CAIyGmY2MjVlNmMzMzQ0ZTliZTY6Y29tOmVuOlVT&amp;usg=AFQjCNEF38-fbWWIeKiwsEqEYVMP3NoAOQ" TargetMode="External" /><Relationship Id="rId48" Type="http://schemas.openxmlformats.org/officeDocument/2006/relationships/hyperlink" Target="https://pbs.twimg.com/media/Dw4tyUNX0AE7Bxk.jpg" TargetMode="External" /><Relationship Id="rId49" Type="http://schemas.openxmlformats.org/officeDocument/2006/relationships/hyperlink" Target="https://pbs.twimg.com/media/Dw4xUexU0AIirYD.jpg" TargetMode="External" /><Relationship Id="rId50" Type="http://schemas.openxmlformats.org/officeDocument/2006/relationships/hyperlink" Target="https://pbs.twimg.com/media/Dw9Rbr6WkAA8AIo.jpg" TargetMode="External" /><Relationship Id="rId51" Type="http://schemas.openxmlformats.org/officeDocument/2006/relationships/hyperlink" Target="https://pbs.twimg.com/media/Dw9Rbr6WkAA8AIo.jpg" TargetMode="External" /><Relationship Id="rId52" Type="http://schemas.openxmlformats.org/officeDocument/2006/relationships/hyperlink" Target="https://pbs.twimg.com/media/DwkqS5eU0AAA1KA.jpg" TargetMode="External" /><Relationship Id="rId53" Type="http://schemas.openxmlformats.org/officeDocument/2006/relationships/hyperlink" Target="https://pbs.twimg.com/ext_tw_video_thumb/1085177310809112577/pu/img/guuWc_Z1VmX_VTua.jpg" TargetMode="External" /><Relationship Id="rId54" Type="http://schemas.openxmlformats.org/officeDocument/2006/relationships/hyperlink" Target="https://pbs.twimg.com/media/DxCWCq7XcAADz_c.jpg" TargetMode="External" /><Relationship Id="rId55" Type="http://schemas.openxmlformats.org/officeDocument/2006/relationships/hyperlink" Target="https://pbs.twimg.com/media/DweaS1EWwAUQ6Z-.jpg" TargetMode="External" /><Relationship Id="rId56" Type="http://schemas.openxmlformats.org/officeDocument/2006/relationships/hyperlink" Target="https://pbs.twimg.com/media/Dw6IkfgX0AAFRYW.jpg" TargetMode="External" /><Relationship Id="rId57" Type="http://schemas.openxmlformats.org/officeDocument/2006/relationships/hyperlink" Target="https://pbs.twimg.com/media/Dw4o5ATUUAY5tiT.jpg" TargetMode="External" /><Relationship Id="rId58" Type="http://schemas.openxmlformats.org/officeDocument/2006/relationships/hyperlink" Target="https://pbs.twimg.com/media/DwybYnlWwAAl7wo.jpg" TargetMode="External" /><Relationship Id="rId59" Type="http://schemas.openxmlformats.org/officeDocument/2006/relationships/hyperlink" Target="https://pbs.twimg.com/tweet_video_thumb/Dw4bb10VsAIXQ0e.jpg" TargetMode="External" /><Relationship Id="rId60" Type="http://schemas.openxmlformats.org/officeDocument/2006/relationships/hyperlink" Target="https://pbs.twimg.com/tweet_video_thumb/Dw-VgzRXcAMoXVR.jpg" TargetMode="External" /><Relationship Id="rId61" Type="http://schemas.openxmlformats.org/officeDocument/2006/relationships/hyperlink" Target="https://pbs.twimg.com/tweet_video_thumb/Dwzu50iXQAAHVhw.jpg" TargetMode="External" /><Relationship Id="rId62" Type="http://schemas.openxmlformats.org/officeDocument/2006/relationships/hyperlink" Target="https://pbs.twimg.com/media/Dw4rppOUUAAC_G4.jpg" TargetMode="External" /><Relationship Id="rId63" Type="http://schemas.openxmlformats.org/officeDocument/2006/relationships/hyperlink" Target="http://pbs.twimg.com/profile_images/2995195932/06d6ffaa218d344678ffe3df160ed42f_normal.png" TargetMode="External" /><Relationship Id="rId64" Type="http://schemas.openxmlformats.org/officeDocument/2006/relationships/hyperlink" Target="http://pbs.twimg.com/profile_images/915514863559966720/d0L1gMRJ_normal.jpg" TargetMode="External" /><Relationship Id="rId65" Type="http://schemas.openxmlformats.org/officeDocument/2006/relationships/hyperlink" Target="http://pbs.twimg.com/profile_images/806914304561684480/e4EvbujK_normal.jpg" TargetMode="External" /><Relationship Id="rId66" Type="http://schemas.openxmlformats.org/officeDocument/2006/relationships/hyperlink" Target="http://pbs.twimg.com/profile_images/1013074160594161664/HsKabffQ_normal.jpg" TargetMode="External" /><Relationship Id="rId67" Type="http://schemas.openxmlformats.org/officeDocument/2006/relationships/hyperlink" Target="http://pbs.twimg.com/profile_images/983841192566669317/uMY7jTWU_normal.jpg" TargetMode="External" /><Relationship Id="rId68" Type="http://schemas.openxmlformats.org/officeDocument/2006/relationships/hyperlink" Target="http://pbs.twimg.com/profile_images/1068156781476630528/pqUSEn55_normal.jpg" TargetMode="External" /><Relationship Id="rId69" Type="http://schemas.openxmlformats.org/officeDocument/2006/relationships/hyperlink" Target="http://pbs.twimg.com/profile_images/702957825471807489/9CePV0fJ_normal.png" TargetMode="External" /><Relationship Id="rId70" Type="http://schemas.openxmlformats.org/officeDocument/2006/relationships/hyperlink" Target="http://pbs.twimg.com/profile_images/727970024263159809/Gu5q6a9G_normal.jpg" TargetMode="External" /><Relationship Id="rId71" Type="http://schemas.openxmlformats.org/officeDocument/2006/relationships/hyperlink" Target="http://pbs.twimg.com/profile_images/3034310687/56427608f2b0b089c98c5aac2627cac0_normal.jpeg" TargetMode="External" /><Relationship Id="rId72" Type="http://schemas.openxmlformats.org/officeDocument/2006/relationships/hyperlink" Target="http://pbs.twimg.com/profile_images/3034310687/56427608f2b0b089c98c5aac2627cac0_normal.jpeg" TargetMode="External" /><Relationship Id="rId73" Type="http://schemas.openxmlformats.org/officeDocument/2006/relationships/hyperlink" Target="http://pbs.twimg.com/profile_images/3034310687/56427608f2b0b089c98c5aac2627cac0_normal.jpeg" TargetMode="External" /><Relationship Id="rId74" Type="http://schemas.openxmlformats.org/officeDocument/2006/relationships/hyperlink" Target="http://pbs.twimg.com/profile_images/660759706554748928/oljnXKAM_normal.jpg" TargetMode="External" /><Relationship Id="rId75" Type="http://schemas.openxmlformats.org/officeDocument/2006/relationships/hyperlink" Target="http://pbs.twimg.com/profile_images/740627963557744640/Ac0eZ0jS_normal.jpg" TargetMode="External" /><Relationship Id="rId76" Type="http://schemas.openxmlformats.org/officeDocument/2006/relationships/hyperlink" Target="http://pbs.twimg.com/profile_images/277782730/jem1_normal.jpg" TargetMode="External" /><Relationship Id="rId77" Type="http://schemas.openxmlformats.org/officeDocument/2006/relationships/hyperlink" Target="http://pbs.twimg.com/profile_images/521694758696009729/mD8iRcEp_normal.jpeg" TargetMode="External" /><Relationship Id="rId78" Type="http://schemas.openxmlformats.org/officeDocument/2006/relationships/hyperlink" Target="http://pbs.twimg.com/profile_images/1044972582011916288/YLmBv_N5_normal.jpg" TargetMode="External" /><Relationship Id="rId79" Type="http://schemas.openxmlformats.org/officeDocument/2006/relationships/hyperlink" Target="http://pbs.twimg.com/profile_images/1044972582011916288/YLmBv_N5_normal.jpg" TargetMode="External" /><Relationship Id="rId80" Type="http://schemas.openxmlformats.org/officeDocument/2006/relationships/hyperlink" Target="http://pbs.twimg.com/profile_images/956747498516721670/XSoGIQz4_normal.jpg" TargetMode="External" /><Relationship Id="rId81" Type="http://schemas.openxmlformats.org/officeDocument/2006/relationships/hyperlink" Target="http://pbs.twimg.com/profile_images/758057972429881344/6E1xYbQ3_normal.jpg" TargetMode="External" /><Relationship Id="rId82" Type="http://schemas.openxmlformats.org/officeDocument/2006/relationships/hyperlink" Target="http://pbs.twimg.com/profile_images/758057972429881344/6E1xYbQ3_normal.jpg" TargetMode="External" /><Relationship Id="rId83" Type="http://schemas.openxmlformats.org/officeDocument/2006/relationships/hyperlink" Target="http://pbs.twimg.com/profile_images/809808421176287232/xp5vYzEI_normal.jpg" TargetMode="External" /><Relationship Id="rId84" Type="http://schemas.openxmlformats.org/officeDocument/2006/relationships/hyperlink" Target="http://pbs.twimg.com/profile_images/1046600660005908485/JxEDBnOa_normal.jpg" TargetMode="External" /><Relationship Id="rId85" Type="http://schemas.openxmlformats.org/officeDocument/2006/relationships/hyperlink" Target="http://pbs.twimg.com/profile_images/978420314412548099/HSsRQE2N_normal.jpg" TargetMode="External" /><Relationship Id="rId86" Type="http://schemas.openxmlformats.org/officeDocument/2006/relationships/hyperlink" Target="http://pbs.twimg.com/profile_images/941009833926344704/gicrE24c_normal.jpg" TargetMode="External" /><Relationship Id="rId87" Type="http://schemas.openxmlformats.org/officeDocument/2006/relationships/hyperlink" Target="http://pbs.twimg.com/profile_images/941009833926344704/gicrE24c_normal.jpg" TargetMode="External" /><Relationship Id="rId88" Type="http://schemas.openxmlformats.org/officeDocument/2006/relationships/hyperlink" Target="http://pbs.twimg.com/profile_images/941009833926344704/gicrE24c_normal.jpg" TargetMode="External" /><Relationship Id="rId89" Type="http://schemas.openxmlformats.org/officeDocument/2006/relationships/hyperlink" Target="http://pbs.twimg.com/profile_images/1080398583000633345/qwFLWNM3_normal.jpg" TargetMode="External" /><Relationship Id="rId90" Type="http://schemas.openxmlformats.org/officeDocument/2006/relationships/hyperlink" Target="http://pbs.twimg.com/profile_images/1080398583000633345/qwFLWNM3_normal.jpg" TargetMode="External" /><Relationship Id="rId91" Type="http://schemas.openxmlformats.org/officeDocument/2006/relationships/hyperlink" Target="http://pbs.twimg.com/profile_images/1080398583000633345/qwFLWNM3_normal.jpg" TargetMode="External" /><Relationship Id="rId92" Type="http://schemas.openxmlformats.org/officeDocument/2006/relationships/hyperlink" Target="http://pbs.twimg.com/profile_images/1080398583000633345/qwFLWNM3_normal.jpg" TargetMode="External" /><Relationship Id="rId93" Type="http://schemas.openxmlformats.org/officeDocument/2006/relationships/hyperlink" Target="http://pbs.twimg.com/profile_images/1080398583000633345/qwFLWNM3_normal.jpg" TargetMode="External" /><Relationship Id="rId94" Type="http://schemas.openxmlformats.org/officeDocument/2006/relationships/hyperlink" Target="http://pbs.twimg.com/profile_images/1080398583000633345/qwFLWNM3_normal.jpg" TargetMode="External" /><Relationship Id="rId95" Type="http://schemas.openxmlformats.org/officeDocument/2006/relationships/hyperlink" Target="http://pbs.twimg.com/profile_images/1080398583000633345/qwFLWNM3_normal.jpg" TargetMode="External" /><Relationship Id="rId96" Type="http://schemas.openxmlformats.org/officeDocument/2006/relationships/hyperlink" Target="https://pbs.twimg.com/media/Dw4tyUNX0AE7Bxk.jpg" TargetMode="External" /><Relationship Id="rId97" Type="http://schemas.openxmlformats.org/officeDocument/2006/relationships/hyperlink" Target="http://pbs.twimg.com/profile_images/1080398583000633345/qwFLWNM3_normal.jpg" TargetMode="External" /><Relationship Id="rId98" Type="http://schemas.openxmlformats.org/officeDocument/2006/relationships/hyperlink" Target="https://pbs.twimg.com/media/Dw4xUexU0AIirYD.jpg" TargetMode="External" /><Relationship Id="rId99" Type="http://schemas.openxmlformats.org/officeDocument/2006/relationships/hyperlink" Target="http://pbs.twimg.com/profile_images/1080398583000633345/qwFLWNM3_normal.jpg" TargetMode="External" /><Relationship Id="rId100" Type="http://schemas.openxmlformats.org/officeDocument/2006/relationships/hyperlink" Target="http://pbs.twimg.com/profile_images/1080398583000633345/qwFLWNM3_normal.jpg" TargetMode="External" /><Relationship Id="rId101" Type="http://schemas.openxmlformats.org/officeDocument/2006/relationships/hyperlink" Target="http://pbs.twimg.com/profile_images/1080398583000633345/qwFLWNM3_normal.jpg" TargetMode="External" /><Relationship Id="rId102" Type="http://schemas.openxmlformats.org/officeDocument/2006/relationships/hyperlink" Target="http://pbs.twimg.com/profile_images/1080398583000633345/qwFLWNM3_normal.jpg" TargetMode="External" /><Relationship Id="rId103" Type="http://schemas.openxmlformats.org/officeDocument/2006/relationships/hyperlink" Target="http://pbs.twimg.com/profile_images/1080398583000633345/qwFLWNM3_normal.jpg" TargetMode="External" /><Relationship Id="rId104" Type="http://schemas.openxmlformats.org/officeDocument/2006/relationships/hyperlink" Target="http://pbs.twimg.com/profile_images/1080398583000633345/qwFLWNM3_normal.jpg" TargetMode="External" /><Relationship Id="rId105" Type="http://schemas.openxmlformats.org/officeDocument/2006/relationships/hyperlink" Target="http://pbs.twimg.com/profile_images/1080398583000633345/qwFLWNM3_normal.jpg" TargetMode="External" /><Relationship Id="rId106" Type="http://schemas.openxmlformats.org/officeDocument/2006/relationships/hyperlink" Target="http://pbs.twimg.com/profile_images/1080398583000633345/qwFLWNM3_normal.jpg" TargetMode="External" /><Relationship Id="rId107" Type="http://schemas.openxmlformats.org/officeDocument/2006/relationships/hyperlink" Target="http://pbs.twimg.com/profile_images/1080398583000633345/qwFLWNM3_normal.jpg" TargetMode="External" /><Relationship Id="rId108" Type="http://schemas.openxmlformats.org/officeDocument/2006/relationships/hyperlink" Target="http://pbs.twimg.com/profile_images/1080398583000633345/qwFLWNM3_normal.jpg" TargetMode="External" /><Relationship Id="rId109" Type="http://schemas.openxmlformats.org/officeDocument/2006/relationships/hyperlink" Target="http://pbs.twimg.com/profile_images/1062834453163270144/j8Nh8Wvf_normal.jpg" TargetMode="External" /><Relationship Id="rId110" Type="http://schemas.openxmlformats.org/officeDocument/2006/relationships/hyperlink" Target="http://pbs.twimg.com/profile_images/1080398583000633345/qwFLWNM3_normal.jpg" TargetMode="External" /><Relationship Id="rId111" Type="http://schemas.openxmlformats.org/officeDocument/2006/relationships/hyperlink" Target="https://pbs.twimg.com/media/Dw9Rbr6WkAA8AIo.jpg" TargetMode="External" /><Relationship Id="rId112" Type="http://schemas.openxmlformats.org/officeDocument/2006/relationships/hyperlink" Target="https://pbs.twimg.com/media/Dw9Rbr6WkAA8AIo.jpg" TargetMode="External" /><Relationship Id="rId113" Type="http://schemas.openxmlformats.org/officeDocument/2006/relationships/hyperlink" Target="http://pbs.twimg.com/profile_images/1080398583000633345/qwFLWNM3_normal.jpg" TargetMode="External" /><Relationship Id="rId114" Type="http://schemas.openxmlformats.org/officeDocument/2006/relationships/hyperlink" Target="http://pbs.twimg.com/profile_images/1080398583000633345/qwFLWNM3_normal.jpg" TargetMode="External" /><Relationship Id="rId115" Type="http://schemas.openxmlformats.org/officeDocument/2006/relationships/hyperlink" Target="http://pbs.twimg.com/profile_images/1080398583000633345/qwFLWNM3_normal.jpg" TargetMode="External" /><Relationship Id="rId116" Type="http://schemas.openxmlformats.org/officeDocument/2006/relationships/hyperlink" Target="http://pbs.twimg.com/profile_images/1080398583000633345/qwFLWNM3_normal.jpg" TargetMode="External" /><Relationship Id="rId117" Type="http://schemas.openxmlformats.org/officeDocument/2006/relationships/hyperlink" Target="http://pbs.twimg.com/profile_images/740627963557744640/Ac0eZ0jS_normal.jpg" TargetMode="External" /><Relationship Id="rId118" Type="http://schemas.openxmlformats.org/officeDocument/2006/relationships/hyperlink" Target="https://pbs.twimg.com/media/DwkqS5eU0AAA1KA.jpg" TargetMode="External" /><Relationship Id="rId119" Type="http://schemas.openxmlformats.org/officeDocument/2006/relationships/hyperlink" Target="http://pbs.twimg.com/profile_images/740627963557744640/Ac0eZ0jS_normal.jpg" TargetMode="External" /><Relationship Id="rId120" Type="http://schemas.openxmlformats.org/officeDocument/2006/relationships/hyperlink" Target="https://pbs.twimg.com/ext_tw_video_thumb/1085177310809112577/pu/img/guuWc_Z1VmX_VTua.jpg" TargetMode="External" /><Relationship Id="rId121" Type="http://schemas.openxmlformats.org/officeDocument/2006/relationships/hyperlink" Target="http://pbs.twimg.com/profile_images/740627963557744640/Ac0eZ0jS_normal.jpg" TargetMode="External" /><Relationship Id="rId122" Type="http://schemas.openxmlformats.org/officeDocument/2006/relationships/hyperlink" Target="http://pbs.twimg.com/profile_images/1080398583000633345/qwFLWNM3_normal.jpg" TargetMode="External" /><Relationship Id="rId123" Type="http://schemas.openxmlformats.org/officeDocument/2006/relationships/hyperlink" Target="http://pbs.twimg.com/profile_images/1080398583000633345/qwFLWNM3_normal.jpg" TargetMode="External" /><Relationship Id="rId124" Type="http://schemas.openxmlformats.org/officeDocument/2006/relationships/hyperlink" Target="http://pbs.twimg.com/profile_images/1080398583000633345/qwFLWNM3_normal.jpg" TargetMode="External" /><Relationship Id="rId125" Type="http://schemas.openxmlformats.org/officeDocument/2006/relationships/hyperlink" Target="http://pbs.twimg.com/profile_images/1080398583000633345/qwFLWNM3_normal.jpg" TargetMode="External" /><Relationship Id="rId126" Type="http://schemas.openxmlformats.org/officeDocument/2006/relationships/hyperlink" Target="http://pbs.twimg.com/profile_images/1080398583000633345/qwFLWNM3_normal.jpg" TargetMode="External" /><Relationship Id="rId127" Type="http://schemas.openxmlformats.org/officeDocument/2006/relationships/hyperlink" Target="http://pbs.twimg.com/profile_images/1080398583000633345/qwFLWNM3_normal.jpg" TargetMode="External" /><Relationship Id="rId128" Type="http://schemas.openxmlformats.org/officeDocument/2006/relationships/hyperlink" Target="http://pbs.twimg.com/profile_images/1080398583000633345/qwFLWNM3_normal.jpg" TargetMode="External" /><Relationship Id="rId129" Type="http://schemas.openxmlformats.org/officeDocument/2006/relationships/hyperlink" Target="http://pbs.twimg.com/profile_images/825443965247877120/NN0MCiQG_normal.jpg" TargetMode="External" /><Relationship Id="rId130" Type="http://schemas.openxmlformats.org/officeDocument/2006/relationships/hyperlink" Target="http://pbs.twimg.com/profile_images/825443965247877120/NN0MCiQG_normal.jpg" TargetMode="External" /><Relationship Id="rId131" Type="http://schemas.openxmlformats.org/officeDocument/2006/relationships/hyperlink" Target="https://pbs.twimg.com/media/DxCWCq7XcAADz_c.jpg" TargetMode="External" /><Relationship Id="rId132" Type="http://schemas.openxmlformats.org/officeDocument/2006/relationships/hyperlink" Target="https://pbs.twimg.com/media/DweaS1EWwAUQ6Z-.jpg" TargetMode="External" /><Relationship Id="rId133" Type="http://schemas.openxmlformats.org/officeDocument/2006/relationships/hyperlink" Target="http://pbs.twimg.com/profile_images/1080398583000633345/qwFLWNM3_normal.jpg" TargetMode="External" /><Relationship Id="rId134" Type="http://schemas.openxmlformats.org/officeDocument/2006/relationships/hyperlink" Target="http://pbs.twimg.com/profile_images/846463221347213312/WlAYk5Lq_normal.jpg" TargetMode="External" /><Relationship Id="rId135" Type="http://schemas.openxmlformats.org/officeDocument/2006/relationships/hyperlink" Target="http://pbs.twimg.com/profile_images/1080398583000633345/qwFLWNM3_normal.jpg" TargetMode="External" /><Relationship Id="rId136" Type="http://schemas.openxmlformats.org/officeDocument/2006/relationships/hyperlink" Target="http://pbs.twimg.com/profile_images/1080398583000633345/qwFLWNM3_normal.jpg" TargetMode="External" /><Relationship Id="rId137" Type="http://schemas.openxmlformats.org/officeDocument/2006/relationships/hyperlink" Target="http://pbs.twimg.com/profile_images/1080398583000633345/qwFLWNM3_normal.jpg" TargetMode="External" /><Relationship Id="rId138" Type="http://schemas.openxmlformats.org/officeDocument/2006/relationships/hyperlink" Target="http://pbs.twimg.com/profile_images/1080398583000633345/qwFLWNM3_normal.jpg" TargetMode="External" /><Relationship Id="rId139" Type="http://schemas.openxmlformats.org/officeDocument/2006/relationships/hyperlink" Target="https://pbs.twimg.com/media/Dw6IkfgX0AAFRYW.jpg" TargetMode="External" /><Relationship Id="rId140" Type="http://schemas.openxmlformats.org/officeDocument/2006/relationships/hyperlink" Target="http://pbs.twimg.com/profile_images/749982957650190336/lMXaapI3_normal.jpg" TargetMode="External" /><Relationship Id="rId141" Type="http://schemas.openxmlformats.org/officeDocument/2006/relationships/hyperlink" Target="https://pbs.twimg.com/media/Dw4o5ATUUAY5tiT.jpg" TargetMode="External" /><Relationship Id="rId142" Type="http://schemas.openxmlformats.org/officeDocument/2006/relationships/hyperlink" Target="http://pbs.twimg.com/profile_images/1080398583000633345/qwFLWNM3_normal.jpg" TargetMode="External" /><Relationship Id="rId143" Type="http://schemas.openxmlformats.org/officeDocument/2006/relationships/hyperlink" Target="http://pbs.twimg.com/profile_images/1080398583000633345/qwFLWNM3_normal.jpg" TargetMode="External" /><Relationship Id="rId144" Type="http://schemas.openxmlformats.org/officeDocument/2006/relationships/hyperlink" Target="https://pbs.twimg.com/media/DwybYnlWwAAl7wo.jpg" TargetMode="External" /><Relationship Id="rId145" Type="http://schemas.openxmlformats.org/officeDocument/2006/relationships/hyperlink" Target="http://pbs.twimg.com/profile_images/1080398583000633345/qwFLWNM3_normal.jpg" TargetMode="External" /><Relationship Id="rId146" Type="http://schemas.openxmlformats.org/officeDocument/2006/relationships/hyperlink" Target="http://pbs.twimg.com/profile_images/1080398583000633345/qwFLWNM3_normal.jpg" TargetMode="External" /><Relationship Id="rId147" Type="http://schemas.openxmlformats.org/officeDocument/2006/relationships/hyperlink" Target="http://pbs.twimg.com/profile_images/1080398583000633345/qwFLWNM3_normal.jpg" TargetMode="External" /><Relationship Id="rId148" Type="http://schemas.openxmlformats.org/officeDocument/2006/relationships/hyperlink" Target="http://pbs.twimg.com/profile_images/1080398583000633345/qwFLWNM3_normal.jpg" TargetMode="External" /><Relationship Id="rId149" Type="http://schemas.openxmlformats.org/officeDocument/2006/relationships/hyperlink" Target="https://pbs.twimg.com/tweet_video_thumb/Dw4bb10VsAIXQ0e.jpg" TargetMode="External" /><Relationship Id="rId150" Type="http://schemas.openxmlformats.org/officeDocument/2006/relationships/hyperlink" Target="http://pbs.twimg.com/profile_images/1080398583000633345/qwFLWNM3_normal.jpg" TargetMode="External" /><Relationship Id="rId151" Type="http://schemas.openxmlformats.org/officeDocument/2006/relationships/hyperlink" Target="http://pbs.twimg.com/profile_images/1080398583000633345/qwFLWNM3_normal.jpg" TargetMode="External" /><Relationship Id="rId152" Type="http://schemas.openxmlformats.org/officeDocument/2006/relationships/hyperlink" Target="https://pbs.twimg.com/tweet_video_thumb/Dw-VgzRXcAMoXVR.jpg" TargetMode="External" /><Relationship Id="rId153" Type="http://schemas.openxmlformats.org/officeDocument/2006/relationships/hyperlink" Target="http://pbs.twimg.com/profile_images/1080398583000633345/qwFLWNM3_normal.jpg" TargetMode="External" /><Relationship Id="rId154" Type="http://schemas.openxmlformats.org/officeDocument/2006/relationships/hyperlink" Target="http://pbs.twimg.com/profile_images/1080398583000633345/qwFLWNM3_normal.jpg" TargetMode="External" /><Relationship Id="rId155" Type="http://schemas.openxmlformats.org/officeDocument/2006/relationships/hyperlink" Target="http://pbs.twimg.com/profile_images/1044972582011916288/YLmBv_N5_normal.jpg" TargetMode="External" /><Relationship Id="rId156" Type="http://schemas.openxmlformats.org/officeDocument/2006/relationships/hyperlink" Target="http://pbs.twimg.com/profile_images/1044972582011916288/YLmBv_N5_normal.jpg" TargetMode="External" /><Relationship Id="rId157" Type="http://schemas.openxmlformats.org/officeDocument/2006/relationships/hyperlink" Target="http://pbs.twimg.com/profile_images/751033272403128320/gju_wViN_normal.jpg" TargetMode="External" /><Relationship Id="rId158" Type="http://schemas.openxmlformats.org/officeDocument/2006/relationships/hyperlink" Target="http://pbs.twimg.com/profile_images/1080398583000633345/qwFLWNM3_normal.jpg" TargetMode="External" /><Relationship Id="rId159" Type="http://schemas.openxmlformats.org/officeDocument/2006/relationships/hyperlink" Target="http://pbs.twimg.com/profile_images/1080398583000633345/qwFLWNM3_normal.jpg" TargetMode="External" /><Relationship Id="rId160" Type="http://schemas.openxmlformats.org/officeDocument/2006/relationships/hyperlink" Target="https://pbs.twimg.com/tweet_video_thumb/Dwzu50iXQAAHVhw.jpg" TargetMode="External" /><Relationship Id="rId161" Type="http://schemas.openxmlformats.org/officeDocument/2006/relationships/hyperlink" Target="https://pbs.twimg.com/media/Dw4rppOUUAAC_G4.jpg" TargetMode="External" /><Relationship Id="rId162" Type="http://schemas.openxmlformats.org/officeDocument/2006/relationships/hyperlink" Target="http://pbs.twimg.com/profile_images/1080398583000633345/qwFLWNM3_normal.jpg" TargetMode="External" /><Relationship Id="rId163" Type="http://schemas.openxmlformats.org/officeDocument/2006/relationships/hyperlink" Target="http://pbs.twimg.com/profile_images/1080398583000633345/qwFLWNM3_normal.jpg" TargetMode="External" /><Relationship Id="rId164" Type="http://schemas.openxmlformats.org/officeDocument/2006/relationships/hyperlink" Target="http://pbs.twimg.com/profile_images/1080398583000633345/qwFLWNM3_normal.jpg" TargetMode="External" /><Relationship Id="rId165" Type="http://schemas.openxmlformats.org/officeDocument/2006/relationships/hyperlink" Target="http://pbs.twimg.com/profile_images/1080398583000633345/qwFLWNM3_normal.jpg" TargetMode="External" /><Relationship Id="rId166" Type="http://schemas.openxmlformats.org/officeDocument/2006/relationships/hyperlink" Target="http://pbs.twimg.com/profile_images/1080398583000633345/qwFLWNM3_normal.jpg" TargetMode="External" /><Relationship Id="rId167" Type="http://schemas.openxmlformats.org/officeDocument/2006/relationships/hyperlink" Target="http://pbs.twimg.com/profile_images/1080398583000633345/qwFLWNM3_normal.jpg" TargetMode="External" /><Relationship Id="rId168" Type="http://schemas.openxmlformats.org/officeDocument/2006/relationships/hyperlink" Target="http://pbs.twimg.com/profile_images/1080398583000633345/qwFLWNM3_normal.jpg" TargetMode="External" /><Relationship Id="rId169" Type="http://schemas.openxmlformats.org/officeDocument/2006/relationships/hyperlink" Target="http://pbs.twimg.com/profile_images/1080398583000633345/qwFLWNM3_normal.jpg" TargetMode="External" /><Relationship Id="rId170" Type="http://schemas.openxmlformats.org/officeDocument/2006/relationships/hyperlink" Target="http://pbs.twimg.com/profile_images/1080398583000633345/qwFLWNM3_normal.jpg" TargetMode="External" /><Relationship Id="rId171" Type="http://schemas.openxmlformats.org/officeDocument/2006/relationships/hyperlink" Target="http://pbs.twimg.com/profile_images/736279971367378944/hsuVnIam_normal.jpg" TargetMode="External" /><Relationship Id="rId172" Type="http://schemas.openxmlformats.org/officeDocument/2006/relationships/hyperlink" Target="http://pbs.twimg.com/profile_images/859088427089842177/yMlLqsE4_normal.jpg" TargetMode="External" /><Relationship Id="rId173" Type="http://schemas.openxmlformats.org/officeDocument/2006/relationships/hyperlink" Target="http://pbs.twimg.com/profile_images/736279971367378944/hsuVnIam_normal.jpg" TargetMode="External" /><Relationship Id="rId174" Type="http://schemas.openxmlformats.org/officeDocument/2006/relationships/hyperlink" Target="http://pbs.twimg.com/profile_images/834022098339295232/Ro1e7SMv_normal.jpg" TargetMode="External" /><Relationship Id="rId175" Type="http://schemas.openxmlformats.org/officeDocument/2006/relationships/hyperlink" Target="https://twitter.com/#!/softwaretimes/status/1083417379860709377" TargetMode="External" /><Relationship Id="rId176" Type="http://schemas.openxmlformats.org/officeDocument/2006/relationships/hyperlink" Target="https://twitter.com/#!/nmachijidenma/status/1083649477582307329" TargetMode="External" /><Relationship Id="rId177" Type="http://schemas.openxmlformats.org/officeDocument/2006/relationships/hyperlink" Target="https://twitter.com/#!/johnrmatthews/status/1083754950893715457" TargetMode="External" /><Relationship Id="rId178" Type="http://schemas.openxmlformats.org/officeDocument/2006/relationships/hyperlink" Target="https://twitter.com/#!/ungoodnight/status/1084403072565153792" TargetMode="External" /><Relationship Id="rId179" Type="http://schemas.openxmlformats.org/officeDocument/2006/relationships/hyperlink" Target="https://twitter.com/#!/dbmosermed/status/1084871269554810881" TargetMode="External" /><Relationship Id="rId180" Type="http://schemas.openxmlformats.org/officeDocument/2006/relationships/hyperlink" Target="https://twitter.com/#!/jeff_w7/status/1084994956274647040" TargetMode="External" /><Relationship Id="rId181" Type="http://schemas.openxmlformats.org/officeDocument/2006/relationships/hyperlink" Target="https://twitter.com/#!/nycrtweets/status/1085173330095890435" TargetMode="External" /><Relationship Id="rId182" Type="http://schemas.openxmlformats.org/officeDocument/2006/relationships/hyperlink" Target="https://twitter.com/#!/guruizbiz/status/1085174443993911297" TargetMode="External" /><Relationship Id="rId183" Type="http://schemas.openxmlformats.org/officeDocument/2006/relationships/hyperlink" Target="https://twitter.com/#!/jillcbentley/status/1085200059900276736" TargetMode="External" /><Relationship Id="rId184" Type="http://schemas.openxmlformats.org/officeDocument/2006/relationships/hyperlink" Target="https://twitter.com/#!/jillcbentley/status/1085200199750991872" TargetMode="External" /><Relationship Id="rId185" Type="http://schemas.openxmlformats.org/officeDocument/2006/relationships/hyperlink" Target="https://twitter.com/#!/jillcbentley/status/1085200594510467075" TargetMode="External" /><Relationship Id="rId186" Type="http://schemas.openxmlformats.org/officeDocument/2006/relationships/hyperlink" Target="https://twitter.com/#!/cazturner32/status/1085263334050590720" TargetMode="External" /><Relationship Id="rId187" Type="http://schemas.openxmlformats.org/officeDocument/2006/relationships/hyperlink" Target="https://twitter.com/#!/rmhpos/status/1085298358002962432" TargetMode="External" /><Relationship Id="rId188" Type="http://schemas.openxmlformats.org/officeDocument/2006/relationships/hyperlink" Target="https://twitter.com/#!/jemkrause/status/1085534294318161920" TargetMode="External" /><Relationship Id="rId189" Type="http://schemas.openxmlformats.org/officeDocument/2006/relationships/hyperlink" Target="https://twitter.com/#!/smckeveny/status/1086323153016623105" TargetMode="External" /><Relationship Id="rId190" Type="http://schemas.openxmlformats.org/officeDocument/2006/relationships/hyperlink" Target="https://twitter.com/#!/andrewbusby/status/1086680740799102976" TargetMode="External" /><Relationship Id="rId191" Type="http://schemas.openxmlformats.org/officeDocument/2006/relationships/hyperlink" Target="https://twitter.com/#!/andrewbusby/status/1086680765264523265" TargetMode="External" /><Relationship Id="rId192" Type="http://schemas.openxmlformats.org/officeDocument/2006/relationships/hyperlink" Target="https://twitter.com/#!/mattecannata/status/1087393950682566657" TargetMode="External" /><Relationship Id="rId193" Type="http://schemas.openxmlformats.org/officeDocument/2006/relationships/hyperlink" Target="https://twitter.com/#!/smarterretail/status/1087393168738394113" TargetMode="External" /><Relationship Id="rId194" Type="http://schemas.openxmlformats.org/officeDocument/2006/relationships/hyperlink" Target="https://twitter.com/#!/smarterretail/status/1087408062502260737" TargetMode="External" /><Relationship Id="rId195" Type="http://schemas.openxmlformats.org/officeDocument/2006/relationships/hyperlink" Target="https://twitter.com/#!/incisivio/status/1087396616678588422" TargetMode="External" /><Relationship Id="rId196" Type="http://schemas.openxmlformats.org/officeDocument/2006/relationships/hyperlink" Target="https://twitter.com/#!/fcarlegren/status/1087399399691558914" TargetMode="External" /><Relationship Id="rId197" Type="http://schemas.openxmlformats.org/officeDocument/2006/relationships/hyperlink" Target="https://twitter.com/#!/carlboutet/status/1087475153162981381" TargetMode="External" /><Relationship Id="rId198" Type="http://schemas.openxmlformats.org/officeDocument/2006/relationships/hyperlink" Target="https://twitter.com/#!/gk_software_usa/status/1083424870753542144" TargetMode="External" /><Relationship Id="rId199" Type="http://schemas.openxmlformats.org/officeDocument/2006/relationships/hyperlink" Target="https://twitter.com/#!/gk_software_usa/status/1083777086874157057" TargetMode="External" /><Relationship Id="rId200" Type="http://schemas.openxmlformats.org/officeDocument/2006/relationships/hyperlink" Target="https://twitter.com/#!/gk_software_usa/status/1083780090008424448" TargetMode="External" /><Relationship Id="rId201" Type="http://schemas.openxmlformats.org/officeDocument/2006/relationships/hyperlink" Target="https://twitter.com/#!/trurating/status/1083473462524633088" TargetMode="External" /><Relationship Id="rId202" Type="http://schemas.openxmlformats.org/officeDocument/2006/relationships/hyperlink" Target="https://twitter.com/#!/trurating/status/1083477546354835456" TargetMode="External" /><Relationship Id="rId203" Type="http://schemas.openxmlformats.org/officeDocument/2006/relationships/hyperlink" Target="https://twitter.com/#!/trurating/status/1083752163136946176" TargetMode="External" /><Relationship Id="rId204" Type="http://schemas.openxmlformats.org/officeDocument/2006/relationships/hyperlink" Target="https://twitter.com/#!/trurating/status/1084492751419465728" TargetMode="External" /><Relationship Id="rId205" Type="http://schemas.openxmlformats.org/officeDocument/2006/relationships/hyperlink" Target="https://twitter.com/#!/trurating/status/1084528677763928070" TargetMode="External" /><Relationship Id="rId206" Type="http://schemas.openxmlformats.org/officeDocument/2006/relationships/hyperlink" Target="https://twitter.com/#!/trurating/status/1084830934828933120" TargetMode="External" /><Relationship Id="rId207" Type="http://schemas.openxmlformats.org/officeDocument/2006/relationships/hyperlink" Target="https://twitter.com/#!/trurating/status/1084844225789800449" TargetMode="External" /><Relationship Id="rId208" Type="http://schemas.openxmlformats.org/officeDocument/2006/relationships/hyperlink" Target="https://twitter.com/#!/cl_baldwin/status/1084854951774441472" TargetMode="External" /><Relationship Id="rId209" Type="http://schemas.openxmlformats.org/officeDocument/2006/relationships/hyperlink" Target="https://twitter.com/#!/trurating/status/1084855868275990530" TargetMode="External" /><Relationship Id="rId210" Type="http://schemas.openxmlformats.org/officeDocument/2006/relationships/hyperlink" Target="https://twitter.com/#!/trurating/status/1084858799519748099" TargetMode="External" /><Relationship Id="rId211" Type="http://schemas.openxmlformats.org/officeDocument/2006/relationships/hyperlink" Target="https://twitter.com/#!/trurating/status/1084882240717217796" TargetMode="External" /><Relationship Id="rId212" Type="http://schemas.openxmlformats.org/officeDocument/2006/relationships/hyperlink" Target="https://twitter.com/#!/trurating/status/1084829483993952256" TargetMode="External" /><Relationship Id="rId213" Type="http://schemas.openxmlformats.org/officeDocument/2006/relationships/hyperlink" Target="https://twitter.com/#!/trurating/status/1084896106662703104" TargetMode="External" /><Relationship Id="rId214" Type="http://schemas.openxmlformats.org/officeDocument/2006/relationships/hyperlink" Target="https://twitter.com/#!/trurating/status/1084898256742567936" TargetMode="External" /><Relationship Id="rId215" Type="http://schemas.openxmlformats.org/officeDocument/2006/relationships/hyperlink" Target="https://twitter.com/#!/trurating/status/1084901962024275968" TargetMode="External" /><Relationship Id="rId216" Type="http://schemas.openxmlformats.org/officeDocument/2006/relationships/hyperlink" Target="https://twitter.com/#!/trurating/status/1084905469670379520" TargetMode="External" /><Relationship Id="rId217" Type="http://schemas.openxmlformats.org/officeDocument/2006/relationships/hyperlink" Target="https://twitter.com/#!/trurating/status/1084907450346565632" TargetMode="External" /><Relationship Id="rId218" Type="http://schemas.openxmlformats.org/officeDocument/2006/relationships/hyperlink" Target="https://twitter.com/#!/trurating/status/1084914786775707649" TargetMode="External" /><Relationship Id="rId219" Type="http://schemas.openxmlformats.org/officeDocument/2006/relationships/hyperlink" Target="https://twitter.com/#!/trurating/status/1085161732027359232" TargetMode="External" /><Relationship Id="rId220" Type="http://schemas.openxmlformats.org/officeDocument/2006/relationships/hyperlink" Target="https://twitter.com/#!/trurating/status/1084906200792104960" TargetMode="External" /><Relationship Id="rId221" Type="http://schemas.openxmlformats.org/officeDocument/2006/relationships/hyperlink" Target="https://twitter.com/#!/natalie_berg/status/1085171578177024001" TargetMode="External" /><Relationship Id="rId222" Type="http://schemas.openxmlformats.org/officeDocument/2006/relationships/hyperlink" Target="https://twitter.com/#!/trurating/status/1085162499366895616" TargetMode="External" /><Relationship Id="rId223" Type="http://schemas.openxmlformats.org/officeDocument/2006/relationships/hyperlink" Target="https://twitter.com/#!/adinnocenzio/status/1085175575612928006" TargetMode="External" /><Relationship Id="rId224" Type="http://schemas.openxmlformats.org/officeDocument/2006/relationships/hyperlink" Target="https://twitter.com/#!/trurating/status/1085177720722599936" TargetMode="External" /><Relationship Id="rId225" Type="http://schemas.openxmlformats.org/officeDocument/2006/relationships/hyperlink" Target="https://twitter.com/#!/trurating/status/1085198685049446401" TargetMode="External" /><Relationship Id="rId226" Type="http://schemas.openxmlformats.org/officeDocument/2006/relationships/hyperlink" Target="https://twitter.com/#!/trurating/status/1085211327314972672" TargetMode="External" /><Relationship Id="rId227" Type="http://schemas.openxmlformats.org/officeDocument/2006/relationships/hyperlink" Target="https://twitter.com/#!/trurating/status/1085225223933300737" TargetMode="External" /><Relationship Id="rId228" Type="http://schemas.openxmlformats.org/officeDocument/2006/relationships/hyperlink" Target="https://twitter.com/#!/trurating/status/1085226006368186369" TargetMode="External" /><Relationship Id="rId229" Type="http://schemas.openxmlformats.org/officeDocument/2006/relationships/hyperlink" Target="https://twitter.com/#!/rmhpos/status/1083005840330616832" TargetMode="External" /><Relationship Id="rId230" Type="http://schemas.openxmlformats.org/officeDocument/2006/relationships/hyperlink" Target="https://twitter.com/#!/rmhpos/status/1083443893369065472" TargetMode="External" /><Relationship Id="rId231" Type="http://schemas.openxmlformats.org/officeDocument/2006/relationships/hyperlink" Target="https://twitter.com/#!/rmhpos/status/1085034102481289217" TargetMode="External" /><Relationship Id="rId232" Type="http://schemas.openxmlformats.org/officeDocument/2006/relationships/hyperlink" Target="https://twitter.com/#!/rmhpos/status/1085178588733890560" TargetMode="External" /><Relationship Id="rId233" Type="http://schemas.openxmlformats.org/officeDocument/2006/relationships/hyperlink" Target="https://twitter.com/#!/rmhpos/status/1085247482659987456" TargetMode="External" /><Relationship Id="rId234" Type="http://schemas.openxmlformats.org/officeDocument/2006/relationships/hyperlink" Target="https://twitter.com/#!/trurating/status/1083656769631600640" TargetMode="External" /><Relationship Id="rId235" Type="http://schemas.openxmlformats.org/officeDocument/2006/relationships/hyperlink" Target="https://twitter.com/#!/trurating/status/1085179521605738497" TargetMode="External" /><Relationship Id="rId236" Type="http://schemas.openxmlformats.org/officeDocument/2006/relationships/hyperlink" Target="https://twitter.com/#!/trurating/status/1085243803978682368" TargetMode="External" /><Relationship Id="rId237" Type="http://schemas.openxmlformats.org/officeDocument/2006/relationships/hyperlink" Target="https://twitter.com/#!/trurating/status/1085245878959517698" TargetMode="External" /><Relationship Id="rId238" Type="http://schemas.openxmlformats.org/officeDocument/2006/relationships/hyperlink" Target="https://twitter.com/#!/trurating/status/1085246226499543041" TargetMode="External" /><Relationship Id="rId239" Type="http://schemas.openxmlformats.org/officeDocument/2006/relationships/hyperlink" Target="https://twitter.com/#!/trurating/status/1084516751730229251" TargetMode="External" /><Relationship Id="rId240" Type="http://schemas.openxmlformats.org/officeDocument/2006/relationships/hyperlink" Target="https://twitter.com/#!/trurating/status/1085263153682939907" TargetMode="External" /><Relationship Id="rId241" Type="http://schemas.openxmlformats.org/officeDocument/2006/relationships/hyperlink" Target="https://twitter.com/#!/accuviasw/status/1084947869478649856" TargetMode="External" /><Relationship Id="rId242" Type="http://schemas.openxmlformats.org/officeDocument/2006/relationships/hyperlink" Target="https://twitter.com/#!/accuviasw/status/1084948450230325249" TargetMode="External" /><Relationship Id="rId243" Type="http://schemas.openxmlformats.org/officeDocument/2006/relationships/hyperlink" Target="https://twitter.com/#!/accuviasw/status/1085532489005838336" TargetMode="External" /><Relationship Id="rId244" Type="http://schemas.openxmlformats.org/officeDocument/2006/relationships/hyperlink" Target="https://twitter.com/#!/trurating/status/1083005105807507458" TargetMode="External" /><Relationship Id="rId245" Type="http://schemas.openxmlformats.org/officeDocument/2006/relationships/hyperlink" Target="https://twitter.com/#!/trurating/status/1085566575497830400" TargetMode="External" /><Relationship Id="rId246" Type="http://schemas.openxmlformats.org/officeDocument/2006/relationships/hyperlink" Target="https://twitter.com/#!/stevenpdennis/status/1085665458664194049" TargetMode="External" /><Relationship Id="rId247" Type="http://schemas.openxmlformats.org/officeDocument/2006/relationships/hyperlink" Target="https://twitter.com/#!/trurating/status/1085658235338579973" TargetMode="External" /><Relationship Id="rId248" Type="http://schemas.openxmlformats.org/officeDocument/2006/relationships/hyperlink" Target="https://twitter.com/#!/trurating/status/1086008029106057217" TargetMode="External" /><Relationship Id="rId249" Type="http://schemas.openxmlformats.org/officeDocument/2006/relationships/hyperlink" Target="https://twitter.com/#!/trurating/status/1086323996327596032" TargetMode="External" /><Relationship Id="rId250" Type="http://schemas.openxmlformats.org/officeDocument/2006/relationships/hyperlink" Target="https://twitter.com/#!/trurating/status/1086673043295035393" TargetMode="External" /><Relationship Id="rId251" Type="http://schemas.openxmlformats.org/officeDocument/2006/relationships/hyperlink" Target="https://twitter.com/#!/aptos_retail/status/1084954728570806272" TargetMode="External" /><Relationship Id="rId252" Type="http://schemas.openxmlformats.org/officeDocument/2006/relationships/hyperlink" Target="https://twitter.com/#!/aptos_retail/status/1085226182864449537" TargetMode="External" /><Relationship Id="rId253" Type="http://schemas.openxmlformats.org/officeDocument/2006/relationships/hyperlink" Target="https://twitter.com/#!/trurating/status/1084849529373913088" TargetMode="External" /><Relationship Id="rId254" Type="http://schemas.openxmlformats.org/officeDocument/2006/relationships/hyperlink" Target="https://twitter.com/#!/trurating/status/1084958310539894784" TargetMode="External" /><Relationship Id="rId255" Type="http://schemas.openxmlformats.org/officeDocument/2006/relationships/hyperlink" Target="https://twitter.com/#!/trurating/status/1085226297943605248" TargetMode="External" /><Relationship Id="rId256" Type="http://schemas.openxmlformats.org/officeDocument/2006/relationships/hyperlink" Target="https://twitter.com/#!/trurating/status/1084412493244571649" TargetMode="External" /><Relationship Id="rId257" Type="http://schemas.openxmlformats.org/officeDocument/2006/relationships/hyperlink" Target="https://twitter.com/#!/trurating/status/1084481008890769414" TargetMode="External" /><Relationship Id="rId258" Type="http://schemas.openxmlformats.org/officeDocument/2006/relationships/hyperlink" Target="https://twitter.com/#!/trurating/status/1084823872044781570" TargetMode="External" /><Relationship Id="rId259" Type="http://schemas.openxmlformats.org/officeDocument/2006/relationships/hyperlink" Target="https://twitter.com/#!/trurating/status/1084825740531494913" TargetMode="External" /><Relationship Id="rId260" Type="http://schemas.openxmlformats.org/officeDocument/2006/relationships/hyperlink" Target="https://twitter.com/#!/trurating/status/1084828393890299905" TargetMode="External" /><Relationship Id="rId261" Type="http://schemas.openxmlformats.org/officeDocument/2006/relationships/hyperlink" Target="https://twitter.com/#!/trurating/status/1084835123659329537" TargetMode="External" /><Relationship Id="rId262" Type="http://schemas.openxmlformats.org/officeDocument/2006/relationships/hyperlink" Target="https://twitter.com/#!/trurating/status/1084869037497020416" TargetMode="External" /><Relationship Id="rId263" Type="http://schemas.openxmlformats.org/officeDocument/2006/relationships/hyperlink" Target="https://twitter.com/#!/trurating/status/1085222058072657920" TargetMode="External" /><Relationship Id="rId264" Type="http://schemas.openxmlformats.org/officeDocument/2006/relationships/hyperlink" Target="https://twitter.com/#!/trurating/status/1085250470271217666" TargetMode="External" /><Relationship Id="rId265" Type="http://schemas.openxmlformats.org/officeDocument/2006/relationships/hyperlink" Target="https://twitter.com/#!/trurating/status/1086261219466588160" TargetMode="External" /><Relationship Id="rId266" Type="http://schemas.openxmlformats.org/officeDocument/2006/relationships/hyperlink" Target="https://twitter.com/#!/trurating/status/1086351998709043200" TargetMode="External" /><Relationship Id="rId267" Type="http://schemas.openxmlformats.org/officeDocument/2006/relationships/hyperlink" Target="https://twitter.com/#!/andrewbusby/status/1085173262399782912" TargetMode="External" /><Relationship Id="rId268" Type="http://schemas.openxmlformats.org/officeDocument/2006/relationships/hyperlink" Target="https://twitter.com/#!/andrewbusby/status/1086680504244625408" TargetMode="External" /><Relationship Id="rId269" Type="http://schemas.openxmlformats.org/officeDocument/2006/relationships/hyperlink" Target="https://twitter.com/#!/mazzaknights/status/1084892406699487233" TargetMode="External" /><Relationship Id="rId270" Type="http://schemas.openxmlformats.org/officeDocument/2006/relationships/hyperlink" Target="https://twitter.com/#!/trurating/status/1083823161865629699" TargetMode="External" /><Relationship Id="rId271" Type="http://schemas.openxmlformats.org/officeDocument/2006/relationships/hyperlink" Target="https://twitter.com/#!/trurating/status/1083823672878604288" TargetMode="External" /><Relationship Id="rId272" Type="http://schemas.openxmlformats.org/officeDocument/2006/relationships/hyperlink" Target="https://twitter.com/#!/trurating/status/1084504496393334784" TargetMode="External" /><Relationship Id="rId273" Type="http://schemas.openxmlformats.org/officeDocument/2006/relationships/hyperlink" Target="https://twitter.com/#!/trurating/status/1084852661877276673" TargetMode="External" /><Relationship Id="rId274" Type="http://schemas.openxmlformats.org/officeDocument/2006/relationships/hyperlink" Target="https://twitter.com/#!/trurating/status/1084889789155794944" TargetMode="External" /><Relationship Id="rId275" Type="http://schemas.openxmlformats.org/officeDocument/2006/relationships/hyperlink" Target="https://twitter.com/#!/trurating/status/1084894469965504512" TargetMode="External" /><Relationship Id="rId276" Type="http://schemas.openxmlformats.org/officeDocument/2006/relationships/hyperlink" Target="https://twitter.com/#!/trurating/status/1085197393170071552" TargetMode="External" /><Relationship Id="rId277" Type="http://schemas.openxmlformats.org/officeDocument/2006/relationships/hyperlink" Target="https://twitter.com/#!/trurating/status/1085211638054170624" TargetMode="External" /><Relationship Id="rId278" Type="http://schemas.openxmlformats.org/officeDocument/2006/relationships/hyperlink" Target="https://twitter.com/#!/trurating/status/1085248982870315009" TargetMode="External" /><Relationship Id="rId279" Type="http://schemas.openxmlformats.org/officeDocument/2006/relationships/hyperlink" Target="https://twitter.com/#!/trurating/status/1085300713016578048" TargetMode="External" /><Relationship Id="rId280" Type="http://schemas.openxmlformats.org/officeDocument/2006/relationships/hyperlink" Target="https://twitter.com/#!/trurating/status/1086260885469958144" TargetMode="External" /><Relationship Id="rId281" Type="http://schemas.openxmlformats.org/officeDocument/2006/relationships/hyperlink" Target="https://twitter.com/#!/trurating/status/1086351652234375170" TargetMode="External" /><Relationship Id="rId282" Type="http://schemas.openxmlformats.org/officeDocument/2006/relationships/hyperlink" Target="https://twitter.com/#!/trurating/status/1087718552163966976" TargetMode="External" /><Relationship Id="rId283" Type="http://schemas.openxmlformats.org/officeDocument/2006/relationships/hyperlink" Target="https://twitter.com/#!/ricardo_belmar/status/1084893985724878848" TargetMode="External" /><Relationship Id="rId284" Type="http://schemas.openxmlformats.org/officeDocument/2006/relationships/hyperlink" Target="https://twitter.com/#!/subziwalla/status/1087404628227047425" TargetMode="External" /><Relationship Id="rId285" Type="http://schemas.openxmlformats.org/officeDocument/2006/relationships/hyperlink" Target="https://twitter.com/#!/ricardo_belmar/status/1087741159936536578" TargetMode="External" /><Relationship Id="rId286" Type="http://schemas.openxmlformats.org/officeDocument/2006/relationships/hyperlink" Target="https://twitter.com/#!/ethicalthink/status/1087813649589329920" TargetMode="External" /><Relationship Id="rId287" Type="http://schemas.openxmlformats.org/officeDocument/2006/relationships/hyperlink" Target="https://api.twitter.com/1.1/geo/id/01a9a39529b27f36.json" TargetMode="External" /><Relationship Id="rId288" Type="http://schemas.openxmlformats.org/officeDocument/2006/relationships/hyperlink" Target="https://api.twitter.com/1.1/geo/id/01a9a39529b27f36.json" TargetMode="External" /><Relationship Id="rId289" Type="http://schemas.openxmlformats.org/officeDocument/2006/relationships/hyperlink" Target="https://api.twitter.com/1.1/geo/id/01a9a39529b27f36.json" TargetMode="External" /><Relationship Id="rId290" Type="http://schemas.openxmlformats.org/officeDocument/2006/relationships/hyperlink" Target="https://api.twitter.com/1.1/geo/id/27485069891a7938.json" TargetMode="External" /><Relationship Id="rId291" Type="http://schemas.openxmlformats.org/officeDocument/2006/relationships/hyperlink" Target="https://api.twitter.com/1.1/geo/id/01a9a39529b27f36.json" TargetMode="External" /><Relationship Id="rId292" Type="http://schemas.openxmlformats.org/officeDocument/2006/relationships/comments" Target="../comments12.xml" /><Relationship Id="rId293" Type="http://schemas.openxmlformats.org/officeDocument/2006/relationships/vmlDrawing" Target="../drawings/vmlDrawing6.vml" /><Relationship Id="rId294" Type="http://schemas.openxmlformats.org/officeDocument/2006/relationships/table" Target="../tables/table22.xml" /><Relationship Id="rId295"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bulb.co.uk/refer/carolinet2804" TargetMode="External" /><Relationship Id="rId2" Type="http://schemas.openxmlformats.org/officeDocument/2006/relationships/hyperlink" Target="http://linkedin.com/in/nmachijidenma/" TargetMode="External" /><Relationship Id="rId3" Type="http://schemas.openxmlformats.org/officeDocument/2006/relationships/hyperlink" Target="http://linkedin.com/in/johnmatthews" TargetMode="External" /><Relationship Id="rId4" Type="http://schemas.openxmlformats.org/officeDocument/2006/relationships/hyperlink" Target="http://www.bltcareers.com/" TargetMode="External" /><Relationship Id="rId5" Type="http://schemas.openxmlformats.org/officeDocument/2006/relationships/hyperlink" Target="http://t.co/OXX5vzGus2" TargetMode="External" /><Relationship Id="rId6" Type="http://schemas.openxmlformats.org/officeDocument/2006/relationships/hyperlink" Target="https://t.co/UTWdMk1UcL" TargetMode="External" /><Relationship Id="rId7" Type="http://schemas.openxmlformats.org/officeDocument/2006/relationships/hyperlink" Target="https://t.co/64nYxZwDQa" TargetMode="External" /><Relationship Id="rId8" Type="http://schemas.openxmlformats.org/officeDocument/2006/relationships/hyperlink" Target="http://co.linkedin.com/pub/gustavo-ruiz/93/879/94a" TargetMode="External" /><Relationship Id="rId9" Type="http://schemas.openxmlformats.org/officeDocument/2006/relationships/hyperlink" Target="http://www.rmhpos.com/" TargetMode="External" /><Relationship Id="rId10" Type="http://schemas.openxmlformats.org/officeDocument/2006/relationships/hyperlink" Target="http://t.co/esexMKA1fp" TargetMode="External" /><Relationship Id="rId11" Type="http://schemas.openxmlformats.org/officeDocument/2006/relationships/hyperlink" Target="http://tsys.com/" TargetMode="External" /><Relationship Id="rId12" Type="http://schemas.openxmlformats.org/officeDocument/2006/relationships/hyperlink" Target="http://www.aures.com/us/" TargetMode="External" /><Relationship Id="rId13" Type="http://schemas.openxmlformats.org/officeDocument/2006/relationships/hyperlink" Target="http://www.visualdomain.com.au/" TargetMode="External" /><Relationship Id="rId14" Type="http://schemas.openxmlformats.org/officeDocument/2006/relationships/hyperlink" Target="http://t.co/BUAf1qq1zl" TargetMode="External" /><Relationship Id="rId15" Type="http://schemas.openxmlformats.org/officeDocument/2006/relationships/hyperlink" Target="https://t.co/L2HZxxDiij" TargetMode="External" /><Relationship Id="rId16" Type="http://schemas.openxmlformats.org/officeDocument/2006/relationships/hyperlink" Target="https://t.co/PUGZIAK8GG" TargetMode="External" /><Relationship Id="rId17" Type="http://schemas.openxmlformats.org/officeDocument/2006/relationships/hyperlink" Target="https://t.co/JJ65ZsbMTf" TargetMode="External" /><Relationship Id="rId18" Type="http://schemas.openxmlformats.org/officeDocument/2006/relationships/hyperlink" Target="https://t.co/bKBtZeAFrh" TargetMode="External" /><Relationship Id="rId19" Type="http://schemas.openxmlformats.org/officeDocument/2006/relationships/hyperlink" Target="http://t.co/4HKQ5HmWcJ" TargetMode="External" /><Relationship Id="rId20" Type="http://schemas.openxmlformats.org/officeDocument/2006/relationships/hyperlink" Target="https://t.co/SccMeUVFOL" TargetMode="External" /><Relationship Id="rId21" Type="http://schemas.openxmlformats.org/officeDocument/2006/relationships/hyperlink" Target="http://www.ihlservices.com/" TargetMode="External" /><Relationship Id="rId22" Type="http://schemas.openxmlformats.org/officeDocument/2006/relationships/hyperlink" Target="http://t.co/rM7cxBmoEu" TargetMode="External" /><Relationship Id="rId23" Type="http://schemas.openxmlformats.org/officeDocument/2006/relationships/hyperlink" Target="http://www.incisiv.io/" TargetMode="External" /><Relationship Id="rId24" Type="http://schemas.openxmlformats.org/officeDocument/2006/relationships/hyperlink" Target="https://t.co/73teIYGjMR" TargetMode="External" /><Relationship Id="rId25" Type="http://schemas.openxmlformats.org/officeDocument/2006/relationships/hyperlink" Target="http://t.co/LgcSTbOIG1" TargetMode="External" /><Relationship Id="rId26" Type="http://schemas.openxmlformats.org/officeDocument/2006/relationships/hyperlink" Target="https://t.co/Pa5owkiQ9t" TargetMode="External" /><Relationship Id="rId27" Type="http://schemas.openxmlformats.org/officeDocument/2006/relationships/hyperlink" Target="http://www.ocado.com/" TargetMode="External" /><Relationship Id="rId28" Type="http://schemas.openxmlformats.org/officeDocument/2006/relationships/hyperlink" Target="https://t.co/z3RchDl43B" TargetMode="External" /><Relationship Id="rId29" Type="http://schemas.openxmlformats.org/officeDocument/2006/relationships/hyperlink" Target="https://t.co/X0dltisYLF" TargetMode="External" /><Relationship Id="rId30" Type="http://schemas.openxmlformats.org/officeDocument/2006/relationships/hyperlink" Target="https://t.co/sWb71ALtaq" TargetMode="External" /><Relationship Id="rId31" Type="http://schemas.openxmlformats.org/officeDocument/2006/relationships/hyperlink" Target="http://www.hirelikeyoujustbeatcancer.com/" TargetMode="External" /><Relationship Id="rId32" Type="http://schemas.openxmlformats.org/officeDocument/2006/relationships/hyperlink" Target="https://t.co/wEuX3HajSK" TargetMode="External" /><Relationship Id="rId33" Type="http://schemas.openxmlformats.org/officeDocument/2006/relationships/hyperlink" Target="http://www.newbalance.com/" TargetMode="External" /><Relationship Id="rId34" Type="http://schemas.openxmlformats.org/officeDocument/2006/relationships/hyperlink" Target="https://t.co/eTt9XWop5H" TargetMode="External" /><Relationship Id="rId35" Type="http://schemas.openxmlformats.org/officeDocument/2006/relationships/hyperlink" Target="https://t.co/Pq1RM6BhvW" TargetMode="External" /><Relationship Id="rId36" Type="http://schemas.openxmlformats.org/officeDocument/2006/relationships/hyperlink" Target="http://www.samsung.com/us/business/" TargetMode="External" /><Relationship Id="rId37" Type="http://schemas.openxmlformats.org/officeDocument/2006/relationships/hyperlink" Target="https://t.co/z2FdrFw3ap" TargetMode="External" /><Relationship Id="rId38" Type="http://schemas.openxmlformats.org/officeDocument/2006/relationships/hyperlink" Target="https://t.co/2GEJzT2Ccx" TargetMode="External" /><Relationship Id="rId39" Type="http://schemas.openxmlformats.org/officeDocument/2006/relationships/hyperlink" Target="http://recode.net/" TargetMode="External" /><Relationship Id="rId40" Type="http://schemas.openxmlformats.org/officeDocument/2006/relationships/hyperlink" Target="http://www.chicos.com/" TargetMode="External" /><Relationship Id="rId41" Type="http://schemas.openxmlformats.org/officeDocument/2006/relationships/hyperlink" Target="https://t.co/d2JnJNk2m4" TargetMode="External" /><Relationship Id="rId42" Type="http://schemas.openxmlformats.org/officeDocument/2006/relationships/hyperlink" Target="https://t.co/OPub4UDJuD" TargetMode="External" /><Relationship Id="rId43" Type="http://schemas.openxmlformats.org/officeDocument/2006/relationships/hyperlink" Target="http://www.pwc.com/us/en/about-us/corporate-responsibility/index.jhtml" TargetMode="External" /><Relationship Id="rId44" Type="http://schemas.openxmlformats.org/officeDocument/2006/relationships/hyperlink" Target="http://www.snowehome.com/" TargetMode="External" /><Relationship Id="rId45" Type="http://schemas.openxmlformats.org/officeDocument/2006/relationships/hyperlink" Target="http://t.co/YRl8wIIEUi" TargetMode="External" /><Relationship Id="rId46" Type="http://schemas.openxmlformats.org/officeDocument/2006/relationships/hyperlink" Target="https://www.cnbc.com/" TargetMode="External" /><Relationship Id="rId47" Type="http://schemas.openxmlformats.org/officeDocument/2006/relationships/hyperlink" Target="http://pwc.com/" TargetMode="External" /><Relationship Id="rId48" Type="http://schemas.openxmlformats.org/officeDocument/2006/relationships/hyperlink" Target="http://www.wirlc.com/" TargetMode="External" /><Relationship Id="rId49" Type="http://schemas.openxmlformats.org/officeDocument/2006/relationships/hyperlink" Target="http://t.co/J2cX7WBayh" TargetMode="External" /><Relationship Id="rId50" Type="http://schemas.openxmlformats.org/officeDocument/2006/relationships/hyperlink" Target="http://nbkretail.com/" TargetMode="External" /><Relationship Id="rId51" Type="http://schemas.openxmlformats.org/officeDocument/2006/relationships/hyperlink" Target="https://t.co/pJYeUVjFEp" TargetMode="External" /><Relationship Id="rId52" Type="http://schemas.openxmlformats.org/officeDocument/2006/relationships/hyperlink" Target="https://t.co/2QmQWt57Nx" TargetMode="External" /><Relationship Id="rId53" Type="http://schemas.openxmlformats.org/officeDocument/2006/relationships/hyperlink" Target="https://t.co/3Zs5VqGsK1" TargetMode="External" /><Relationship Id="rId54" Type="http://schemas.openxmlformats.org/officeDocument/2006/relationships/hyperlink" Target="https://t.co/zjjWy6RulD" TargetMode="External" /><Relationship Id="rId55" Type="http://schemas.openxmlformats.org/officeDocument/2006/relationships/hyperlink" Target="https://t.co/nTCPwKeGId" TargetMode="External" /><Relationship Id="rId56" Type="http://schemas.openxmlformats.org/officeDocument/2006/relationships/hyperlink" Target="http://www.diginomica.com/" TargetMode="External" /><Relationship Id="rId57" Type="http://schemas.openxmlformats.org/officeDocument/2006/relationships/hyperlink" Target="https://t.co/1SL66C0BfL" TargetMode="External" /><Relationship Id="rId58" Type="http://schemas.openxmlformats.org/officeDocument/2006/relationships/hyperlink" Target="http://t.co/Vitz9RzcVx" TargetMode="External" /><Relationship Id="rId59" Type="http://schemas.openxmlformats.org/officeDocument/2006/relationships/hyperlink" Target="http://www.thefemalequotient.com/" TargetMode="External" /><Relationship Id="rId60" Type="http://schemas.openxmlformats.org/officeDocument/2006/relationships/hyperlink" Target="http://www.accuvia.com/" TargetMode="External" /><Relationship Id="rId61" Type="http://schemas.openxmlformats.org/officeDocument/2006/relationships/hyperlink" Target="https://t.co/Ze9FMnOq7k" TargetMode="External" /><Relationship Id="rId62" Type="http://schemas.openxmlformats.org/officeDocument/2006/relationships/hyperlink" Target="https://t.co/u8sUkSPpas" TargetMode="External" /><Relationship Id="rId63" Type="http://schemas.openxmlformats.org/officeDocument/2006/relationships/hyperlink" Target="https://t.co/uCX8SYEn3z" TargetMode="External" /><Relationship Id="rId64" Type="http://schemas.openxmlformats.org/officeDocument/2006/relationships/hyperlink" Target="https://t.co/wXzxLUq26Z" TargetMode="External" /><Relationship Id="rId65" Type="http://schemas.openxmlformats.org/officeDocument/2006/relationships/hyperlink" Target="http://www.thefemalequotient.com/" TargetMode="External" /><Relationship Id="rId66" Type="http://schemas.openxmlformats.org/officeDocument/2006/relationships/hyperlink" Target="https://t.co/aqhzdXHpe8" TargetMode="External" /><Relationship Id="rId67" Type="http://schemas.openxmlformats.org/officeDocument/2006/relationships/hyperlink" Target="https://www.zdnet.com/meet-the-team/us/vafshar/" TargetMode="External" /><Relationship Id="rId68" Type="http://schemas.openxmlformats.org/officeDocument/2006/relationships/hyperlink" Target="https://t.co/6YMhiArYiD" TargetMode="External" /><Relationship Id="rId69" Type="http://schemas.openxmlformats.org/officeDocument/2006/relationships/hyperlink" Target="https://t.co/0bFCavKofo" TargetMode="External" /><Relationship Id="rId70" Type="http://schemas.openxmlformats.org/officeDocument/2006/relationships/hyperlink" Target="http://t.co/h0aihpdOeU" TargetMode="External" /><Relationship Id="rId71" Type="http://schemas.openxmlformats.org/officeDocument/2006/relationships/hyperlink" Target="http://t.co/K73B9guaWl" TargetMode="External" /><Relationship Id="rId72" Type="http://schemas.openxmlformats.org/officeDocument/2006/relationships/hyperlink" Target="https://t.co/vs4zRToZRG" TargetMode="External" /><Relationship Id="rId73" Type="http://schemas.openxmlformats.org/officeDocument/2006/relationships/hyperlink" Target="http://www.samsung.com/uk/business" TargetMode="External" /><Relationship Id="rId74" Type="http://schemas.openxmlformats.org/officeDocument/2006/relationships/hyperlink" Target="https://www.ibm.com/industries" TargetMode="External" /><Relationship Id="rId75" Type="http://schemas.openxmlformats.org/officeDocument/2006/relationships/hyperlink" Target="https://t.co/1j9MeI2pAC" TargetMode="External" /><Relationship Id="rId76" Type="http://schemas.openxmlformats.org/officeDocument/2006/relationships/hyperlink" Target="http://t.co/AhcIc5Hgnp" TargetMode="External" /><Relationship Id="rId77" Type="http://schemas.openxmlformats.org/officeDocument/2006/relationships/hyperlink" Target="http://t.co/QxRV7GNBK9" TargetMode="External" /><Relationship Id="rId78" Type="http://schemas.openxmlformats.org/officeDocument/2006/relationships/hyperlink" Target="http://t.co/yWfn3TjzUQ" TargetMode="External" /><Relationship Id="rId79" Type="http://schemas.openxmlformats.org/officeDocument/2006/relationships/hyperlink" Target="http://www.linkedin.com/in/rbelmar" TargetMode="External" /><Relationship Id="rId80" Type="http://schemas.openxmlformats.org/officeDocument/2006/relationships/hyperlink" Target="https://pbs.twimg.com/profile_banners/183816474/1420962693" TargetMode="External" /><Relationship Id="rId81" Type="http://schemas.openxmlformats.org/officeDocument/2006/relationships/hyperlink" Target="https://pbs.twimg.com/profile_banners/3320724002/1530370731" TargetMode="External" /><Relationship Id="rId82" Type="http://schemas.openxmlformats.org/officeDocument/2006/relationships/hyperlink" Target="https://pbs.twimg.com/profile_banners/45876901/1546344100" TargetMode="External" /><Relationship Id="rId83" Type="http://schemas.openxmlformats.org/officeDocument/2006/relationships/hyperlink" Target="https://pbs.twimg.com/profile_banners/40983716/1543503370" TargetMode="External" /><Relationship Id="rId84" Type="http://schemas.openxmlformats.org/officeDocument/2006/relationships/hyperlink" Target="https://pbs.twimg.com/profile_banners/85728742/1538681705" TargetMode="External" /><Relationship Id="rId85" Type="http://schemas.openxmlformats.org/officeDocument/2006/relationships/hyperlink" Target="https://pbs.twimg.com/profile_banners/1727904870/1547656147" TargetMode="External" /><Relationship Id="rId86" Type="http://schemas.openxmlformats.org/officeDocument/2006/relationships/hyperlink" Target="https://pbs.twimg.com/profile_banners/2196241428/1462396684" TargetMode="External" /><Relationship Id="rId87" Type="http://schemas.openxmlformats.org/officeDocument/2006/relationships/hyperlink" Target="https://pbs.twimg.com/profile_banners/740627309539921920/1484209570" TargetMode="External" /><Relationship Id="rId88" Type="http://schemas.openxmlformats.org/officeDocument/2006/relationships/hyperlink" Target="https://pbs.twimg.com/profile_banners/2396644548/1446372619" TargetMode="External" /><Relationship Id="rId89" Type="http://schemas.openxmlformats.org/officeDocument/2006/relationships/hyperlink" Target="https://pbs.twimg.com/profile_banners/78691461/1461597860" TargetMode="External" /><Relationship Id="rId90" Type="http://schemas.openxmlformats.org/officeDocument/2006/relationships/hyperlink" Target="https://pbs.twimg.com/profile_banners/400224190/1539962761" TargetMode="External" /><Relationship Id="rId91" Type="http://schemas.openxmlformats.org/officeDocument/2006/relationships/hyperlink" Target="https://pbs.twimg.com/profile_banners/832195991839322113/1487846430" TargetMode="External" /><Relationship Id="rId92" Type="http://schemas.openxmlformats.org/officeDocument/2006/relationships/hyperlink" Target="https://pbs.twimg.com/profile_banners/22401318/1398299476" TargetMode="External" /><Relationship Id="rId93" Type="http://schemas.openxmlformats.org/officeDocument/2006/relationships/hyperlink" Target="https://pbs.twimg.com/profile_banners/192160041/1538045228" TargetMode="External" /><Relationship Id="rId94" Type="http://schemas.openxmlformats.org/officeDocument/2006/relationships/hyperlink" Target="https://pbs.twimg.com/profile_banners/15970050/1348031582" TargetMode="External" /><Relationship Id="rId95" Type="http://schemas.openxmlformats.org/officeDocument/2006/relationships/hyperlink" Target="https://pbs.twimg.com/profile_banners/2903784472/1523072990" TargetMode="External" /><Relationship Id="rId96" Type="http://schemas.openxmlformats.org/officeDocument/2006/relationships/hyperlink" Target="https://pbs.twimg.com/profile_banners/846360566985900032/1492023467" TargetMode="External" /><Relationship Id="rId97" Type="http://schemas.openxmlformats.org/officeDocument/2006/relationships/hyperlink" Target="https://pbs.twimg.com/profile_banners/74286565/1545335794" TargetMode="External" /><Relationship Id="rId98" Type="http://schemas.openxmlformats.org/officeDocument/2006/relationships/hyperlink" Target="https://pbs.twimg.com/profile_banners/36359791/1546524425" TargetMode="External" /><Relationship Id="rId99" Type="http://schemas.openxmlformats.org/officeDocument/2006/relationships/hyperlink" Target="https://pbs.twimg.com/profile_banners/274283791/1398201433" TargetMode="External" /><Relationship Id="rId100" Type="http://schemas.openxmlformats.org/officeDocument/2006/relationships/hyperlink" Target="https://pbs.twimg.com/profile_banners/21562786/1469037124" TargetMode="External" /><Relationship Id="rId101" Type="http://schemas.openxmlformats.org/officeDocument/2006/relationships/hyperlink" Target="https://pbs.twimg.com/profile_banners/212360864/1435031533" TargetMode="External" /><Relationship Id="rId102" Type="http://schemas.openxmlformats.org/officeDocument/2006/relationships/hyperlink" Target="https://pbs.twimg.com/profile_banners/809786649185947648/1496855625" TargetMode="External" /><Relationship Id="rId103" Type="http://schemas.openxmlformats.org/officeDocument/2006/relationships/hyperlink" Target="https://pbs.twimg.com/profile_banners/279348481/1547915918" TargetMode="External" /><Relationship Id="rId104" Type="http://schemas.openxmlformats.org/officeDocument/2006/relationships/hyperlink" Target="https://pbs.twimg.com/profile_banners/31168579/1544468934" TargetMode="External" /><Relationship Id="rId105" Type="http://schemas.openxmlformats.org/officeDocument/2006/relationships/hyperlink" Target="https://pbs.twimg.com/profile_banners/618480916/1538676587" TargetMode="External" /><Relationship Id="rId106" Type="http://schemas.openxmlformats.org/officeDocument/2006/relationships/hyperlink" Target="https://pbs.twimg.com/profile_banners/20155502/1516288891" TargetMode="External" /><Relationship Id="rId107" Type="http://schemas.openxmlformats.org/officeDocument/2006/relationships/hyperlink" Target="https://pbs.twimg.com/profile_banners/20669543/1546626677" TargetMode="External" /><Relationship Id="rId108" Type="http://schemas.openxmlformats.org/officeDocument/2006/relationships/hyperlink" Target="https://pbs.twimg.com/profile_banners/941008479661318150/1547827773" TargetMode="External" /><Relationship Id="rId109" Type="http://schemas.openxmlformats.org/officeDocument/2006/relationships/hyperlink" Target="https://pbs.twimg.com/profile_banners/1851909823/1525448570" TargetMode="External" /><Relationship Id="rId110" Type="http://schemas.openxmlformats.org/officeDocument/2006/relationships/hyperlink" Target="https://pbs.twimg.com/profile_banners/51742704/1398967604" TargetMode="External" /><Relationship Id="rId111" Type="http://schemas.openxmlformats.org/officeDocument/2006/relationships/hyperlink" Target="https://pbs.twimg.com/profile_banners/2949777377/1471629857" TargetMode="External" /><Relationship Id="rId112" Type="http://schemas.openxmlformats.org/officeDocument/2006/relationships/hyperlink" Target="https://pbs.twimg.com/profile_banners/5838072/1519908788" TargetMode="External" /><Relationship Id="rId113" Type="http://schemas.openxmlformats.org/officeDocument/2006/relationships/hyperlink" Target="https://pbs.twimg.com/profile_banners/199743728/1454067336" TargetMode="External" /><Relationship Id="rId114" Type="http://schemas.openxmlformats.org/officeDocument/2006/relationships/hyperlink" Target="https://pbs.twimg.com/profile_banners/19028615/1536867622" TargetMode="External" /><Relationship Id="rId115" Type="http://schemas.openxmlformats.org/officeDocument/2006/relationships/hyperlink" Target="https://pbs.twimg.com/profile_banners/12387072/1398230095" TargetMode="External" /><Relationship Id="rId116" Type="http://schemas.openxmlformats.org/officeDocument/2006/relationships/hyperlink" Target="https://pbs.twimg.com/profile_banners/563927881/1547139756" TargetMode="External" /><Relationship Id="rId117" Type="http://schemas.openxmlformats.org/officeDocument/2006/relationships/hyperlink" Target="https://pbs.twimg.com/profile_banners/89084561/1546440194" TargetMode="External" /><Relationship Id="rId118" Type="http://schemas.openxmlformats.org/officeDocument/2006/relationships/hyperlink" Target="https://pbs.twimg.com/profile_banners/26415809/1545148478" TargetMode="External" /><Relationship Id="rId119" Type="http://schemas.openxmlformats.org/officeDocument/2006/relationships/hyperlink" Target="https://pbs.twimg.com/profile_banners/5763262/1411788872" TargetMode="External" /><Relationship Id="rId120" Type="http://schemas.openxmlformats.org/officeDocument/2006/relationships/hyperlink" Target="https://pbs.twimg.com/profile_banners/70509424/1537466454" TargetMode="External" /><Relationship Id="rId121" Type="http://schemas.openxmlformats.org/officeDocument/2006/relationships/hyperlink" Target="https://pbs.twimg.com/profile_banners/969522596382478336/1519987875" TargetMode="External" /><Relationship Id="rId122" Type="http://schemas.openxmlformats.org/officeDocument/2006/relationships/hyperlink" Target="https://pbs.twimg.com/profile_banners/160983113/1467243840" TargetMode="External" /><Relationship Id="rId123" Type="http://schemas.openxmlformats.org/officeDocument/2006/relationships/hyperlink" Target="https://pbs.twimg.com/profile_banners/388335688/1463592461" TargetMode="External" /><Relationship Id="rId124" Type="http://schemas.openxmlformats.org/officeDocument/2006/relationships/hyperlink" Target="https://pbs.twimg.com/profile_banners/3022587545/1497540640" TargetMode="External" /><Relationship Id="rId125" Type="http://schemas.openxmlformats.org/officeDocument/2006/relationships/hyperlink" Target="https://pbs.twimg.com/profile_banners/28134825/1534371162" TargetMode="External" /><Relationship Id="rId126" Type="http://schemas.openxmlformats.org/officeDocument/2006/relationships/hyperlink" Target="https://pbs.twimg.com/profile_banners/20402945/1533568341" TargetMode="External" /><Relationship Id="rId127" Type="http://schemas.openxmlformats.org/officeDocument/2006/relationships/hyperlink" Target="https://pbs.twimg.com/profile_banners/40937524/1548096025" TargetMode="External" /><Relationship Id="rId128" Type="http://schemas.openxmlformats.org/officeDocument/2006/relationships/hyperlink" Target="https://pbs.twimg.com/profile_banners/2507656940/1444942411" TargetMode="External" /><Relationship Id="rId129" Type="http://schemas.openxmlformats.org/officeDocument/2006/relationships/hyperlink" Target="https://pbs.twimg.com/profile_banners/19336500/1518114455" TargetMode="External" /><Relationship Id="rId130" Type="http://schemas.openxmlformats.org/officeDocument/2006/relationships/hyperlink" Target="https://pbs.twimg.com/profile_banners/2413051784/1530566333" TargetMode="External" /><Relationship Id="rId131" Type="http://schemas.openxmlformats.org/officeDocument/2006/relationships/hyperlink" Target="https://pbs.twimg.com/profile_banners/376110207/1378789733" TargetMode="External" /><Relationship Id="rId132" Type="http://schemas.openxmlformats.org/officeDocument/2006/relationships/hyperlink" Target="https://pbs.twimg.com/profile_banners/19344258/1542146171" TargetMode="External" /><Relationship Id="rId133" Type="http://schemas.openxmlformats.org/officeDocument/2006/relationships/hyperlink" Target="https://pbs.twimg.com/profile_banners/27549343/1511720708" TargetMode="External" /><Relationship Id="rId134" Type="http://schemas.openxmlformats.org/officeDocument/2006/relationships/hyperlink" Target="https://pbs.twimg.com/profile_banners/34755196/1464684942" TargetMode="External" /><Relationship Id="rId135" Type="http://schemas.openxmlformats.org/officeDocument/2006/relationships/hyperlink" Target="https://pbs.twimg.com/profile_banners/50687788/1546350517" TargetMode="External" /><Relationship Id="rId136" Type="http://schemas.openxmlformats.org/officeDocument/2006/relationships/hyperlink" Target="https://pbs.twimg.com/profile_banners/16191793/1541724797" TargetMode="External" /><Relationship Id="rId137" Type="http://schemas.openxmlformats.org/officeDocument/2006/relationships/hyperlink" Target="https://pbs.twimg.com/profile_banners/977035339/1498518199" TargetMode="External" /><Relationship Id="rId138" Type="http://schemas.openxmlformats.org/officeDocument/2006/relationships/hyperlink" Target="https://pbs.twimg.com/profile_banners/14935864/1367991688" TargetMode="External" /><Relationship Id="rId139" Type="http://schemas.openxmlformats.org/officeDocument/2006/relationships/hyperlink" Target="https://pbs.twimg.com/profile_banners/23588488/1495660798" TargetMode="External" /><Relationship Id="rId140" Type="http://schemas.openxmlformats.org/officeDocument/2006/relationships/hyperlink" Target="https://pbs.twimg.com/profile_banners/1513126424/1537795548" TargetMode="External" /><Relationship Id="rId141" Type="http://schemas.openxmlformats.org/officeDocument/2006/relationships/hyperlink" Target="https://pbs.twimg.com/profile_banners/36069498/1492788799" TargetMode="External" /><Relationship Id="rId142" Type="http://schemas.openxmlformats.org/officeDocument/2006/relationships/hyperlink" Target="https://pbs.twimg.com/profile_banners/1257838105/1507321316" TargetMode="External" /><Relationship Id="rId143" Type="http://schemas.openxmlformats.org/officeDocument/2006/relationships/hyperlink" Target="https://pbs.twimg.com/profile_banners/775772472549322752/1473798326" TargetMode="External" /><Relationship Id="rId144" Type="http://schemas.openxmlformats.org/officeDocument/2006/relationships/hyperlink" Target="https://pbs.twimg.com/profile_banners/18300046/1547931240" TargetMode="External" /><Relationship Id="rId145" Type="http://schemas.openxmlformats.org/officeDocument/2006/relationships/hyperlink" Target="https://pbs.twimg.com/profile_banners/20567743/1538432541" TargetMode="External" /><Relationship Id="rId146" Type="http://schemas.openxmlformats.org/officeDocument/2006/relationships/hyperlink" Target="https://pbs.twimg.com/profile_banners/994223300/1546401496" TargetMode="External" /><Relationship Id="rId147" Type="http://schemas.openxmlformats.org/officeDocument/2006/relationships/hyperlink" Target="https://pbs.twimg.com/profile_banners/20796979/1524065287" TargetMode="External" /><Relationship Id="rId148" Type="http://schemas.openxmlformats.org/officeDocument/2006/relationships/hyperlink" Target="https://pbs.twimg.com/profile_banners/1257745806/1512577999" TargetMode="External" /><Relationship Id="rId149" Type="http://schemas.openxmlformats.org/officeDocument/2006/relationships/hyperlink" Target="https://pbs.twimg.com/profile_banners/63787812/1531920776" TargetMode="External" /><Relationship Id="rId150" Type="http://schemas.openxmlformats.org/officeDocument/2006/relationships/hyperlink" Target="https://pbs.twimg.com/profile_banners/259725229/1439209336" TargetMode="External" /><Relationship Id="rId151" Type="http://schemas.openxmlformats.org/officeDocument/2006/relationships/hyperlink" Target="https://pbs.twimg.com/profile_banners/86070146/1536916228" TargetMode="External" /><Relationship Id="rId152" Type="http://schemas.openxmlformats.org/officeDocument/2006/relationships/hyperlink" Target="https://pbs.twimg.com/profile_banners/2254785098/1515173677" TargetMode="External" /><Relationship Id="rId153" Type="http://schemas.openxmlformats.org/officeDocument/2006/relationships/hyperlink" Target="https://pbs.twimg.com/profile_banners/3242625516/1498763370" TargetMode="External" /><Relationship Id="rId154" Type="http://schemas.openxmlformats.org/officeDocument/2006/relationships/hyperlink" Target="https://pbs.twimg.com/profile_banners/17368670/1519673094" TargetMode="External" /><Relationship Id="rId155" Type="http://schemas.openxmlformats.org/officeDocument/2006/relationships/hyperlink" Target="https://pbs.twimg.com/profile_banners/58783310/1548078003" TargetMode="External" /><Relationship Id="rId156" Type="http://schemas.openxmlformats.org/officeDocument/2006/relationships/hyperlink" Target="https://pbs.twimg.com/profile_banners/144803104/1505464585" TargetMode="External" /><Relationship Id="rId157" Type="http://schemas.openxmlformats.org/officeDocument/2006/relationships/hyperlink" Target="https://pbs.twimg.com/profile_banners/52144234/1546890984" TargetMode="External" /><Relationship Id="rId158" Type="http://schemas.openxmlformats.org/officeDocument/2006/relationships/hyperlink" Target="https://pbs.twimg.com/profile_banners/104286459/1531334788" TargetMode="External" /><Relationship Id="rId159" Type="http://schemas.openxmlformats.org/officeDocument/2006/relationships/hyperlink" Target="https://pbs.twimg.com/profile_banners/26061631/1522953953" TargetMode="External" /><Relationship Id="rId160" Type="http://schemas.openxmlformats.org/officeDocument/2006/relationships/hyperlink" Target="https://pbs.twimg.com/profile_banners/14294182/1527161054" TargetMode="External" /><Relationship Id="rId161" Type="http://schemas.openxmlformats.org/officeDocument/2006/relationships/hyperlink" Target="https://pbs.twimg.com/profile_banners/61513444/1398437370" TargetMode="External" /><Relationship Id="rId162" Type="http://schemas.openxmlformats.org/officeDocument/2006/relationships/hyperlink" Target="https://pbs.twimg.com/profile_banners/343633540/1487109554" TargetMode="External" /><Relationship Id="rId163" Type="http://schemas.openxmlformats.org/officeDocument/2006/relationships/hyperlink" Target="https://pbs.twimg.com/profile_banners/834007982585294848/1487679229"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4/bg.gif" TargetMode="External" /><Relationship Id="rId166" Type="http://schemas.openxmlformats.org/officeDocument/2006/relationships/hyperlink" Target="http://abs.twimg.com/images/themes/theme9/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4/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pbs.twimg.com/profile_background_images/884945290/dd226ec31a34551ed3116f400a87e62d.jpeg" TargetMode="External" /><Relationship Id="rId177" Type="http://schemas.openxmlformats.org/officeDocument/2006/relationships/hyperlink" Target="http://abs.twimg.com/images/themes/theme14/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4/bg.gif" TargetMode="External" /><Relationship Id="rId182" Type="http://schemas.openxmlformats.org/officeDocument/2006/relationships/hyperlink" Target="http://pbs.twimg.com/profile_background_images/196617508/flame_final.jpg" TargetMode="External" /><Relationship Id="rId183" Type="http://schemas.openxmlformats.org/officeDocument/2006/relationships/hyperlink" Target="http://pbs.twimg.com/profile_background_images/591649473/ebqve8teissp6btp9qf2.jpe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5/bg.png" TargetMode="External" /><Relationship Id="rId189" Type="http://schemas.openxmlformats.org/officeDocument/2006/relationships/hyperlink" Target="http://abs.twimg.com/images/themes/theme10/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2/bg.gif" TargetMode="External" /><Relationship Id="rId199" Type="http://schemas.openxmlformats.org/officeDocument/2006/relationships/hyperlink" Target="http://abs.twimg.com/images/themes/theme2/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pbs.twimg.com/profile_background_images/378800000025426303/fe96ac9801df7aa10a025179cef88b13.jpeg" TargetMode="External" /><Relationship Id="rId203" Type="http://schemas.openxmlformats.org/officeDocument/2006/relationships/hyperlink" Target="http://abs.twimg.com/images/themes/theme18/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3/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4/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4/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7/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5/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7/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4/bg.gif" TargetMode="External" /><Relationship Id="rId222" Type="http://schemas.openxmlformats.org/officeDocument/2006/relationships/hyperlink" Target="http://abs.twimg.com/images/themes/theme6/bg.gif" TargetMode="External" /><Relationship Id="rId223" Type="http://schemas.openxmlformats.org/officeDocument/2006/relationships/hyperlink" Target="http://abs.twimg.com/images/themes/theme9/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pbs.twimg.com/profile_background_images/80374067/twitter_3.jp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5/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4/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pbs.twimg.com/profile_background_images/441162090359685120/kDrOs8Yk.jpe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4/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9/bg.gif" TargetMode="External" /><Relationship Id="rId251" Type="http://schemas.openxmlformats.org/officeDocument/2006/relationships/hyperlink" Target="http://abs.twimg.com/images/themes/theme11/bg.gif" TargetMode="External" /><Relationship Id="rId252" Type="http://schemas.openxmlformats.org/officeDocument/2006/relationships/hyperlink" Target="http://abs.twimg.com/images/themes/theme9/bg.gif" TargetMode="External" /><Relationship Id="rId253" Type="http://schemas.openxmlformats.org/officeDocument/2006/relationships/hyperlink" Target="http://pbs.twimg.com/profile_images/2995195932/06d6ffaa218d344678ffe3df160ed42f_normal.png" TargetMode="External" /><Relationship Id="rId254" Type="http://schemas.openxmlformats.org/officeDocument/2006/relationships/hyperlink" Target="http://pbs.twimg.com/profile_images/915514863559966720/d0L1gMRJ_normal.jpg" TargetMode="External" /><Relationship Id="rId255" Type="http://schemas.openxmlformats.org/officeDocument/2006/relationships/hyperlink" Target="http://pbs.twimg.com/profile_images/806914304561684480/e4EvbujK_normal.jpg" TargetMode="External" /><Relationship Id="rId256" Type="http://schemas.openxmlformats.org/officeDocument/2006/relationships/hyperlink" Target="http://pbs.twimg.com/profile_images/1013074160594161664/HsKabffQ_normal.jpg" TargetMode="External" /><Relationship Id="rId257" Type="http://schemas.openxmlformats.org/officeDocument/2006/relationships/hyperlink" Target="http://pbs.twimg.com/profile_images/983841192566669317/uMY7jTWU_normal.jpg" TargetMode="External" /><Relationship Id="rId258" Type="http://schemas.openxmlformats.org/officeDocument/2006/relationships/hyperlink" Target="http://pbs.twimg.com/profile_images/1068156781476630528/pqUSEn55_normal.jpg" TargetMode="External" /><Relationship Id="rId259" Type="http://schemas.openxmlformats.org/officeDocument/2006/relationships/hyperlink" Target="http://pbs.twimg.com/profile_images/1047933196090978308/5XrfZm31_normal.jpg" TargetMode="External" /><Relationship Id="rId260" Type="http://schemas.openxmlformats.org/officeDocument/2006/relationships/hyperlink" Target="http://pbs.twimg.com/profile_images/1080398583000633345/qwFLWNM3_normal.jpg" TargetMode="External" /><Relationship Id="rId261" Type="http://schemas.openxmlformats.org/officeDocument/2006/relationships/hyperlink" Target="http://pbs.twimg.com/profile_images/702957825471807489/9CePV0fJ_normal.png" TargetMode="External" /><Relationship Id="rId262" Type="http://schemas.openxmlformats.org/officeDocument/2006/relationships/hyperlink" Target="http://pbs.twimg.com/profile_images/727970024263159809/Gu5q6a9G_normal.jpg" TargetMode="External" /><Relationship Id="rId263" Type="http://schemas.openxmlformats.org/officeDocument/2006/relationships/hyperlink" Target="http://pbs.twimg.com/profile_images/3034310687/56427608f2b0b089c98c5aac2627cac0_normal.jpeg" TargetMode="External" /><Relationship Id="rId264" Type="http://schemas.openxmlformats.org/officeDocument/2006/relationships/hyperlink" Target="http://pbs.twimg.com/profile_images/740627963557744640/Ac0eZ0jS_normal.jpg" TargetMode="External" /><Relationship Id="rId265" Type="http://schemas.openxmlformats.org/officeDocument/2006/relationships/hyperlink" Target="http://pbs.twimg.com/profile_images/660759706554748928/oljnXKAM_normal.jpg" TargetMode="External" /><Relationship Id="rId266" Type="http://schemas.openxmlformats.org/officeDocument/2006/relationships/hyperlink" Target="http://pbs.twimg.com/profile_images/720666024413171712/xVYnVFuc_normal.jpg" TargetMode="External" /><Relationship Id="rId267" Type="http://schemas.openxmlformats.org/officeDocument/2006/relationships/hyperlink" Target="http://pbs.twimg.com/profile_images/755033386989850624/T7K-6u06_normal.jpg" TargetMode="External" /><Relationship Id="rId268" Type="http://schemas.openxmlformats.org/officeDocument/2006/relationships/hyperlink" Target="http://pbs.twimg.com/profile_images/832196246395879424/tHEnYoiQ_normal.jpg" TargetMode="External" /><Relationship Id="rId269" Type="http://schemas.openxmlformats.org/officeDocument/2006/relationships/hyperlink" Target="http://pbs.twimg.com/profile_images/277782730/jem1_normal.jpg" TargetMode="External" /><Relationship Id="rId270" Type="http://schemas.openxmlformats.org/officeDocument/2006/relationships/hyperlink" Target="http://pbs.twimg.com/profile_images/521694758696009729/mD8iRcEp_normal.jpeg" TargetMode="External" /><Relationship Id="rId271" Type="http://schemas.openxmlformats.org/officeDocument/2006/relationships/hyperlink" Target="http://pbs.twimg.com/profile_images/1044972582011916288/YLmBv_N5_normal.jpg" TargetMode="External" /><Relationship Id="rId272" Type="http://schemas.openxmlformats.org/officeDocument/2006/relationships/hyperlink" Target="http://pbs.twimg.com/profile_images/1223982572/73568_442667360546_566455546_5371102_4263136_n_normal.jpg" TargetMode="External" /><Relationship Id="rId273" Type="http://schemas.openxmlformats.org/officeDocument/2006/relationships/hyperlink" Target="http://pbs.twimg.com/profile_images/421544468148269056/TN4K8qIN_normal.png" TargetMode="External" /><Relationship Id="rId274" Type="http://schemas.openxmlformats.org/officeDocument/2006/relationships/hyperlink" Target="http://pbs.twimg.com/profile_images/956747498516721670/XSoGIQz4_normal.jpg" TargetMode="External" /><Relationship Id="rId275" Type="http://schemas.openxmlformats.org/officeDocument/2006/relationships/hyperlink" Target="http://pbs.twimg.com/profile_images/859088427089842177/yMlLqsE4_normal.jpg" TargetMode="External" /><Relationship Id="rId276" Type="http://schemas.openxmlformats.org/officeDocument/2006/relationships/hyperlink" Target="http://pbs.twimg.com/profile_images/875416480547917824/R6wl9gWl_normal.jpg" TargetMode="External" /><Relationship Id="rId277" Type="http://schemas.openxmlformats.org/officeDocument/2006/relationships/hyperlink" Target="http://pbs.twimg.com/profile_images/829112544921006082/rfcZbBI5_normal.jpg" TargetMode="External" /><Relationship Id="rId278" Type="http://schemas.openxmlformats.org/officeDocument/2006/relationships/hyperlink" Target="http://pbs.twimg.com/profile_images/758057972429881344/6E1xYbQ3_normal.jpg" TargetMode="External" /><Relationship Id="rId279" Type="http://schemas.openxmlformats.org/officeDocument/2006/relationships/hyperlink" Target="http://pbs.twimg.com/profile_images/563103242259681280/1IgTFGmV_normal.jpeg" TargetMode="External" /><Relationship Id="rId280" Type="http://schemas.openxmlformats.org/officeDocument/2006/relationships/hyperlink" Target="http://pbs.twimg.com/profile_images/96111735/HR08_009F_normal.jpg" TargetMode="External" /><Relationship Id="rId281" Type="http://schemas.openxmlformats.org/officeDocument/2006/relationships/hyperlink" Target="http://pbs.twimg.com/profile_images/790980433894924294/G6wA7Mn1_normal.jpg" TargetMode="External" /><Relationship Id="rId282" Type="http://schemas.openxmlformats.org/officeDocument/2006/relationships/hyperlink" Target="http://pbs.twimg.com/profile_images/666104033610825728/unyowjuO_normal.png" TargetMode="External" /><Relationship Id="rId283" Type="http://schemas.openxmlformats.org/officeDocument/2006/relationships/hyperlink" Target="http://pbs.twimg.com/profile_images/809808421176287232/xp5vYzEI_normal.jpg" TargetMode="External" /><Relationship Id="rId284" Type="http://schemas.openxmlformats.org/officeDocument/2006/relationships/hyperlink" Target="http://pbs.twimg.com/profile_images/1046600660005908485/JxEDBnOa_normal.jpg" TargetMode="External" /><Relationship Id="rId285" Type="http://schemas.openxmlformats.org/officeDocument/2006/relationships/hyperlink" Target="http://pbs.twimg.com/profile_images/860587987595218944/41eYeA5d_normal.jpg" TargetMode="External" /><Relationship Id="rId286" Type="http://schemas.openxmlformats.org/officeDocument/2006/relationships/hyperlink" Target="http://pbs.twimg.com/profile_images/1040003252748791811/dtz1f7R6_normal.jpg" TargetMode="External" /><Relationship Id="rId287" Type="http://schemas.openxmlformats.org/officeDocument/2006/relationships/hyperlink" Target="http://pbs.twimg.com/profile_images/885176979938586629/uzVxEeKq_normal.jpg" TargetMode="External" /><Relationship Id="rId288" Type="http://schemas.openxmlformats.org/officeDocument/2006/relationships/hyperlink" Target="http://pbs.twimg.com/profile_images/978420314412548099/HSsRQE2N_normal.jpg" TargetMode="External" /><Relationship Id="rId289" Type="http://schemas.openxmlformats.org/officeDocument/2006/relationships/hyperlink" Target="http://pbs.twimg.com/profile_images/941009833926344704/gicrE24c_normal.jpg" TargetMode="External" /><Relationship Id="rId290" Type="http://schemas.openxmlformats.org/officeDocument/2006/relationships/hyperlink" Target="http://pbs.twimg.com/profile_images/778649046244360192/UhInEyzk_normal.jpg" TargetMode="External" /><Relationship Id="rId291" Type="http://schemas.openxmlformats.org/officeDocument/2006/relationships/hyperlink" Target="http://pbs.twimg.com/profile_images/1034161542659497985/96jTU3w__normal.jpg" TargetMode="External" /><Relationship Id="rId292" Type="http://schemas.openxmlformats.org/officeDocument/2006/relationships/hyperlink" Target="http://pbs.twimg.com/profile_images/1039713555875020801/DdPN3Xbl_normal.jpg" TargetMode="External" /><Relationship Id="rId293" Type="http://schemas.openxmlformats.org/officeDocument/2006/relationships/hyperlink" Target="http://pbs.twimg.com/profile_images/616215717273206784/ZXT8iOW0_normal.jpg" TargetMode="External" /><Relationship Id="rId294" Type="http://schemas.openxmlformats.org/officeDocument/2006/relationships/hyperlink" Target="http://pbs.twimg.com/profile_images/619101231399579649/Lv9dzsd7_normal.jpg" TargetMode="External" /><Relationship Id="rId295" Type="http://schemas.openxmlformats.org/officeDocument/2006/relationships/hyperlink" Target="http://pbs.twimg.com/profile_images/1015260330513948672/FxDDuOid_normal.jpg" TargetMode="External" /><Relationship Id="rId296" Type="http://schemas.openxmlformats.org/officeDocument/2006/relationships/hyperlink" Target="http://pbs.twimg.com/profile_images/938094673498968065/0y8Cq0u7_normal.jpg" TargetMode="External" /><Relationship Id="rId297" Type="http://schemas.openxmlformats.org/officeDocument/2006/relationships/hyperlink" Target="http://pbs.twimg.com/profile_images/897951620935417857/_iAanJTO_normal.jpg" TargetMode="External" /><Relationship Id="rId298" Type="http://schemas.openxmlformats.org/officeDocument/2006/relationships/hyperlink" Target="http://pbs.twimg.com/profile_images/960896975737622528/-5k32D4t_normal.jpg" TargetMode="External" /><Relationship Id="rId299" Type="http://schemas.openxmlformats.org/officeDocument/2006/relationships/hyperlink" Target="http://pbs.twimg.com/profile_images/1009463231297945606/2HEzPrHB_normal.jpg" TargetMode="External" /><Relationship Id="rId300" Type="http://schemas.openxmlformats.org/officeDocument/2006/relationships/hyperlink" Target="http://pbs.twimg.com/profile_images/517197689746755584/795gibU7_normal.jpeg" TargetMode="External" /><Relationship Id="rId301" Type="http://schemas.openxmlformats.org/officeDocument/2006/relationships/hyperlink" Target="http://pbs.twimg.com/profile_images/1042836053080637440/DFjkt-95_normal.jpg" TargetMode="External" /><Relationship Id="rId302" Type="http://schemas.openxmlformats.org/officeDocument/2006/relationships/hyperlink" Target="http://pbs.twimg.com/profile_images/969523708955066368/gxy35ifT_normal.jpg" TargetMode="External" /><Relationship Id="rId303" Type="http://schemas.openxmlformats.org/officeDocument/2006/relationships/hyperlink" Target="http://pbs.twimg.com/profile_images/553346805774434304/tVajfhpi_normal.jpeg" TargetMode="External" /><Relationship Id="rId304" Type="http://schemas.openxmlformats.org/officeDocument/2006/relationships/hyperlink" Target="http://pbs.twimg.com/profile_images/552575413356994560/Nbx-aBfL_normal.jpeg" TargetMode="External" /><Relationship Id="rId305" Type="http://schemas.openxmlformats.org/officeDocument/2006/relationships/hyperlink" Target="http://pbs.twimg.com/profile_images/1014395124036587520/vbFLjmGi_normal.jpg" TargetMode="External" /><Relationship Id="rId306" Type="http://schemas.openxmlformats.org/officeDocument/2006/relationships/hyperlink" Target="http://pbs.twimg.com/profile_images/666388171677155328/nkJUD0hH_normal.jpg" TargetMode="External" /><Relationship Id="rId307" Type="http://schemas.openxmlformats.org/officeDocument/2006/relationships/hyperlink" Target="http://pbs.twimg.com/profile_images/1053251132997406721/tEutxMDC_normal.jpg" TargetMode="External" /><Relationship Id="rId308" Type="http://schemas.openxmlformats.org/officeDocument/2006/relationships/hyperlink" Target="http://pbs.twimg.com/profile_images/908297665854787584/bcdFP4ZM_normal.jpg" TargetMode="External" /><Relationship Id="rId309" Type="http://schemas.openxmlformats.org/officeDocument/2006/relationships/hyperlink" Target="http://pbs.twimg.com/profile_images/742819912318603264/1Nn3875-_normal.jpg" TargetMode="External" /><Relationship Id="rId310" Type="http://schemas.openxmlformats.org/officeDocument/2006/relationships/hyperlink" Target="http://pbs.twimg.com/profile_images/729776009231380480/Dozl6Ihw_normal.jpg" TargetMode="External" /><Relationship Id="rId311" Type="http://schemas.openxmlformats.org/officeDocument/2006/relationships/hyperlink" Target="http://pbs.twimg.com/profile_images/1048744680492621826/sB0RSfAR_normal.jpg" TargetMode="External" /><Relationship Id="rId312" Type="http://schemas.openxmlformats.org/officeDocument/2006/relationships/hyperlink" Target="http://pbs.twimg.com/profile_images/599330041093296128/gi6Xo2Av_normal.jpg" TargetMode="External" /><Relationship Id="rId313" Type="http://schemas.openxmlformats.org/officeDocument/2006/relationships/hyperlink" Target="http://pbs.twimg.com/profile_images/1062834453163270144/j8Nh8Wvf_normal.jpg" TargetMode="External" /><Relationship Id="rId314" Type="http://schemas.openxmlformats.org/officeDocument/2006/relationships/hyperlink" Target="http://pbs.twimg.com/profile_images/918328041293496320/V-HJAd-c_normal.jpg" TargetMode="External" /><Relationship Id="rId315" Type="http://schemas.openxmlformats.org/officeDocument/2006/relationships/hyperlink" Target="http://pbs.twimg.com/profile_images/719951571816202240/UPNAWjaf_normal.jpg" TargetMode="External" /><Relationship Id="rId316" Type="http://schemas.openxmlformats.org/officeDocument/2006/relationships/hyperlink" Target="http://pbs.twimg.com/profile_images/422929217136132096/cQTPnsko_normal.jpeg" TargetMode="External" /><Relationship Id="rId317" Type="http://schemas.openxmlformats.org/officeDocument/2006/relationships/hyperlink" Target="http://pbs.twimg.com/profile_images/1071177977822613506/7ELCddNH_normal.jpg" TargetMode="External" /><Relationship Id="rId318" Type="http://schemas.openxmlformats.org/officeDocument/2006/relationships/hyperlink" Target="http://pbs.twimg.com/profile_images/725446734726336513/AwZNaoVG_normal.jpg" TargetMode="External" /><Relationship Id="rId319" Type="http://schemas.openxmlformats.org/officeDocument/2006/relationships/hyperlink" Target="http://pbs.twimg.com/profile_images/1024654017052532738/uSmFvQjL_normal.jpg" TargetMode="External" /><Relationship Id="rId320" Type="http://schemas.openxmlformats.org/officeDocument/2006/relationships/hyperlink" Target="http://pbs.twimg.com/profile_images/1160255478/jongoesoff_normal.jpg" TargetMode="External" /><Relationship Id="rId321" Type="http://schemas.openxmlformats.org/officeDocument/2006/relationships/hyperlink" Target="http://pbs.twimg.com/profile_images/981952009334153218/afsMaAr6_normal.jpg" TargetMode="External" /><Relationship Id="rId322" Type="http://schemas.openxmlformats.org/officeDocument/2006/relationships/hyperlink" Target="http://pbs.twimg.com/profile_images/992103094866472960/W92Yj0KH_normal.jpg" TargetMode="External" /><Relationship Id="rId323" Type="http://schemas.openxmlformats.org/officeDocument/2006/relationships/hyperlink" Target="http://pbs.twimg.com/profile_images/855421998901719040/4uTeLPuz_normal.jpg" TargetMode="External" /><Relationship Id="rId324" Type="http://schemas.openxmlformats.org/officeDocument/2006/relationships/hyperlink" Target="http://pbs.twimg.com/profile_images/776104497495932928/MxPvWnh0_normal.jpg" TargetMode="External" /><Relationship Id="rId325" Type="http://schemas.openxmlformats.org/officeDocument/2006/relationships/hyperlink" Target="http://pbs.twimg.com/profile_images/825443965247877120/NN0MCiQG_normal.jpg" TargetMode="External" /><Relationship Id="rId326" Type="http://schemas.openxmlformats.org/officeDocument/2006/relationships/hyperlink" Target="http://pbs.twimg.com/profile_images/846463221347213312/WlAYk5Lq_normal.jpg" TargetMode="External" /><Relationship Id="rId327" Type="http://schemas.openxmlformats.org/officeDocument/2006/relationships/hyperlink" Target="http://pbs.twimg.com/profile_images/928314675153985536/UR1XXfIc_normal.jpg" TargetMode="External" /><Relationship Id="rId328" Type="http://schemas.openxmlformats.org/officeDocument/2006/relationships/hyperlink" Target="http://pbs.twimg.com/profile_images/1046859275644153856/fR8Ep4aQ_normal.jpg" TargetMode="External" /><Relationship Id="rId329" Type="http://schemas.openxmlformats.org/officeDocument/2006/relationships/hyperlink" Target="http://pbs.twimg.com/profile_images/986627350728241152/RxDuoLR-_normal.jpg" TargetMode="External" /><Relationship Id="rId330" Type="http://schemas.openxmlformats.org/officeDocument/2006/relationships/hyperlink" Target="http://pbs.twimg.com/profile_images/890964648488337412/wDbUhGs1_normal.jpg" TargetMode="External" /><Relationship Id="rId331" Type="http://schemas.openxmlformats.org/officeDocument/2006/relationships/hyperlink" Target="http://pbs.twimg.com/profile_images/793169268267487232/wiA0muAW_normal.jpg" TargetMode="External" /><Relationship Id="rId332" Type="http://schemas.openxmlformats.org/officeDocument/2006/relationships/hyperlink" Target="http://pbs.twimg.com/profile_images/1259558245/vala_300dpi_normal.jpg" TargetMode="External" /><Relationship Id="rId333" Type="http://schemas.openxmlformats.org/officeDocument/2006/relationships/hyperlink" Target="http://pbs.twimg.com/profile_images/1019144681765163008/7_Xtb56r_normal.jpg" TargetMode="External" /><Relationship Id="rId334" Type="http://schemas.openxmlformats.org/officeDocument/2006/relationships/hyperlink" Target="http://pbs.twimg.com/profile_images/949333641917804546/ZWDELIXM_normal.jpg" TargetMode="External" /><Relationship Id="rId335" Type="http://schemas.openxmlformats.org/officeDocument/2006/relationships/hyperlink" Target="http://pbs.twimg.com/profile_images/749982957650190336/lMXaapI3_normal.jpg" TargetMode="External" /><Relationship Id="rId336" Type="http://schemas.openxmlformats.org/officeDocument/2006/relationships/hyperlink" Target="http://pbs.twimg.com/profile_images/715678234822619136/rLDB65pb_normal.jpg" TargetMode="External" /><Relationship Id="rId337" Type="http://schemas.openxmlformats.org/officeDocument/2006/relationships/hyperlink" Target="http://pbs.twimg.com/profile_images/897740655782494209/QLuW4ho4_normal.jpg" TargetMode="External" /><Relationship Id="rId338" Type="http://schemas.openxmlformats.org/officeDocument/2006/relationships/hyperlink" Target="http://pbs.twimg.com/profile_images/661880776082984960/QbZ-_0Ig_normal.png" TargetMode="External" /><Relationship Id="rId339" Type="http://schemas.openxmlformats.org/officeDocument/2006/relationships/hyperlink" Target="http://pbs.twimg.com/profile_images/928699517398069253/Kl1eYLJX_normal.jpg" TargetMode="External" /><Relationship Id="rId340" Type="http://schemas.openxmlformats.org/officeDocument/2006/relationships/hyperlink" Target="http://pbs.twimg.com/profile_images/882626844087943168/Bxkq-fC9_normal.jpg" TargetMode="External" /><Relationship Id="rId341" Type="http://schemas.openxmlformats.org/officeDocument/2006/relationships/hyperlink" Target="http://pbs.twimg.com/profile_images/861860670438080512/cE8TrfVg_normal.jpg" TargetMode="External" /><Relationship Id="rId342" Type="http://schemas.openxmlformats.org/officeDocument/2006/relationships/hyperlink" Target="http://pbs.twimg.com/profile_images/999573776097423360/wM1LGX_7_normal.jpg" TargetMode="External" /><Relationship Id="rId343" Type="http://schemas.openxmlformats.org/officeDocument/2006/relationships/hyperlink" Target="http://pbs.twimg.com/profile_images/751033272403128320/gju_wViN_normal.jpg" TargetMode="External" /><Relationship Id="rId344" Type="http://schemas.openxmlformats.org/officeDocument/2006/relationships/hyperlink" Target="http://pbs.twimg.com/profile_images/736279971367378944/hsuVnIam_normal.jpg" TargetMode="External" /><Relationship Id="rId345" Type="http://schemas.openxmlformats.org/officeDocument/2006/relationships/hyperlink" Target="http://pbs.twimg.com/profile_images/834022098339295232/Ro1e7SMv_normal.jpg" TargetMode="External" /><Relationship Id="rId346" Type="http://schemas.openxmlformats.org/officeDocument/2006/relationships/hyperlink" Target="https://twitter.com/softwaretimes" TargetMode="External" /><Relationship Id="rId347" Type="http://schemas.openxmlformats.org/officeDocument/2006/relationships/hyperlink" Target="https://twitter.com/nmachijidenma" TargetMode="External" /><Relationship Id="rId348" Type="http://schemas.openxmlformats.org/officeDocument/2006/relationships/hyperlink" Target="https://twitter.com/johnrmatthews" TargetMode="External" /><Relationship Id="rId349" Type="http://schemas.openxmlformats.org/officeDocument/2006/relationships/hyperlink" Target="https://twitter.com/ungoodnight" TargetMode="External" /><Relationship Id="rId350" Type="http://schemas.openxmlformats.org/officeDocument/2006/relationships/hyperlink" Target="https://twitter.com/dbmosermed" TargetMode="External" /><Relationship Id="rId351" Type="http://schemas.openxmlformats.org/officeDocument/2006/relationships/hyperlink" Target="https://twitter.com/jeff_w7" TargetMode="External" /><Relationship Id="rId352" Type="http://schemas.openxmlformats.org/officeDocument/2006/relationships/hyperlink" Target="https://twitter.com/nrfbigshow" TargetMode="External" /><Relationship Id="rId353" Type="http://schemas.openxmlformats.org/officeDocument/2006/relationships/hyperlink" Target="https://twitter.com/trurating" TargetMode="External" /><Relationship Id="rId354" Type="http://schemas.openxmlformats.org/officeDocument/2006/relationships/hyperlink" Target="https://twitter.com/nycrtweets" TargetMode="External" /><Relationship Id="rId355" Type="http://schemas.openxmlformats.org/officeDocument/2006/relationships/hyperlink" Target="https://twitter.com/guruizbiz" TargetMode="External" /><Relationship Id="rId356" Type="http://schemas.openxmlformats.org/officeDocument/2006/relationships/hyperlink" Target="https://twitter.com/jillcbentley" TargetMode="External" /><Relationship Id="rId357" Type="http://schemas.openxmlformats.org/officeDocument/2006/relationships/hyperlink" Target="https://twitter.com/rmhpos" TargetMode="External" /><Relationship Id="rId358" Type="http://schemas.openxmlformats.org/officeDocument/2006/relationships/hyperlink" Target="https://twitter.com/cazturner32" TargetMode="External" /><Relationship Id="rId359" Type="http://schemas.openxmlformats.org/officeDocument/2006/relationships/hyperlink" Target="https://twitter.com/acceo_solutions" TargetMode="External" /><Relationship Id="rId360" Type="http://schemas.openxmlformats.org/officeDocument/2006/relationships/hyperlink" Target="https://twitter.com/tsys_tss" TargetMode="External" /><Relationship Id="rId361" Type="http://schemas.openxmlformats.org/officeDocument/2006/relationships/hyperlink" Target="https://twitter.com/aures_usa" TargetMode="External" /><Relationship Id="rId362" Type="http://schemas.openxmlformats.org/officeDocument/2006/relationships/hyperlink" Target="https://twitter.com/jemkrause" TargetMode="External" /><Relationship Id="rId363" Type="http://schemas.openxmlformats.org/officeDocument/2006/relationships/hyperlink" Target="https://twitter.com/smckeveny" TargetMode="External" /><Relationship Id="rId364" Type="http://schemas.openxmlformats.org/officeDocument/2006/relationships/hyperlink" Target="https://twitter.com/andrewbusby" TargetMode="External" /><Relationship Id="rId365" Type="http://schemas.openxmlformats.org/officeDocument/2006/relationships/hyperlink" Target="https://twitter.com/simonsinek" TargetMode="External" /><Relationship Id="rId366" Type="http://schemas.openxmlformats.org/officeDocument/2006/relationships/hyperlink" Target="https://twitter.com/simo" TargetMode="External" /><Relationship Id="rId367" Type="http://schemas.openxmlformats.org/officeDocument/2006/relationships/hyperlink" Target="https://twitter.com/mattecannata" TargetMode="External" /><Relationship Id="rId368" Type="http://schemas.openxmlformats.org/officeDocument/2006/relationships/hyperlink" Target="https://twitter.com/subziwalla" TargetMode="External" /><Relationship Id="rId369" Type="http://schemas.openxmlformats.org/officeDocument/2006/relationships/hyperlink" Target="https://twitter.com/microsoft" TargetMode="External" /><Relationship Id="rId370" Type="http://schemas.openxmlformats.org/officeDocument/2006/relationships/hyperlink" Target="https://twitter.com/kroger" TargetMode="External" /><Relationship Id="rId371" Type="http://schemas.openxmlformats.org/officeDocument/2006/relationships/hyperlink" Target="https://twitter.com/smarterretail" TargetMode="External" /><Relationship Id="rId372" Type="http://schemas.openxmlformats.org/officeDocument/2006/relationships/hyperlink" Target="https://twitter.com/gregbuzek" TargetMode="External" /><Relationship Id="rId373" Type="http://schemas.openxmlformats.org/officeDocument/2006/relationships/hyperlink" Target="https://twitter.com/hlrivera" TargetMode="External" /><Relationship Id="rId374" Type="http://schemas.openxmlformats.org/officeDocument/2006/relationships/hyperlink" Target="https://twitter.com/erin_dorshorst" TargetMode="External" /><Relationship Id="rId375" Type="http://schemas.openxmlformats.org/officeDocument/2006/relationships/hyperlink" Target="https://twitter.com/piers_fawkes" TargetMode="External" /><Relationship Id="rId376" Type="http://schemas.openxmlformats.org/officeDocument/2006/relationships/hyperlink" Target="https://twitter.com/incisivio" TargetMode="External" /><Relationship Id="rId377" Type="http://schemas.openxmlformats.org/officeDocument/2006/relationships/hyperlink" Target="https://twitter.com/fcarlegren" TargetMode="External" /><Relationship Id="rId378" Type="http://schemas.openxmlformats.org/officeDocument/2006/relationships/hyperlink" Target="https://twitter.com/peapoddelivers" TargetMode="External" /><Relationship Id="rId379" Type="http://schemas.openxmlformats.org/officeDocument/2006/relationships/hyperlink" Target="https://twitter.com/instacart" TargetMode="External" /><Relationship Id="rId380" Type="http://schemas.openxmlformats.org/officeDocument/2006/relationships/hyperlink" Target="https://twitter.com/ocado" TargetMode="External" /><Relationship Id="rId381" Type="http://schemas.openxmlformats.org/officeDocument/2006/relationships/hyperlink" Target="https://twitter.com/carlboutet" TargetMode="External" /><Relationship Id="rId382" Type="http://schemas.openxmlformats.org/officeDocument/2006/relationships/hyperlink" Target="https://twitter.com/gk_software_usa" TargetMode="External" /><Relationship Id="rId383" Type="http://schemas.openxmlformats.org/officeDocument/2006/relationships/hyperlink" Target="https://twitter.com/a_riley17" TargetMode="External" /><Relationship Id="rId384" Type="http://schemas.openxmlformats.org/officeDocument/2006/relationships/hyperlink" Target="https://twitter.com/jim_roddy" TargetMode="External" /><Relationship Id="rId385" Type="http://schemas.openxmlformats.org/officeDocument/2006/relationships/hyperlink" Target="https://twitter.com/retailbrandon" TargetMode="External" /><Relationship Id="rId386" Type="http://schemas.openxmlformats.org/officeDocument/2006/relationships/hyperlink" Target="https://twitter.com/newbalance" TargetMode="External" /><Relationship Id="rId387" Type="http://schemas.openxmlformats.org/officeDocument/2006/relationships/hyperlink" Target="https://twitter.com/cl_baldwin" TargetMode="External" /><Relationship Id="rId388" Type="http://schemas.openxmlformats.org/officeDocument/2006/relationships/hyperlink" Target="https://twitter.com/toryburch" TargetMode="External" /><Relationship Id="rId389" Type="http://schemas.openxmlformats.org/officeDocument/2006/relationships/hyperlink" Target="https://twitter.com/sub8u" TargetMode="External" /><Relationship Id="rId390" Type="http://schemas.openxmlformats.org/officeDocument/2006/relationships/hyperlink" Target="https://twitter.com/samsungbizusa" TargetMode="External" /><Relationship Id="rId391" Type="http://schemas.openxmlformats.org/officeDocument/2006/relationships/hyperlink" Target="https://twitter.com/target" TargetMode="External" /><Relationship Id="rId392" Type="http://schemas.openxmlformats.org/officeDocument/2006/relationships/hyperlink" Target="https://twitter.com/degdigital" TargetMode="External" /><Relationship Id="rId393" Type="http://schemas.openxmlformats.org/officeDocument/2006/relationships/hyperlink" Target="https://twitter.com/karaswisher" TargetMode="External" /><Relationship Id="rId394" Type="http://schemas.openxmlformats.org/officeDocument/2006/relationships/hyperlink" Target="https://twitter.com/chicos" TargetMode="External" /><Relationship Id="rId395" Type="http://schemas.openxmlformats.org/officeDocument/2006/relationships/hyperlink" Target="https://twitter.com/nbkretail" TargetMode="External" /><Relationship Id="rId396" Type="http://schemas.openxmlformats.org/officeDocument/2006/relationships/hyperlink" Target="https://twitter.com/courtreagan" TargetMode="External" /><Relationship Id="rId397" Type="http://schemas.openxmlformats.org/officeDocument/2006/relationships/hyperlink" Target="https://twitter.com/shannonschuyler" TargetMode="External" /><Relationship Id="rId398" Type="http://schemas.openxmlformats.org/officeDocument/2006/relationships/hyperlink" Target="https://twitter.com/snowehome" TargetMode="External" /><Relationship Id="rId399" Type="http://schemas.openxmlformats.org/officeDocument/2006/relationships/hyperlink" Target="https://twitter.com/ultabeauty" TargetMode="External" /><Relationship Id="rId400" Type="http://schemas.openxmlformats.org/officeDocument/2006/relationships/hyperlink" Target="https://twitter.com/cnbc" TargetMode="External" /><Relationship Id="rId401" Type="http://schemas.openxmlformats.org/officeDocument/2006/relationships/hyperlink" Target="https://twitter.com/pwc" TargetMode="External" /><Relationship Id="rId402" Type="http://schemas.openxmlformats.org/officeDocument/2006/relationships/hyperlink" Target="https://twitter.com/wirleadership" TargetMode="External" /><Relationship Id="rId403" Type="http://schemas.openxmlformats.org/officeDocument/2006/relationships/hyperlink" Target="https://twitter.com/lowes" TargetMode="External" /><Relationship Id="rId404" Type="http://schemas.openxmlformats.org/officeDocument/2006/relationships/hyperlink" Target="https://twitter.com/marvinrellison" TargetMode="External" /><Relationship Id="rId405" Type="http://schemas.openxmlformats.org/officeDocument/2006/relationships/hyperlink" Target="https://twitter.com/johnldouglas" TargetMode="External" /><Relationship Id="rId406" Type="http://schemas.openxmlformats.org/officeDocument/2006/relationships/hyperlink" Target="https://twitter.com/natalie_berg" TargetMode="External" /><Relationship Id="rId407" Type="http://schemas.openxmlformats.org/officeDocument/2006/relationships/hyperlink" Target="https://twitter.com/retailprophet" TargetMode="External" /><Relationship Id="rId408" Type="http://schemas.openxmlformats.org/officeDocument/2006/relationships/hyperlink" Target="https://twitter.com/jongolddc" TargetMode="External" /><Relationship Id="rId409" Type="http://schemas.openxmlformats.org/officeDocument/2006/relationships/hyperlink" Target="https://twitter.com/adinnocenzio" TargetMode="External" /><Relationship Id="rId410" Type="http://schemas.openxmlformats.org/officeDocument/2006/relationships/hyperlink" Target="https://twitter.com/macys" TargetMode="External" /><Relationship Id="rId411" Type="http://schemas.openxmlformats.org/officeDocument/2006/relationships/hyperlink" Target="https://twitter.com/patagonia" TargetMode="External" /><Relationship Id="rId412" Type="http://schemas.openxmlformats.org/officeDocument/2006/relationships/hyperlink" Target="https://twitter.com/accentureretail" TargetMode="External" /><Relationship Id="rId413" Type="http://schemas.openxmlformats.org/officeDocument/2006/relationships/hyperlink" Target="https://twitter.com/jonerp" TargetMode="External" /><Relationship Id="rId414" Type="http://schemas.openxmlformats.org/officeDocument/2006/relationships/hyperlink" Target="https://twitter.com/jpuleri" TargetMode="External" /><Relationship Id="rId415" Type="http://schemas.openxmlformats.org/officeDocument/2006/relationships/hyperlink" Target="https://twitter.com/mindygrossman" TargetMode="External" /><Relationship Id="rId416" Type="http://schemas.openxmlformats.org/officeDocument/2006/relationships/hyperlink" Target="https://twitter.com/joanhornig" TargetMode="External" /><Relationship Id="rId417" Type="http://schemas.openxmlformats.org/officeDocument/2006/relationships/hyperlink" Target="https://twitter.com/shelleyzalis" TargetMode="External" /><Relationship Id="rId418" Type="http://schemas.openxmlformats.org/officeDocument/2006/relationships/hyperlink" Target="https://twitter.com/accuviasw" TargetMode="External" /><Relationship Id="rId419" Type="http://schemas.openxmlformats.org/officeDocument/2006/relationships/hyperlink" Target="https://twitter.com/stevenpdennis" TargetMode="External" /><Relationship Id="rId420" Type="http://schemas.openxmlformats.org/officeDocument/2006/relationships/hyperlink" Target="https://twitter.com/hyken" TargetMode="External" /><Relationship Id="rId421" Type="http://schemas.openxmlformats.org/officeDocument/2006/relationships/hyperlink" Target="https://twitter.com/dgingiss" TargetMode="External" /><Relationship Id="rId422" Type="http://schemas.openxmlformats.org/officeDocument/2006/relationships/hyperlink" Target="https://twitter.com/nrffoundation" TargetMode="External" /><Relationship Id="rId423" Type="http://schemas.openxmlformats.org/officeDocument/2006/relationships/hyperlink" Target="https://twitter.com/femalequotient" TargetMode="External" /><Relationship Id="rId424" Type="http://schemas.openxmlformats.org/officeDocument/2006/relationships/hyperlink" Target="https://twitter.com/nrfnews" TargetMode="External" /><Relationship Id="rId425" Type="http://schemas.openxmlformats.org/officeDocument/2006/relationships/hyperlink" Target="https://twitter.com/valaafshar" TargetMode="External" /><Relationship Id="rId426" Type="http://schemas.openxmlformats.org/officeDocument/2006/relationships/hyperlink" Target="https://twitter.com/mcdonaldbutler" TargetMode="External" /><Relationship Id="rId427" Type="http://schemas.openxmlformats.org/officeDocument/2006/relationships/hyperlink" Target="https://twitter.com/doddle" TargetMode="External" /><Relationship Id="rId428" Type="http://schemas.openxmlformats.org/officeDocument/2006/relationships/hyperlink" Target="https://twitter.com/aptos_retail" TargetMode="External" /><Relationship Id="rId429" Type="http://schemas.openxmlformats.org/officeDocument/2006/relationships/hyperlink" Target="https://twitter.com/mobify" TargetMode="External" /><Relationship Id="rId430" Type="http://schemas.openxmlformats.org/officeDocument/2006/relationships/hyperlink" Target="https://twitter.com/retailassist" TargetMode="External" /><Relationship Id="rId431" Type="http://schemas.openxmlformats.org/officeDocument/2006/relationships/hyperlink" Target="https://twitter.com/samsungbusiness" TargetMode="External" /><Relationship Id="rId432" Type="http://schemas.openxmlformats.org/officeDocument/2006/relationships/hyperlink" Target="https://twitter.com/ibmindustries" TargetMode="External" /><Relationship Id="rId433" Type="http://schemas.openxmlformats.org/officeDocument/2006/relationships/hyperlink" Target="https://twitter.com/redpointvc" TargetMode="External" /><Relationship Id="rId434" Type="http://schemas.openxmlformats.org/officeDocument/2006/relationships/hyperlink" Target="https://twitter.com/ncrcorporation" TargetMode="External" /><Relationship Id="rId435" Type="http://schemas.openxmlformats.org/officeDocument/2006/relationships/hyperlink" Target="https://twitter.com/dunnhumby" TargetMode="External" /><Relationship Id="rId436" Type="http://schemas.openxmlformats.org/officeDocument/2006/relationships/hyperlink" Target="https://twitter.com/mazzaknights" TargetMode="External" /><Relationship Id="rId437" Type="http://schemas.openxmlformats.org/officeDocument/2006/relationships/hyperlink" Target="https://twitter.com/ricardo_belmar" TargetMode="External" /><Relationship Id="rId438" Type="http://schemas.openxmlformats.org/officeDocument/2006/relationships/hyperlink" Target="https://twitter.com/ethicalthink" TargetMode="External" /><Relationship Id="rId439" Type="http://schemas.openxmlformats.org/officeDocument/2006/relationships/comments" Target="../comments2.xml" /><Relationship Id="rId440" Type="http://schemas.openxmlformats.org/officeDocument/2006/relationships/vmlDrawing" Target="../drawings/vmlDrawing2.vml" /><Relationship Id="rId441" Type="http://schemas.openxmlformats.org/officeDocument/2006/relationships/table" Target="../tables/table2.xml" /><Relationship Id="rId44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paymentweek.com/2019-1-10-intelligent-customer-feedback-retailers-via-new-gk-software-trurating-partnership/" TargetMode="External" /><Relationship Id="rId2" Type="http://schemas.openxmlformats.org/officeDocument/2006/relationships/hyperlink" Target="https://twitter.com/trurating/status/1084849529373913088" TargetMode="External" /><Relationship Id="rId3" Type="http://schemas.openxmlformats.org/officeDocument/2006/relationships/hyperlink" Target="https://twitter.com/TruRating/status/1085162499366895616" TargetMode="External" /><Relationship Id="rId4" Type="http://schemas.openxmlformats.org/officeDocument/2006/relationships/hyperlink" Target="https://www.google.com/url?rct=j&amp;sa=t&amp;url=https://www.prweb.com/releases/trurating_announces_partnership_with_tsys_to_provide_savvy_retailers_with_smarter_customer_insights/prweb16048134.htm&amp;ct=ga&amp;cd=CAIyGmY2MjVlNmMzMzQ0ZTliZTY6Y29tOmVuOlVT&amp;usg=AFQjCNEF38-fbWWIeKiwsEqEYVMP3NoAOQ" TargetMode="External" /><Relationship Id="rId5" Type="http://schemas.openxmlformats.org/officeDocument/2006/relationships/hyperlink" Target="https://twitter.com/ricardo_belmar/status/1085180141431607298" TargetMode="External" /><Relationship Id="rId6" Type="http://schemas.openxmlformats.org/officeDocument/2006/relationships/hyperlink" Target="https://twitter.com/mazzaknights/status/1084886668673536002" TargetMode="External" /><Relationship Id="rId7" Type="http://schemas.openxmlformats.org/officeDocument/2006/relationships/hyperlink" Target="https://www.trurating.com/NRF2019" TargetMode="External" /><Relationship Id="rId8" Type="http://schemas.openxmlformats.org/officeDocument/2006/relationships/hyperlink" Target="https://www.forbes.com/sites/stevendennis/2019/01/10/out-on-a-limb-my-14-predictions-for-retail-in-2019/#3b6b59801f0c" TargetMode="External" /><Relationship Id="rId9" Type="http://schemas.openxmlformats.org/officeDocument/2006/relationships/hyperlink" Target="https://twitter.com/TruRating/status/1085658235338579973" TargetMode="External" /><Relationship Id="rId10" Type="http://schemas.openxmlformats.org/officeDocument/2006/relationships/hyperlink" Target="https://twitter.com/femalequotient/status/1085243702274998272" TargetMode="External" /><Relationship Id="rId11" Type="http://schemas.openxmlformats.org/officeDocument/2006/relationships/hyperlink" Target="https://paymentweek.com/2019-1-10-intelligent-customer-feedback-retailers-via-new-gk-software-trurating-partnership/" TargetMode="External" /><Relationship Id="rId12" Type="http://schemas.openxmlformats.org/officeDocument/2006/relationships/hyperlink" Target="https://twitter.com/trurating/status/1084849529373913088" TargetMode="External" /><Relationship Id="rId13" Type="http://schemas.openxmlformats.org/officeDocument/2006/relationships/hyperlink" Target="https://twitter.com/ricardo_belmar/status/1085180141431607298" TargetMode="External" /><Relationship Id="rId14" Type="http://schemas.openxmlformats.org/officeDocument/2006/relationships/hyperlink" Target="https://twitter.com/i/web/status/1084823872044781570" TargetMode="External" /><Relationship Id="rId15" Type="http://schemas.openxmlformats.org/officeDocument/2006/relationships/hyperlink" Target="https://twitter.com/i/web/status/1084825740531494913" TargetMode="External" /><Relationship Id="rId16" Type="http://schemas.openxmlformats.org/officeDocument/2006/relationships/hyperlink" Target="https://twitter.com/i/web/status/1084828393890299905" TargetMode="External" /><Relationship Id="rId17" Type="http://schemas.openxmlformats.org/officeDocument/2006/relationships/hyperlink" Target="https://twitter.com/i/web/status/1086261219466588160" TargetMode="External" /><Relationship Id="rId18" Type="http://schemas.openxmlformats.org/officeDocument/2006/relationships/hyperlink" Target="https://twitter.com/i/web/status/1086351998709043200" TargetMode="External" /><Relationship Id="rId19" Type="http://schemas.openxmlformats.org/officeDocument/2006/relationships/hyperlink" Target="https://streetfightmag.com/2019/01/11/this-solution-showcases-the-future-of-collecting-customer-feedback-at-pos/" TargetMode="External" /><Relationship Id="rId20" Type="http://schemas.openxmlformats.org/officeDocument/2006/relationships/hyperlink" Target="https://twitter.com/streetfightmag/status/1083761830789492736" TargetMode="External" /><Relationship Id="rId21" Type="http://schemas.openxmlformats.org/officeDocument/2006/relationships/hyperlink" Target="https://twitter.com/i/web/status/1087408062502260737" TargetMode="External" /><Relationship Id="rId22" Type="http://schemas.openxmlformats.org/officeDocument/2006/relationships/hyperlink" Target="https://twitter.com/SmarterRetail/status/1086352009836544001" TargetMode="External" /><Relationship Id="rId23" Type="http://schemas.openxmlformats.org/officeDocument/2006/relationships/hyperlink" Target="https://twitter.com/i/web/status/1087399399691558914" TargetMode="External" /><Relationship Id="rId24" Type="http://schemas.openxmlformats.org/officeDocument/2006/relationships/hyperlink" Target="https://twitter.com/i/web/status/1085298358002962432" TargetMode="External" /><Relationship Id="rId25" Type="http://schemas.openxmlformats.org/officeDocument/2006/relationships/hyperlink" Target="https://www.youtube.com/watch?v=r0fBuRJGwrA" TargetMode="External" /><Relationship Id="rId26" Type="http://schemas.openxmlformats.org/officeDocument/2006/relationships/hyperlink" Target="https://twitter.com/TruRating/status/1085162499366895616" TargetMode="External" /><Relationship Id="rId27" Type="http://schemas.openxmlformats.org/officeDocument/2006/relationships/hyperlink" Target="https://paymentweek.com/2019-1-10-intelligent-customer-feedback-retailers-via-new-gk-software-trurating-partnership/?utm_source=dlvr.it&amp;utm_medium=twitter" TargetMode="External" /><Relationship Id="rId28" Type="http://schemas.openxmlformats.org/officeDocument/2006/relationships/hyperlink" Target="https://www.thepaypers.com/ecommerce/gk-software-trurating-team-up-for-intelligent-customer-feedback-for-retailers/776809-25?utm_source=dlvr.it&amp;utm_medium=twitter" TargetMode="External" /><Relationship Id="rId29" Type="http://schemas.openxmlformats.org/officeDocument/2006/relationships/hyperlink" Target="https://www.destinationcrm.com/Articles/ReadArticle.aspx?ArticleID=129358" TargetMode="External" /><Relationship Id="rId30" Type="http://schemas.openxmlformats.org/officeDocument/2006/relationships/hyperlink" Target="https://twitter.com/i/web/status/1084871269554810881" TargetMode="External" /><Relationship Id="rId31" Type="http://schemas.openxmlformats.org/officeDocument/2006/relationships/hyperlink" Target="https://twitter.com/TruRating/status/1085162499366895616" TargetMode="External" /><Relationship Id="rId32" Type="http://schemas.openxmlformats.org/officeDocument/2006/relationships/hyperlink" Target="https://twitter.com/andrewbusby/status/1085173262399782912" TargetMode="External" /><Relationship Id="rId33" Type="http://schemas.openxmlformats.org/officeDocument/2006/relationships/hyperlink" Target="https://www.google.com/url?rct=j&amp;sa=t&amp;url=https://www.prweb.com/releases/trurating_announces_partnership_with_tsys_to_provide_savvy_retailers_with_smarter_customer_insights/prweb16048134.htm&amp;ct=ga&amp;cd=CAIyGmY2MjVlNmMzMzQ0ZTliZTY6Y29tOmVuOlVT&amp;usg=AFQjCNEF38-fbWWIeKiwsEqEYVMP3NoAOQ" TargetMode="External" /><Relationship Id="rId34" Type="http://schemas.openxmlformats.org/officeDocument/2006/relationships/table" Target="../tables/table12.xml" /><Relationship Id="rId35" Type="http://schemas.openxmlformats.org/officeDocument/2006/relationships/table" Target="../tables/table13.xml" /><Relationship Id="rId36" Type="http://schemas.openxmlformats.org/officeDocument/2006/relationships/table" Target="../tables/table14.xml" /><Relationship Id="rId37" Type="http://schemas.openxmlformats.org/officeDocument/2006/relationships/table" Target="../tables/table15.xml" /><Relationship Id="rId38" Type="http://schemas.openxmlformats.org/officeDocument/2006/relationships/table" Target="../tables/table16.xml" /><Relationship Id="rId39" Type="http://schemas.openxmlformats.org/officeDocument/2006/relationships/table" Target="../tables/table17.xml" /><Relationship Id="rId40" Type="http://schemas.openxmlformats.org/officeDocument/2006/relationships/table" Target="../tables/table18.xml" /><Relationship Id="rId4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1562</v>
      </c>
      <c r="BB2" s="13" t="s">
        <v>1574</v>
      </c>
      <c r="BC2" s="13" t="s">
        <v>1575</v>
      </c>
      <c r="BD2" s="117" t="s">
        <v>2055</v>
      </c>
      <c r="BE2" s="117" t="s">
        <v>2056</v>
      </c>
      <c r="BF2" s="117" t="s">
        <v>2057</v>
      </c>
      <c r="BG2" s="117" t="s">
        <v>2058</v>
      </c>
      <c r="BH2" s="117" t="s">
        <v>2059</v>
      </c>
      <c r="BI2" s="117" t="s">
        <v>2060</v>
      </c>
      <c r="BJ2" s="117" t="s">
        <v>2061</v>
      </c>
      <c r="BK2" s="117" t="s">
        <v>2062</v>
      </c>
      <c r="BL2" s="117" t="s">
        <v>2063</v>
      </c>
    </row>
    <row r="3" spans="1:64" ht="15" customHeight="1">
      <c r="A3" s="64" t="s">
        <v>212</v>
      </c>
      <c r="B3" s="64" t="s">
        <v>212</v>
      </c>
      <c r="C3" s="65" t="s">
        <v>2101</v>
      </c>
      <c r="D3" s="66">
        <v>3</v>
      </c>
      <c r="E3" s="67" t="s">
        <v>132</v>
      </c>
      <c r="F3" s="68">
        <v>35</v>
      </c>
      <c r="G3" s="65"/>
      <c r="H3" s="69"/>
      <c r="I3" s="70"/>
      <c r="J3" s="70"/>
      <c r="K3" s="34" t="s">
        <v>65</v>
      </c>
      <c r="L3" s="71">
        <v>3</v>
      </c>
      <c r="M3" s="71"/>
      <c r="N3" s="72"/>
      <c r="O3" s="78" t="s">
        <v>176</v>
      </c>
      <c r="P3" s="80">
        <v>43475.73386574074</v>
      </c>
      <c r="Q3" s="78" t="s">
        <v>307</v>
      </c>
      <c r="R3" s="82" t="s">
        <v>408</v>
      </c>
      <c r="S3" s="78" t="s">
        <v>453</v>
      </c>
      <c r="T3" s="78"/>
      <c r="U3" s="78"/>
      <c r="V3" s="82" t="s">
        <v>511</v>
      </c>
      <c r="W3" s="80">
        <v>43475.73386574074</v>
      </c>
      <c r="X3" s="82" t="s">
        <v>540</v>
      </c>
      <c r="Y3" s="78"/>
      <c r="Z3" s="78"/>
      <c r="AA3" s="84" t="s">
        <v>652</v>
      </c>
      <c r="AB3" s="78"/>
      <c r="AC3" s="78" t="b">
        <v>0</v>
      </c>
      <c r="AD3" s="78">
        <v>0</v>
      </c>
      <c r="AE3" s="84" t="s">
        <v>775</v>
      </c>
      <c r="AF3" s="78" t="b">
        <v>0</v>
      </c>
      <c r="AG3" s="78" t="s">
        <v>788</v>
      </c>
      <c r="AH3" s="78"/>
      <c r="AI3" s="84" t="s">
        <v>775</v>
      </c>
      <c r="AJ3" s="78" t="b">
        <v>0</v>
      </c>
      <c r="AK3" s="78">
        <v>0</v>
      </c>
      <c r="AL3" s="84" t="s">
        <v>775</v>
      </c>
      <c r="AM3" s="78" t="s">
        <v>801</v>
      </c>
      <c r="AN3" s="78" t="b">
        <v>0</v>
      </c>
      <c r="AO3" s="84" t="s">
        <v>652</v>
      </c>
      <c r="AP3" s="78" t="s">
        <v>176</v>
      </c>
      <c r="AQ3" s="78">
        <v>0</v>
      </c>
      <c r="AR3" s="78">
        <v>0</v>
      </c>
      <c r="AS3" s="78"/>
      <c r="AT3" s="78"/>
      <c r="AU3" s="78"/>
      <c r="AV3" s="78"/>
      <c r="AW3" s="78"/>
      <c r="AX3" s="78"/>
      <c r="AY3" s="78"/>
      <c r="AZ3" s="78"/>
      <c r="BA3">
        <v>1</v>
      </c>
      <c r="BB3" s="78" t="str">
        <f>REPLACE(INDEX(GroupVertices[Group],MATCH(Edges[[#This Row],[Vertex 1]],GroupVertices[Vertex],0)),1,1,"")</f>
        <v>5</v>
      </c>
      <c r="BC3" s="78" t="str">
        <f>REPLACE(INDEX(GroupVertices[Group],MATCH(Edges[[#This Row],[Vertex 2]],GroupVertices[Vertex],0)),1,1,"")</f>
        <v>5</v>
      </c>
      <c r="BD3" s="48">
        <v>1</v>
      </c>
      <c r="BE3" s="49">
        <v>7.142857142857143</v>
      </c>
      <c r="BF3" s="48">
        <v>0</v>
      </c>
      <c r="BG3" s="49">
        <v>0</v>
      </c>
      <c r="BH3" s="48">
        <v>0</v>
      </c>
      <c r="BI3" s="49">
        <v>0</v>
      </c>
      <c r="BJ3" s="48">
        <v>13</v>
      </c>
      <c r="BK3" s="49">
        <v>92.85714285714286</v>
      </c>
      <c r="BL3" s="48">
        <v>14</v>
      </c>
    </row>
    <row r="4" spans="1:64" ht="15" customHeight="1">
      <c r="A4" s="64" t="s">
        <v>213</v>
      </c>
      <c r="B4" s="64" t="s">
        <v>213</v>
      </c>
      <c r="C4" s="65" t="s">
        <v>2101</v>
      </c>
      <c r="D4" s="66">
        <v>3</v>
      </c>
      <c r="E4" s="67" t="s">
        <v>132</v>
      </c>
      <c r="F4" s="68">
        <v>35</v>
      </c>
      <c r="G4" s="65"/>
      <c r="H4" s="69"/>
      <c r="I4" s="70"/>
      <c r="J4" s="70"/>
      <c r="K4" s="34" t="s">
        <v>65</v>
      </c>
      <c r="L4" s="77">
        <v>4</v>
      </c>
      <c r="M4" s="77"/>
      <c r="N4" s="72"/>
      <c r="O4" s="79" t="s">
        <v>176</v>
      </c>
      <c r="P4" s="81">
        <v>43476.374340277776</v>
      </c>
      <c r="Q4" s="79" t="s">
        <v>308</v>
      </c>
      <c r="R4" s="83" t="s">
        <v>409</v>
      </c>
      <c r="S4" s="79" t="s">
        <v>454</v>
      </c>
      <c r="T4" s="79"/>
      <c r="U4" s="79"/>
      <c r="V4" s="83" t="s">
        <v>512</v>
      </c>
      <c r="W4" s="81">
        <v>43476.374340277776</v>
      </c>
      <c r="X4" s="83" t="s">
        <v>541</v>
      </c>
      <c r="Y4" s="79"/>
      <c r="Z4" s="79"/>
      <c r="AA4" s="85" t="s">
        <v>653</v>
      </c>
      <c r="AB4" s="79"/>
      <c r="AC4" s="79" t="b">
        <v>0</v>
      </c>
      <c r="AD4" s="79">
        <v>0</v>
      </c>
      <c r="AE4" s="85" t="s">
        <v>775</v>
      </c>
      <c r="AF4" s="79" t="b">
        <v>0</v>
      </c>
      <c r="AG4" s="79" t="s">
        <v>788</v>
      </c>
      <c r="AH4" s="79"/>
      <c r="AI4" s="85" t="s">
        <v>775</v>
      </c>
      <c r="AJ4" s="79" t="b">
        <v>0</v>
      </c>
      <c r="AK4" s="79">
        <v>0</v>
      </c>
      <c r="AL4" s="85" t="s">
        <v>775</v>
      </c>
      <c r="AM4" s="79" t="s">
        <v>801</v>
      </c>
      <c r="AN4" s="79" t="b">
        <v>0</v>
      </c>
      <c r="AO4" s="85" t="s">
        <v>653</v>
      </c>
      <c r="AP4" s="79" t="s">
        <v>176</v>
      </c>
      <c r="AQ4" s="79">
        <v>0</v>
      </c>
      <c r="AR4" s="79">
        <v>0</v>
      </c>
      <c r="AS4" s="79"/>
      <c r="AT4" s="79"/>
      <c r="AU4" s="79"/>
      <c r="AV4" s="79"/>
      <c r="AW4" s="79"/>
      <c r="AX4" s="79"/>
      <c r="AY4" s="79"/>
      <c r="AZ4" s="79"/>
      <c r="BA4">
        <v>1</v>
      </c>
      <c r="BB4" s="78" t="str">
        <f>REPLACE(INDEX(GroupVertices[Group],MATCH(Edges[[#This Row],[Vertex 1]],GroupVertices[Vertex],0)),1,1,"")</f>
        <v>5</v>
      </c>
      <c r="BC4" s="78" t="str">
        <f>REPLACE(INDEX(GroupVertices[Group],MATCH(Edges[[#This Row],[Vertex 2]],GroupVertices[Vertex],0)),1,1,"")</f>
        <v>5</v>
      </c>
      <c r="BD4" s="48">
        <v>1</v>
      </c>
      <c r="BE4" s="49">
        <v>9.090909090909092</v>
      </c>
      <c r="BF4" s="48">
        <v>0</v>
      </c>
      <c r="BG4" s="49">
        <v>0</v>
      </c>
      <c r="BH4" s="48">
        <v>0</v>
      </c>
      <c r="BI4" s="49">
        <v>0</v>
      </c>
      <c r="BJ4" s="48">
        <v>10</v>
      </c>
      <c r="BK4" s="49">
        <v>90.9090909090909</v>
      </c>
      <c r="BL4" s="48">
        <v>11</v>
      </c>
    </row>
    <row r="5" spans="1:64" ht="15">
      <c r="A5" s="64" t="s">
        <v>214</v>
      </c>
      <c r="B5" s="64" t="s">
        <v>214</v>
      </c>
      <c r="C5" s="65" t="s">
        <v>2101</v>
      </c>
      <c r="D5" s="66">
        <v>3</v>
      </c>
      <c r="E5" s="67" t="s">
        <v>132</v>
      </c>
      <c r="F5" s="68">
        <v>35</v>
      </c>
      <c r="G5" s="65"/>
      <c r="H5" s="69"/>
      <c r="I5" s="70"/>
      <c r="J5" s="70"/>
      <c r="K5" s="34" t="s">
        <v>65</v>
      </c>
      <c r="L5" s="77">
        <v>5</v>
      </c>
      <c r="M5" s="77"/>
      <c r="N5" s="72"/>
      <c r="O5" s="79" t="s">
        <v>176</v>
      </c>
      <c r="P5" s="81">
        <v>43476.66539351852</v>
      </c>
      <c r="Q5" s="79" t="s">
        <v>309</v>
      </c>
      <c r="R5" s="83" t="s">
        <v>410</v>
      </c>
      <c r="S5" s="79" t="s">
        <v>455</v>
      </c>
      <c r="T5" s="79"/>
      <c r="U5" s="79"/>
      <c r="V5" s="83" t="s">
        <v>513</v>
      </c>
      <c r="W5" s="81">
        <v>43476.66539351852</v>
      </c>
      <c r="X5" s="83" t="s">
        <v>542</v>
      </c>
      <c r="Y5" s="79"/>
      <c r="Z5" s="79"/>
      <c r="AA5" s="85" t="s">
        <v>654</v>
      </c>
      <c r="AB5" s="79"/>
      <c r="AC5" s="79" t="b">
        <v>0</v>
      </c>
      <c r="AD5" s="79">
        <v>0</v>
      </c>
      <c r="AE5" s="85" t="s">
        <v>775</v>
      </c>
      <c r="AF5" s="79" t="b">
        <v>0</v>
      </c>
      <c r="AG5" s="79" t="s">
        <v>788</v>
      </c>
      <c r="AH5" s="79"/>
      <c r="AI5" s="85" t="s">
        <v>775</v>
      </c>
      <c r="AJ5" s="79" t="b">
        <v>0</v>
      </c>
      <c r="AK5" s="79">
        <v>0</v>
      </c>
      <c r="AL5" s="85" t="s">
        <v>775</v>
      </c>
      <c r="AM5" s="79" t="s">
        <v>802</v>
      </c>
      <c r="AN5" s="79" t="b">
        <v>0</v>
      </c>
      <c r="AO5" s="85" t="s">
        <v>654</v>
      </c>
      <c r="AP5" s="79" t="s">
        <v>176</v>
      </c>
      <c r="AQ5" s="79">
        <v>0</v>
      </c>
      <c r="AR5" s="79">
        <v>0</v>
      </c>
      <c r="AS5" s="79"/>
      <c r="AT5" s="79"/>
      <c r="AU5" s="79"/>
      <c r="AV5" s="79"/>
      <c r="AW5" s="79"/>
      <c r="AX5" s="79"/>
      <c r="AY5" s="79"/>
      <c r="AZ5" s="79"/>
      <c r="BA5">
        <v>1</v>
      </c>
      <c r="BB5" s="78" t="str">
        <f>REPLACE(INDEX(GroupVertices[Group],MATCH(Edges[[#This Row],[Vertex 1]],GroupVertices[Vertex],0)),1,1,"")</f>
        <v>5</v>
      </c>
      <c r="BC5" s="78" t="str">
        <f>REPLACE(INDEX(GroupVertices[Group],MATCH(Edges[[#This Row],[Vertex 2]],GroupVertices[Vertex],0)),1,1,"")</f>
        <v>5</v>
      </c>
      <c r="BD5" s="48">
        <v>0</v>
      </c>
      <c r="BE5" s="49">
        <v>0</v>
      </c>
      <c r="BF5" s="48">
        <v>0</v>
      </c>
      <c r="BG5" s="49">
        <v>0</v>
      </c>
      <c r="BH5" s="48">
        <v>0</v>
      </c>
      <c r="BI5" s="49">
        <v>0</v>
      </c>
      <c r="BJ5" s="48">
        <v>9</v>
      </c>
      <c r="BK5" s="49">
        <v>100</v>
      </c>
      <c r="BL5" s="48">
        <v>9</v>
      </c>
    </row>
    <row r="6" spans="1:64" ht="15">
      <c r="A6" s="64" t="s">
        <v>215</v>
      </c>
      <c r="B6" s="64" t="s">
        <v>215</v>
      </c>
      <c r="C6" s="65" t="s">
        <v>2101</v>
      </c>
      <c r="D6" s="66">
        <v>3</v>
      </c>
      <c r="E6" s="67" t="s">
        <v>132</v>
      </c>
      <c r="F6" s="68">
        <v>35</v>
      </c>
      <c r="G6" s="65"/>
      <c r="H6" s="69"/>
      <c r="I6" s="70"/>
      <c r="J6" s="70"/>
      <c r="K6" s="34" t="s">
        <v>65</v>
      </c>
      <c r="L6" s="77">
        <v>6</v>
      </c>
      <c r="M6" s="77"/>
      <c r="N6" s="72"/>
      <c r="O6" s="79" t="s">
        <v>176</v>
      </c>
      <c r="P6" s="81">
        <v>43478.45386574074</v>
      </c>
      <c r="Q6" s="79" t="s">
        <v>310</v>
      </c>
      <c r="R6" s="79"/>
      <c r="S6" s="79"/>
      <c r="T6" s="79" t="s">
        <v>463</v>
      </c>
      <c r="U6" s="79"/>
      <c r="V6" s="83" t="s">
        <v>514</v>
      </c>
      <c r="W6" s="81">
        <v>43478.45386574074</v>
      </c>
      <c r="X6" s="83" t="s">
        <v>543</v>
      </c>
      <c r="Y6" s="79"/>
      <c r="Z6" s="79"/>
      <c r="AA6" s="85" t="s">
        <v>655</v>
      </c>
      <c r="AB6" s="79"/>
      <c r="AC6" s="79" t="b">
        <v>0</v>
      </c>
      <c r="AD6" s="79">
        <v>0</v>
      </c>
      <c r="AE6" s="85" t="s">
        <v>775</v>
      </c>
      <c r="AF6" s="79" t="b">
        <v>0</v>
      </c>
      <c r="AG6" s="79" t="s">
        <v>788</v>
      </c>
      <c r="AH6" s="79"/>
      <c r="AI6" s="85" t="s">
        <v>775</v>
      </c>
      <c r="AJ6" s="79" t="b">
        <v>0</v>
      </c>
      <c r="AK6" s="79">
        <v>0</v>
      </c>
      <c r="AL6" s="85" t="s">
        <v>775</v>
      </c>
      <c r="AM6" s="79" t="s">
        <v>802</v>
      </c>
      <c r="AN6" s="79" t="b">
        <v>0</v>
      </c>
      <c r="AO6" s="85" t="s">
        <v>655</v>
      </c>
      <c r="AP6" s="79" t="s">
        <v>176</v>
      </c>
      <c r="AQ6" s="79">
        <v>0</v>
      </c>
      <c r="AR6" s="79">
        <v>0</v>
      </c>
      <c r="AS6" s="79"/>
      <c r="AT6" s="79"/>
      <c r="AU6" s="79"/>
      <c r="AV6" s="79"/>
      <c r="AW6" s="79"/>
      <c r="AX6" s="79"/>
      <c r="AY6" s="79"/>
      <c r="AZ6" s="79"/>
      <c r="BA6">
        <v>1</v>
      </c>
      <c r="BB6" s="78" t="str">
        <f>REPLACE(INDEX(GroupVertices[Group],MATCH(Edges[[#This Row],[Vertex 1]],GroupVertices[Vertex],0)),1,1,"")</f>
        <v>5</v>
      </c>
      <c r="BC6" s="78" t="str">
        <f>REPLACE(INDEX(GroupVertices[Group],MATCH(Edges[[#This Row],[Vertex 2]],GroupVertices[Vertex],0)),1,1,"")</f>
        <v>5</v>
      </c>
      <c r="BD6" s="48">
        <v>0</v>
      </c>
      <c r="BE6" s="49">
        <v>0</v>
      </c>
      <c r="BF6" s="48">
        <v>0</v>
      </c>
      <c r="BG6" s="49">
        <v>0</v>
      </c>
      <c r="BH6" s="48">
        <v>0</v>
      </c>
      <c r="BI6" s="49">
        <v>0</v>
      </c>
      <c r="BJ6" s="48">
        <v>6</v>
      </c>
      <c r="BK6" s="49">
        <v>100</v>
      </c>
      <c r="BL6" s="48">
        <v>6</v>
      </c>
    </row>
    <row r="7" spans="1:64" ht="15">
      <c r="A7" s="64" t="s">
        <v>216</v>
      </c>
      <c r="B7" s="64" t="s">
        <v>216</v>
      </c>
      <c r="C7" s="65" t="s">
        <v>2101</v>
      </c>
      <c r="D7" s="66">
        <v>3</v>
      </c>
      <c r="E7" s="67" t="s">
        <v>132</v>
      </c>
      <c r="F7" s="68">
        <v>35</v>
      </c>
      <c r="G7" s="65"/>
      <c r="H7" s="69"/>
      <c r="I7" s="70"/>
      <c r="J7" s="70"/>
      <c r="K7" s="34" t="s">
        <v>65</v>
      </c>
      <c r="L7" s="77">
        <v>7</v>
      </c>
      <c r="M7" s="77"/>
      <c r="N7" s="72"/>
      <c r="O7" s="79" t="s">
        <v>176</v>
      </c>
      <c r="P7" s="81">
        <v>43479.745844907404</v>
      </c>
      <c r="Q7" s="79" t="s">
        <v>311</v>
      </c>
      <c r="R7" s="83" t="s">
        <v>411</v>
      </c>
      <c r="S7" s="79" t="s">
        <v>456</v>
      </c>
      <c r="T7" s="79" t="s">
        <v>464</v>
      </c>
      <c r="U7" s="79"/>
      <c r="V7" s="83" t="s">
        <v>515</v>
      </c>
      <c r="W7" s="81">
        <v>43479.745844907404</v>
      </c>
      <c r="X7" s="83" t="s">
        <v>544</v>
      </c>
      <c r="Y7" s="79"/>
      <c r="Z7" s="79"/>
      <c r="AA7" s="85" t="s">
        <v>656</v>
      </c>
      <c r="AB7" s="79"/>
      <c r="AC7" s="79" t="b">
        <v>0</v>
      </c>
      <c r="AD7" s="79">
        <v>0</v>
      </c>
      <c r="AE7" s="85" t="s">
        <v>775</v>
      </c>
      <c r="AF7" s="79" t="b">
        <v>0</v>
      </c>
      <c r="AG7" s="79" t="s">
        <v>788</v>
      </c>
      <c r="AH7" s="79"/>
      <c r="AI7" s="85" t="s">
        <v>775</v>
      </c>
      <c r="AJ7" s="79" t="b">
        <v>0</v>
      </c>
      <c r="AK7" s="79">
        <v>0</v>
      </c>
      <c r="AL7" s="85" t="s">
        <v>775</v>
      </c>
      <c r="AM7" s="79" t="s">
        <v>803</v>
      </c>
      <c r="AN7" s="79" t="b">
        <v>1</v>
      </c>
      <c r="AO7" s="85" t="s">
        <v>656</v>
      </c>
      <c r="AP7" s="79" t="s">
        <v>176</v>
      </c>
      <c r="AQ7" s="79">
        <v>0</v>
      </c>
      <c r="AR7" s="79">
        <v>0</v>
      </c>
      <c r="AS7" s="79"/>
      <c r="AT7" s="79"/>
      <c r="AU7" s="79"/>
      <c r="AV7" s="79"/>
      <c r="AW7" s="79"/>
      <c r="AX7" s="79"/>
      <c r="AY7" s="79"/>
      <c r="AZ7" s="79"/>
      <c r="BA7">
        <v>1</v>
      </c>
      <c r="BB7" s="78" t="str">
        <f>REPLACE(INDEX(GroupVertices[Group],MATCH(Edges[[#This Row],[Vertex 1]],GroupVertices[Vertex],0)),1,1,"")</f>
        <v>5</v>
      </c>
      <c r="BC7" s="78" t="str">
        <f>REPLACE(INDEX(GroupVertices[Group],MATCH(Edges[[#This Row],[Vertex 2]],GroupVertices[Vertex],0)),1,1,"")</f>
        <v>5</v>
      </c>
      <c r="BD7" s="48">
        <v>1</v>
      </c>
      <c r="BE7" s="49">
        <v>6.25</v>
      </c>
      <c r="BF7" s="48">
        <v>0</v>
      </c>
      <c r="BG7" s="49">
        <v>0</v>
      </c>
      <c r="BH7" s="48">
        <v>0</v>
      </c>
      <c r="BI7" s="49">
        <v>0</v>
      </c>
      <c r="BJ7" s="48">
        <v>15</v>
      </c>
      <c r="BK7" s="49">
        <v>93.75</v>
      </c>
      <c r="BL7" s="48">
        <v>16</v>
      </c>
    </row>
    <row r="8" spans="1:64" ht="15">
      <c r="A8" s="64" t="s">
        <v>217</v>
      </c>
      <c r="B8" s="64" t="s">
        <v>243</v>
      </c>
      <c r="C8" s="65" t="s">
        <v>2101</v>
      </c>
      <c r="D8" s="66">
        <v>3</v>
      </c>
      <c r="E8" s="67" t="s">
        <v>132</v>
      </c>
      <c r="F8" s="68">
        <v>35</v>
      </c>
      <c r="G8" s="65"/>
      <c r="H8" s="69"/>
      <c r="I8" s="70"/>
      <c r="J8" s="70"/>
      <c r="K8" s="34" t="s">
        <v>65</v>
      </c>
      <c r="L8" s="77">
        <v>8</v>
      </c>
      <c r="M8" s="77"/>
      <c r="N8" s="72"/>
      <c r="O8" s="79" t="s">
        <v>305</v>
      </c>
      <c r="P8" s="81">
        <v>43480.08715277778</v>
      </c>
      <c r="Q8" s="79" t="s">
        <v>312</v>
      </c>
      <c r="R8" s="79"/>
      <c r="S8" s="79"/>
      <c r="T8" s="79"/>
      <c r="U8" s="79"/>
      <c r="V8" s="83" t="s">
        <v>516</v>
      </c>
      <c r="W8" s="81">
        <v>43480.08715277778</v>
      </c>
      <c r="X8" s="83" t="s">
        <v>545</v>
      </c>
      <c r="Y8" s="79"/>
      <c r="Z8" s="79"/>
      <c r="AA8" s="85" t="s">
        <v>657</v>
      </c>
      <c r="AB8" s="85" t="s">
        <v>737</v>
      </c>
      <c r="AC8" s="79" t="b">
        <v>0</v>
      </c>
      <c r="AD8" s="79">
        <v>0</v>
      </c>
      <c r="AE8" s="85" t="s">
        <v>776</v>
      </c>
      <c r="AF8" s="79" t="b">
        <v>0</v>
      </c>
      <c r="AG8" s="79" t="s">
        <v>788</v>
      </c>
      <c r="AH8" s="79"/>
      <c r="AI8" s="85" t="s">
        <v>775</v>
      </c>
      <c r="AJ8" s="79" t="b">
        <v>0</v>
      </c>
      <c r="AK8" s="79">
        <v>0</v>
      </c>
      <c r="AL8" s="85" t="s">
        <v>775</v>
      </c>
      <c r="AM8" s="79" t="s">
        <v>804</v>
      </c>
      <c r="AN8" s="79" t="b">
        <v>0</v>
      </c>
      <c r="AO8" s="85" t="s">
        <v>737</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c r="BE8" s="49"/>
      <c r="BF8" s="48"/>
      <c r="BG8" s="49"/>
      <c r="BH8" s="48"/>
      <c r="BI8" s="49"/>
      <c r="BJ8" s="48"/>
      <c r="BK8" s="49"/>
      <c r="BL8" s="48"/>
    </row>
    <row r="9" spans="1:64" ht="15">
      <c r="A9" s="64" t="s">
        <v>217</v>
      </c>
      <c r="B9" s="64" t="s">
        <v>232</v>
      </c>
      <c r="C9" s="65" t="s">
        <v>2101</v>
      </c>
      <c r="D9" s="66">
        <v>3</v>
      </c>
      <c r="E9" s="67" t="s">
        <v>132</v>
      </c>
      <c r="F9" s="68">
        <v>35</v>
      </c>
      <c r="G9" s="65"/>
      <c r="H9" s="69"/>
      <c r="I9" s="70"/>
      <c r="J9" s="70"/>
      <c r="K9" s="34" t="s">
        <v>65</v>
      </c>
      <c r="L9" s="77">
        <v>9</v>
      </c>
      <c r="M9" s="77"/>
      <c r="N9" s="72"/>
      <c r="O9" s="79" t="s">
        <v>306</v>
      </c>
      <c r="P9" s="81">
        <v>43480.08715277778</v>
      </c>
      <c r="Q9" s="79" t="s">
        <v>312</v>
      </c>
      <c r="R9" s="79"/>
      <c r="S9" s="79"/>
      <c r="T9" s="79"/>
      <c r="U9" s="79"/>
      <c r="V9" s="83" t="s">
        <v>516</v>
      </c>
      <c r="W9" s="81">
        <v>43480.08715277778</v>
      </c>
      <c r="X9" s="83" t="s">
        <v>545</v>
      </c>
      <c r="Y9" s="79"/>
      <c r="Z9" s="79"/>
      <c r="AA9" s="85" t="s">
        <v>657</v>
      </c>
      <c r="AB9" s="85" t="s">
        <v>737</v>
      </c>
      <c r="AC9" s="79" t="b">
        <v>0</v>
      </c>
      <c r="AD9" s="79">
        <v>0</v>
      </c>
      <c r="AE9" s="85" t="s">
        <v>776</v>
      </c>
      <c r="AF9" s="79" t="b">
        <v>0</v>
      </c>
      <c r="AG9" s="79" t="s">
        <v>788</v>
      </c>
      <c r="AH9" s="79"/>
      <c r="AI9" s="85" t="s">
        <v>775</v>
      </c>
      <c r="AJ9" s="79" t="b">
        <v>0</v>
      </c>
      <c r="AK9" s="79">
        <v>0</v>
      </c>
      <c r="AL9" s="85" t="s">
        <v>775</v>
      </c>
      <c r="AM9" s="79" t="s">
        <v>804</v>
      </c>
      <c r="AN9" s="79" t="b">
        <v>0</v>
      </c>
      <c r="AO9" s="85" t="s">
        <v>737</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1</v>
      </c>
      <c r="BD9" s="48">
        <v>0</v>
      </c>
      <c r="BE9" s="49">
        <v>0</v>
      </c>
      <c r="BF9" s="48">
        <v>0</v>
      </c>
      <c r="BG9" s="49">
        <v>0</v>
      </c>
      <c r="BH9" s="48">
        <v>0</v>
      </c>
      <c r="BI9" s="49">
        <v>0</v>
      </c>
      <c r="BJ9" s="48">
        <v>4</v>
      </c>
      <c r="BK9" s="49">
        <v>100</v>
      </c>
      <c r="BL9" s="48">
        <v>4</v>
      </c>
    </row>
    <row r="10" spans="1:64" ht="15">
      <c r="A10" s="64" t="s">
        <v>218</v>
      </c>
      <c r="B10" s="64" t="s">
        <v>218</v>
      </c>
      <c r="C10" s="65" t="s">
        <v>2101</v>
      </c>
      <c r="D10" s="66">
        <v>3</v>
      </c>
      <c r="E10" s="67" t="s">
        <v>132</v>
      </c>
      <c r="F10" s="68">
        <v>35</v>
      </c>
      <c r="G10" s="65"/>
      <c r="H10" s="69"/>
      <c r="I10" s="70"/>
      <c r="J10" s="70"/>
      <c r="K10" s="34" t="s">
        <v>65</v>
      </c>
      <c r="L10" s="77">
        <v>10</v>
      </c>
      <c r="M10" s="77"/>
      <c r="N10" s="72"/>
      <c r="O10" s="79" t="s">
        <v>176</v>
      </c>
      <c r="P10" s="81">
        <v>43480.579375</v>
      </c>
      <c r="Q10" s="79" t="s">
        <v>313</v>
      </c>
      <c r="R10" s="79" t="s">
        <v>412</v>
      </c>
      <c r="S10" s="79" t="s">
        <v>457</v>
      </c>
      <c r="T10" s="79"/>
      <c r="U10" s="79"/>
      <c r="V10" s="83" t="s">
        <v>517</v>
      </c>
      <c r="W10" s="81">
        <v>43480.579375</v>
      </c>
      <c r="X10" s="83" t="s">
        <v>546</v>
      </c>
      <c r="Y10" s="79"/>
      <c r="Z10" s="79"/>
      <c r="AA10" s="85" t="s">
        <v>658</v>
      </c>
      <c r="AB10" s="79"/>
      <c r="AC10" s="79" t="b">
        <v>0</v>
      </c>
      <c r="AD10" s="79">
        <v>0</v>
      </c>
      <c r="AE10" s="85" t="s">
        <v>775</v>
      </c>
      <c r="AF10" s="79" t="b">
        <v>1</v>
      </c>
      <c r="AG10" s="79" t="s">
        <v>788</v>
      </c>
      <c r="AH10" s="79"/>
      <c r="AI10" s="85" t="s">
        <v>744</v>
      </c>
      <c r="AJ10" s="79" t="b">
        <v>0</v>
      </c>
      <c r="AK10" s="79">
        <v>0</v>
      </c>
      <c r="AL10" s="85" t="s">
        <v>775</v>
      </c>
      <c r="AM10" s="79" t="s">
        <v>802</v>
      </c>
      <c r="AN10" s="79" t="b">
        <v>0</v>
      </c>
      <c r="AO10" s="85" t="s">
        <v>658</v>
      </c>
      <c r="AP10" s="79" t="s">
        <v>176</v>
      </c>
      <c r="AQ10" s="79">
        <v>0</v>
      </c>
      <c r="AR10" s="79">
        <v>0</v>
      </c>
      <c r="AS10" s="79"/>
      <c r="AT10" s="79"/>
      <c r="AU10" s="79"/>
      <c r="AV10" s="79"/>
      <c r="AW10" s="79"/>
      <c r="AX10" s="79"/>
      <c r="AY10" s="79"/>
      <c r="AZ10" s="79"/>
      <c r="BA10">
        <v>1</v>
      </c>
      <c r="BB10" s="78" t="str">
        <f>REPLACE(INDEX(GroupVertices[Group],MATCH(Edges[[#This Row],[Vertex 1]],GroupVertices[Vertex],0)),1,1,"")</f>
        <v>5</v>
      </c>
      <c r="BC10" s="78" t="str">
        <f>REPLACE(INDEX(GroupVertices[Group],MATCH(Edges[[#This Row],[Vertex 2]],GroupVertices[Vertex],0)),1,1,"")</f>
        <v>5</v>
      </c>
      <c r="BD10" s="48">
        <v>0</v>
      </c>
      <c r="BE10" s="49">
        <v>0</v>
      </c>
      <c r="BF10" s="48">
        <v>0</v>
      </c>
      <c r="BG10" s="49">
        <v>0</v>
      </c>
      <c r="BH10" s="48">
        <v>0</v>
      </c>
      <c r="BI10" s="49">
        <v>0</v>
      </c>
      <c r="BJ10" s="48">
        <v>6</v>
      </c>
      <c r="BK10" s="49">
        <v>100</v>
      </c>
      <c r="BL10" s="48">
        <v>6</v>
      </c>
    </row>
    <row r="11" spans="1:64" ht="15">
      <c r="A11" s="64" t="s">
        <v>219</v>
      </c>
      <c r="B11" s="64" t="s">
        <v>243</v>
      </c>
      <c r="C11" s="65" t="s">
        <v>2101</v>
      </c>
      <c r="D11" s="66">
        <v>3</v>
      </c>
      <c r="E11" s="67" t="s">
        <v>132</v>
      </c>
      <c r="F11" s="68">
        <v>35</v>
      </c>
      <c r="G11" s="65"/>
      <c r="H11" s="69"/>
      <c r="I11" s="70"/>
      <c r="J11" s="70"/>
      <c r="K11" s="34" t="s">
        <v>65</v>
      </c>
      <c r="L11" s="77">
        <v>11</v>
      </c>
      <c r="M11" s="77"/>
      <c r="N11" s="72"/>
      <c r="O11" s="79" t="s">
        <v>305</v>
      </c>
      <c r="P11" s="81">
        <v>43480.58244212963</v>
      </c>
      <c r="Q11" s="79" t="s">
        <v>314</v>
      </c>
      <c r="R11" s="79"/>
      <c r="S11" s="79"/>
      <c r="T11" s="79"/>
      <c r="U11" s="79"/>
      <c r="V11" s="83" t="s">
        <v>518</v>
      </c>
      <c r="W11" s="81">
        <v>43480.58244212963</v>
      </c>
      <c r="X11" s="83" t="s">
        <v>547</v>
      </c>
      <c r="Y11" s="79"/>
      <c r="Z11" s="79"/>
      <c r="AA11" s="85" t="s">
        <v>659</v>
      </c>
      <c r="AB11" s="79"/>
      <c r="AC11" s="79" t="b">
        <v>0</v>
      </c>
      <c r="AD11" s="79">
        <v>0</v>
      </c>
      <c r="AE11" s="85" t="s">
        <v>775</v>
      </c>
      <c r="AF11" s="79" t="b">
        <v>0</v>
      </c>
      <c r="AG11" s="79" t="s">
        <v>788</v>
      </c>
      <c r="AH11" s="79"/>
      <c r="AI11" s="85" t="s">
        <v>775</v>
      </c>
      <c r="AJ11" s="79" t="b">
        <v>0</v>
      </c>
      <c r="AK11" s="79">
        <v>0</v>
      </c>
      <c r="AL11" s="85" t="s">
        <v>696</v>
      </c>
      <c r="AM11" s="79" t="s">
        <v>804</v>
      </c>
      <c r="AN11" s="79" t="b">
        <v>0</v>
      </c>
      <c r="AO11" s="85" t="s">
        <v>696</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219</v>
      </c>
      <c r="B12" s="64" t="s">
        <v>232</v>
      </c>
      <c r="C12" s="65" t="s">
        <v>2101</v>
      </c>
      <c r="D12" s="66">
        <v>3</v>
      </c>
      <c r="E12" s="67" t="s">
        <v>132</v>
      </c>
      <c r="F12" s="68">
        <v>35</v>
      </c>
      <c r="G12" s="65"/>
      <c r="H12" s="69"/>
      <c r="I12" s="70"/>
      <c r="J12" s="70"/>
      <c r="K12" s="34" t="s">
        <v>65</v>
      </c>
      <c r="L12" s="77">
        <v>12</v>
      </c>
      <c r="M12" s="77"/>
      <c r="N12" s="72"/>
      <c r="O12" s="79" t="s">
        <v>305</v>
      </c>
      <c r="P12" s="81">
        <v>43480.58244212963</v>
      </c>
      <c r="Q12" s="79" t="s">
        <v>314</v>
      </c>
      <c r="R12" s="79"/>
      <c r="S12" s="79"/>
      <c r="T12" s="79"/>
      <c r="U12" s="79"/>
      <c r="V12" s="83" t="s">
        <v>518</v>
      </c>
      <c r="W12" s="81">
        <v>43480.58244212963</v>
      </c>
      <c r="X12" s="83" t="s">
        <v>547</v>
      </c>
      <c r="Y12" s="79"/>
      <c r="Z12" s="79"/>
      <c r="AA12" s="85" t="s">
        <v>659</v>
      </c>
      <c r="AB12" s="79"/>
      <c r="AC12" s="79" t="b">
        <v>0</v>
      </c>
      <c r="AD12" s="79">
        <v>0</v>
      </c>
      <c r="AE12" s="85" t="s">
        <v>775</v>
      </c>
      <c r="AF12" s="79" t="b">
        <v>0</v>
      </c>
      <c r="AG12" s="79" t="s">
        <v>788</v>
      </c>
      <c r="AH12" s="79"/>
      <c r="AI12" s="85" t="s">
        <v>775</v>
      </c>
      <c r="AJ12" s="79" t="b">
        <v>0</v>
      </c>
      <c r="AK12" s="79">
        <v>0</v>
      </c>
      <c r="AL12" s="85" t="s">
        <v>696</v>
      </c>
      <c r="AM12" s="79" t="s">
        <v>804</v>
      </c>
      <c r="AN12" s="79" t="b">
        <v>0</v>
      </c>
      <c r="AO12" s="85" t="s">
        <v>696</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1</v>
      </c>
      <c r="BD12" s="48">
        <v>2</v>
      </c>
      <c r="BE12" s="49">
        <v>7.407407407407407</v>
      </c>
      <c r="BF12" s="48">
        <v>0</v>
      </c>
      <c r="BG12" s="49">
        <v>0</v>
      </c>
      <c r="BH12" s="48">
        <v>0</v>
      </c>
      <c r="BI12" s="49">
        <v>0</v>
      </c>
      <c r="BJ12" s="48">
        <v>25</v>
      </c>
      <c r="BK12" s="49">
        <v>92.5925925925926</v>
      </c>
      <c r="BL12" s="48">
        <v>27</v>
      </c>
    </row>
    <row r="13" spans="1:64" ht="15">
      <c r="A13" s="64" t="s">
        <v>220</v>
      </c>
      <c r="B13" s="64" t="s">
        <v>222</v>
      </c>
      <c r="C13" s="65" t="s">
        <v>2101</v>
      </c>
      <c r="D13" s="66">
        <v>3</v>
      </c>
      <c r="E13" s="67" t="s">
        <v>132</v>
      </c>
      <c r="F13" s="68">
        <v>35</v>
      </c>
      <c r="G13" s="65"/>
      <c r="H13" s="69"/>
      <c r="I13" s="70"/>
      <c r="J13" s="70"/>
      <c r="K13" s="34" t="s">
        <v>65</v>
      </c>
      <c r="L13" s="77">
        <v>13</v>
      </c>
      <c r="M13" s="77"/>
      <c r="N13" s="72"/>
      <c r="O13" s="79" t="s">
        <v>305</v>
      </c>
      <c r="P13" s="81">
        <v>43480.653125</v>
      </c>
      <c r="Q13" s="79" t="s">
        <v>315</v>
      </c>
      <c r="R13" s="79"/>
      <c r="S13" s="79"/>
      <c r="T13" s="79"/>
      <c r="U13" s="79"/>
      <c r="V13" s="83" t="s">
        <v>519</v>
      </c>
      <c r="W13" s="81">
        <v>43480.653125</v>
      </c>
      <c r="X13" s="83" t="s">
        <v>548</v>
      </c>
      <c r="Y13" s="79"/>
      <c r="Z13" s="79"/>
      <c r="AA13" s="85" t="s">
        <v>660</v>
      </c>
      <c r="AB13" s="79"/>
      <c r="AC13" s="79" t="b">
        <v>0</v>
      </c>
      <c r="AD13" s="79">
        <v>0</v>
      </c>
      <c r="AE13" s="85" t="s">
        <v>775</v>
      </c>
      <c r="AF13" s="79" t="b">
        <v>0</v>
      </c>
      <c r="AG13" s="79" t="s">
        <v>788</v>
      </c>
      <c r="AH13" s="79"/>
      <c r="AI13" s="85" t="s">
        <v>775</v>
      </c>
      <c r="AJ13" s="79" t="b">
        <v>0</v>
      </c>
      <c r="AK13" s="79">
        <v>2</v>
      </c>
      <c r="AL13" s="85" t="s">
        <v>709</v>
      </c>
      <c r="AM13" s="79" t="s">
        <v>805</v>
      </c>
      <c r="AN13" s="79" t="b">
        <v>0</v>
      </c>
      <c r="AO13" s="85" t="s">
        <v>709</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v>2</v>
      </c>
      <c r="BE13" s="49">
        <v>9.523809523809524</v>
      </c>
      <c r="BF13" s="48">
        <v>0</v>
      </c>
      <c r="BG13" s="49">
        <v>0</v>
      </c>
      <c r="BH13" s="48">
        <v>0</v>
      </c>
      <c r="BI13" s="49">
        <v>0</v>
      </c>
      <c r="BJ13" s="48">
        <v>19</v>
      </c>
      <c r="BK13" s="49">
        <v>90.47619047619048</v>
      </c>
      <c r="BL13" s="48">
        <v>21</v>
      </c>
    </row>
    <row r="14" spans="1:64" ht="15">
      <c r="A14" s="64" t="s">
        <v>220</v>
      </c>
      <c r="B14" s="64" t="s">
        <v>243</v>
      </c>
      <c r="C14" s="65" t="s">
        <v>2102</v>
      </c>
      <c r="D14" s="66">
        <v>4.4</v>
      </c>
      <c r="E14" s="67" t="s">
        <v>136</v>
      </c>
      <c r="F14" s="68">
        <v>30.4</v>
      </c>
      <c r="G14" s="65"/>
      <c r="H14" s="69"/>
      <c r="I14" s="70"/>
      <c r="J14" s="70"/>
      <c r="K14" s="34" t="s">
        <v>65</v>
      </c>
      <c r="L14" s="77">
        <v>14</v>
      </c>
      <c r="M14" s="77"/>
      <c r="N14" s="72"/>
      <c r="O14" s="79" t="s">
        <v>305</v>
      </c>
      <c r="P14" s="81">
        <v>43480.65351851852</v>
      </c>
      <c r="Q14" s="79" t="s">
        <v>314</v>
      </c>
      <c r="R14" s="79"/>
      <c r="S14" s="79"/>
      <c r="T14" s="79"/>
      <c r="U14" s="79"/>
      <c r="V14" s="83" t="s">
        <v>519</v>
      </c>
      <c r="W14" s="81">
        <v>43480.65351851852</v>
      </c>
      <c r="X14" s="83" t="s">
        <v>549</v>
      </c>
      <c r="Y14" s="79"/>
      <c r="Z14" s="79"/>
      <c r="AA14" s="85" t="s">
        <v>661</v>
      </c>
      <c r="AB14" s="79"/>
      <c r="AC14" s="79" t="b">
        <v>0</v>
      </c>
      <c r="AD14" s="79">
        <v>0</v>
      </c>
      <c r="AE14" s="85" t="s">
        <v>775</v>
      </c>
      <c r="AF14" s="79" t="b">
        <v>0</v>
      </c>
      <c r="AG14" s="79" t="s">
        <v>788</v>
      </c>
      <c r="AH14" s="79"/>
      <c r="AI14" s="85" t="s">
        <v>775</v>
      </c>
      <c r="AJ14" s="79" t="b">
        <v>0</v>
      </c>
      <c r="AK14" s="79">
        <v>0</v>
      </c>
      <c r="AL14" s="85" t="s">
        <v>696</v>
      </c>
      <c r="AM14" s="79" t="s">
        <v>805</v>
      </c>
      <c r="AN14" s="79" t="b">
        <v>0</v>
      </c>
      <c r="AO14" s="85" t="s">
        <v>696</v>
      </c>
      <c r="AP14" s="79" t="s">
        <v>176</v>
      </c>
      <c r="AQ14" s="79">
        <v>0</v>
      </c>
      <c r="AR14" s="79">
        <v>0</v>
      </c>
      <c r="AS14" s="79"/>
      <c r="AT14" s="79"/>
      <c r="AU14" s="79"/>
      <c r="AV14" s="79"/>
      <c r="AW14" s="79"/>
      <c r="AX14" s="79"/>
      <c r="AY14" s="79"/>
      <c r="AZ14" s="79"/>
      <c r="BA14">
        <v>2</v>
      </c>
      <c r="BB14" s="78" t="str">
        <f>REPLACE(INDEX(GroupVertices[Group],MATCH(Edges[[#This Row],[Vertex 1]],GroupVertices[Vertex],0)),1,1,"")</f>
        <v>3</v>
      </c>
      <c r="BC14" s="78" t="str">
        <f>REPLACE(INDEX(GroupVertices[Group],MATCH(Edges[[#This Row],[Vertex 2]],GroupVertices[Vertex],0)),1,1,"")</f>
        <v>3</v>
      </c>
      <c r="BD14" s="48"/>
      <c r="BE14" s="49"/>
      <c r="BF14" s="48"/>
      <c r="BG14" s="49"/>
      <c r="BH14" s="48"/>
      <c r="BI14" s="49"/>
      <c r="BJ14" s="48"/>
      <c r="BK14" s="49"/>
      <c r="BL14" s="48"/>
    </row>
    <row r="15" spans="1:64" ht="15">
      <c r="A15" s="64" t="s">
        <v>220</v>
      </c>
      <c r="B15" s="64" t="s">
        <v>232</v>
      </c>
      <c r="C15" s="65" t="s">
        <v>2102</v>
      </c>
      <c r="D15" s="66">
        <v>4.4</v>
      </c>
      <c r="E15" s="67" t="s">
        <v>136</v>
      </c>
      <c r="F15" s="68">
        <v>30.4</v>
      </c>
      <c r="G15" s="65"/>
      <c r="H15" s="69"/>
      <c r="I15" s="70"/>
      <c r="J15" s="70"/>
      <c r="K15" s="34" t="s">
        <v>65</v>
      </c>
      <c r="L15" s="77">
        <v>15</v>
      </c>
      <c r="M15" s="77"/>
      <c r="N15" s="72"/>
      <c r="O15" s="79" t="s">
        <v>305</v>
      </c>
      <c r="P15" s="81">
        <v>43480.65351851852</v>
      </c>
      <c r="Q15" s="79" t="s">
        <v>314</v>
      </c>
      <c r="R15" s="79"/>
      <c r="S15" s="79"/>
      <c r="T15" s="79"/>
      <c r="U15" s="79"/>
      <c r="V15" s="83" t="s">
        <v>519</v>
      </c>
      <c r="W15" s="81">
        <v>43480.65351851852</v>
      </c>
      <c r="X15" s="83" t="s">
        <v>549</v>
      </c>
      <c r="Y15" s="79"/>
      <c r="Z15" s="79"/>
      <c r="AA15" s="85" t="s">
        <v>661</v>
      </c>
      <c r="AB15" s="79"/>
      <c r="AC15" s="79" t="b">
        <v>0</v>
      </c>
      <c r="AD15" s="79">
        <v>0</v>
      </c>
      <c r="AE15" s="85" t="s">
        <v>775</v>
      </c>
      <c r="AF15" s="79" t="b">
        <v>0</v>
      </c>
      <c r="AG15" s="79" t="s">
        <v>788</v>
      </c>
      <c r="AH15" s="79"/>
      <c r="AI15" s="85" t="s">
        <v>775</v>
      </c>
      <c r="AJ15" s="79" t="b">
        <v>0</v>
      </c>
      <c r="AK15" s="79">
        <v>0</v>
      </c>
      <c r="AL15" s="85" t="s">
        <v>696</v>
      </c>
      <c r="AM15" s="79" t="s">
        <v>805</v>
      </c>
      <c r="AN15" s="79" t="b">
        <v>0</v>
      </c>
      <c r="AO15" s="85" t="s">
        <v>696</v>
      </c>
      <c r="AP15" s="79" t="s">
        <v>176</v>
      </c>
      <c r="AQ15" s="79">
        <v>0</v>
      </c>
      <c r="AR15" s="79">
        <v>0</v>
      </c>
      <c r="AS15" s="79"/>
      <c r="AT15" s="79"/>
      <c r="AU15" s="79"/>
      <c r="AV15" s="79"/>
      <c r="AW15" s="79"/>
      <c r="AX15" s="79"/>
      <c r="AY15" s="79"/>
      <c r="AZ15" s="79"/>
      <c r="BA15">
        <v>2</v>
      </c>
      <c r="BB15" s="78" t="str">
        <f>REPLACE(INDEX(GroupVertices[Group],MATCH(Edges[[#This Row],[Vertex 1]],GroupVertices[Vertex],0)),1,1,"")</f>
        <v>3</v>
      </c>
      <c r="BC15" s="78" t="str">
        <f>REPLACE(INDEX(GroupVertices[Group],MATCH(Edges[[#This Row],[Vertex 2]],GroupVertices[Vertex],0)),1,1,"")</f>
        <v>1</v>
      </c>
      <c r="BD15" s="48">
        <v>2</v>
      </c>
      <c r="BE15" s="49">
        <v>7.407407407407407</v>
      </c>
      <c r="BF15" s="48">
        <v>0</v>
      </c>
      <c r="BG15" s="49">
        <v>0</v>
      </c>
      <c r="BH15" s="48">
        <v>0</v>
      </c>
      <c r="BI15" s="49">
        <v>0</v>
      </c>
      <c r="BJ15" s="48">
        <v>25</v>
      </c>
      <c r="BK15" s="49">
        <v>92.5925925925926</v>
      </c>
      <c r="BL15" s="48">
        <v>27</v>
      </c>
    </row>
    <row r="16" spans="1:64" ht="15">
      <c r="A16" s="64" t="s">
        <v>220</v>
      </c>
      <c r="B16" s="64" t="s">
        <v>243</v>
      </c>
      <c r="C16" s="65" t="s">
        <v>2102</v>
      </c>
      <c r="D16" s="66">
        <v>4.4</v>
      </c>
      <c r="E16" s="67" t="s">
        <v>136</v>
      </c>
      <c r="F16" s="68">
        <v>30.4</v>
      </c>
      <c r="G16" s="65"/>
      <c r="H16" s="69"/>
      <c r="I16" s="70"/>
      <c r="J16" s="70"/>
      <c r="K16" s="34" t="s">
        <v>65</v>
      </c>
      <c r="L16" s="77">
        <v>16</v>
      </c>
      <c r="M16" s="77"/>
      <c r="N16" s="72"/>
      <c r="O16" s="79" t="s">
        <v>305</v>
      </c>
      <c r="P16" s="81">
        <v>43480.65460648148</v>
      </c>
      <c r="Q16" s="79" t="s">
        <v>316</v>
      </c>
      <c r="R16" s="79"/>
      <c r="S16" s="79"/>
      <c r="T16" s="79"/>
      <c r="U16" s="79"/>
      <c r="V16" s="83" t="s">
        <v>519</v>
      </c>
      <c r="W16" s="81">
        <v>43480.65460648148</v>
      </c>
      <c r="X16" s="83" t="s">
        <v>550</v>
      </c>
      <c r="Y16" s="79"/>
      <c r="Z16" s="79"/>
      <c r="AA16" s="85" t="s">
        <v>662</v>
      </c>
      <c r="AB16" s="79"/>
      <c r="AC16" s="79" t="b">
        <v>0</v>
      </c>
      <c r="AD16" s="79">
        <v>0</v>
      </c>
      <c r="AE16" s="85" t="s">
        <v>775</v>
      </c>
      <c r="AF16" s="79" t="b">
        <v>0</v>
      </c>
      <c r="AG16" s="79" t="s">
        <v>788</v>
      </c>
      <c r="AH16" s="79"/>
      <c r="AI16" s="85" t="s">
        <v>775</v>
      </c>
      <c r="AJ16" s="79" t="b">
        <v>0</v>
      </c>
      <c r="AK16" s="79">
        <v>0</v>
      </c>
      <c r="AL16" s="85" t="s">
        <v>738</v>
      </c>
      <c r="AM16" s="79" t="s">
        <v>805</v>
      </c>
      <c r="AN16" s="79" t="b">
        <v>0</v>
      </c>
      <c r="AO16" s="85" t="s">
        <v>738</v>
      </c>
      <c r="AP16" s="79" t="s">
        <v>176</v>
      </c>
      <c r="AQ16" s="79">
        <v>0</v>
      </c>
      <c r="AR16" s="79">
        <v>0</v>
      </c>
      <c r="AS16" s="79"/>
      <c r="AT16" s="79"/>
      <c r="AU16" s="79"/>
      <c r="AV16" s="79"/>
      <c r="AW16" s="79"/>
      <c r="AX16" s="79"/>
      <c r="AY16" s="79"/>
      <c r="AZ16" s="79"/>
      <c r="BA16">
        <v>2</v>
      </c>
      <c r="BB16" s="78" t="str">
        <f>REPLACE(INDEX(GroupVertices[Group],MATCH(Edges[[#This Row],[Vertex 1]],GroupVertices[Vertex],0)),1,1,"")</f>
        <v>3</v>
      </c>
      <c r="BC16" s="78" t="str">
        <f>REPLACE(INDEX(GroupVertices[Group],MATCH(Edges[[#This Row],[Vertex 2]],GroupVertices[Vertex],0)),1,1,"")</f>
        <v>3</v>
      </c>
      <c r="BD16" s="48"/>
      <c r="BE16" s="49"/>
      <c r="BF16" s="48"/>
      <c r="BG16" s="49"/>
      <c r="BH16" s="48"/>
      <c r="BI16" s="49"/>
      <c r="BJ16" s="48"/>
      <c r="BK16" s="49"/>
      <c r="BL16" s="48"/>
    </row>
    <row r="17" spans="1:64" ht="15">
      <c r="A17" s="64" t="s">
        <v>220</v>
      </c>
      <c r="B17" s="64" t="s">
        <v>232</v>
      </c>
      <c r="C17" s="65" t="s">
        <v>2102</v>
      </c>
      <c r="D17" s="66">
        <v>4.4</v>
      </c>
      <c r="E17" s="67" t="s">
        <v>136</v>
      </c>
      <c r="F17" s="68">
        <v>30.4</v>
      </c>
      <c r="G17" s="65"/>
      <c r="H17" s="69"/>
      <c r="I17" s="70"/>
      <c r="J17" s="70"/>
      <c r="K17" s="34" t="s">
        <v>65</v>
      </c>
      <c r="L17" s="77">
        <v>17</v>
      </c>
      <c r="M17" s="77"/>
      <c r="N17" s="72"/>
      <c r="O17" s="79" t="s">
        <v>305</v>
      </c>
      <c r="P17" s="81">
        <v>43480.65460648148</v>
      </c>
      <c r="Q17" s="79" t="s">
        <v>316</v>
      </c>
      <c r="R17" s="79"/>
      <c r="S17" s="79"/>
      <c r="T17" s="79"/>
      <c r="U17" s="79"/>
      <c r="V17" s="83" t="s">
        <v>519</v>
      </c>
      <c r="W17" s="81">
        <v>43480.65460648148</v>
      </c>
      <c r="X17" s="83" t="s">
        <v>550</v>
      </c>
      <c r="Y17" s="79"/>
      <c r="Z17" s="79"/>
      <c r="AA17" s="85" t="s">
        <v>662</v>
      </c>
      <c r="AB17" s="79"/>
      <c r="AC17" s="79" t="b">
        <v>0</v>
      </c>
      <c r="AD17" s="79">
        <v>0</v>
      </c>
      <c r="AE17" s="85" t="s">
        <v>775</v>
      </c>
      <c r="AF17" s="79" t="b">
        <v>0</v>
      </c>
      <c r="AG17" s="79" t="s">
        <v>788</v>
      </c>
      <c r="AH17" s="79"/>
      <c r="AI17" s="85" t="s">
        <v>775</v>
      </c>
      <c r="AJ17" s="79" t="b">
        <v>0</v>
      </c>
      <c r="AK17" s="79">
        <v>0</v>
      </c>
      <c r="AL17" s="85" t="s">
        <v>738</v>
      </c>
      <c r="AM17" s="79" t="s">
        <v>805</v>
      </c>
      <c r="AN17" s="79" t="b">
        <v>0</v>
      </c>
      <c r="AO17" s="85" t="s">
        <v>738</v>
      </c>
      <c r="AP17" s="79" t="s">
        <v>176</v>
      </c>
      <c r="AQ17" s="79">
        <v>0</v>
      </c>
      <c r="AR17" s="79">
        <v>0</v>
      </c>
      <c r="AS17" s="79"/>
      <c r="AT17" s="79"/>
      <c r="AU17" s="79"/>
      <c r="AV17" s="79"/>
      <c r="AW17" s="79"/>
      <c r="AX17" s="79"/>
      <c r="AY17" s="79"/>
      <c r="AZ17" s="79"/>
      <c r="BA17">
        <v>2</v>
      </c>
      <c r="BB17" s="78" t="str">
        <f>REPLACE(INDEX(GroupVertices[Group],MATCH(Edges[[#This Row],[Vertex 1]],GroupVertices[Vertex],0)),1,1,"")</f>
        <v>3</v>
      </c>
      <c r="BC17" s="78" t="str">
        <f>REPLACE(INDEX(GroupVertices[Group],MATCH(Edges[[#This Row],[Vertex 2]],GroupVertices[Vertex],0)),1,1,"")</f>
        <v>1</v>
      </c>
      <c r="BD17" s="48">
        <v>1</v>
      </c>
      <c r="BE17" s="49">
        <v>4</v>
      </c>
      <c r="BF17" s="48">
        <v>0</v>
      </c>
      <c r="BG17" s="49">
        <v>0</v>
      </c>
      <c r="BH17" s="48">
        <v>0</v>
      </c>
      <c r="BI17" s="49">
        <v>0</v>
      </c>
      <c r="BJ17" s="48">
        <v>24</v>
      </c>
      <c r="BK17" s="49">
        <v>96</v>
      </c>
      <c r="BL17" s="48">
        <v>25</v>
      </c>
    </row>
    <row r="18" spans="1:64" ht="15">
      <c r="A18" s="64" t="s">
        <v>221</v>
      </c>
      <c r="B18" s="64" t="s">
        <v>244</v>
      </c>
      <c r="C18" s="65" t="s">
        <v>2101</v>
      </c>
      <c r="D18" s="66">
        <v>3</v>
      </c>
      <c r="E18" s="67" t="s">
        <v>132</v>
      </c>
      <c r="F18" s="68">
        <v>35</v>
      </c>
      <c r="G18" s="65"/>
      <c r="H18" s="69"/>
      <c r="I18" s="70"/>
      <c r="J18" s="70"/>
      <c r="K18" s="34" t="s">
        <v>65</v>
      </c>
      <c r="L18" s="77">
        <v>18</v>
      </c>
      <c r="M18" s="77"/>
      <c r="N18" s="72"/>
      <c r="O18" s="79" t="s">
        <v>305</v>
      </c>
      <c r="P18" s="81">
        <v>43480.827731481484</v>
      </c>
      <c r="Q18" s="79" t="s">
        <v>317</v>
      </c>
      <c r="R18" s="79"/>
      <c r="S18" s="79"/>
      <c r="T18" s="79"/>
      <c r="U18" s="79"/>
      <c r="V18" s="83" t="s">
        <v>520</v>
      </c>
      <c r="W18" s="81">
        <v>43480.827731481484</v>
      </c>
      <c r="X18" s="83" t="s">
        <v>551</v>
      </c>
      <c r="Y18" s="79"/>
      <c r="Z18" s="79"/>
      <c r="AA18" s="85" t="s">
        <v>663</v>
      </c>
      <c r="AB18" s="79"/>
      <c r="AC18" s="79" t="b">
        <v>0</v>
      </c>
      <c r="AD18" s="79">
        <v>0</v>
      </c>
      <c r="AE18" s="85" t="s">
        <v>775</v>
      </c>
      <c r="AF18" s="79" t="b">
        <v>0</v>
      </c>
      <c r="AG18" s="79" t="s">
        <v>788</v>
      </c>
      <c r="AH18" s="79"/>
      <c r="AI18" s="85" t="s">
        <v>775</v>
      </c>
      <c r="AJ18" s="79" t="b">
        <v>0</v>
      </c>
      <c r="AK18" s="79">
        <v>0</v>
      </c>
      <c r="AL18" s="85" t="s">
        <v>717</v>
      </c>
      <c r="AM18" s="79" t="s">
        <v>806</v>
      </c>
      <c r="AN18" s="79" t="b">
        <v>0</v>
      </c>
      <c r="AO18" s="85" t="s">
        <v>717</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24</v>
      </c>
      <c r="BK18" s="49">
        <v>100</v>
      </c>
      <c r="BL18" s="48">
        <v>24</v>
      </c>
    </row>
    <row r="19" spans="1:64" ht="15">
      <c r="A19" s="64" t="s">
        <v>221</v>
      </c>
      <c r="B19" s="64" t="s">
        <v>232</v>
      </c>
      <c r="C19" s="65" t="s">
        <v>2101</v>
      </c>
      <c r="D19" s="66">
        <v>3</v>
      </c>
      <c r="E19" s="67" t="s">
        <v>132</v>
      </c>
      <c r="F19" s="68">
        <v>35</v>
      </c>
      <c r="G19" s="65"/>
      <c r="H19" s="69"/>
      <c r="I19" s="70"/>
      <c r="J19" s="70"/>
      <c r="K19" s="34" t="s">
        <v>65</v>
      </c>
      <c r="L19" s="77">
        <v>19</v>
      </c>
      <c r="M19" s="77"/>
      <c r="N19" s="72"/>
      <c r="O19" s="79" t="s">
        <v>305</v>
      </c>
      <c r="P19" s="81">
        <v>43480.827731481484</v>
      </c>
      <c r="Q19" s="79" t="s">
        <v>317</v>
      </c>
      <c r="R19" s="79"/>
      <c r="S19" s="79"/>
      <c r="T19" s="79"/>
      <c r="U19" s="79"/>
      <c r="V19" s="83" t="s">
        <v>520</v>
      </c>
      <c r="W19" s="81">
        <v>43480.827731481484</v>
      </c>
      <c r="X19" s="83" t="s">
        <v>551</v>
      </c>
      <c r="Y19" s="79"/>
      <c r="Z19" s="79"/>
      <c r="AA19" s="85" t="s">
        <v>663</v>
      </c>
      <c r="AB19" s="79"/>
      <c r="AC19" s="79" t="b">
        <v>0</v>
      </c>
      <c r="AD19" s="79">
        <v>0</v>
      </c>
      <c r="AE19" s="85" t="s">
        <v>775</v>
      </c>
      <c r="AF19" s="79" t="b">
        <v>0</v>
      </c>
      <c r="AG19" s="79" t="s">
        <v>788</v>
      </c>
      <c r="AH19" s="79"/>
      <c r="AI19" s="85" t="s">
        <v>775</v>
      </c>
      <c r="AJ19" s="79" t="b">
        <v>0</v>
      </c>
      <c r="AK19" s="79">
        <v>0</v>
      </c>
      <c r="AL19" s="85" t="s">
        <v>717</v>
      </c>
      <c r="AM19" s="79" t="s">
        <v>806</v>
      </c>
      <c r="AN19" s="79" t="b">
        <v>0</v>
      </c>
      <c r="AO19" s="85" t="s">
        <v>717</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222</v>
      </c>
      <c r="B20" s="64" t="s">
        <v>245</v>
      </c>
      <c r="C20" s="65" t="s">
        <v>2101</v>
      </c>
      <c r="D20" s="66">
        <v>3</v>
      </c>
      <c r="E20" s="67" t="s">
        <v>132</v>
      </c>
      <c r="F20" s="68">
        <v>35</v>
      </c>
      <c r="G20" s="65"/>
      <c r="H20" s="69"/>
      <c r="I20" s="70"/>
      <c r="J20" s="70"/>
      <c r="K20" s="34" t="s">
        <v>65</v>
      </c>
      <c r="L20" s="77">
        <v>20</v>
      </c>
      <c r="M20" s="77"/>
      <c r="N20" s="72"/>
      <c r="O20" s="79" t="s">
        <v>305</v>
      </c>
      <c r="P20" s="81">
        <v>43480.92438657407</v>
      </c>
      <c r="Q20" s="79" t="s">
        <v>318</v>
      </c>
      <c r="R20" s="83" t="s">
        <v>413</v>
      </c>
      <c r="S20" s="79" t="s">
        <v>456</v>
      </c>
      <c r="T20" s="79" t="s">
        <v>465</v>
      </c>
      <c r="U20" s="79"/>
      <c r="V20" s="83" t="s">
        <v>521</v>
      </c>
      <c r="W20" s="81">
        <v>43480.92438657407</v>
      </c>
      <c r="X20" s="83" t="s">
        <v>552</v>
      </c>
      <c r="Y20" s="79"/>
      <c r="Z20" s="79"/>
      <c r="AA20" s="85" t="s">
        <v>664</v>
      </c>
      <c r="AB20" s="79"/>
      <c r="AC20" s="79" t="b">
        <v>0</v>
      </c>
      <c r="AD20" s="79">
        <v>0</v>
      </c>
      <c r="AE20" s="85" t="s">
        <v>775</v>
      </c>
      <c r="AF20" s="79" t="b">
        <v>0</v>
      </c>
      <c r="AG20" s="79" t="s">
        <v>788</v>
      </c>
      <c r="AH20" s="79"/>
      <c r="AI20" s="85" t="s">
        <v>775</v>
      </c>
      <c r="AJ20" s="79" t="b">
        <v>0</v>
      </c>
      <c r="AK20" s="79">
        <v>0</v>
      </c>
      <c r="AL20" s="85" t="s">
        <v>775</v>
      </c>
      <c r="AM20" s="79" t="s">
        <v>804</v>
      </c>
      <c r="AN20" s="79" t="b">
        <v>1</v>
      </c>
      <c r="AO20" s="85" t="s">
        <v>664</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c r="BE20" s="49"/>
      <c r="BF20" s="48"/>
      <c r="BG20" s="49"/>
      <c r="BH20" s="48"/>
      <c r="BI20" s="49"/>
      <c r="BJ20" s="48"/>
      <c r="BK20" s="49"/>
      <c r="BL20" s="48"/>
    </row>
    <row r="21" spans="1:64" ht="15">
      <c r="A21" s="64" t="s">
        <v>222</v>
      </c>
      <c r="B21" s="64" t="s">
        <v>246</v>
      </c>
      <c r="C21" s="65" t="s">
        <v>2101</v>
      </c>
      <c r="D21" s="66">
        <v>3</v>
      </c>
      <c r="E21" s="67" t="s">
        <v>132</v>
      </c>
      <c r="F21" s="68">
        <v>35</v>
      </c>
      <c r="G21" s="65"/>
      <c r="H21" s="69"/>
      <c r="I21" s="70"/>
      <c r="J21" s="70"/>
      <c r="K21" s="34" t="s">
        <v>65</v>
      </c>
      <c r="L21" s="77">
        <v>21</v>
      </c>
      <c r="M21" s="77"/>
      <c r="N21" s="72"/>
      <c r="O21" s="79" t="s">
        <v>305</v>
      </c>
      <c r="P21" s="81">
        <v>43480.92438657407</v>
      </c>
      <c r="Q21" s="79" t="s">
        <v>318</v>
      </c>
      <c r="R21" s="83" t="s">
        <v>413</v>
      </c>
      <c r="S21" s="79" t="s">
        <v>456</v>
      </c>
      <c r="T21" s="79" t="s">
        <v>465</v>
      </c>
      <c r="U21" s="79"/>
      <c r="V21" s="83" t="s">
        <v>521</v>
      </c>
      <c r="W21" s="81">
        <v>43480.92438657407</v>
      </c>
      <c r="X21" s="83" t="s">
        <v>552</v>
      </c>
      <c r="Y21" s="79"/>
      <c r="Z21" s="79"/>
      <c r="AA21" s="85" t="s">
        <v>664</v>
      </c>
      <c r="AB21" s="79"/>
      <c r="AC21" s="79" t="b">
        <v>0</v>
      </c>
      <c r="AD21" s="79">
        <v>0</v>
      </c>
      <c r="AE21" s="85" t="s">
        <v>775</v>
      </c>
      <c r="AF21" s="79" t="b">
        <v>0</v>
      </c>
      <c r="AG21" s="79" t="s">
        <v>788</v>
      </c>
      <c r="AH21" s="79"/>
      <c r="AI21" s="85" t="s">
        <v>775</v>
      </c>
      <c r="AJ21" s="79" t="b">
        <v>0</v>
      </c>
      <c r="AK21" s="79">
        <v>0</v>
      </c>
      <c r="AL21" s="85" t="s">
        <v>775</v>
      </c>
      <c r="AM21" s="79" t="s">
        <v>804</v>
      </c>
      <c r="AN21" s="79" t="b">
        <v>1</v>
      </c>
      <c r="AO21" s="85" t="s">
        <v>664</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v>2</v>
      </c>
      <c r="BE21" s="49">
        <v>13.333333333333334</v>
      </c>
      <c r="BF21" s="48">
        <v>0</v>
      </c>
      <c r="BG21" s="49">
        <v>0</v>
      </c>
      <c r="BH21" s="48">
        <v>0</v>
      </c>
      <c r="BI21" s="49">
        <v>0</v>
      </c>
      <c r="BJ21" s="48">
        <v>13</v>
      </c>
      <c r="BK21" s="49">
        <v>86.66666666666667</v>
      </c>
      <c r="BL21" s="48">
        <v>15</v>
      </c>
    </row>
    <row r="22" spans="1:64" ht="15">
      <c r="A22" s="64" t="s">
        <v>223</v>
      </c>
      <c r="B22" s="64" t="s">
        <v>232</v>
      </c>
      <c r="C22" s="65" t="s">
        <v>2101</v>
      </c>
      <c r="D22" s="66">
        <v>3</v>
      </c>
      <c r="E22" s="67" t="s">
        <v>132</v>
      </c>
      <c r="F22" s="68">
        <v>35</v>
      </c>
      <c r="G22" s="65"/>
      <c r="H22" s="69"/>
      <c r="I22" s="70"/>
      <c r="J22" s="70"/>
      <c r="K22" s="34" t="s">
        <v>65</v>
      </c>
      <c r="L22" s="77">
        <v>22</v>
      </c>
      <c r="M22" s="77"/>
      <c r="N22" s="72"/>
      <c r="O22" s="79" t="s">
        <v>305</v>
      </c>
      <c r="P22" s="81">
        <v>43481.57543981481</v>
      </c>
      <c r="Q22" s="79" t="s">
        <v>319</v>
      </c>
      <c r="R22" s="83" t="s">
        <v>414</v>
      </c>
      <c r="S22" s="79" t="s">
        <v>456</v>
      </c>
      <c r="T22" s="79" t="s">
        <v>466</v>
      </c>
      <c r="U22" s="79"/>
      <c r="V22" s="83" t="s">
        <v>522</v>
      </c>
      <c r="W22" s="81">
        <v>43481.57543981481</v>
      </c>
      <c r="X22" s="83" t="s">
        <v>553</v>
      </c>
      <c r="Y22" s="79"/>
      <c r="Z22" s="79"/>
      <c r="AA22" s="85" t="s">
        <v>665</v>
      </c>
      <c r="AB22" s="79"/>
      <c r="AC22" s="79" t="b">
        <v>0</v>
      </c>
      <c r="AD22" s="79">
        <v>0</v>
      </c>
      <c r="AE22" s="85" t="s">
        <v>775</v>
      </c>
      <c r="AF22" s="79" t="b">
        <v>0</v>
      </c>
      <c r="AG22" s="79" t="s">
        <v>788</v>
      </c>
      <c r="AH22" s="79"/>
      <c r="AI22" s="85" t="s">
        <v>775</v>
      </c>
      <c r="AJ22" s="79" t="b">
        <v>0</v>
      </c>
      <c r="AK22" s="79">
        <v>0</v>
      </c>
      <c r="AL22" s="85" t="s">
        <v>775</v>
      </c>
      <c r="AM22" s="79" t="s">
        <v>807</v>
      </c>
      <c r="AN22" s="79" t="b">
        <v>1</v>
      </c>
      <c r="AO22" s="85" t="s">
        <v>665</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1</v>
      </c>
      <c r="BE22" s="49">
        <v>6.666666666666667</v>
      </c>
      <c r="BF22" s="48">
        <v>0</v>
      </c>
      <c r="BG22" s="49">
        <v>0</v>
      </c>
      <c r="BH22" s="48">
        <v>0</v>
      </c>
      <c r="BI22" s="49">
        <v>0</v>
      </c>
      <c r="BJ22" s="48">
        <v>14</v>
      </c>
      <c r="BK22" s="49">
        <v>93.33333333333333</v>
      </c>
      <c r="BL22" s="48">
        <v>15</v>
      </c>
    </row>
    <row r="23" spans="1:64" ht="15">
      <c r="A23" s="64" t="s">
        <v>224</v>
      </c>
      <c r="B23" s="64" t="s">
        <v>232</v>
      </c>
      <c r="C23" s="65" t="s">
        <v>2101</v>
      </c>
      <c r="D23" s="66">
        <v>3</v>
      </c>
      <c r="E23" s="67" t="s">
        <v>132</v>
      </c>
      <c r="F23" s="68">
        <v>35</v>
      </c>
      <c r="G23" s="65"/>
      <c r="H23" s="69"/>
      <c r="I23" s="70"/>
      <c r="J23" s="70"/>
      <c r="K23" s="34" t="s">
        <v>65</v>
      </c>
      <c r="L23" s="77">
        <v>23</v>
      </c>
      <c r="M23" s="77"/>
      <c r="N23" s="72"/>
      <c r="O23" s="79" t="s">
        <v>305</v>
      </c>
      <c r="P23" s="81">
        <v>43483.752280092594</v>
      </c>
      <c r="Q23" s="79" t="s">
        <v>320</v>
      </c>
      <c r="R23" s="83" t="s">
        <v>415</v>
      </c>
      <c r="S23" s="79" t="s">
        <v>456</v>
      </c>
      <c r="T23" s="79" t="s">
        <v>467</v>
      </c>
      <c r="U23" s="79"/>
      <c r="V23" s="83" t="s">
        <v>523</v>
      </c>
      <c r="W23" s="81">
        <v>43483.752280092594</v>
      </c>
      <c r="X23" s="83" t="s">
        <v>554</v>
      </c>
      <c r="Y23" s="79"/>
      <c r="Z23" s="79"/>
      <c r="AA23" s="85" t="s">
        <v>666</v>
      </c>
      <c r="AB23" s="79"/>
      <c r="AC23" s="79" t="b">
        <v>0</v>
      </c>
      <c r="AD23" s="79">
        <v>1</v>
      </c>
      <c r="AE23" s="85" t="s">
        <v>775</v>
      </c>
      <c r="AF23" s="79" t="b">
        <v>1</v>
      </c>
      <c r="AG23" s="79" t="s">
        <v>788</v>
      </c>
      <c r="AH23" s="79"/>
      <c r="AI23" s="85" t="s">
        <v>742</v>
      </c>
      <c r="AJ23" s="79" t="b">
        <v>0</v>
      </c>
      <c r="AK23" s="79">
        <v>0</v>
      </c>
      <c r="AL23" s="85" t="s">
        <v>775</v>
      </c>
      <c r="AM23" s="79" t="s">
        <v>806</v>
      </c>
      <c r="AN23" s="79" t="b">
        <v>0</v>
      </c>
      <c r="AO23" s="85" t="s">
        <v>666</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3</v>
      </c>
      <c r="BE23" s="49">
        <v>10.344827586206897</v>
      </c>
      <c r="BF23" s="48">
        <v>1</v>
      </c>
      <c r="BG23" s="49">
        <v>3.4482758620689653</v>
      </c>
      <c r="BH23" s="48">
        <v>0</v>
      </c>
      <c r="BI23" s="49">
        <v>0</v>
      </c>
      <c r="BJ23" s="48">
        <v>25</v>
      </c>
      <c r="BK23" s="49">
        <v>86.20689655172414</v>
      </c>
      <c r="BL23" s="48">
        <v>29</v>
      </c>
    </row>
    <row r="24" spans="1:64" ht="15">
      <c r="A24" s="64" t="s">
        <v>225</v>
      </c>
      <c r="B24" s="64" t="s">
        <v>247</v>
      </c>
      <c r="C24" s="65" t="s">
        <v>2101</v>
      </c>
      <c r="D24" s="66">
        <v>3</v>
      </c>
      <c r="E24" s="67" t="s">
        <v>132</v>
      </c>
      <c r="F24" s="68">
        <v>35</v>
      </c>
      <c r="G24" s="65"/>
      <c r="H24" s="69"/>
      <c r="I24" s="70"/>
      <c r="J24" s="70"/>
      <c r="K24" s="34" t="s">
        <v>65</v>
      </c>
      <c r="L24" s="77">
        <v>24</v>
      </c>
      <c r="M24" s="77"/>
      <c r="N24" s="72"/>
      <c r="O24" s="79" t="s">
        <v>305</v>
      </c>
      <c r="P24" s="81">
        <v>43484.73902777778</v>
      </c>
      <c r="Q24" s="79" t="s">
        <v>321</v>
      </c>
      <c r="R24" s="79"/>
      <c r="S24" s="79"/>
      <c r="T24" s="79"/>
      <c r="U24" s="79"/>
      <c r="V24" s="83" t="s">
        <v>524</v>
      </c>
      <c r="W24" s="81">
        <v>43484.73902777778</v>
      </c>
      <c r="X24" s="83" t="s">
        <v>555</v>
      </c>
      <c r="Y24" s="79"/>
      <c r="Z24" s="79"/>
      <c r="AA24" s="85" t="s">
        <v>667</v>
      </c>
      <c r="AB24" s="85" t="s">
        <v>743</v>
      </c>
      <c r="AC24" s="79" t="b">
        <v>0</v>
      </c>
      <c r="AD24" s="79">
        <v>1</v>
      </c>
      <c r="AE24" s="85" t="s">
        <v>776</v>
      </c>
      <c r="AF24" s="79" t="b">
        <v>0</v>
      </c>
      <c r="AG24" s="79" t="s">
        <v>788</v>
      </c>
      <c r="AH24" s="79"/>
      <c r="AI24" s="85" t="s">
        <v>775</v>
      </c>
      <c r="AJ24" s="79" t="b">
        <v>0</v>
      </c>
      <c r="AK24" s="79">
        <v>0</v>
      </c>
      <c r="AL24" s="85" t="s">
        <v>775</v>
      </c>
      <c r="AM24" s="79" t="s">
        <v>806</v>
      </c>
      <c r="AN24" s="79" t="b">
        <v>0</v>
      </c>
      <c r="AO24" s="85" t="s">
        <v>743</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c r="BE24" s="49"/>
      <c r="BF24" s="48"/>
      <c r="BG24" s="49"/>
      <c r="BH24" s="48"/>
      <c r="BI24" s="49"/>
      <c r="BJ24" s="48"/>
      <c r="BK24" s="49"/>
      <c r="BL24" s="48"/>
    </row>
    <row r="25" spans="1:64" ht="15">
      <c r="A25" s="64" t="s">
        <v>225</v>
      </c>
      <c r="B25" s="64" t="s">
        <v>248</v>
      </c>
      <c r="C25" s="65" t="s">
        <v>2101</v>
      </c>
      <c r="D25" s="66">
        <v>3</v>
      </c>
      <c r="E25" s="67" t="s">
        <v>132</v>
      </c>
      <c r="F25" s="68">
        <v>35</v>
      </c>
      <c r="G25" s="65"/>
      <c r="H25" s="69"/>
      <c r="I25" s="70"/>
      <c r="J25" s="70"/>
      <c r="K25" s="34" t="s">
        <v>65</v>
      </c>
      <c r="L25" s="77">
        <v>25</v>
      </c>
      <c r="M25" s="77"/>
      <c r="N25" s="72"/>
      <c r="O25" s="79" t="s">
        <v>305</v>
      </c>
      <c r="P25" s="81">
        <v>43484.73909722222</v>
      </c>
      <c r="Q25" s="79" t="s">
        <v>322</v>
      </c>
      <c r="R25" s="79"/>
      <c r="S25" s="79"/>
      <c r="T25" s="79"/>
      <c r="U25" s="79"/>
      <c r="V25" s="83" t="s">
        <v>524</v>
      </c>
      <c r="W25" s="81">
        <v>43484.73909722222</v>
      </c>
      <c r="X25" s="83" t="s">
        <v>556</v>
      </c>
      <c r="Y25" s="79"/>
      <c r="Z25" s="79"/>
      <c r="AA25" s="85" t="s">
        <v>668</v>
      </c>
      <c r="AB25" s="79"/>
      <c r="AC25" s="79" t="b">
        <v>0</v>
      </c>
      <c r="AD25" s="79">
        <v>0</v>
      </c>
      <c r="AE25" s="85" t="s">
        <v>775</v>
      </c>
      <c r="AF25" s="79" t="b">
        <v>0</v>
      </c>
      <c r="AG25" s="79" t="s">
        <v>788</v>
      </c>
      <c r="AH25" s="79"/>
      <c r="AI25" s="85" t="s">
        <v>775</v>
      </c>
      <c r="AJ25" s="79" t="b">
        <v>0</v>
      </c>
      <c r="AK25" s="79">
        <v>1</v>
      </c>
      <c r="AL25" s="85" t="s">
        <v>743</v>
      </c>
      <c r="AM25" s="79" t="s">
        <v>806</v>
      </c>
      <c r="AN25" s="79" t="b">
        <v>0</v>
      </c>
      <c r="AO25" s="85" t="s">
        <v>743</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v>1</v>
      </c>
      <c r="BE25" s="49">
        <v>4.3478260869565215</v>
      </c>
      <c r="BF25" s="48">
        <v>0</v>
      </c>
      <c r="BG25" s="49">
        <v>0</v>
      </c>
      <c r="BH25" s="48">
        <v>0</v>
      </c>
      <c r="BI25" s="49">
        <v>0</v>
      </c>
      <c r="BJ25" s="48">
        <v>22</v>
      </c>
      <c r="BK25" s="49">
        <v>95.65217391304348</v>
      </c>
      <c r="BL25" s="48">
        <v>23</v>
      </c>
    </row>
    <row r="26" spans="1:64" ht="15">
      <c r="A26" s="64" t="s">
        <v>226</v>
      </c>
      <c r="B26" s="64" t="s">
        <v>241</v>
      </c>
      <c r="C26" s="65" t="s">
        <v>2101</v>
      </c>
      <c r="D26" s="66">
        <v>3</v>
      </c>
      <c r="E26" s="67" t="s">
        <v>132</v>
      </c>
      <c r="F26" s="68">
        <v>35</v>
      </c>
      <c r="G26" s="65"/>
      <c r="H26" s="69"/>
      <c r="I26" s="70"/>
      <c r="J26" s="70"/>
      <c r="K26" s="34" t="s">
        <v>65</v>
      </c>
      <c r="L26" s="77">
        <v>26</v>
      </c>
      <c r="M26" s="77"/>
      <c r="N26" s="72"/>
      <c r="O26" s="79" t="s">
        <v>305</v>
      </c>
      <c r="P26" s="81">
        <v>43486.70711805556</v>
      </c>
      <c r="Q26" s="79" t="s">
        <v>323</v>
      </c>
      <c r="R26" s="79"/>
      <c r="S26" s="79"/>
      <c r="T26" s="79" t="s">
        <v>467</v>
      </c>
      <c r="U26" s="79"/>
      <c r="V26" s="83" t="s">
        <v>525</v>
      </c>
      <c r="W26" s="81">
        <v>43486.70711805556</v>
      </c>
      <c r="X26" s="83" t="s">
        <v>557</v>
      </c>
      <c r="Y26" s="79"/>
      <c r="Z26" s="79"/>
      <c r="AA26" s="85" t="s">
        <v>669</v>
      </c>
      <c r="AB26" s="79"/>
      <c r="AC26" s="79" t="b">
        <v>0</v>
      </c>
      <c r="AD26" s="79">
        <v>0</v>
      </c>
      <c r="AE26" s="85" t="s">
        <v>775</v>
      </c>
      <c r="AF26" s="79" t="b">
        <v>1</v>
      </c>
      <c r="AG26" s="79" t="s">
        <v>788</v>
      </c>
      <c r="AH26" s="79"/>
      <c r="AI26" s="85" t="s">
        <v>790</v>
      </c>
      <c r="AJ26" s="79" t="b">
        <v>0</v>
      </c>
      <c r="AK26" s="79">
        <v>4</v>
      </c>
      <c r="AL26" s="85" t="s">
        <v>670</v>
      </c>
      <c r="AM26" s="79" t="s">
        <v>808</v>
      </c>
      <c r="AN26" s="79" t="b">
        <v>0</v>
      </c>
      <c r="AO26" s="85" t="s">
        <v>670</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c r="BE26" s="49"/>
      <c r="BF26" s="48"/>
      <c r="BG26" s="49"/>
      <c r="BH26" s="48"/>
      <c r="BI26" s="49"/>
      <c r="BJ26" s="48"/>
      <c r="BK26" s="49"/>
      <c r="BL26" s="48"/>
    </row>
    <row r="27" spans="1:64" ht="15">
      <c r="A27" s="64" t="s">
        <v>226</v>
      </c>
      <c r="B27" s="64" t="s">
        <v>249</v>
      </c>
      <c r="C27" s="65" t="s">
        <v>2101</v>
      </c>
      <c r="D27" s="66">
        <v>3</v>
      </c>
      <c r="E27" s="67" t="s">
        <v>132</v>
      </c>
      <c r="F27" s="68">
        <v>35</v>
      </c>
      <c r="G27" s="65"/>
      <c r="H27" s="69"/>
      <c r="I27" s="70"/>
      <c r="J27" s="70"/>
      <c r="K27" s="34" t="s">
        <v>65</v>
      </c>
      <c r="L27" s="77">
        <v>27</v>
      </c>
      <c r="M27" s="77"/>
      <c r="N27" s="72"/>
      <c r="O27" s="79" t="s">
        <v>305</v>
      </c>
      <c r="P27" s="81">
        <v>43486.70711805556</v>
      </c>
      <c r="Q27" s="79" t="s">
        <v>323</v>
      </c>
      <c r="R27" s="79"/>
      <c r="S27" s="79"/>
      <c r="T27" s="79" t="s">
        <v>467</v>
      </c>
      <c r="U27" s="79"/>
      <c r="V27" s="83" t="s">
        <v>525</v>
      </c>
      <c r="W27" s="81">
        <v>43486.70711805556</v>
      </c>
      <c r="X27" s="83" t="s">
        <v>557</v>
      </c>
      <c r="Y27" s="79"/>
      <c r="Z27" s="79"/>
      <c r="AA27" s="85" t="s">
        <v>669</v>
      </c>
      <c r="AB27" s="79"/>
      <c r="AC27" s="79" t="b">
        <v>0</v>
      </c>
      <c r="AD27" s="79">
        <v>0</v>
      </c>
      <c r="AE27" s="85" t="s">
        <v>775</v>
      </c>
      <c r="AF27" s="79" t="b">
        <v>1</v>
      </c>
      <c r="AG27" s="79" t="s">
        <v>788</v>
      </c>
      <c r="AH27" s="79"/>
      <c r="AI27" s="85" t="s">
        <v>790</v>
      </c>
      <c r="AJ27" s="79" t="b">
        <v>0</v>
      </c>
      <c r="AK27" s="79">
        <v>4</v>
      </c>
      <c r="AL27" s="85" t="s">
        <v>670</v>
      </c>
      <c r="AM27" s="79" t="s">
        <v>808</v>
      </c>
      <c r="AN27" s="79" t="b">
        <v>0</v>
      </c>
      <c r="AO27" s="85" t="s">
        <v>670</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c r="BE27" s="49"/>
      <c r="BF27" s="48"/>
      <c r="BG27" s="49"/>
      <c r="BH27" s="48"/>
      <c r="BI27" s="49"/>
      <c r="BJ27" s="48"/>
      <c r="BK27" s="49"/>
      <c r="BL27" s="48"/>
    </row>
    <row r="28" spans="1:64" ht="15">
      <c r="A28" s="64" t="s">
        <v>226</v>
      </c>
      <c r="B28" s="64" t="s">
        <v>250</v>
      </c>
      <c r="C28" s="65" t="s">
        <v>2101</v>
      </c>
      <c r="D28" s="66">
        <v>3</v>
      </c>
      <c r="E28" s="67" t="s">
        <v>132</v>
      </c>
      <c r="F28" s="68">
        <v>35</v>
      </c>
      <c r="G28" s="65"/>
      <c r="H28" s="69"/>
      <c r="I28" s="70"/>
      <c r="J28" s="70"/>
      <c r="K28" s="34" t="s">
        <v>65</v>
      </c>
      <c r="L28" s="77">
        <v>28</v>
      </c>
      <c r="M28" s="77"/>
      <c r="N28" s="72"/>
      <c r="O28" s="79" t="s">
        <v>305</v>
      </c>
      <c r="P28" s="81">
        <v>43486.70711805556</v>
      </c>
      <c r="Q28" s="79" t="s">
        <v>323</v>
      </c>
      <c r="R28" s="79"/>
      <c r="S28" s="79"/>
      <c r="T28" s="79" t="s">
        <v>467</v>
      </c>
      <c r="U28" s="79"/>
      <c r="V28" s="83" t="s">
        <v>525</v>
      </c>
      <c r="W28" s="81">
        <v>43486.70711805556</v>
      </c>
      <c r="X28" s="83" t="s">
        <v>557</v>
      </c>
      <c r="Y28" s="79"/>
      <c r="Z28" s="79"/>
      <c r="AA28" s="85" t="s">
        <v>669</v>
      </c>
      <c r="AB28" s="79"/>
      <c r="AC28" s="79" t="b">
        <v>0</v>
      </c>
      <c r="AD28" s="79">
        <v>0</v>
      </c>
      <c r="AE28" s="85" t="s">
        <v>775</v>
      </c>
      <c r="AF28" s="79" t="b">
        <v>1</v>
      </c>
      <c r="AG28" s="79" t="s">
        <v>788</v>
      </c>
      <c r="AH28" s="79"/>
      <c r="AI28" s="85" t="s">
        <v>790</v>
      </c>
      <c r="AJ28" s="79" t="b">
        <v>0</v>
      </c>
      <c r="AK28" s="79">
        <v>4</v>
      </c>
      <c r="AL28" s="85" t="s">
        <v>670</v>
      </c>
      <c r="AM28" s="79" t="s">
        <v>808</v>
      </c>
      <c r="AN28" s="79" t="b">
        <v>0</v>
      </c>
      <c r="AO28" s="85" t="s">
        <v>670</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226</v>
      </c>
      <c r="B29" s="64" t="s">
        <v>227</v>
      </c>
      <c r="C29" s="65" t="s">
        <v>2101</v>
      </c>
      <c r="D29" s="66">
        <v>3</v>
      </c>
      <c r="E29" s="67" t="s">
        <v>132</v>
      </c>
      <c r="F29" s="68">
        <v>35</v>
      </c>
      <c r="G29" s="65"/>
      <c r="H29" s="69"/>
      <c r="I29" s="70"/>
      <c r="J29" s="70"/>
      <c r="K29" s="34" t="s">
        <v>65</v>
      </c>
      <c r="L29" s="77">
        <v>29</v>
      </c>
      <c r="M29" s="77"/>
      <c r="N29" s="72"/>
      <c r="O29" s="79" t="s">
        <v>305</v>
      </c>
      <c r="P29" s="81">
        <v>43486.70711805556</v>
      </c>
      <c r="Q29" s="79" t="s">
        <v>323</v>
      </c>
      <c r="R29" s="79"/>
      <c r="S29" s="79"/>
      <c r="T29" s="79" t="s">
        <v>467</v>
      </c>
      <c r="U29" s="79"/>
      <c r="V29" s="83" t="s">
        <v>525</v>
      </c>
      <c r="W29" s="81">
        <v>43486.70711805556</v>
      </c>
      <c r="X29" s="83" t="s">
        <v>557</v>
      </c>
      <c r="Y29" s="79"/>
      <c r="Z29" s="79"/>
      <c r="AA29" s="85" t="s">
        <v>669</v>
      </c>
      <c r="AB29" s="79"/>
      <c r="AC29" s="79" t="b">
        <v>0</v>
      </c>
      <c r="AD29" s="79">
        <v>0</v>
      </c>
      <c r="AE29" s="85" t="s">
        <v>775</v>
      </c>
      <c r="AF29" s="79" t="b">
        <v>1</v>
      </c>
      <c r="AG29" s="79" t="s">
        <v>788</v>
      </c>
      <c r="AH29" s="79"/>
      <c r="AI29" s="85" t="s">
        <v>790</v>
      </c>
      <c r="AJ29" s="79" t="b">
        <v>0</v>
      </c>
      <c r="AK29" s="79">
        <v>4</v>
      </c>
      <c r="AL29" s="85" t="s">
        <v>670</v>
      </c>
      <c r="AM29" s="79" t="s">
        <v>808</v>
      </c>
      <c r="AN29" s="79" t="b">
        <v>0</v>
      </c>
      <c r="AO29" s="85" t="s">
        <v>670</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v>1</v>
      </c>
      <c r="BE29" s="49">
        <v>5.2631578947368425</v>
      </c>
      <c r="BF29" s="48">
        <v>0</v>
      </c>
      <c r="BG29" s="49">
        <v>0</v>
      </c>
      <c r="BH29" s="48">
        <v>0</v>
      </c>
      <c r="BI29" s="49">
        <v>0</v>
      </c>
      <c r="BJ29" s="48">
        <v>18</v>
      </c>
      <c r="BK29" s="49">
        <v>94.73684210526316</v>
      </c>
      <c r="BL29" s="48">
        <v>19</v>
      </c>
    </row>
    <row r="30" spans="1:64" ht="15">
      <c r="A30" s="64" t="s">
        <v>227</v>
      </c>
      <c r="B30" s="64" t="s">
        <v>251</v>
      </c>
      <c r="C30" s="65" t="s">
        <v>2101</v>
      </c>
      <c r="D30" s="66">
        <v>3</v>
      </c>
      <c r="E30" s="67" t="s">
        <v>132</v>
      </c>
      <c r="F30" s="68">
        <v>35</v>
      </c>
      <c r="G30" s="65"/>
      <c r="H30" s="69"/>
      <c r="I30" s="70"/>
      <c r="J30" s="70"/>
      <c r="K30" s="34" t="s">
        <v>65</v>
      </c>
      <c r="L30" s="77">
        <v>30</v>
      </c>
      <c r="M30" s="77"/>
      <c r="N30" s="72"/>
      <c r="O30" s="79" t="s">
        <v>305</v>
      </c>
      <c r="P30" s="81">
        <v>43486.7049537037</v>
      </c>
      <c r="Q30" s="79" t="s">
        <v>324</v>
      </c>
      <c r="R30" s="83" t="s">
        <v>416</v>
      </c>
      <c r="S30" s="79" t="s">
        <v>456</v>
      </c>
      <c r="T30" s="79" t="s">
        <v>467</v>
      </c>
      <c r="U30" s="79"/>
      <c r="V30" s="83" t="s">
        <v>526</v>
      </c>
      <c r="W30" s="81">
        <v>43486.7049537037</v>
      </c>
      <c r="X30" s="83" t="s">
        <v>558</v>
      </c>
      <c r="Y30" s="79"/>
      <c r="Z30" s="79"/>
      <c r="AA30" s="85" t="s">
        <v>670</v>
      </c>
      <c r="AB30" s="79"/>
      <c r="AC30" s="79" t="b">
        <v>0</v>
      </c>
      <c r="AD30" s="79">
        <v>8</v>
      </c>
      <c r="AE30" s="85" t="s">
        <v>775</v>
      </c>
      <c r="AF30" s="79" t="b">
        <v>1</v>
      </c>
      <c r="AG30" s="79" t="s">
        <v>788</v>
      </c>
      <c r="AH30" s="79"/>
      <c r="AI30" s="85" t="s">
        <v>790</v>
      </c>
      <c r="AJ30" s="79" t="b">
        <v>0</v>
      </c>
      <c r="AK30" s="79">
        <v>4</v>
      </c>
      <c r="AL30" s="85" t="s">
        <v>775</v>
      </c>
      <c r="AM30" s="79" t="s">
        <v>806</v>
      </c>
      <c r="AN30" s="79" t="b">
        <v>0</v>
      </c>
      <c r="AO30" s="85" t="s">
        <v>670</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c r="BE30" s="49"/>
      <c r="BF30" s="48"/>
      <c r="BG30" s="49"/>
      <c r="BH30" s="48"/>
      <c r="BI30" s="49"/>
      <c r="BJ30" s="48"/>
      <c r="BK30" s="49"/>
      <c r="BL30" s="48"/>
    </row>
    <row r="31" spans="1:64" ht="15">
      <c r="A31" s="64" t="s">
        <v>227</v>
      </c>
      <c r="B31" s="64" t="s">
        <v>252</v>
      </c>
      <c r="C31" s="65" t="s">
        <v>2101</v>
      </c>
      <c r="D31" s="66">
        <v>3</v>
      </c>
      <c r="E31" s="67" t="s">
        <v>132</v>
      </c>
      <c r="F31" s="68">
        <v>35</v>
      </c>
      <c r="G31" s="65"/>
      <c r="H31" s="69"/>
      <c r="I31" s="70"/>
      <c r="J31" s="70"/>
      <c r="K31" s="34" t="s">
        <v>65</v>
      </c>
      <c r="L31" s="77">
        <v>31</v>
      </c>
      <c r="M31" s="77"/>
      <c r="N31" s="72"/>
      <c r="O31" s="79" t="s">
        <v>305</v>
      </c>
      <c r="P31" s="81">
        <v>43486.7049537037</v>
      </c>
      <c r="Q31" s="79" t="s">
        <v>324</v>
      </c>
      <c r="R31" s="83" t="s">
        <v>416</v>
      </c>
      <c r="S31" s="79" t="s">
        <v>456</v>
      </c>
      <c r="T31" s="79" t="s">
        <v>467</v>
      </c>
      <c r="U31" s="79"/>
      <c r="V31" s="83" t="s">
        <v>526</v>
      </c>
      <c r="W31" s="81">
        <v>43486.7049537037</v>
      </c>
      <c r="X31" s="83" t="s">
        <v>558</v>
      </c>
      <c r="Y31" s="79"/>
      <c r="Z31" s="79"/>
      <c r="AA31" s="85" t="s">
        <v>670</v>
      </c>
      <c r="AB31" s="79"/>
      <c r="AC31" s="79" t="b">
        <v>0</v>
      </c>
      <c r="AD31" s="79">
        <v>8</v>
      </c>
      <c r="AE31" s="85" t="s">
        <v>775</v>
      </c>
      <c r="AF31" s="79" t="b">
        <v>1</v>
      </c>
      <c r="AG31" s="79" t="s">
        <v>788</v>
      </c>
      <c r="AH31" s="79"/>
      <c r="AI31" s="85" t="s">
        <v>790</v>
      </c>
      <c r="AJ31" s="79" t="b">
        <v>0</v>
      </c>
      <c r="AK31" s="79">
        <v>4</v>
      </c>
      <c r="AL31" s="85" t="s">
        <v>775</v>
      </c>
      <c r="AM31" s="79" t="s">
        <v>806</v>
      </c>
      <c r="AN31" s="79" t="b">
        <v>0</v>
      </c>
      <c r="AO31" s="85" t="s">
        <v>670</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c r="BE31" s="49"/>
      <c r="BF31" s="48"/>
      <c r="BG31" s="49"/>
      <c r="BH31" s="48"/>
      <c r="BI31" s="49"/>
      <c r="BJ31" s="48"/>
      <c r="BK31" s="49"/>
      <c r="BL31" s="48"/>
    </row>
    <row r="32" spans="1:64" ht="15">
      <c r="A32" s="64" t="s">
        <v>227</v>
      </c>
      <c r="B32" s="64" t="s">
        <v>253</v>
      </c>
      <c r="C32" s="65" t="s">
        <v>2101</v>
      </c>
      <c r="D32" s="66">
        <v>3</v>
      </c>
      <c r="E32" s="67" t="s">
        <v>132</v>
      </c>
      <c r="F32" s="68">
        <v>35</v>
      </c>
      <c r="G32" s="65"/>
      <c r="H32" s="69"/>
      <c r="I32" s="70"/>
      <c r="J32" s="70"/>
      <c r="K32" s="34" t="s">
        <v>65</v>
      </c>
      <c r="L32" s="77">
        <v>32</v>
      </c>
      <c r="M32" s="77"/>
      <c r="N32" s="72"/>
      <c r="O32" s="79" t="s">
        <v>305</v>
      </c>
      <c r="P32" s="81">
        <v>43486.7049537037</v>
      </c>
      <c r="Q32" s="79" t="s">
        <v>324</v>
      </c>
      <c r="R32" s="83" t="s">
        <v>416</v>
      </c>
      <c r="S32" s="79" t="s">
        <v>456</v>
      </c>
      <c r="T32" s="79" t="s">
        <v>467</v>
      </c>
      <c r="U32" s="79"/>
      <c r="V32" s="83" t="s">
        <v>526</v>
      </c>
      <c r="W32" s="81">
        <v>43486.7049537037</v>
      </c>
      <c r="X32" s="83" t="s">
        <v>558</v>
      </c>
      <c r="Y32" s="79"/>
      <c r="Z32" s="79"/>
      <c r="AA32" s="85" t="s">
        <v>670</v>
      </c>
      <c r="AB32" s="79"/>
      <c r="AC32" s="79" t="b">
        <v>0</v>
      </c>
      <c r="AD32" s="79">
        <v>8</v>
      </c>
      <c r="AE32" s="85" t="s">
        <v>775</v>
      </c>
      <c r="AF32" s="79" t="b">
        <v>1</v>
      </c>
      <c r="AG32" s="79" t="s">
        <v>788</v>
      </c>
      <c r="AH32" s="79"/>
      <c r="AI32" s="85" t="s">
        <v>790</v>
      </c>
      <c r="AJ32" s="79" t="b">
        <v>0</v>
      </c>
      <c r="AK32" s="79">
        <v>4</v>
      </c>
      <c r="AL32" s="85" t="s">
        <v>775</v>
      </c>
      <c r="AM32" s="79" t="s">
        <v>806</v>
      </c>
      <c r="AN32" s="79" t="b">
        <v>0</v>
      </c>
      <c r="AO32" s="85" t="s">
        <v>670</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c r="BE32" s="49"/>
      <c r="BF32" s="48"/>
      <c r="BG32" s="49"/>
      <c r="BH32" s="48"/>
      <c r="BI32" s="49"/>
      <c r="BJ32" s="48"/>
      <c r="BK32" s="49"/>
      <c r="BL32" s="48"/>
    </row>
    <row r="33" spans="1:64" ht="15">
      <c r="A33" s="64" t="s">
        <v>227</v>
      </c>
      <c r="B33" s="64" t="s">
        <v>254</v>
      </c>
      <c r="C33" s="65" t="s">
        <v>2102</v>
      </c>
      <c r="D33" s="66">
        <v>4.4</v>
      </c>
      <c r="E33" s="67" t="s">
        <v>136</v>
      </c>
      <c r="F33" s="68">
        <v>30.4</v>
      </c>
      <c r="G33" s="65"/>
      <c r="H33" s="69"/>
      <c r="I33" s="70"/>
      <c r="J33" s="70"/>
      <c r="K33" s="34" t="s">
        <v>65</v>
      </c>
      <c r="L33" s="77">
        <v>33</v>
      </c>
      <c r="M33" s="77"/>
      <c r="N33" s="72"/>
      <c r="O33" s="79" t="s">
        <v>305</v>
      </c>
      <c r="P33" s="81">
        <v>43486.7049537037</v>
      </c>
      <c r="Q33" s="79" t="s">
        <v>324</v>
      </c>
      <c r="R33" s="83" t="s">
        <v>416</v>
      </c>
      <c r="S33" s="79" t="s">
        <v>456</v>
      </c>
      <c r="T33" s="79" t="s">
        <v>467</v>
      </c>
      <c r="U33" s="79"/>
      <c r="V33" s="83" t="s">
        <v>526</v>
      </c>
      <c r="W33" s="81">
        <v>43486.7049537037</v>
      </c>
      <c r="X33" s="83" t="s">
        <v>558</v>
      </c>
      <c r="Y33" s="79"/>
      <c r="Z33" s="79"/>
      <c r="AA33" s="85" t="s">
        <v>670</v>
      </c>
      <c r="AB33" s="79"/>
      <c r="AC33" s="79" t="b">
        <v>0</v>
      </c>
      <c r="AD33" s="79">
        <v>8</v>
      </c>
      <c r="AE33" s="85" t="s">
        <v>775</v>
      </c>
      <c r="AF33" s="79" t="b">
        <v>1</v>
      </c>
      <c r="AG33" s="79" t="s">
        <v>788</v>
      </c>
      <c r="AH33" s="79"/>
      <c r="AI33" s="85" t="s">
        <v>790</v>
      </c>
      <c r="AJ33" s="79" t="b">
        <v>0</v>
      </c>
      <c r="AK33" s="79">
        <v>4</v>
      </c>
      <c r="AL33" s="85" t="s">
        <v>775</v>
      </c>
      <c r="AM33" s="79" t="s">
        <v>806</v>
      </c>
      <c r="AN33" s="79" t="b">
        <v>0</v>
      </c>
      <c r="AO33" s="85" t="s">
        <v>670</v>
      </c>
      <c r="AP33" s="79" t="s">
        <v>176</v>
      </c>
      <c r="AQ33" s="79">
        <v>0</v>
      </c>
      <c r="AR33" s="79">
        <v>0</v>
      </c>
      <c r="AS33" s="79"/>
      <c r="AT33" s="79"/>
      <c r="AU33" s="79"/>
      <c r="AV33" s="79"/>
      <c r="AW33" s="79"/>
      <c r="AX33" s="79"/>
      <c r="AY33" s="79"/>
      <c r="AZ33" s="79"/>
      <c r="BA33">
        <v>2</v>
      </c>
      <c r="BB33" s="78" t="str">
        <f>REPLACE(INDEX(GroupVertices[Group],MATCH(Edges[[#This Row],[Vertex 1]],GroupVertices[Vertex],0)),1,1,"")</f>
        <v>2</v>
      </c>
      <c r="BC33" s="78" t="str">
        <f>REPLACE(INDEX(GroupVertices[Group],MATCH(Edges[[#This Row],[Vertex 2]],GroupVertices[Vertex],0)),1,1,"")</f>
        <v>2</v>
      </c>
      <c r="BD33" s="48"/>
      <c r="BE33" s="49"/>
      <c r="BF33" s="48"/>
      <c r="BG33" s="49"/>
      <c r="BH33" s="48"/>
      <c r="BI33" s="49"/>
      <c r="BJ33" s="48"/>
      <c r="BK33" s="49"/>
      <c r="BL33" s="48"/>
    </row>
    <row r="34" spans="1:64" ht="15">
      <c r="A34" s="64" t="s">
        <v>227</v>
      </c>
      <c r="B34" s="64" t="s">
        <v>254</v>
      </c>
      <c r="C34" s="65" t="s">
        <v>2102</v>
      </c>
      <c r="D34" s="66">
        <v>4.4</v>
      </c>
      <c r="E34" s="67" t="s">
        <v>136</v>
      </c>
      <c r="F34" s="68">
        <v>30.4</v>
      </c>
      <c r="G34" s="65"/>
      <c r="H34" s="69"/>
      <c r="I34" s="70"/>
      <c r="J34" s="70"/>
      <c r="K34" s="34" t="s">
        <v>65</v>
      </c>
      <c r="L34" s="77">
        <v>34</v>
      </c>
      <c r="M34" s="77"/>
      <c r="N34" s="72"/>
      <c r="O34" s="79" t="s">
        <v>305</v>
      </c>
      <c r="P34" s="81">
        <v>43486.74605324074</v>
      </c>
      <c r="Q34" s="79" t="s">
        <v>325</v>
      </c>
      <c r="R34" s="83" t="s">
        <v>417</v>
      </c>
      <c r="S34" s="79" t="s">
        <v>456</v>
      </c>
      <c r="T34" s="79"/>
      <c r="U34" s="79"/>
      <c r="V34" s="83" t="s">
        <v>526</v>
      </c>
      <c r="W34" s="81">
        <v>43486.74605324074</v>
      </c>
      <c r="X34" s="83" t="s">
        <v>559</v>
      </c>
      <c r="Y34" s="79"/>
      <c r="Z34" s="79"/>
      <c r="AA34" s="85" t="s">
        <v>671</v>
      </c>
      <c r="AB34" s="85" t="s">
        <v>673</v>
      </c>
      <c r="AC34" s="79" t="b">
        <v>0</v>
      </c>
      <c r="AD34" s="79">
        <v>0</v>
      </c>
      <c r="AE34" s="85" t="s">
        <v>777</v>
      </c>
      <c r="AF34" s="79" t="b">
        <v>0</v>
      </c>
      <c r="AG34" s="79" t="s">
        <v>788</v>
      </c>
      <c r="AH34" s="79"/>
      <c r="AI34" s="85" t="s">
        <v>775</v>
      </c>
      <c r="AJ34" s="79" t="b">
        <v>0</v>
      </c>
      <c r="AK34" s="79">
        <v>0</v>
      </c>
      <c r="AL34" s="85" t="s">
        <v>775</v>
      </c>
      <c r="AM34" s="79" t="s">
        <v>806</v>
      </c>
      <c r="AN34" s="79" t="b">
        <v>1</v>
      </c>
      <c r="AO34" s="85" t="s">
        <v>673</v>
      </c>
      <c r="AP34" s="79" t="s">
        <v>176</v>
      </c>
      <c r="AQ34" s="79">
        <v>0</v>
      </c>
      <c r="AR34" s="79">
        <v>0</v>
      </c>
      <c r="AS34" s="79"/>
      <c r="AT34" s="79"/>
      <c r="AU34" s="79"/>
      <c r="AV34" s="79"/>
      <c r="AW34" s="79"/>
      <c r="AX34" s="79"/>
      <c r="AY34" s="79"/>
      <c r="AZ34" s="79"/>
      <c r="BA34">
        <v>2</v>
      </c>
      <c r="BB34" s="78" t="str">
        <f>REPLACE(INDEX(GroupVertices[Group],MATCH(Edges[[#This Row],[Vertex 1]],GroupVertices[Vertex],0)),1,1,"")</f>
        <v>2</v>
      </c>
      <c r="BC34" s="78" t="str">
        <f>REPLACE(INDEX(GroupVertices[Group],MATCH(Edges[[#This Row],[Vertex 2]],GroupVertices[Vertex],0)),1,1,"")</f>
        <v>2</v>
      </c>
      <c r="BD34" s="48"/>
      <c r="BE34" s="49"/>
      <c r="BF34" s="48"/>
      <c r="BG34" s="49"/>
      <c r="BH34" s="48"/>
      <c r="BI34" s="49"/>
      <c r="BJ34" s="48"/>
      <c r="BK34" s="49"/>
      <c r="BL34" s="48"/>
    </row>
    <row r="35" spans="1:64" ht="15">
      <c r="A35" s="64" t="s">
        <v>228</v>
      </c>
      <c r="B35" s="64" t="s">
        <v>241</v>
      </c>
      <c r="C35" s="65" t="s">
        <v>2101</v>
      </c>
      <c r="D35" s="66">
        <v>3</v>
      </c>
      <c r="E35" s="67" t="s">
        <v>132</v>
      </c>
      <c r="F35" s="68">
        <v>35</v>
      </c>
      <c r="G35" s="65"/>
      <c r="H35" s="69"/>
      <c r="I35" s="70"/>
      <c r="J35" s="70"/>
      <c r="K35" s="34" t="s">
        <v>65</v>
      </c>
      <c r="L35" s="77">
        <v>35</v>
      </c>
      <c r="M35" s="77"/>
      <c r="N35" s="72"/>
      <c r="O35" s="79" t="s">
        <v>305</v>
      </c>
      <c r="P35" s="81">
        <v>43486.714467592596</v>
      </c>
      <c r="Q35" s="79" t="s">
        <v>323</v>
      </c>
      <c r="R35" s="79"/>
      <c r="S35" s="79"/>
      <c r="T35" s="79" t="s">
        <v>467</v>
      </c>
      <c r="U35" s="79"/>
      <c r="V35" s="83" t="s">
        <v>527</v>
      </c>
      <c r="W35" s="81">
        <v>43486.714467592596</v>
      </c>
      <c r="X35" s="83" t="s">
        <v>560</v>
      </c>
      <c r="Y35" s="79"/>
      <c r="Z35" s="79"/>
      <c r="AA35" s="85" t="s">
        <v>672</v>
      </c>
      <c r="AB35" s="79"/>
      <c r="AC35" s="79" t="b">
        <v>0</v>
      </c>
      <c r="AD35" s="79">
        <v>0</v>
      </c>
      <c r="AE35" s="85" t="s">
        <v>775</v>
      </c>
      <c r="AF35" s="79" t="b">
        <v>1</v>
      </c>
      <c r="AG35" s="79" t="s">
        <v>788</v>
      </c>
      <c r="AH35" s="79"/>
      <c r="AI35" s="85" t="s">
        <v>790</v>
      </c>
      <c r="AJ35" s="79" t="b">
        <v>0</v>
      </c>
      <c r="AK35" s="79">
        <v>4</v>
      </c>
      <c r="AL35" s="85" t="s">
        <v>670</v>
      </c>
      <c r="AM35" s="79" t="s">
        <v>805</v>
      </c>
      <c r="AN35" s="79" t="b">
        <v>0</v>
      </c>
      <c r="AO35" s="85" t="s">
        <v>670</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c r="BE35" s="49"/>
      <c r="BF35" s="48"/>
      <c r="BG35" s="49"/>
      <c r="BH35" s="48"/>
      <c r="BI35" s="49"/>
      <c r="BJ35" s="48"/>
      <c r="BK35" s="49"/>
      <c r="BL35" s="48"/>
    </row>
    <row r="36" spans="1:64" ht="15">
      <c r="A36" s="64" t="s">
        <v>228</v>
      </c>
      <c r="B36" s="64" t="s">
        <v>249</v>
      </c>
      <c r="C36" s="65" t="s">
        <v>2101</v>
      </c>
      <c r="D36" s="66">
        <v>3</v>
      </c>
      <c r="E36" s="67" t="s">
        <v>132</v>
      </c>
      <c r="F36" s="68">
        <v>35</v>
      </c>
      <c r="G36" s="65"/>
      <c r="H36" s="69"/>
      <c r="I36" s="70"/>
      <c r="J36" s="70"/>
      <c r="K36" s="34" t="s">
        <v>65</v>
      </c>
      <c r="L36" s="77">
        <v>36</v>
      </c>
      <c r="M36" s="77"/>
      <c r="N36" s="72"/>
      <c r="O36" s="79" t="s">
        <v>305</v>
      </c>
      <c r="P36" s="81">
        <v>43486.714467592596</v>
      </c>
      <c r="Q36" s="79" t="s">
        <v>323</v>
      </c>
      <c r="R36" s="79"/>
      <c r="S36" s="79"/>
      <c r="T36" s="79" t="s">
        <v>467</v>
      </c>
      <c r="U36" s="79"/>
      <c r="V36" s="83" t="s">
        <v>527</v>
      </c>
      <c r="W36" s="81">
        <v>43486.714467592596</v>
      </c>
      <c r="X36" s="83" t="s">
        <v>560</v>
      </c>
      <c r="Y36" s="79"/>
      <c r="Z36" s="79"/>
      <c r="AA36" s="85" t="s">
        <v>672</v>
      </c>
      <c r="AB36" s="79"/>
      <c r="AC36" s="79" t="b">
        <v>0</v>
      </c>
      <c r="AD36" s="79">
        <v>0</v>
      </c>
      <c r="AE36" s="85" t="s">
        <v>775</v>
      </c>
      <c r="AF36" s="79" t="b">
        <v>1</v>
      </c>
      <c r="AG36" s="79" t="s">
        <v>788</v>
      </c>
      <c r="AH36" s="79"/>
      <c r="AI36" s="85" t="s">
        <v>790</v>
      </c>
      <c r="AJ36" s="79" t="b">
        <v>0</v>
      </c>
      <c r="AK36" s="79">
        <v>4</v>
      </c>
      <c r="AL36" s="85" t="s">
        <v>670</v>
      </c>
      <c r="AM36" s="79" t="s">
        <v>805</v>
      </c>
      <c r="AN36" s="79" t="b">
        <v>0</v>
      </c>
      <c r="AO36" s="85" t="s">
        <v>670</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c r="BE36" s="49"/>
      <c r="BF36" s="48"/>
      <c r="BG36" s="49"/>
      <c r="BH36" s="48"/>
      <c r="BI36" s="49"/>
      <c r="BJ36" s="48"/>
      <c r="BK36" s="49"/>
      <c r="BL36" s="48"/>
    </row>
    <row r="37" spans="1:64" ht="15">
      <c r="A37" s="64" t="s">
        <v>228</v>
      </c>
      <c r="B37" s="64" t="s">
        <v>250</v>
      </c>
      <c r="C37" s="65" t="s">
        <v>2101</v>
      </c>
      <c r="D37" s="66">
        <v>3</v>
      </c>
      <c r="E37" s="67" t="s">
        <v>132</v>
      </c>
      <c r="F37" s="68">
        <v>35</v>
      </c>
      <c r="G37" s="65"/>
      <c r="H37" s="69"/>
      <c r="I37" s="70"/>
      <c r="J37" s="70"/>
      <c r="K37" s="34" t="s">
        <v>65</v>
      </c>
      <c r="L37" s="77">
        <v>37</v>
      </c>
      <c r="M37" s="77"/>
      <c r="N37" s="72"/>
      <c r="O37" s="79" t="s">
        <v>305</v>
      </c>
      <c r="P37" s="81">
        <v>43486.714467592596</v>
      </c>
      <c r="Q37" s="79" t="s">
        <v>323</v>
      </c>
      <c r="R37" s="79"/>
      <c r="S37" s="79"/>
      <c r="T37" s="79" t="s">
        <v>467</v>
      </c>
      <c r="U37" s="79"/>
      <c r="V37" s="83" t="s">
        <v>527</v>
      </c>
      <c r="W37" s="81">
        <v>43486.714467592596</v>
      </c>
      <c r="X37" s="83" t="s">
        <v>560</v>
      </c>
      <c r="Y37" s="79"/>
      <c r="Z37" s="79"/>
      <c r="AA37" s="85" t="s">
        <v>672</v>
      </c>
      <c r="AB37" s="79"/>
      <c r="AC37" s="79" t="b">
        <v>0</v>
      </c>
      <c r="AD37" s="79">
        <v>0</v>
      </c>
      <c r="AE37" s="85" t="s">
        <v>775</v>
      </c>
      <c r="AF37" s="79" t="b">
        <v>1</v>
      </c>
      <c r="AG37" s="79" t="s">
        <v>788</v>
      </c>
      <c r="AH37" s="79"/>
      <c r="AI37" s="85" t="s">
        <v>790</v>
      </c>
      <c r="AJ37" s="79" t="b">
        <v>0</v>
      </c>
      <c r="AK37" s="79">
        <v>4</v>
      </c>
      <c r="AL37" s="85" t="s">
        <v>670</v>
      </c>
      <c r="AM37" s="79" t="s">
        <v>805</v>
      </c>
      <c r="AN37" s="79" t="b">
        <v>0</v>
      </c>
      <c r="AO37" s="85" t="s">
        <v>670</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c r="BE37" s="49"/>
      <c r="BF37" s="48"/>
      <c r="BG37" s="49"/>
      <c r="BH37" s="48"/>
      <c r="BI37" s="49"/>
      <c r="BJ37" s="48"/>
      <c r="BK37" s="49"/>
      <c r="BL37" s="48"/>
    </row>
    <row r="38" spans="1:64" ht="15">
      <c r="A38" s="64" t="s">
        <v>228</v>
      </c>
      <c r="B38" s="64" t="s">
        <v>227</v>
      </c>
      <c r="C38" s="65" t="s">
        <v>2101</v>
      </c>
      <c r="D38" s="66">
        <v>3</v>
      </c>
      <c r="E38" s="67" t="s">
        <v>132</v>
      </c>
      <c r="F38" s="68">
        <v>35</v>
      </c>
      <c r="G38" s="65"/>
      <c r="H38" s="69"/>
      <c r="I38" s="70"/>
      <c r="J38" s="70"/>
      <c r="K38" s="34" t="s">
        <v>66</v>
      </c>
      <c r="L38" s="77">
        <v>38</v>
      </c>
      <c r="M38" s="77"/>
      <c r="N38" s="72"/>
      <c r="O38" s="79" t="s">
        <v>305</v>
      </c>
      <c r="P38" s="81">
        <v>43486.714467592596</v>
      </c>
      <c r="Q38" s="79" t="s">
        <v>323</v>
      </c>
      <c r="R38" s="79"/>
      <c r="S38" s="79"/>
      <c r="T38" s="79" t="s">
        <v>467</v>
      </c>
      <c r="U38" s="79"/>
      <c r="V38" s="83" t="s">
        <v>527</v>
      </c>
      <c r="W38" s="81">
        <v>43486.714467592596</v>
      </c>
      <c r="X38" s="83" t="s">
        <v>560</v>
      </c>
      <c r="Y38" s="79"/>
      <c r="Z38" s="79"/>
      <c r="AA38" s="85" t="s">
        <v>672</v>
      </c>
      <c r="AB38" s="79"/>
      <c r="AC38" s="79" t="b">
        <v>0</v>
      </c>
      <c r="AD38" s="79">
        <v>0</v>
      </c>
      <c r="AE38" s="85" t="s">
        <v>775</v>
      </c>
      <c r="AF38" s="79" t="b">
        <v>1</v>
      </c>
      <c r="AG38" s="79" t="s">
        <v>788</v>
      </c>
      <c r="AH38" s="79"/>
      <c r="AI38" s="85" t="s">
        <v>790</v>
      </c>
      <c r="AJ38" s="79" t="b">
        <v>0</v>
      </c>
      <c r="AK38" s="79">
        <v>4</v>
      </c>
      <c r="AL38" s="85" t="s">
        <v>670</v>
      </c>
      <c r="AM38" s="79" t="s">
        <v>805</v>
      </c>
      <c r="AN38" s="79" t="b">
        <v>0</v>
      </c>
      <c r="AO38" s="85" t="s">
        <v>670</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v>1</v>
      </c>
      <c r="BE38" s="49">
        <v>5.2631578947368425</v>
      </c>
      <c r="BF38" s="48">
        <v>0</v>
      </c>
      <c r="BG38" s="49">
        <v>0</v>
      </c>
      <c r="BH38" s="48">
        <v>0</v>
      </c>
      <c r="BI38" s="49">
        <v>0</v>
      </c>
      <c r="BJ38" s="48">
        <v>18</v>
      </c>
      <c r="BK38" s="49">
        <v>94.73684210526316</v>
      </c>
      <c r="BL38" s="48">
        <v>19</v>
      </c>
    </row>
    <row r="39" spans="1:64" ht="15">
      <c r="A39" s="64" t="s">
        <v>229</v>
      </c>
      <c r="B39" s="64" t="s">
        <v>228</v>
      </c>
      <c r="C39" s="65" t="s">
        <v>2101</v>
      </c>
      <c r="D39" s="66">
        <v>3</v>
      </c>
      <c r="E39" s="67" t="s">
        <v>132</v>
      </c>
      <c r="F39" s="68">
        <v>35</v>
      </c>
      <c r="G39" s="65"/>
      <c r="H39" s="69"/>
      <c r="I39" s="70"/>
      <c r="J39" s="70"/>
      <c r="K39" s="34" t="s">
        <v>65</v>
      </c>
      <c r="L39" s="77">
        <v>39</v>
      </c>
      <c r="M39" s="77"/>
      <c r="N39" s="72"/>
      <c r="O39" s="79" t="s">
        <v>305</v>
      </c>
      <c r="P39" s="81">
        <v>43486.72215277778</v>
      </c>
      <c r="Q39" s="79" t="s">
        <v>326</v>
      </c>
      <c r="R39" s="83" t="s">
        <v>418</v>
      </c>
      <c r="S39" s="79" t="s">
        <v>456</v>
      </c>
      <c r="T39" s="79"/>
      <c r="U39" s="79"/>
      <c r="V39" s="83" t="s">
        <v>528</v>
      </c>
      <c r="W39" s="81">
        <v>43486.72215277778</v>
      </c>
      <c r="X39" s="83" t="s">
        <v>561</v>
      </c>
      <c r="Y39" s="79"/>
      <c r="Z39" s="79"/>
      <c r="AA39" s="85" t="s">
        <v>673</v>
      </c>
      <c r="AB39" s="85" t="s">
        <v>670</v>
      </c>
      <c r="AC39" s="79" t="b">
        <v>0</v>
      </c>
      <c r="AD39" s="79">
        <v>0</v>
      </c>
      <c r="AE39" s="85" t="s">
        <v>778</v>
      </c>
      <c r="AF39" s="79" t="b">
        <v>0</v>
      </c>
      <c r="AG39" s="79" t="s">
        <v>788</v>
      </c>
      <c r="AH39" s="79"/>
      <c r="AI39" s="85" t="s">
        <v>775</v>
      </c>
      <c r="AJ39" s="79" t="b">
        <v>0</v>
      </c>
      <c r="AK39" s="79">
        <v>0</v>
      </c>
      <c r="AL39" s="85" t="s">
        <v>775</v>
      </c>
      <c r="AM39" s="79" t="s">
        <v>805</v>
      </c>
      <c r="AN39" s="79" t="b">
        <v>1</v>
      </c>
      <c r="AO39" s="85" t="s">
        <v>670</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c r="BE39" s="49"/>
      <c r="BF39" s="48"/>
      <c r="BG39" s="49"/>
      <c r="BH39" s="48"/>
      <c r="BI39" s="49"/>
      <c r="BJ39" s="48"/>
      <c r="BK39" s="49"/>
      <c r="BL39" s="48"/>
    </row>
    <row r="40" spans="1:64" ht="15">
      <c r="A40" s="64" t="s">
        <v>227</v>
      </c>
      <c r="B40" s="64" t="s">
        <v>228</v>
      </c>
      <c r="C40" s="65" t="s">
        <v>2102</v>
      </c>
      <c r="D40" s="66">
        <v>4.4</v>
      </c>
      <c r="E40" s="67" t="s">
        <v>136</v>
      </c>
      <c r="F40" s="68">
        <v>30.4</v>
      </c>
      <c r="G40" s="65"/>
      <c r="H40" s="69"/>
      <c r="I40" s="70"/>
      <c r="J40" s="70"/>
      <c r="K40" s="34" t="s">
        <v>66</v>
      </c>
      <c r="L40" s="77">
        <v>40</v>
      </c>
      <c r="M40" s="77"/>
      <c r="N40" s="72"/>
      <c r="O40" s="79" t="s">
        <v>305</v>
      </c>
      <c r="P40" s="81">
        <v>43486.7049537037</v>
      </c>
      <c r="Q40" s="79" t="s">
        <v>324</v>
      </c>
      <c r="R40" s="83" t="s">
        <v>416</v>
      </c>
      <c r="S40" s="79" t="s">
        <v>456</v>
      </c>
      <c r="T40" s="79" t="s">
        <v>467</v>
      </c>
      <c r="U40" s="79"/>
      <c r="V40" s="83" t="s">
        <v>526</v>
      </c>
      <c r="W40" s="81">
        <v>43486.7049537037</v>
      </c>
      <c r="X40" s="83" t="s">
        <v>558</v>
      </c>
      <c r="Y40" s="79"/>
      <c r="Z40" s="79"/>
      <c r="AA40" s="85" t="s">
        <v>670</v>
      </c>
      <c r="AB40" s="79"/>
      <c r="AC40" s="79" t="b">
        <v>0</v>
      </c>
      <c r="AD40" s="79">
        <v>8</v>
      </c>
      <c r="AE40" s="85" t="s">
        <v>775</v>
      </c>
      <c r="AF40" s="79" t="b">
        <v>1</v>
      </c>
      <c r="AG40" s="79" t="s">
        <v>788</v>
      </c>
      <c r="AH40" s="79"/>
      <c r="AI40" s="85" t="s">
        <v>790</v>
      </c>
      <c r="AJ40" s="79" t="b">
        <v>0</v>
      </c>
      <c r="AK40" s="79">
        <v>4</v>
      </c>
      <c r="AL40" s="85" t="s">
        <v>775</v>
      </c>
      <c r="AM40" s="79" t="s">
        <v>806</v>
      </c>
      <c r="AN40" s="79" t="b">
        <v>0</v>
      </c>
      <c r="AO40" s="85" t="s">
        <v>670</v>
      </c>
      <c r="AP40" s="79" t="s">
        <v>176</v>
      </c>
      <c r="AQ40" s="79">
        <v>0</v>
      </c>
      <c r="AR40" s="79">
        <v>0</v>
      </c>
      <c r="AS40" s="79"/>
      <c r="AT40" s="79"/>
      <c r="AU40" s="79"/>
      <c r="AV40" s="79"/>
      <c r="AW40" s="79"/>
      <c r="AX40" s="79"/>
      <c r="AY40" s="79"/>
      <c r="AZ40" s="79"/>
      <c r="BA40">
        <v>2</v>
      </c>
      <c r="BB40" s="78" t="str">
        <f>REPLACE(INDEX(GroupVertices[Group],MATCH(Edges[[#This Row],[Vertex 1]],GroupVertices[Vertex],0)),1,1,"")</f>
        <v>2</v>
      </c>
      <c r="BC40" s="78" t="str">
        <f>REPLACE(INDEX(GroupVertices[Group],MATCH(Edges[[#This Row],[Vertex 2]],GroupVertices[Vertex],0)),1,1,"")</f>
        <v>2</v>
      </c>
      <c r="BD40" s="48"/>
      <c r="BE40" s="49"/>
      <c r="BF40" s="48"/>
      <c r="BG40" s="49"/>
      <c r="BH40" s="48"/>
      <c r="BI40" s="49"/>
      <c r="BJ40" s="48"/>
      <c r="BK40" s="49"/>
      <c r="BL40" s="48"/>
    </row>
    <row r="41" spans="1:64" ht="15">
      <c r="A41" s="64" t="s">
        <v>227</v>
      </c>
      <c r="B41" s="64" t="s">
        <v>228</v>
      </c>
      <c r="C41" s="65" t="s">
        <v>2102</v>
      </c>
      <c r="D41" s="66">
        <v>4.4</v>
      </c>
      <c r="E41" s="67" t="s">
        <v>136</v>
      </c>
      <c r="F41" s="68">
        <v>30.4</v>
      </c>
      <c r="G41" s="65"/>
      <c r="H41" s="69"/>
      <c r="I41" s="70"/>
      <c r="J41" s="70"/>
      <c r="K41" s="34" t="s">
        <v>66</v>
      </c>
      <c r="L41" s="77">
        <v>41</v>
      </c>
      <c r="M41" s="77"/>
      <c r="N41" s="72"/>
      <c r="O41" s="79" t="s">
        <v>305</v>
      </c>
      <c r="P41" s="81">
        <v>43486.74605324074</v>
      </c>
      <c r="Q41" s="79" t="s">
        <v>325</v>
      </c>
      <c r="R41" s="83" t="s">
        <v>417</v>
      </c>
      <c r="S41" s="79" t="s">
        <v>456</v>
      </c>
      <c r="T41" s="79"/>
      <c r="U41" s="79"/>
      <c r="V41" s="83" t="s">
        <v>526</v>
      </c>
      <c r="W41" s="81">
        <v>43486.74605324074</v>
      </c>
      <c r="X41" s="83" t="s">
        <v>559</v>
      </c>
      <c r="Y41" s="79"/>
      <c r="Z41" s="79"/>
      <c r="AA41" s="85" t="s">
        <v>671</v>
      </c>
      <c r="AB41" s="85" t="s">
        <v>673</v>
      </c>
      <c r="AC41" s="79" t="b">
        <v>0</v>
      </c>
      <c r="AD41" s="79">
        <v>0</v>
      </c>
      <c r="AE41" s="85" t="s">
        <v>777</v>
      </c>
      <c r="AF41" s="79" t="b">
        <v>0</v>
      </c>
      <c r="AG41" s="79" t="s">
        <v>788</v>
      </c>
      <c r="AH41" s="79"/>
      <c r="AI41" s="85" t="s">
        <v>775</v>
      </c>
      <c r="AJ41" s="79" t="b">
        <v>0</v>
      </c>
      <c r="AK41" s="79">
        <v>0</v>
      </c>
      <c r="AL41" s="85" t="s">
        <v>775</v>
      </c>
      <c r="AM41" s="79" t="s">
        <v>806</v>
      </c>
      <c r="AN41" s="79" t="b">
        <v>1</v>
      </c>
      <c r="AO41" s="85" t="s">
        <v>673</v>
      </c>
      <c r="AP41" s="79" t="s">
        <v>176</v>
      </c>
      <c r="AQ41" s="79">
        <v>0</v>
      </c>
      <c r="AR41" s="79">
        <v>0</v>
      </c>
      <c r="AS41" s="79"/>
      <c r="AT41" s="79"/>
      <c r="AU41" s="79"/>
      <c r="AV41" s="79"/>
      <c r="AW41" s="79"/>
      <c r="AX41" s="79"/>
      <c r="AY41" s="79"/>
      <c r="AZ41" s="79"/>
      <c r="BA41">
        <v>2</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229</v>
      </c>
      <c r="B42" s="64" t="s">
        <v>255</v>
      </c>
      <c r="C42" s="65" t="s">
        <v>2101</v>
      </c>
      <c r="D42" s="66">
        <v>3</v>
      </c>
      <c r="E42" s="67" t="s">
        <v>132</v>
      </c>
      <c r="F42" s="68">
        <v>35</v>
      </c>
      <c r="G42" s="65"/>
      <c r="H42" s="69"/>
      <c r="I42" s="70"/>
      <c r="J42" s="70"/>
      <c r="K42" s="34" t="s">
        <v>65</v>
      </c>
      <c r="L42" s="77">
        <v>42</v>
      </c>
      <c r="M42" s="77"/>
      <c r="N42" s="72"/>
      <c r="O42" s="79" t="s">
        <v>305</v>
      </c>
      <c r="P42" s="81">
        <v>43486.72215277778</v>
      </c>
      <c r="Q42" s="79" t="s">
        <v>326</v>
      </c>
      <c r="R42" s="83" t="s">
        <v>418</v>
      </c>
      <c r="S42" s="79" t="s">
        <v>456</v>
      </c>
      <c r="T42" s="79"/>
      <c r="U42" s="79"/>
      <c r="V42" s="83" t="s">
        <v>528</v>
      </c>
      <c r="W42" s="81">
        <v>43486.72215277778</v>
      </c>
      <c r="X42" s="83" t="s">
        <v>561</v>
      </c>
      <c r="Y42" s="79"/>
      <c r="Z42" s="79"/>
      <c r="AA42" s="85" t="s">
        <v>673</v>
      </c>
      <c r="AB42" s="85" t="s">
        <v>670</v>
      </c>
      <c r="AC42" s="79" t="b">
        <v>0</v>
      </c>
      <c r="AD42" s="79">
        <v>0</v>
      </c>
      <c r="AE42" s="85" t="s">
        <v>778</v>
      </c>
      <c r="AF42" s="79" t="b">
        <v>0</v>
      </c>
      <c r="AG42" s="79" t="s">
        <v>788</v>
      </c>
      <c r="AH42" s="79"/>
      <c r="AI42" s="85" t="s">
        <v>775</v>
      </c>
      <c r="AJ42" s="79" t="b">
        <v>0</v>
      </c>
      <c r="AK42" s="79">
        <v>0</v>
      </c>
      <c r="AL42" s="85" t="s">
        <v>775</v>
      </c>
      <c r="AM42" s="79" t="s">
        <v>805</v>
      </c>
      <c r="AN42" s="79" t="b">
        <v>1</v>
      </c>
      <c r="AO42" s="85" t="s">
        <v>670</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227</v>
      </c>
      <c r="B43" s="64" t="s">
        <v>255</v>
      </c>
      <c r="C43" s="65" t="s">
        <v>2102</v>
      </c>
      <c r="D43" s="66">
        <v>4.4</v>
      </c>
      <c r="E43" s="67" t="s">
        <v>136</v>
      </c>
      <c r="F43" s="68">
        <v>30.4</v>
      </c>
      <c r="G43" s="65"/>
      <c r="H43" s="69"/>
      <c r="I43" s="70"/>
      <c r="J43" s="70"/>
      <c r="K43" s="34" t="s">
        <v>65</v>
      </c>
      <c r="L43" s="77">
        <v>43</v>
      </c>
      <c r="M43" s="77"/>
      <c r="N43" s="72"/>
      <c r="O43" s="79" t="s">
        <v>305</v>
      </c>
      <c r="P43" s="81">
        <v>43486.7049537037</v>
      </c>
      <c r="Q43" s="79" t="s">
        <v>324</v>
      </c>
      <c r="R43" s="83" t="s">
        <v>416</v>
      </c>
      <c r="S43" s="79" t="s">
        <v>456</v>
      </c>
      <c r="T43" s="79" t="s">
        <v>467</v>
      </c>
      <c r="U43" s="79"/>
      <c r="V43" s="83" t="s">
        <v>526</v>
      </c>
      <c r="W43" s="81">
        <v>43486.7049537037</v>
      </c>
      <c r="X43" s="83" t="s">
        <v>558</v>
      </c>
      <c r="Y43" s="79"/>
      <c r="Z43" s="79"/>
      <c r="AA43" s="85" t="s">
        <v>670</v>
      </c>
      <c r="AB43" s="79"/>
      <c r="AC43" s="79" t="b">
        <v>0</v>
      </c>
      <c r="AD43" s="79">
        <v>8</v>
      </c>
      <c r="AE43" s="85" t="s">
        <v>775</v>
      </c>
      <c r="AF43" s="79" t="b">
        <v>1</v>
      </c>
      <c r="AG43" s="79" t="s">
        <v>788</v>
      </c>
      <c r="AH43" s="79"/>
      <c r="AI43" s="85" t="s">
        <v>790</v>
      </c>
      <c r="AJ43" s="79" t="b">
        <v>0</v>
      </c>
      <c r="AK43" s="79">
        <v>4</v>
      </c>
      <c r="AL43" s="85" t="s">
        <v>775</v>
      </c>
      <c r="AM43" s="79" t="s">
        <v>806</v>
      </c>
      <c r="AN43" s="79" t="b">
        <v>0</v>
      </c>
      <c r="AO43" s="85" t="s">
        <v>670</v>
      </c>
      <c r="AP43" s="79" t="s">
        <v>176</v>
      </c>
      <c r="AQ43" s="79">
        <v>0</v>
      </c>
      <c r="AR43" s="79">
        <v>0</v>
      </c>
      <c r="AS43" s="79"/>
      <c r="AT43" s="79"/>
      <c r="AU43" s="79"/>
      <c r="AV43" s="79"/>
      <c r="AW43" s="79"/>
      <c r="AX43" s="79"/>
      <c r="AY43" s="79"/>
      <c r="AZ43" s="79"/>
      <c r="BA43">
        <v>2</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227</v>
      </c>
      <c r="B44" s="64" t="s">
        <v>255</v>
      </c>
      <c r="C44" s="65" t="s">
        <v>2102</v>
      </c>
      <c r="D44" s="66">
        <v>4.4</v>
      </c>
      <c r="E44" s="67" t="s">
        <v>136</v>
      </c>
      <c r="F44" s="68">
        <v>30.4</v>
      </c>
      <c r="G44" s="65"/>
      <c r="H44" s="69"/>
      <c r="I44" s="70"/>
      <c r="J44" s="70"/>
      <c r="K44" s="34" t="s">
        <v>65</v>
      </c>
      <c r="L44" s="77">
        <v>44</v>
      </c>
      <c r="M44" s="77"/>
      <c r="N44" s="72"/>
      <c r="O44" s="79" t="s">
        <v>305</v>
      </c>
      <c r="P44" s="81">
        <v>43486.74605324074</v>
      </c>
      <c r="Q44" s="79" t="s">
        <v>325</v>
      </c>
      <c r="R44" s="83" t="s">
        <v>417</v>
      </c>
      <c r="S44" s="79" t="s">
        <v>456</v>
      </c>
      <c r="T44" s="79"/>
      <c r="U44" s="79"/>
      <c r="V44" s="83" t="s">
        <v>526</v>
      </c>
      <c r="W44" s="81">
        <v>43486.74605324074</v>
      </c>
      <c r="X44" s="83" t="s">
        <v>559</v>
      </c>
      <c r="Y44" s="79"/>
      <c r="Z44" s="79"/>
      <c r="AA44" s="85" t="s">
        <v>671</v>
      </c>
      <c r="AB44" s="85" t="s">
        <v>673</v>
      </c>
      <c r="AC44" s="79" t="b">
        <v>0</v>
      </c>
      <c r="AD44" s="79">
        <v>0</v>
      </c>
      <c r="AE44" s="85" t="s">
        <v>777</v>
      </c>
      <c r="AF44" s="79" t="b">
        <v>0</v>
      </c>
      <c r="AG44" s="79" t="s">
        <v>788</v>
      </c>
      <c r="AH44" s="79"/>
      <c r="AI44" s="85" t="s">
        <v>775</v>
      </c>
      <c r="AJ44" s="79" t="b">
        <v>0</v>
      </c>
      <c r="AK44" s="79">
        <v>0</v>
      </c>
      <c r="AL44" s="85" t="s">
        <v>775</v>
      </c>
      <c r="AM44" s="79" t="s">
        <v>806</v>
      </c>
      <c r="AN44" s="79" t="b">
        <v>1</v>
      </c>
      <c r="AO44" s="85" t="s">
        <v>673</v>
      </c>
      <c r="AP44" s="79" t="s">
        <v>176</v>
      </c>
      <c r="AQ44" s="79">
        <v>0</v>
      </c>
      <c r="AR44" s="79">
        <v>0</v>
      </c>
      <c r="AS44" s="79"/>
      <c r="AT44" s="79"/>
      <c r="AU44" s="79"/>
      <c r="AV44" s="79"/>
      <c r="AW44" s="79"/>
      <c r="AX44" s="79"/>
      <c r="AY44" s="79"/>
      <c r="AZ44" s="79"/>
      <c r="BA44">
        <v>2</v>
      </c>
      <c r="BB44" s="78" t="str">
        <f>REPLACE(INDEX(GroupVertices[Group],MATCH(Edges[[#This Row],[Vertex 1]],GroupVertices[Vertex],0)),1,1,"")</f>
        <v>2</v>
      </c>
      <c r="BC44" s="78" t="str">
        <f>REPLACE(INDEX(GroupVertices[Group],MATCH(Edges[[#This Row],[Vertex 2]],GroupVertices[Vertex],0)),1,1,"")</f>
        <v>2</v>
      </c>
      <c r="BD44" s="48"/>
      <c r="BE44" s="49"/>
      <c r="BF44" s="48"/>
      <c r="BG44" s="49"/>
      <c r="BH44" s="48"/>
      <c r="BI44" s="49"/>
      <c r="BJ44" s="48"/>
      <c r="BK44" s="49"/>
      <c r="BL44" s="48"/>
    </row>
    <row r="45" spans="1:64" ht="15">
      <c r="A45" s="64" t="s">
        <v>229</v>
      </c>
      <c r="B45" s="64" t="s">
        <v>256</v>
      </c>
      <c r="C45" s="65" t="s">
        <v>2101</v>
      </c>
      <c r="D45" s="66">
        <v>3</v>
      </c>
      <c r="E45" s="67" t="s">
        <v>132</v>
      </c>
      <c r="F45" s="68">
        <v>35</v>
      </c>
      <c r="G45" s="65"/>
      <c r="H45" s="69"/>
      <c r="I45" s="70"/>
      <c r="J45" s="70"/>
      <c r="K45" s="34" t="s">
        <v>65</v>
      </c>
      <c r="L45" s="77">
        <v>45</v>
      </c>
      <c r="M45" s="77"/>
      <c r="N45" s="72"/>
      <c r="O45" s="79" t="s">
        <v>305</v>
      </c>
      <c r="P45" s="81">
        <v>43486.72215277778</v>
      </c>
      <c r="Q45" s="79" t="s">
        <v>326</v>
      </c>
      <c r="R45" s="83" t="s">
        <v>418</v>
      </c>
      <c r="S45" s="79" t="s">
        <v>456</v>
      </c>
      <c r="T45" s="79"/>
      <c r="U45" s="79"/>
      <c r="V45" s="83" t="s">
        <v>528</v>
      </c>
      <c r="W45" s="81">
        <v>43486.72215277778</v>
      </c>
      <c r="X45" s="83" t="s">
        <v>561</v>
      </c>
      <c r="Y45" s="79"/>
      <c r="Z45" s="79"/>
      <c r="AA45" s="85" t="s">
        <v>673</v>
      </c>
      <c r="AB45" s="85" t="s">
        <v>670</v>
      </c>
      <c r="AC45" s="79" t="b">
        <v>0</v>
      </c>
      <c r="AD45" s="79">
        <v>0</v>
      </c>
      <c r="AE45" s="85" t="s">
        <v>778</v>
      </c>
      <c r="AF45" s="79" t="b">
        <v>0</v>
      </c>
      <c r="AG45" s="79" t="s">
        <v>788</v>
      </c>
      <c r="AH45" s="79"/>
      <c r="AI45" s="85" t="s">
        <v>775</v>
      </c>
      <c r="AJ45" s="79" t="b">
        <v>0</v>
      </c>
      <c r="AK45" s="79">
        <v>0</v>
      </c>
      <c r="AL45" s="85" t="s">
        <v>775</v>
      </c>
      <c r="AM45" s="79" t="s">
        <v>805</v>
      </c>
      <c r="AN45" s="79" t="b">
        <v>1</v>
      </c>
      <c r="AO45" s="85" t="s">
        <v>670</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c r="BE45" s="49"/>
      <c r="BF45" s="48"/>
      <c r="BG45" s="49"/>
      <c r="BH45" s="48"/>
      <c r="BI45" s="49"/>
      <c r="BJ45" s="48"/>
      <c r="BK45" s="49"/>
      <c r="BL45" s="48"/>
    </row>
    <row r="46" spans="1:64" ht="15">
      <c r="A46" s="64" t="s">
        <v>227</v>
      </c>
      <c r="B46" s="64" t="s">
        <v>256</v>
      </c>
      <c r="C46" s="65" t="s">
        <v>2102</v>
      </c>
      <c r="D46" s="66">
        <v>4.4</v>
      </c>
      <c r="E46" s="67" t="s">
        <v>136</v>
      </c>
      <c r="F46" s="68">
        <v>30.4</v>
      </c>
      <c r="G46" s="65"/>
      <c r="H46" s="69"/>
      <c r="I46" s="70"/>
      <c r="J46" s="70"/>
      <c r="K46" s="34" t="s">
        <v>65</v>
      </c>
      <c r="L46" s="77">
        <v>46</v>
      </c>
      <c r="M46" s="77"/>
      <c r="N46" s="72"/>
      <c r="O46" s="79" t="s">
        <v>305</v>
      </c>
      <c r="P46" s="81">
        <v>43486.7049537037</v>
      </c>
      <c r="Q46" s="79" t="s">
        <v>324</v>
      </c>
      <c r="R46" s="83" t="s">
        <v>416</v>
      </c>
      <c r="S46" s="79" t="s">
        <v>456</v>
      </c>
      <c r="T46" s="79" t="s">
        <v>467</v>
      </c>
      <c r="U46" s="79"/>
      <c r="V46" s="83" t="s">
        <v>526</v>
      </c>
      <c r="W46" s="81">
        <v>43486.7049537037</v>
      </c>
      <c r="X46" s="83" t="s">
        <v>558</v>
      </c>
      <c r="Y46" s="79"/>
      <c r="Z46" s="79"/>
      <c r="AA46" s="85" t="s">
        <v>670</v>
      </c>
      <c r="AB46" s="79"/>
      <c r="AC46" s="79" t="b">
        <v>0</v>
      </c>
      <c r="AD46" s="79">
        <v>8</v>
      </c>
      <c r="AE46" s="85" t="s">
        <v>775</v>
      </c>
      <c r="AF46" s="79" t="b">
        <v>1</v>
      </c>
      <c r="AG46" s="79" t="s">
        <v>788</v>
      </c>
      <c r="AH46" s="79"/>
      <c r="AI46" s="85" t="s">
        <v>790</v>
      </c>
      <c r="AJ46" s="79" t="b">
        <v>0</v>
      </c>
      <c r="AK46" s="79">
        <v>4</v>
      </c>
      <c r="AL46" s="85" t="s">
        <v>775</v>
      </c>
      <c r="AM46" s="79" t="s">
        <v>806</v>
      </c>
      <c r="AN46" s="79" t="b">
        <v>0</v>
      </c>
      <c r="AO46" s="85" t="s">
        <v>670</v>
      </c>
      <c r="AP46" s="79" t="s">
        <v>176</v>
      </c>
      <c r="AQ46" s="79">
        <v>0</v>
      </c>
      <c r="AR46" s="79">
        <v>0</v>
      </c>
      <c r="AS46" s="79"/>
      <c r="AT46" s="79"/>
      <c r="AU46" s="79"/>
      <c r="AV46" s="79"/>
      <c r="AW46" s="79"/>
      <c r="AX46" s="79"/>
      <c r="AY46" s="79"/>
      <c r="AZ46" s="79"/>
      <c r="BA46">
        <v>2</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227</v>
      </c>
      <c r="B47" s="64" t="s">
        <v>256</v>
      </c>
      <c r="C47" s="65" t="s">
        <v>2102</v>
      </c>
      <c r="D47" s="66">
        <v>4.4</v>
      </c>
      <c r="E47" s="67" t="s">
        <v>136</v>
      </c>
      <c r="F47" s="68">
        <v>30.4</v>
      </c>
      <c r="G47" s="65"/>
      <c r="H47" s="69"/>
      <c r="I47" s="70"/>
      <c r="J47" s="70"/>
      <c r="K47" s="34" t="s">
        <v>65</v>
      </c>
      <c r="L47" s="77">
        <v>47</v>
      </c>
      <c r="M47" s="77"/>
      <c r="N47" s="72"/>
      <c r="O47" s="79" t="s">
        <v>305</v>
      </c>
      <c r="P47" s="81">
        <v>43486.74605324074</v>
      </c>
      <c r="Q47" s="79" t="s">
        <v>325</v>
      </c>
      <c r="R47" s="83" t="s">
        <v>417</v>
      </c>
      <c r="S47" s="79" t="s">
        <v>456</v>
      </c>
      <c r="T47" s="79"/>
      <c r="U47" s="79"/>
      <c r="V47" s="83" t="s">
        <v>526</v>
      </c>
      <c r="W47" s="81">
        <v>43486.74605324074</v>
      </c>
      <c r="X47" s="83" t="s">
        <v>559</v>
      </c>
      <c r="Y47" s="79"/>
      <c r="Z47" s="79"/>
      <c r="AA47" s="85" t="s">
        <v>671</v>
      </c>
      <c r="AB47" s="85" t="s">
        <v>673</v>
      </c>
      <c r="AC47" s="79" t="b">
        <v>0</v>
      </c>
      <c r="AD47" s="79">
        <v>0</v>
      </c>
      <c r="AE47" s="85" t="s">
        <v>777</v>
      </c>
      <c r="AF47" s="79" t="b">
        <v>0</v>
      </c>
      <c r="AG47" s="79" t="s">
        <v>788</v>
      </c>
      <c r="AH47" s="79"/>
      <c r="AI47" s="85" t="s">
        <v>775</v>
      </c>
      <c r="AJ47" s="79" t="b">
        <v>0</v>
      </c>
      <c r="AK47" s="79">
        <v>0</v>
      </c>
      <c r="AL47" s="85" t="s">
        <v>775</v>
      </c>
      <c r="AM47" s="79" t="s">
        <v>806</v>
      </c>
      <c r="AN47" s="79" t="b">
        <v>1</v>
      </c>
      <c r="AO47" s="85" t="s">
        <v>673</v>
      </c>
      <c r="AP47" s="79" t="s">
        <v>176</v>
      </c>
      <c r="AQ47" s="79">
        <v>0</v>
      </c>
      <c r="AR47" s="79">
        <v>0</v>
      </c>
      <c r="AS47" s="79"/>
      <c r="AT47" s="79"/>
      <c r="AU47" s="79"/>
      <c r="AV47" s="79"/>
      <c r="AW47" s="79"/>
      <c r="AX47" s="79"/>
      <c r="AY47" s="79"/>
      <c r="AZ47" s="79"/>
      <c r="BA47">
        <v>2</v>
      </c>
      <c r="BB47" s="78" t="str">
        <f>REPLACE(INDEX(GroupVertices[Group],MATCH(Edges[[#This Row],[Vertex 1]],GroupVertices[Vertex],0)),1,1,"")</f>
        <v>2</v>
      </c>
      <c r="BC47" s="78" t="str">
        <f>REPLACE(INDEX(GroupVertices[Group],MATCH(Edges[[#This Row],[Vertex 2]],GroupVertices[Vertex],0)),1,1,"")</f>
        <v>2</v>
      </c>
      <c r="BD47" s="48"/>
      <c r="BE47" s="49"/>
      <c r="BF47" s="48"/>
      <c r="BG47" s="49"/>
      <c r="BH47" s="48"/>
      <c r="BI47" s="49"/>
      <c r="BJ47" s="48"/>
      <c r="BK47" s="49"/>
      <c r="BL47" s="48"/>
    </row>
    <row r="48" spans="1:64" ht="15">
      <c r="A48" s="64" t="s">
        <v>229</v>
      </c>
      <c r="B48" s="64" t="s">
        <v>257</v>
      </c>
      <c r="C48" s="65" t="s">
        <v>2101</v>
      </c>
      <c r="D48" s="66">
        <v>3</v>
      </c>
      <c r="E48" s="67" t="s">
        <v>132</v>
      </c>
      <c r="F48" s="68">
        <v>35</v>
      </c>
      <c r="G48" s="65"/>
      <c r="H48" s="69"/>
      <c r="I48" s="70"/>
      <c r="J48" s="70"/>
      <c r="K48" s="34" t="s">
        <v>65</v>
      </c>
      <c r="L48" s="77">
        <v>48</v>
      </c>
      <c r="M48" s="77"/>
      <c r="N48" s="72"/>
      <c r="O48" s="79" t="s">
        <v>305</v>
      </c>
      <c r="P48" s="81">
        <v>43486.72215277778</v>
      </c>
      <c r="Q48" s="79" t="s">
        <v>326</v>
      </c>
      <c r="R48" s="83" t="s">
        <v>418</v>
      </c>
      <c r="S48" s="79" t="s">
        <v>456</v>
      </c>
      <c r="T48" s="79"/>
      <c r="U48" s="79"/>
      <c r="V48" s="83" t="s">
        <v>528</v>
      </c>
      <c r="W48" s="81">
        <v>43486.72215277778</v>
      </c>
      <c r="X48" s="83" t="s">
        <v>561</v>
      </c>
      <c r="Y48" s="79"/>
      <c r="Z48" s="79"/>
      <c r="AA48" s="85" t="s">
        <v>673</v>
      </c>
      <c r="AB48" s="85" t="s">
        <v>670</v>
      </c>
      <c r="AC48" s="79" t="b">
        <v>0</v>
      </c>
      <c r="AD48" s="79">
        <v>0</v>
      </c>
      <c r="AE48" s="85" t="s">
        <v>778</v>
      </c>
      <c r="AF48" s="79" t="b">
        <v>0</v>
      </c>
      <c r="AG48" s="79" t="s">
        <v>788</v>
      </c>
      <c r="AH48" s="79"/>
      <c r="AI48" s="85" t="s">
        <v>775</v>
      </c>
      <c r="AJ48" s="79" t="b">
        <v>0</v>
      </c>
      <c r="AK48" s="79">
        <v>0</v>
      </c>
      <c r="AL48" s="85" t="s">
        <v>775</v>
      </c>
      <c r="AM48" s="79" t="s">
        <v>805</v>
      </c>
      <c r="AN48" s="79" t="b">
        <v>1</v>
      </c>
      <c r="AO48" s="85" t="s">
        <v>670</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c r="BE48" s="49"/>
      <c r="BF48" s="48"/>
      <c r="BG48" s="49"/>
      <c r="BH48" s="48"/>
      <c r="BI48" s="49"/>
      <c r="BJ48" s="48"/>
      <c r="BK48" s="49"/>
      <c r="BL48" s="48"/>
    </row>
    <row r="49" spans="1:64" ht="15">
      <c r="A49" s="64" t="s">
        <v>227</v>
      </c>
      <c r="B49" s="64" t="s">
        <v>257</v>
      </c>
      <c r="C49" s="65" t="s">
        <v>2102</v>
      </c>
      <c r="D49" s="66">
        <v>4.4</v>
      </c>
      <c r="E49" s="67" t="s">
        <v>136</v>
      </c>
      <c r="F49" s="68">
        <v>30.4</v>
      </c>
      <c r="G49" s="65"/>
      <c r="H49" s="69"/>
      <c r="I49" s="70"/>
      <c r="J49" s="70"/>
      <c r="K49" s="34" t="s">
        <v>65</v>
      </c>
      <c r="L49" s="77">
        <v>49</v>
      </c>
      <c r="M49" s="77"/>
      <c r="N49" s="72"/>
      <c r="O49" s="79" t="s">
        <v>305</v>
      </c>
      <c r="P49" s="81">
        <v>43486.7049537037</v>
      </c>
      <c r="Q49" s="79" t="s">
        <v>324</v>
      </c>
      <c r="R49" s="83" t="s">
        <v>416</v>
      </c>
      <c r="S49" s="79" t="s">
        <v>456</v>
      </c>
      <c r="T49" s="79" t="s">
        <v>467</v>
      </c>
      <c r="U49" s="79"/>
      <c r="V49" s="83" t="s">
        <v>526</v>
      </c>
      <c r="W49" s="81">
        <v>43486.7049537037</v>
      </c>
      <c r="X49" s="83" t="s">
        <v>558</v>
      </c>
      <c r="Y49" s="79"/>
      <c r="Z49" s="79"/>
      <c r="AA49" s="85" t="s">
        <v>670</v>
      </c>
      <c r="AB49" s="79"/>
      <c r="AC49" s="79" t="b">
        <v>0</v>
      </c>
      <c r="AD49" s="79">
        <v>8</v>
      </c>
      <c r="AE49" s="85" t="s">
        <v>775</v>
      </c>
      <c r="AF49" s="79" t="b">
        <v>1</v>
      </c>
      <c r="AG49" s="79" t="s">
        <v>788</v>
      </c>
      <c r="AH49" s="79"/>
      <c r="AI49" s="85" t="s">
        <v>790</v>
      </c>
      <c r="AJ49" s="79" t="b">
        <v>0</v>
      </c>
      <c r="AK49" s="79">
        <v>4</v>
      </c>
      <c r="AL49" s="85" t="s">
        <v>775</v>
      </c>
      <c r="AM49" s="79" t="s">
        <v>806</v>
      </c>
      <c r="AN49" s="79" t="b">
        <v>0</v>
      </c>
      <c r="AO49" s="85" t="s">
        <v>670</v>
      </c>
      <c r="AP49" s="79" t="s">
        <v>176</v>
      </c>
      <c r="AQ49" s="79">
        <v>0</v>
      </c>
      <c r="AR49" s="79">
        <v>0</v>
      </c>
      <c r="AS49" s="79"/>
      <c r="AT49" s="79"/>
      <c r="AU49" s="79"/>
      <c r="AV49" s="79"/>
      <c r="AW49" s="79"/>
      <c r="AX49" s="79"/>
      <c r="AY49" s="79"/>
      <c r="AZ49" s="79"/>
      <c r="BA49">
        <v>2</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227</v>
      </c>
      <c r="B50" s="64" t="s">
        <v>257</v>
      </c>
      <c r="C50" s="65" t="s">
        <v>2102</v>
      </c>
      <c r="D50" s="66">
        <v>4.4</v>
      </c>
      <c r="E50" s="67" t="s">
        <v>136</v>
      </c>
      <c r="F50" s="68">
        <v>30.4</v>
      </c>
      <c r="G50" s="65"/>
      <c r="H50" s="69"/>
      <c r="I50" s="70"/>
      <c r="J50" s="70"/>
      <c r="K50" s="34" t="s">
        <v>65</v>
      </c>
      <c r="L50" s="77">
        <v>50</v>
      </c>
      <c r="M50" s="77"/>
      <c r="N50" s="72"/>
      <c r="O50" s="79" t="s">
        <v>305</v>
      </c>
      <c r="P50" s="81">
        <v>43486.74605324074</v>
      </c>
      <c r="Q50" s="79" t="s">
        <v>325</v>
      </c>
      <c r="R50" s="83" t="s">
        <v>417</v>
      </c>
      <c r="S50" s="79" t="s">
        <v>456</v>
      </c>
      <c r="T50" s="79"/>
      <c r="U50" s="79"/>
      <c r="V50" s="83" t="s">
        <v>526</v>
      </c>
      <c r="W50" s="81">
        <v>43486.74605324074</v>
      </c>
      <c r="X50" s="83" t="s">
        <v>559</v>
      </c>
      <c r="Y50" s="79"/>
      <c r="Z50" s="79"/>
      <c r="AA50" s="85" t="s">
        <v>671</v>
      </c>
      <c r="AB50" s="85" t="s">
        <v>673</v>
      </c>
      <c r="AC50" s="79" t="b">
        <v>0</v>
      </c>
      <c r="AD50" s="79">
        <v>0</v>
      </c>
      <c r="AE50" s="85" t="s">
        <v>777</v>
      </c>
      <c r="AF50" s="79" t="b">
        <v>0</v>
      </c>
      <c r="AG50" s="79" t="s">
        <v>788</v>
      </c>
      <c r="AH50" s="79"/>
      <c r="AI50" s="85" t="s">
        <v>775</v>
      </c>
      <c r="AJ50" s="79" t="b">
        <v>0</v>
      </c>
      <c r="AK50" s="79">
        <v>0</v>
      </c>
      <c r="AL50" s="85" t="s">
        <v>775</v>
      </c>
      <c r="AM50" s="79" t="s">
        <v>806</v>
      </c>
      <c r="AN50" s="79" t="b">
        <v>1</v>
      </c>
      <c r="AO50" s="85" t="s">
        <v>673</v>
      </c>
      <c r="AP50" s="79" t="s">
        <v>176</v>
      </c>
      <c r="AQ50" s="79">
        <v>0</v>
      </c>
      <c r="AR50" s="79">
        <v>0</v>
      </c>
      <c r="AS50" s="79"/>
      <c r="AT50" s="79"/>
      <c r="AU50" s="79"/>
      <c r="AV50" s="79"/>
      <c r="AW50" s="79"/>
      <c r="AX50" s="79"/>
      <c r="AY50" s="79"/>
      <c r="AZ50" s="79"/>
      <c r="BA50">
        <v>2</v>
      </c>
      <c r="BB50" s="78" t="str">
        <f>REPLACE(INDEX(GroupVertices[Group],MATCH(Edges[[#This Row],[Vertex 1]],GroupVertices[Vertex],0)),1,1,"")</f>
        <v>2</v>
      </c>
      <c r="BC50" s="78" t="str">
        <f>REPLACE(INDEX(GroupVertices[Group],MATCH(Edges[[#This Row],[Vertex 2]],GroupVertices[Vertex],0)),1,1,"")</f>
        <v>2</v>
      </c>
      <c r="BD50" s="48"/>
      <c r="BE50" s="49"/>
      <c r="BF50" s="48"/>
      <c r="BG50" s="49"/>
      <c r="BH50" s="48"/>
      <c r="BI50" s="49"/>
      <c r="BJ50" s="48"/>
      <c r="BK50" s="49"/>
      <c r="BL50" s="48"/>
    </row>
    <row r="51" spans="1:64" ht="15">
      <c r="A51" s="64" t="s">
        <v>229</v>
      </c>
      <c r="B51" s="64" t="s">
        <v>230</v>
      </c>
      <c r="C51" s="65" t="s">
        <v>2101</v>
      </c>
      <c r="D51" s="66">
        <v>3</v>
      </c>
      <c r="E51" s="67" t="s">
        <v>132</v>
      </c>
      <c r="F51" s="68">
        <v>35</v>
      </c>
      <c r="G51" s="65"/>
      <c r="H51" s="69"/>
      <c r="I51" s="70"/>
      <c r="J51" s="70"/>
      <c r="K51" s="34" t="s">
        <v>65</v>
      </c>
      <c r="L51" s="77">
        <v>51</v>
      </c>
      <c r="M51" s="77"/>
      <c r="N51" s="72"/>
      <c r="O51" s="79" t="s">
        <v>305</v>
      </c>
      <c r="P51" s="81">
        <v>43486.72215277778</v>
      </c>
      <c r="Q51" s="79" t="s">
        <v>326</v>
      </c>
      <c r="R51" s="83" t="s">
        <v>418</v>
      </c>
      <c r="S51" s="79" t="s">
        <v>456</v>
      </c>
      <c r="T51" s="79"/>
      <c r="U51" s="79"/>
      <c r="V51" s="83" t="s">
        <v>528</v>
      </c>
      <c r="W51" s="81">
        <v>43486.72215277778</v>
      </c>
      <c r="X51" s="83" t="s">
        <v>561</v>
      </c>
      <c r="Y51" s="79"/>
      <c r="Z51" s="79"/>
      <c r="AA51" s="85" t="s">
        <v>673</v>
      </c>
      <c r="AB51" s="85" t="s">
        <v>670</v>
      </c>
      <c r="AC51" s="79" t="b">
        <v>0</v>
      </c>
      <c r="AD51" s="79">
        <v>0</v>
      </c>
      <c r="AE51" s="85" t="s">
        <v>778</v>
      </c>
      <c r="AF51" s="79" t="b">
        <v>0</v>
      </c>
      <c r="AG51" s="79" t="s">
        <v>788</v>
      </c>
      <c r="AH51" s="79"/>
      <c r="AI51" s="85" t="s">
        <v>775</v>
      </c>
      <c r="AJ51" s="79" t="b">
        <v>0</v>
      </c>
      <c r="AK51" s="79">
        <v>0</v>
      </c>
      <c r="AL51" s="85" t="s">
        <v>775</v>
      </c>
      <c r="AM51" s="79" t="s">
        <v>805</v>
      </c>
      <c r="AN51" s="79" t="b">
        <v>1</v>
      </c>
      <c r="AO51" s="85" t="s">
        <v>670</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v>0</v>
      </c>
      <c r="BE51" s="49">
        <v>0</v>
      </c>
      <c r="BF51" s="48">
        <v>0</v>
      </c>
      <c r="BG51" s="49">
        <v>0</v>
      </c>
      <c r="BH51" s="48">
        <v>0</v>
      </c>
      <c r="BI51" s="49">
        <v>0</v>
      </c>
      <c r="BJ51" s="48">
        <v>9</v>
      </c>
      <c r="BK51" s="49">
        <v>100</v>
      </c>
      <c r="BL51" s="48">
        <v>9</v>
      </c>
    </row>
    <row r="52" spans="1:64" ht="15">
      <c r="A52" s="64" t="s">
        <v>229</v>
      </c>
      <c r="B52" s="64" t="s">
        <v>241</v>
      </c>
      <c r="C52" s="65" t="s">
        <v>2101</v>
      </c>
      <c r="D52" s="66">
        <v>3</v>
      </c>
      <c r="E52" s="67" t="s">
        <v>132</v>
      </c>
      <c r="F52" s="68">
        <v>35</v>
      </c>
      <c r="G52" s="65"/>
      <c r="H52" s="69"/>
      <c r="I52" s="70"/>
      <c r="J52" s="70"/>
      <c r="K52" s="34" t="s">
        <v>65</v>
      </c>
      <c r="L52" s="77">
        <v>52</v>
      </c>
      <c r="M52" s="77"/>
      <c r="N52" s="72"/>
      <c r="O52" s="79" t="s">
        <v>305</v>
      </c>
      <c r="P52" s="81">
        <v>43486.72215277778</v>
      </c>
      <c r="Q52" s="79" t="s">
        <v>326</v>
      </c>
      <c r="R52" s="83" t="s">
        <v>418</v>
      </c>
      <c r="S52" s="79" t="s">
        <v>456</v>
      </c>
      <c r="T52" s="79"/>
      <c r="U52" s="79"/>
      <c r="V52" s="83" t="s">
        <v>528</v>
      </c>
      <c r="W52" s="81">
        <v>43486.72215277778</v>
      </c>
      <c r="X52" s="83" t="s">
        <v>561</v>
      </c>
      <c r="Y52" s="79"/>
      <c r="Z52" s="79"/>
      <c r="AA52" s="85" t="s">
        <v>673</v>
      </c>
      <c r="AB52" s="85" t="s">
        <v>670</v>
      </c>
      <c r="AC52" s="79" t="b">
        <v>0</v>
      </c>
      <c r="AD52" s="79">
        <v>0</v>
      </c>
      <c r="AE52" s="85" t="s">
        <v>778</v>
      </c>
      <c r="AF52" s="79" t="b">
        <v>0</v>
      </c>
      <c r="AG52" s="79" t="s">
        <v>788</v>
      </c>
      <c r="AH52" s="79"/>
      <c r="AI52" s="85" t="s">
        <v>775</v>
      </c>
      <c r="AJ52" s="79" t="b">
        <v>0</v>
      </c>
      <c r="AK52" s="79">
        <v>0</v>
      </c>
      <c r="AL52" s="85" t="s">
        <v>775</v>
      </c>
      <c r="AM52" s="79" t="s">
        <v>805</v>
      </c>
      <c r="AN52" s="79" t="b">
        <v>1</v>
      </c>
      <c r="AO52" s="85" t="s">
        <v>670</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229</v>
      </c>
      <c r="B53" s="64" t="s">
        <v>249</v>
      </c>
      <c r="C53" s="65" t="s">
        <v>2101</v>
      </c>
      <c r="D53" s="66">
        <v>3</v>
      </c>
      <c r="E53" s="67" t="s">
        <v>132</v>
      </c>
      <c r="F53" s="68">
        <v>35</v>
      </c>
      <c r="G53" s="65"/>
      <c r="H53" s="69"/>
      <c r="I53" s="70"/>
      <c r="J53" s="70"/>
      <c r="K53" s="34" t="s">
        <v>65</v>
      </c>
      <c r="L53" s="77">
        <v>53</v>
      </c>
      <c r="M53" s="77"/>
      <c r="N53" s="72"/>
      <c r="O53" s="79" t="s">
        <v>305</v>
      </c>
      <c r="P53" s="81">
        <v>43486.72215277778</v>
      </c>
      <c r="Q53" s="79" t="s">
        <v>326</v>
      </c>
      <c r="R53" s="83" t="s">
        <v>418</v>
      </c>
      <c r="S53" s="79" t="s">
        <v>456</v>
      </c>
      <c r="T53" s="79"/>
      <c r="U53" s="79"/>
      <c r="V53" s="83" t="s">
        <v>528</v>
      </c>
      <c r="W53" s="81">
        <v>43486.72215277778</v>
      </c>
      <c r="X53" s="83" t="s">
        <v>561</v>
      </c>
      <c r="Y53" s="79"/>
      <c r="Z53" s="79"/>
      <c r="AA53" s="85" t="s">
        <v>673</v>
      </c>
      <c r="AB53" s="85" t="s">
        <v>670</v>
      </c>
      <c r="AC53" s="79" t="b">
        <v>0</v>
      </c>
      <c r="AD53" s="79">
        <v>0</v>
      </c>
      <c r="AE53" s="85" t="s">
        <v>778</v>
      </c>
      <c r="AF53" s="79" t="b">
        <v>0</v>
      </c>
      <c r="AG53" s="79" t="s">
        <v>788</v>
      </c>
      <c r="AH53" s="79"/>
      <c r="AI53" s="85" t="s">
        <v>775</v>
      </c>
      <c r="AJ53" s="79" t="b">
        <v>0</v>
      </c>
      <c r="AK53" s="79">
        <v>0</v>
      </c>
      <c r="AL53" s="85" t="s">
        <v>775</v>
      </c>
      <c r="AM53" s="79" t="s">
        <v>805</v>
      </c>
      <c r="AN53" s="79" t="b">
        <v>1</v>
      </c>
      <c r="AO53" s="85" t="s">
        <v>670</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229</v>
      </c>
      <c r="B54" s="64" t="s">
        <v>250</v>
      </c>
      <c r="C54" s="65" t="s">
        <v>2101</v>
      </c>
      <c r="D54" s="66">
        <v>3</v>
      </c>
      <c r="E54" s="67" t="s">
        <v>132</v>
      </c>
      <c r="F54" s="68">
        <v>35</v>
      </c>
      <c r="G54" s="65"/>
      <c r="H54" s="69"/>
      <c r="I54" s="70"/>
      <c r="J54" s="70"/>
      <c r="K54" s="34" t="s">
        <v>65</v>
      </c>
      <c r="L54" s="77">
        <v>54</v>
      </c>
      <c r="M54" s="77"/>
      <c r="N54" s="72"/>
      <c r="O54" s="79" t="s">
        <v>305</v>
      </c>
      <c r="P54" s="81">
        <v>43486.72215277778</v>
      </c>
      <c r="Q54" s="79" t="s">
        <v>326</v>
      </c>
      <c r="R54" s="83" t="s">
        <v>418</v>
      </c>
      <c r="S54" s="79" t="s">
        <v>456</v>
      </c>
      <c r="T54" s="79"/>
      <c r="U54" s="79"/>
      <c r="V54" s="83" t="s">
        <v>528</v>
      </c>
      <c r="W54" s="81">
        <v>43486.72215277778</v>
      </c>
      <c r="X54" s="83" t="s">
        <v>561</v>
      </c>
      <c r="Y54" s="79"/>
      <c r="Z54" s="79"/>
      <c r="AA54" s="85" t="s">
        <v>673</v>
      </c>
      <c r="AB54" s="85" t="s">
        <v>670</v>
      </c>
      <c r="AC54" s="79" t="b">
        <v>0</v>
      </c>
      <c r="AD54" s="79">
        <v>0</v>
      </c>
      <c r="AE54" s="85" t="s">
        <v>778</v>
      </c>
      <c r="AF54" s="79" t="b">
        <v>0</v>
      </c>
      <c r="AG54" s="79" t="s">
        <v>788</v>
      </c>
      <c r="AH54" s="79"/>
      <c r="AI54" s="85" t="s">
        <v>775</v>
      </c>
      <c r="AJ54" s="79" t="b">
        <v>0</v>
      </c>
      <c r="AK54" s="79">
        <v>0</v>
      </c>
      <c r="AL54" s="85" t="s">
        <v>775</v>
      </c>
      <c r="AM54" s="79" t="s">
        <v>805</v>
      </c>
      <c r="AN54" s="79" t="b">
        <v>1</v>
      </c>
      <c r="AO54" s="85" t="s">
        <v>670</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229</v>
      </c>
      <c r="B55" s="64" t="s">
        <v>227</v>
      </c>
      <c r="C55" s="65" t="s">
        <v>2101</v>
      </c>
      <c r="D55" s="66">
        <v>3</v>
      </c>
      <c r="E55" s="67" t="s">
        <v>132</v>
      </c>
      <c r="F55" s="68">
        <v>35</v>
      </c>
      <c r="G55" s="65"/>
      <c r="H55" s="69"/>
      <c r="I55" s="70"/>
      <c r="J55" s="70"/>
      <c r="K55" s="34" t="s">
        <v>66</v>
      </c>
      <c r="L55" s="77">
        <v>55</v>
      </c>
      <c r="M55" s="77"/>
      <c r="N55" s="72"/>
      <c r="O55" s="79" t="s">
        <v>306</v>
      </c>
      <c r="P55" s="81">
        <v>43486.72215277778</v>
      </c>
      <c r="Q55" s="79" t="s">
        <v>326</v>
      </c>
      <c r="R55" s="83" t="s">
        <v>418</v>
      </c>
      <c r="S55" s="79" t="s">
        <v>456</v>
      </c>
      <c r="T55" s="79"/>
      <c r="U55" s="79"/>
      <c r="V55" s="83" t="s">
        <v>528</v>
      </c>
      <c r="W55" s="81">
        <v>43486.72215277778</v>
      </c>
      <c r="X55" s="83" t="s">
        <v>561</v>
      </c>
      <c r="Y55" s="79"/>
      <c r="Z55" s="79"/>
      <c r="AA55" s="85" t="s">
        <v>673</v>
      </c>
      <c r="AB55" s="85" t="s">
        <v>670</v>
      </c>
      <c r="AC55" s="79" t="b">
        <v>0</v>
      </c>
      <c r="AD55" s="79">
        <v>0</v>
      </c>
      <c r="AE55" s="85" t="s">
        <v>778</v>
      </c>
      <c r="AF55" s="79" t="b">
        <v>0</v>
      </c>
      <c r="AG55" s="79" t="s">
        <v>788</v>
      </c>
      <c r="AH55" s="79"/>
      <c r="AI55" s="85" t="s">
        <v>775</v>
      </c>
      <c r="AJ55" s="79" t="b">
        <v>0</v>
      </c>
      <c r="AK55" s="79">
        <v>0</v>
      </c>
      <c r="AL55" s="85" t="s">
        <v>775</v>
      </c>
      <c r="AM55" s="79" t="s">
        <v>805</v>
      </c>
      <c r="AN55" s="79" t="b">
        <v>1</v>
      </c>
      <c r="AO55" s="85" t="s">
        <v>670</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227</v>
      </c>
      <c r="B56" s="64" t="s">
        <v>229</v>
      </c>
      <c r="C56" s="65" t="s">
        <v>2101</v>
      </c>
      <c r="D56" s="66">
        <v>3</v>
      </c>
      <c r="E56" s="67" t="s">
        <v>132</v>
      </c>
      <c r="F56" s="68">
        <v>35</v>
      </c>
      <c r="G56" s="65"/>
      <c r="H56" s="69"/>
      <c r="I56" s="70"/>
      <c r="J56" s="70"/>
      <c r="K56" s="34" t="s">
        <v>66</v>
      </c>
      <c r="L56" s="77">
        <v>56</v>
      </c>
      <c r="M56" s="77"/>
      <c r="N56" s="72"/>
      <c r="O56" s="79" t="s">
        <v>306</v>
      </c>
      <c r="P56" s="81">
        <v>43486.74605324074</v>
      </c>
      <c r="Q56" s="79" t="s">
        <v>325</v>
      </c>
      <c r="R56" s="83" t="s">
        <v>417</v>
      </c>
      <c r="S56" s="79" t="s">
        <v>456</v>
      </c>
      <c r="T56" s="79"/>
      <c r="U56" s="79"/>
      <c r="V56" s="83" t="s">
        <v>526</v>
      </c>
      <c r="W56" s="81">
        <v>43486.74605324074</v>
      </c>
      <c r="X56" s="83" t="s">
        <v>559</v>
      </c>
      <c r="Y56" s="79"/>
      <c r="Z56" s="79"/>
      <c r="AA56" s="85" t="s">
        <v>671</v>
      </c>
      <c r="AB56" s="85" t="s">
        <v>673</v>
      </c>
      <c r="AC56" s="79" t="b">
        <v>0</v>
      </c>
      <c r="AD56" s="79">
        <v>0</v>
      </c>
      <c r="AE56" s="85" t="s">
        <v>777</v>
      </c>
      <c r="AF56" s="79" t="b">
        <v>0</v>
      </c>
      <c r="AG56" s="79" t="s">
        <v>788</v>
      </c>
      <c r="AH56" s="79"/>
      <c r="AI56" s="85" t="s">
        <v>775</v>
      </c>
      <c r="AJ56" s="79" t="b">
        <v>0</v>
      </c>
      <c r="AK56" s="79">
        <v>0</v>
      </c>
      <c r="AL56" s="85" t="s">
        <v>775</v>
      </c>
      <c r="AM56" s="79" t="s">
        <v>806</v>
      </c>
      <c r="AN56" s="79" t="b">
        <v>1</v>
      </c>
      <c r="AO56" s="85" t="s">
        <v>673</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227</v>
      </c>
      <c r="B57" s="64" t="s">
        <v>230</v>
      </c>
      <c r="C57" s="65" t="s">
        <v>2102</v>
      </c>
      <c r="D57" s="66">
        <v>4.4</v>
      </c>
      <c r="E57" s="67" t="s">
        <v>136</v>
      </c>
      <c r="F57" s="68">
        <v>30.4</v>
      </c>
      <c r="G57" s="65"/>
      <c r="H57" s="69"/>
      <c r="I57" s="70"/>
      <c r="J57" s="70"/>
      <c r="K57" s="34" t="s">
        <v>66</v>
      </c>
      <c r="L57" s="77">
        <v>57</v>
      </c>
      <c r="M57" s="77"/>
      <c r="N57" s="72"/>
      <c r="O57" s="79" t="s">
        <v>305</v>
      </c>
      <c r="P57" s="81">
        <v>43486.7049537037</v>
      </c>
      <c r="Q57" s="79" t="s">
        <v>324</v>
      </c>
      <c r="R57" s="83" t="s">
        <v>416</v>
      </c>
      <c r="S57" s="79" t="s">
        <v>456</v>
      </c>
      <c r="T57" s="79" t="s">
        <v>467</v>
      </c>
      <c r="U57" s="79"/>
      <c r="V57" s="83" t="s">
        <v>526</v>
      </c>
      <c r="W57" s="81">
        <v>43486.7049537037</v>
      </c>
      <c r="X57" s="83" t="s">
        <v>558</v>
      </c>
      <c r="Y57" s="79"/>
      <c r="Z57" s="79"/>
      <c r="AA57" s="85" t="s">
        <v>670</v>
      </c>
      <c r="AB57" s="79"/>
      <c r="AC57" s="79" t="b">
        <v>0</v>
      </c>
      <c r="AD57" s="79">
        <v>8</v>
      </c>
      <c r="AE57" s="85" t="s">
        <v>775</v>
      </c>
      <c r="AF57" s="79" t="b">
        <v>1</v>
      </c>
      <c r="AG57" s="79" t="s">
        <v>788</v>
      </c>
      <c r="AH57" s="79"/>
      <c r="AI57" s="85" t="s">
        <v>790</v>
      </c>
      <c r="AJ57" s="79" t="b">
        <v>0</v>
      </c>
      <c r="AK57" s="79">
        <v>4</v>
      </c>
      <c r="AL57" s="85" t="s">
        <v>775</v>
      </c>
      <c r="AM57" s="79" t="s">
        <v>806</v>
      </c>
      <c r="AN57" s="79" t="b">
        <v>0</v>
      </c>
      <c r="AO57" s="85" t="s">
        <v>670</v>
      </c>
      <c r="AP57" s="79" t="s">
        <v>176</v>
      </c>
      <c r="AQ57" s="79">
        <v>0</v>
      </c>
      <c r="AR57" s="79">
        <v>0</v>
      </c>
      <c r="AS57" s="79"/>
      <c r="AT57" s="79"/>
      <c r="AU57" s="79"/>
      <c r="AV57" s="79"/>
      <c r="AW57" s="79"/>
      <c r="AX57" s="79"/>
      <c r="AY57" s="79"/>
      <c r="AZ57" s="79"/>
      <c r="BA57">
        <v>2</v>
      </c>
      <c r="BB57" s="78" t="str">
        <f>REPLACE(INDEX(GroupVertices[Group],MATCH(Edges[[#This Row],[Vertex 1]],GroupVertices[Vertex],0)),1,1,"")</f>
        <v>2</v>
      </c>
      <c r="BC57" s="78" t="str">
        <f>REPLACE(INDEX(GroupVertices[Group],MATCH(Edges[[#This Row],[Vertex 2]],GroupVertices[Vertex],0)),1,1,"")</f>
        <v>2</v>
      </c>
      <c r="BD57" s="48">
        <v>2</v>
      </c>
      <c r="BE57" s="49">
        <v>5.882352941176471</v>
      </c>
      <c r="BF57" s="48">
        <v>0</v>
      </c>
      <c r="BG57" s="49">
        <v>0</v>
      </c>
      <c r="BH57" s="48">
        <v>0</v>
      </c>
      <c r="BI57" s="49">
        <v>0</v>
      </c>
      <c r="BJ57" s="48">
        <v>32</v>
      </c>
      <c r="BK57" s="49">
        <v>94.11764705882354</v>
      </c>
      <c r="BL57" s="48">
        <v>34</v>
      </c>
    </row>
    <row r="58" spans="1:64" ht="15">
      <c r="A58" s="64" t="s">
        <v>227</v>
      </c>
      <c r="B58" s="64" t="s">
        <v>230</v>
      </c>
      <c r="C58" s="65" t="s">
        <v>2102</v>
      </c>
      <c r="D58" s="66">
        <v>4.4</v>
      </c>
      <c r="E58" s="67" t="s">
        <v>136</v>
      </c>
      <c r="F58" s="68">
        <v>30.4</v>
      </c>
      <c r="G58" s="65"/>
      <c r="H58" s="69"/>
      <c r="I58" s="70"/>
      <c r="J58" s="70"/>
      <c r="K58" s="34" t="s">
        <v>66</v>
      </c>
      <c r="L58" s="77">
        <v>58</v>
      </c>
      <c r="M58" s="77"/>
      <c r="N58" s="72"/>
      <c r="O58" s="79" t="s">
        <v>305</v>
      </c>
      <c r="P58" s="81">
        <v>43486.74605324074</v>
      </c>
      <c r="Q58" s="79" t="s">
        <v>325</v>
      </c>
      <c r="R58" s="83" t="s">
        <v>417</v>
      </c>
      <c r="S58" s="79" t="s">
        <v>456</v>
      </c>
      <c r="T58" s="79"/>
      <c r="U58" s="79"/>
      <c r="V58" s="83" t="s">
        <v>526</v>
      </c>
      <c r="W58" s="81">
        <v>43486.74605324074</v>
      </c>
      <c r="X58" s="83" t="s">
        <v>559</v>
      </c>
      <c r="Y58" s="79"/>
      <c r="Z58" s="79"/>
      <c r="AA58" s="85" t="s">
        <v>671</v>
      </c>
      <c r="AB58" s="85" t="s">
        <v>673</v>
      </c>
      <c r="AC58" s="79" t="b">
        <v>0</v>
      </c>
      <c r="AD58" s="79">
        <v>0</v>
      </c>
      <c r="AE58" s="85" t="s">
        <v>777</v>
      </c>
      <c r="AF58" s="79" t="b">
        <v>0</v>
      </c>
      <c r="AG58" s="79" t="s">
        <v>788</v>
      </c>
      <c r="AH58" s="79"/>
      <c r="AI58" s="85" t="s">
        <v>775</v>
      </c>
      <c r="AJ58" s="79" t="b">
        <v>0</v>
      </c>
      <c r="AK58" s="79">
        <v>0</v>
      </c>
      <c r="AL58" s="85" t="s">
        <v>775</v>
      </c>
      <c r="AM58" s="79" t="s">
        <v>806</v>
      </c>
      <c r="AN58" s="79" t="b">
        <v>1</v>
      </c>
      <c r="AO58" s="85" t="s">
        <v>673</v>
      </c>
      <c r="AP58" s="79" t="s">
        <v>176</v>
      </c>
      <c r="AQ58" s="79">
        <v>0</v>
      </c>
      <c r="AR58" s="79">
        <v>0</v>
      </c>
      <c r="AS58" s="79"/>
      <c r="AT58" s="79"/>
      <c r="AU58" s="79"/>
      <c r="AV58" s="79"/>
      <c r="AW58" s="79"/>
      <c r="AX58" s="79"/>
      <c r="AY58" s="79"/>
      <c r="AZ58" s="79"/>
      <c r="BA58">
        <v>2</v>
      </c>
      <c r="BB58" s="78" t="str">
        <f>REPLACE(INDEX(GroupVertices[Group],MATCH(Edges[[#This Row],[Vertex 1]],GroupVertices[Vertex],0)),1,1,"")</f>
        <v>2</v>
      </c>
      <c r="BC58" s="78" t="str">
        <f>REPLACE(INDEX(GroupVertices[Group],MATCH(Edges[[#This Row],[Vertex 2]],GroupVertices[Vertex],0)),1,1,"")</f>
        <v>2</v>
      </c>
      <c r="BD58" s="48">
        <v>0</v>
      </c>
      <c r="BE58" s="49">
        <v>0</v>
      </c>
      <c r="BF58" s="48">
        <v>0</v>
      </c>
      <c r="BG58" s="49">
        <v>0</v>
      </c>
      <c r="BH58" s="48">
        <v>0</v>
      </c>
      <c r="BI58" s="49">
        <v>0</v>
      </c>
      <c r="BJ58" s="48">
        <v>10</v>
      </c>
      <c r="BK58" s="49">
        <v>100</v>
      </c>
      <c r="BL58" s="48">
        <v>10</v>
      </c>
    </row>
    <row r="59" spans="1:64" ht="15">
      <c r="A59" s="64" t="s">
        <v>230</v>
      </c>
      <c r="B59" s="64" t="s">
        <v>241</v>
      </c>
      <c r="C59" s="65" t="s">
        <v>2101</v>
      </c>
      <c r="D59" s="66">
        <v>3</v>
      </c>
      <c r="E59" s="67" t="s">
        <v>132</v>
      </c>
      <c r="F59" s="68">
        <v>35</v>
      </c>
      <c r="G59" s="65"/>
      <c r="H59" s="69"/>
      <c r="I59" s="70"/>
      <c r="J59" s="70"/>
      <c r="K59" s="34" t="s">
        <v>65</v>
      </c>
      <c r="L59" s="77">
        <v>59</v>
      </c>
      <c r="M59" s="77"/>
      <c r="N59" s="72"/>
      <c r="O59" s="79" t="s">
        <v>305</v>
      </c>
      <c r="P59" s="81">
        <v>43486.93119212963</v>
      </c>
      <c r="Q59" s="79" t="s">
        <v>323</v>
      </c>
      <c r="R59" s="79"/>
      <c r="S59" s="79"/>
      <c r="T59" s="79" t="s">
        <v>467</v>
      </c>
      <c r="U59" s="79"/>
      <c r="V59" s="83" t="s">
        <v>529</v>
      </c>
      <c r="W59" s="81">
        <v>43486.93119212963</v>
      </c>
      <c r="X59" s="83" t="s">
        <v>562</v>
      </c>
      <c r="Y59" s="79"/>
      <c r="Z59" s="79"/>
      <c r="AA59" s="85" t="s">
        <v>674</v>
      </c>
      <c r="AB59" s="79"/>
      <c r="AC59" s="79" t="b">
        <v>0</v>
      </c>
      <c r="AD59" s="79">
        <v>0</v>
      </c>
      <c r="AE59" s="85" t="s">
        <v>775</v>
      </c>
      <c r="AF59" s="79" t="b">
        <v>1</v>
      </c>
      <c r="AG59" s="79" t="s">
        <v>788</v>
      </c>
      <c r="AH59" s="79"/>
      <c r="AI59" s="85" t="s">
        <v>790</v>
      </c>
      <c r="AJ59" s="79" t="b">
        <v>0</v>
      </c>
      <c r="AK59" s="79">
        <v>4</v>
      </c>
      <c r="AL59" s="85" t="s">
        <v>670</v>
      </c>
      <c r="AM59" s="79" t="s">
        <v>804</v>
      </c>
      <c r="AN59" s="79" t="b">
        <v>0</v>
      </c>
      <c r="AO59" s="85" t="s">
        <v>670</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230</v>
      </c>
      <c r="B60" s="64" t="s">
        <v>249</v>
      </c>
      <c r="C60" s="65" t="s">
        <v>2101</v>
      </c>
      <c r="D60" s="66">
        <v>3</v>
      </c>
      <c r="E60" s="67" t="s">
        <v>132</v>
      </c>
      <c r="F60" s="68">
        <v>35</v>
      </c>
      <c r="G60" s="65"/>
      <c r="H60" s="69"/>
      <c r="I60" s="70"/>
      <c r="J60" s="70"/>
      <c r="K60" s="34" t="s">
        <v>65</v>
      </c>
      <c r="L60" s="77">
        <v>60</v>
      </c>
      <c r="M60" s="77"/>
      <c r="N60" s="72"/>
      <c r="O60" s="79" t="s">
        <v>305</v>
      </c>
      <c r="P60" s="81">
        <v>43486.93119212963</v>
      </c>
      <c r="Q60" s="79" t="s">
        <v>323</v>
      </c>
      <c r="R60" s="79"/>
      <c r="S60" s="79"/>
      <c r="T60" s="79" t="s">
        <v>467</v>
      </c>
      <c r="U60" s="79"/>
      <c r="V60" s="83" t="s">
        <v>529</v>
      </c>
      <c r="W60" s="81">
        <v>43486.93119212963</v>
      </c>
      <c r="X60" s="83" t="s">
        <v>562</v>
      </c>
      <c r="Y60" s="79"/>
      <c r="Z60" s="79"/>
      <c r="AA60" s="85" t="s">
        <v>674</v>
      </c>
      <c r="AB60" s="79"/>
      <c r="AC60" s="79" t="b">
        <v>0</v>
      </c>
      <c r="AD60" s="79">
        <v>0</v>
      </c>
      <c r="AE60" s="85" t="s">
        <v>775</v>
      </c>
      <c r="AF60" s="79" t="b">
        <v>1</v>
      </c>
      <c r="AG60" s="79" t="s">
        <v>788</v>
      </c>
      <c r="AH60" s="79"/>
      <c r="AI60" s="85" t="s">
        <v>790</v>
      </c>
      <c r="AJ60" s="79" t="b">
        <v>0</v>
      </c>
      <c r="AK60" s="79">
        <v>4</v>
      </c>
      <c r="AL60" s="85" t="s">
        <v>670</v>
      </c>
      <c r="AM60" s="79" t="s">
        <v>804</v>
      </c>
      <c r="AN60" s="79" t="b">
        <v>0</v>
      </c>
      <c r="AO60" s="85" t="s">
        <v>670</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230</v>
      </c>
      <c r="B61" s="64" t="s">
        <v>250</v>
      </c>
      <c r="C61" s="65" t="s">
        <v>2101</v>
      </c>
      <c r="D61" s="66">
        <v>3</v>
      </c>
      <c r="E61" s="67" t="s">
        <v>132</v>
      </c>
      <c r="F61" s="68">
        <v>35</v>
      </c>
      <c r="G61" s="65"/>
      <c r="H61" s="69"/>
      <c r="I61" s="70"/>
      <c r="J61" s="70"/>
      <c r="K61" s="34" t="s">
        <v>65</v>
      </c>
      <c r="L61" s="77">
        <v>61</v>
      </c>
      <c r="M61" s="77"/>
      <c r="N61" s="72"/>
      <c r="O61" s="79" t="s">
        <v>305</v>
      </c>
      <c r="P61" s="81">
        <v>43486.93119212963</v>
      </c>
      <c r="Q61" s="79" t="s">
        <v>323</v>
      </c>
      <c r="R61" s="79"/>
      <c r="S61" s="79"/>
      <c r="T61" s="79" t="s">
        <v>467</v>
      </c>
      <c r="U61" s="79"/>
      <c r="V61" s="83" t="s">
        <v>529</v>
      </c>
      <c r="W61" s="81">
        <v>43486.93119212963</v>
      </c>
      <c r="X61" s="83" t="s">
        <v>562</v>
      </c>
      <c r="Y61" s="79"/>
      <c r="Z61" s="79"/>
      <c r="AA61" s="85" t="s">
        <v>674</v>
      </c>
      <c r="AB61" s="79"/>
      <c r="AC61" s="79" t="b">
        <v>0</v>
      </c>
      <c r="AD61" s="79">
        <v>0</v>
      </c>
      <c r="AE61" s="85" t="s">
        <v>775</v>
      </c>
      <c r="AF61" s="79" t="b">
        <v>1</v>
      </c>
      <c r="AG61" s="79" t="s">
        <v>788</v>
      </c>
      <c r="AH61" s="79"/>
      <c r="AI61" s="85" t="s">
        <v>790</v>
      </c>
      <c r="AJ61" s="79" t="b">
        <v>0</v>
      </c>
      <c r="AK61" s="79">
        <v>4</v>
      </c>
      <c r="AL61" s="85" t="s">
        <v>670</v>
      </c>
      <c r="AM61" s="79" t="s">
        <v>804</v>
      </c>
      <c r="AN61" s="79" t="b">
        <v>0</v>
      </c>
      <c r="AO61" s="85" t="s">
        <v>670</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230</v>
      </c>
      <c r="B62" s="64" t="s">
        <v>227</v>
      </c>
      <c r="C62" s="65" t="s">
        <v>2101</v>
      </c>
      <c r="D62" s="66">
        <v>3</v>
      </c>
      <c r="E62" s="67" t="s">
        <v>132</v>
      </c>
      <c r="F62" s="68">
        <v>35</v>
      </c>
      <c r="G62" s="65"/>
      <c r="H62" s="69"/>
      <c r="I62" s="70"/>
      <c r="J62" s="70"/>
      <c r="K62" s="34" t="s">
        <v>66</v>
      </c>
      <c r="L62" s="77">
        <v>62</v>
      </c>
      <c r="M62" s="77"/>
      <c r="N62" s="72"/>
      <c r="O62" s="79" t="s">
        <v>305</v>
      </c>
      <c r="P62" s="81">
        <v>43486.93119212963</v>
      </c>
      <c r="Q62" s="79" t="s">
        <v>323</v>
      </c>
      <c r="R62" s="79"/>
      <c r="S62" s="79"/>
      <c r="T62" s="79" t="s">
        <v>467</v>
      </c>
      <c r="U62" s="79"/>
      <c r="V62" s="83" t="s">
        <v>529</v>
      </c>
      <c r="W62" s="81">
        <v>43486.93119212963</v>
      </c>
      <c r="X62" s="83" t="s">
        <v>562</v>
      </c>
      <c r="Y62" s="79"/>
      <c r="Z62" s="79"/>
      <c r="AA62" s="85" t="s">
        <v>674</v>
      </c>
      <c r="AB62" s="79"/>
      <c r="AC62" s="79" t="b">
        <v>0</v>
      </c>
      <c r="AD62" s="79">
        <v>0</v>
      </c>
      <c r="AE62" s="85" t="s">
        <v>775</v>
      </c>
      <c r="AF62" s="79" t="b">
        <v>1</v>
      </c>
      <c r="AG62" s="79" t="s">
        <v>788</v>
      </c>
      <c r="AH62" s="79"/>
      <c r="AI62" s="85" t="s">
        <v>790</v>
      </c>
      <c r="AJ62" s="79" t="b">
        <v>0</v>
      </c>
      <c r="AK62" s="79">
        <v>4</v>
      </c>
      <c r="AL62" s="85" t="s">
        <v>670</v>
      </c>
      <c r="AM62" s="79" t="s">
        <v>804</v>
      </c>
      <c r="AN62" s="79" t="b">
        <v>0</v>
      </c>
      <c r="AO62" s="85" t="s">
        <v>670</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1</v>
      </c>
      <c r="BE62" s="49">
        <v>5.2631578947368425</v>
      </c>
      <c r="BF62" s="48">
        <v>0</v>
      </c>
      <c r="BG62" s="49">
        <v>0</v>
      </c>
      <c r="BH62" s="48">
        <v>0</v>
      </c>
      <c r="BI62" s="49">
        <v>0</v>
      </c>
      <c r="BJ62" s="48">
        <v>18</v>
      </c>
      <c r="BK62" s="49">
        <v>94.73684210526316</v>
      </c>
      <c r="BL62" s="48">
        <v>19</v>
      </c>
    </row>
    <row r="63" spans="1:64" ht="15">
      <c r="A63" s="64" t="s">
        <v>231</v>
      </c>
      <c r="B63" s="64" t="s">
        <v>232</v>
      </c>
      <c r="C63" s="65" t="s">
        <v>2103</v>
      </c>
      <c r="D63" s="66">
        <v>5.8</v>
      </c>
      <c r="E63" s="67" t="s">
        <v>136</v>
      </c>
      <c r="F63" s="68">
        <v>25.8</v>
      </c>
      <c r="G63" s="65"/>
      <c r="H63" s="69"/>
      <c r="I63" s="70"/>
      <c r="J63" s="70"/>
      <c r="K63" s="34" t="s">
        <v>66</v>
      </c>
      <c r="L63" s="77">
        <v>63</v>
      </c>
      <c r="M63" s="77"/>
      <c r="N63" s="72"/>
      <c r="O63" s="79" t="s">
        <v>305</v>
      </c>
      <c r="P63" s="81">
        <v>43475.754537037035</v>
      </c>
      <c r="Q63" s="79" t="s">
        <v>327</v>
      </c>
      <c r="R63" s="83" t="s">
        <v>419</v>
      </c>
      <c r="S63" s="79" t="s">
        <v>453</v>
      </c>
      <c r="T63" s="79" t="s">
        <v>468</v>
      </c>
      <c r="U63" s="79"/>
      <c r="V63" s="83" t="s">
        <v>530</v>
      </c>
      <c r="W63" s="81">
        <v>43475.754537037035</v>
      </c>
      <c r="X63" s="83" t="s">
        <v>563</v>
      </c>
      <c r="Y63" s="79"/>
      <c r="Z63" s="79"/>
      <c r="AA63" s="85" t="s">
        <v>675</v>
      </c>
      <c r="AB63" s="79"/>
      <c r="AC63" s="79" t="b">
        <v>0</v>
      </c>
      <c r="AD63" s="79">
        <v>1</v>
      </c>
      <c r="AE63" s="85" t="s">
        <v>775</v>
      </c>
      <c r="AF63" s="79" t="b">
        <v>0</v>
      </c>
      <c r="AG63" s="79" t="s">
        <v>788</v>
      </c>
      <c r="AH63" s="79"/>
      <c r="AI63" s="85" t="s">
        <v>775</v>
      </c>
      <c r="AJ63" s="79" t="b">
        <v>0</v>
      </c>
      <c r="AK63" s="79">
        <v>0</v>
      </c>
      <c r="AL63" s="85" t="s">
        <v>775</v>
      </c>
      <c r="AM63" s="79" t="s">
        <v>809</v>
      </c>
      <c r="AN63" s="79" t="b">
        <v>0</v>
      </c>
      <c r="AO63" s="85" t="s">
        <v>675</v>
      </c>
      <c r="AP63" s="79" t="s">
        <v>176</v>
      </c>
      <c r="AQ63" s="79">
        <v>0</v>
      </c>
      <c r="AR63" s="79">
        <v>0</v>
      </c>
      <c r="AS63" s="79"/>
      <c r="AT63" s="79"/>
      <c r="AU63" s="79"/>
      <c r="AV63" s="79"/>
      <c r="AW63" s="79"/>
      <c r="AX63" s="79"/>
      <c r="AY63" s="79"/>
      <c r="AZ63" s="79"/>
      <c r="BA63">
        <v>3</v>
      </c>
      <c r="BB63" s="78" t="str">
        <f>REPLACE(INDEX(GroupVertices[Group],MATCH(Edges[[#This Row],[Vertex 1]],GroupVertices[Vertex],0)),1,1,"")</f>
        <v>1</v>
      </c>
      <c r="BC63" s="78" t="str">
        <f>REPLACE(INDEX(GroupVertices[Group],MATCH(Edges[[#This Row],[Vertex 2]],GroupVertices[Vertex],0)),1,1,"")</f>
        <v>1</v>
      </c>
      <c r="BD63" s="48">
        <v>2</v>
      </c>
      <c r="BE63" s="49">
        <v>5.714285714285714</v>
      </c>
      <c r="BF63" s="48">
        <v>0</v>
      </c>
      <c r="BG63" s="49">
        <v>0</v>
      </c>
      <c r="BH63" s="48">
        <v>0</v>
      </c>
      <c r="BI63" s="49">
        <v>0</v>
      </c>
      <c r="BJ63" s="48">
        <v>33</v>
      </c>
      <c r="BK63" s="49">
        <v>94.28571428571429</v>
      </c>
      <c r="BL63" s="48">
        <v>35</v>
      </c>
    </row>
    <row r="64" spans="1:64" ht="15">
      <c r="A64" s="64" t="s">
        <v>231</v>
      </c>
      <c r="B64" s="64" t="s">
        <v>232</v>
      </c>
      <c r="C64" s="65" t="s">
        <v>2103</v>
      </c>
      <c r="D64" s="66">
        <v>5.8</v>
      </c>
      <c r="E64" s="67" t="s">
        <v>136</v>
      </c>
      <c r="F64" s="68">
        <v>25.8</v>
      </c>
      <c r="G64" s="65"/>
      <c r="H64" s="69"/>
      <c r="I64" s="70"/>
      <c r="J64" s="70"/>
      <c r="K64" s="34" t="s">
        <v>66</v>
      </c>
      <c r="L64" s="77">
        <v>64</v>
      </c>
      <c r="M64" s="77"/>
      <c r="N64" s="72"/>
      <c r="O64" s="79" t="s">
        <v>305</v>
      </c>
      <c r="P64" s="81">
        <v>43476.72646990741</v>
      </c>
      <c r="Q64" s="79" t="s">
        <v>328</v>
      </c>
      <c r="R64" s="79"/>
      <c r="S64" s="79"/>
      <c r="T64" s="79" t="s">
        <v>467</v>
      </c>
      <c r="U64" s="79"/>
      <c r="V64" s="83" t="s">
        <v>530</v>
      </c>
      <c r="W64" s="81">
        <v>43476.72646990741</v>
      </c>
      <c r="X64" s="83" t="s">
        <v>564</v>
      </c>
      <c r="Y64" s="79"/>
      <c r="Z64" s="79"/>
      <c r="AA64" s="85" t="s">
        <v>676</v>
      </c>
      <c r="AB64" s="79"/>
      <c r="AC64" s="79" t="b">
        <v>0</v>
      </c>
      <c r="AD64" s="79">
        <v>0</v>
      </c>
      <c r="AE64" s="85" t="s">
        <v>775</v>
      </c>
      <c r="AF64" s="79" t="b">
        <v>0</v>
      </c>
      <c r="AG64" s="79" t="s">
        <v>788</v>
      </c>
      <c r="AH64" s="79"/>
      <c r="AI64" s="85" t="s">
        <v>775</v>
      </c>
      <c r="AJ64" s="79" t="b">
        <v>0</v>
      </c>
      <c r="AK64" s="79">
        <v>1</v>
      </c>
      <c r="AL64" s="85" t="s">
        <v>680</v>
      </c>
      <c r="AM64" s="79" t="s">
        <v>806</v>
      </c>
      <c r="AN64" s="79" t="b">
        <v>0</v>
      </c>
      <c r="AO64" s="85" t="s">
        <v>680</v>
      </c>
      <c r="AP64" s="79" t="s">
        <v>176</v>
      </c>
      <c r="AQ64" s="79">
        <v>0</v>
      </c>
      <c r="AR64" s="79">
        <v>0</v>
      </c>
      <c r="AS64" s="79"/>
      <c r="AT64" s="79"/>
      <c r="AU64" s="79"/>
      <c r="AV64" s="79"/>
      <c r="AW64" s="79"/>
      <c r="AX64" s="79"/>
      <c r="AY64" s="79"/>
      <c r="AZ64" s="79"/>
      <c r="BA64">
        <v>3</v>
      </c>
      <c r="BB64" s="78" t="str">
        <f>REPLACE(INDEX(GroupVertices[Group],MATCH(Edges[[#This Row],[Vertex 1]],GroupVertices[Vertex],0)),1,1,"")</f>
        <v>1</v>
      </c>
      <c r="BC64" s="78" t="str">
        <f>REPLACE(INDEX(GroupVertices[Group],MATCH(Edges[[#This Row],[Vertex 2]],GroupVertices[Vertex],0)),1,1,"")</f>
        <v>1</v>
      </c>
      <c r="BD64" s="48">
        <v>2</v>
      </c>
      <c r="BE64" s="49">
        <v>8.333333333333334</v>
      </c>
      <c r="BF64" s="48">
        <v>0</v>
      </c>
      <c r="BG64" s="49">
        <v>0</v>
      </c>
      <c r="BH64" s="48">
        <v>0</v>
      </c>
      <c r="BI64" s="49">
        <v>0</v>
      </c>
      <c r="BJ64" s="48">
        <v>22</v>
      </c>
      <c r="BK64" s="49">
        <v>91.66666666666667</v>
      </c>
      <c r="BL64" s="48">
        <v>24</v>
      </c>
    </row>
    <row r="65" spans="1:64" ht="15">
      <c r="A65" s="64" t="s">
        <v>231</v>
      </c>
      <c r="B65" s="64" t="s">
        <v>232</v>
      </c>
      <c r="C65" s="65" t="s">
        <v>2103</v>
      </c>
      <c r="D65" s="66">
        <v>5.8</v>
      </c>
      <c r="E65" s="67" t="s">
        <v>136</v>
      </c>
      <c r="F65" s="68">
        <v>25.8</v>
      </c>
      <c r="G65" s="65"/>
      <c r="H65" s="69"/>
      <c r="I65" s="70"/>
      <c r="J65" s="70"/>
      <c r="K65" s="34" t="s">
        <v>66</v>
      </c>
      <c r="L65" s="77">
        <v>65</v>
      </c>
      <c r="M65" s="77"/>
      <c r="N65" s="72"/>
      <c r="O65" s="79" t="s">
        <v>305</v>
      </c>
      <c r="P65" s="81">
        <v>43476.73475694445</v>
      </c>
      <c r="Q65" s="79" t="s">
        <v>329</v>
      </c>
      <c r="R65" s="79"/>
      <c r="S65" s="79"/>
      <c r="T65" s="79"/>
      <c r="U65" s="79"/>
      <c r="V65" s="83" t="s">
        <v>530</v>
      </c>
      <c r="W65" s="81">
        <v>43476.73475694445</v>
      </c>
      <c r="X65" s="83" t="s">
        <v>565</v>
      </c>
      <c r="Y65" s="79"/>
      <c r="Z65" s="79"/>
      <c r="AA65" s="85" t="s">
        <v>677</v>
      </c>
      <c r="AB65" s="79"/>
      <c r="AC65" s="79" t="b">
        <v>0</v>
      </c>
      <c r="AD65" s="79">
        <v>0</v>
      </c>
      <c r="AE65" s="85" t="s">
        <v>775</v>
      </c>
      <c r="AF65" s="79" t="b">
        <v>0</v>
      </c>
      <c r="AG65" s="79" t="s">
        <v>788</v>
      </c>
      <c r="AH65" s="79"/>
      <c r="AI65" s="85" t="s">
        <v>775</v>
      </c>
      <c r="AJ65" s="79" t="b">
        <v>0</v>
      </c>
      <c r="AK65" s="79">
        <v>1</v>
      </c>
      <c r="AL65" s="85" t="s">
        <v>678</v>
      </c>
      <c r="AM65" s="79" t="s">
        <v>806</v>
      </c>
      <c r="AN65" s="79" t="b">
        <v>0</v>
      </c>
      <c r="AO65" s="85" t="s">
        <v>678</v>
      </c>
      <c r="AP65" s="79" t="s">
        <v>176</v>
      </c>
      <c r="AQ65" s="79">
        <v>0</v>
      </c>
      <c r="AR65" s="79">
        <v>0</v>
      </c>
      <c r="AS65" s="79"/>
      <c r="AT65" s="79"/>
      <c r="AU65" s="79"/>
      <c r="AV65" s="79"/>
      <c r="AW65" s="79"/>
      <c r="AX65" s="79"/>
      <c r="AY65" s="79"/>
      <c r="AZ65" s="79"/>
      <c r="BA65">
        <v>3</v>
      </c>
      <c r="BB65" s="78" t="str">
        <f>REPLACE(INDEX(GroupVertices[Group],MATCH(Edges[[#This Row],[Vertex 1]],GroupVertices[Vertex],0)),1,1,"")</f>
        <v>1</v>
      </c>
      <c r="BC65" s="78" t="str">
        <f>REPLACE(INDEX(GroupVertices[Group],MATCH(Edges[[#This Row],[Vertex 2]],GroupVertices[Vertex],0)),1,1,"")</f>
        <v>1</v>
      </c>
      <c r="BD65" s="48">
        <v>1</v>
      </c>
      <c r="BE65" s="49">
        <v>4.166666666666667</v>
      </c>
      <c r="BF65" s="48">
        <v>0</v>
      </c>
      <c r="BG65" s="49">
        <v>0</v>
      </c>
      <c r="BH65" s="48">
        <v>0</v>
      </c>
      <c r="BI65" s="49">
        <v>0</v>
      </c>
      <c r="BJ65" s="48">
        <v>23</v>
      </c>
      <c r="BK65" s="49">
        <v>95.83333333333333</v>
      </c>
      <c r="BL65" s="48">
        <v>24</v>
      </c>
    </row>
    <row r="66" spans="1:64" ht="15">
      <c r="A66" s="64" t="s">
        <v>232</v>
      </c>
      <c r="B66" s="64" t="s">
        <v>231</v>
      </c>
      <c r="C66" s="65" t="s">
        <v>2103</v>
      </c>
      <c r="D66" s="66">
        <v>5.8</v>
      </c>
      <c r="E66" s="67" t="s">
        <v>136</v>
      </c>
      <c r="F66" s="68">
        <v>25.8</v>
      </c>
      <c r="G66" s="65"/>
      <c r="H66" s="69"/>
      <c r="I66" s="70"/>
      <c r="J66" s="70"/>
      <c r="K66" s="34" t="s">
        <v>66</v>
      </c>
      <c r="L66" s="77">
        <v>66</v>
      </c>
      <c r="M66" s="77"/>
      <c r="N66" s="72"/>
      <c r="O66" s="79" t="s">
        <v>305</v>
      </c>
      <c r="P66" s="81">
        <v>43475.88863425926</v>
      </c>
      <c r="Q66" s="79" t="s">
        <v>330</v>
      </c>
      <c r="R66" s="83" t="s">
        <v>419</v>
      </c>
      <c r="S66" s="79" t="s">
        <v>453</v>
      </c>
      <c r="T66" s="79"/>
      <c r="U66" s="79"/>
      <c r="V66" s="83" t="s">
        <v>531</v>
      </c>
      <c r="W66" s="81">
        <v>43475.88863425926</v>
      </c>
      <c r="X66" s="83" t="s">
        <v>566</v>
      </c>
      <c r="Y66" s="79"/>
      <c r="Z66" s="79"/>
      <c r="AA66" s="85" t="s">
        <v>678</v>
      </c>
      <c r="AB66" s="79"/>
      <c r="AC66" s="79" t="b">
        <v>0</v>
      </c>
      <c r="AD66" s="79">
        <v>0</v>
      </c>
      <c r="AE66" s="85" t="s">
        <v>775</v>
      </c>
      <c r="AF66" s="79" t="b">
        <v>0</v>
      </c>
      <c r="AG66" s="79" t="s">
        <v>788</v>
      </c>
      <c r="AH66" s="79"/>
      <c r="AI66" s="85" t="s">
        <v>775</v>
      </c>
      <c r="AJ66" s="79" t="b">
        <v>0</v>
      </c>
      <c r="AK66" s="79">
        <v>0</v>
      </c>
      <c r="AL66" s="85" t="s">
        <v>775</v>
      </c>
      <c r="AM66" s="79" t="s">
        <v>810</v>
      </c>
      <c r="AN66" s="79" t="b">
        <v>0</v>
      </c>
      <c r="AO66" s="85" t="s">
        <v>678</v>
      </c>
      <c r="AP66" s="79" t="s">
        <v>176</v>
      </c>
      <c r="AQ66" s="79">
        <v>0</v>
      </c>
      <c r="AR66" s="79">
        <v>0</v>
      </c>
      <c r="AS66" s="79"/>
      <c r="AT66" s="79"/>
      <c r="AU66" s="79"/>
      <c r="AV66" s="79"/>
      <c r="AW66" s="79"/>
      <c r="AX66" s="79"/>
      <c r="AY66" s="79"/>
      <c r="AZ66" s="79"/>
      <c r="BA66">
        <v>3</v>
      </c>
      <c r="BB66" s="78" t="str">
        <f>REPLACE(INDEX(GroupVertices[Group],MATCH(Edges[[#This Row],[Vertex 1]],GroupVertices[Vertex],0)),1,1,"")</f>
        <v>1</v>
      </c>
      <c r="BC66" s="78" t="str">
        <f>REPLACE(INDEX(GroupVertices[Group],MATCH(Edges[[#This Row],[Vertex 2]],GroupVertices[Vertex],0)),1,1,"")</f>
        <v>1</v>
      </c>
      <c r="BD66" s="48">
        <v>1</v>
      </c>
      <c r="BE66" s="49">
        <v>4.3478260869565215</v>
      </c>
      <c r="BF66" s="48">
        <v>0</v>
      </c>
      <c r="BG66" s="49">
        <v>0</v>
      </c>
      <c r="BH66" s="48">
        <v>0</v>
      </c>
      <c r="BI66" s="49">
        <v>0</v>
      </c>
      <c r="BJ66" s="48">
        <v>22</v>
      </c>
      <c r="BK66" s="49">
        <v>95.65217391304348</v>
      </c>
      <c r="BL66" s="48">
        <v>23</v>
      </c>
    </row>
    <row r="67" spans="1:64" ht="15">
      <c r="A67" s="64" t="s">
        <v>232</v>
      </c>
      <c r="B67" s="64" t="s">
        <v>231</v>
      </c>
      <c r="C67" s="65" t="s">
        <v>2103</v>
      </c>
      <c r="D67" s="66">
        <v>5.8</v>
      </c>
      <c r="E67" s="67" t="s">
        <v>136</v>
      </c>
      <c r="F67" s="68">
        <v>25.8</v>
      </c>
      <c r="G67" s="65"/>
      <c r="H67" s="69"/>
      <c r="I67" s="70"/>
      <c r="J67" s="70"/>
      <c r="K67" s="34" t="s">
        <v>66</v>
      </c>
      <c r="L67" s="77">
        <v>67</v>
      </c>
      <c r="M67" s="77"/>
      <c r="N67" s="72"/>
      <c r="O67" s="79" t="s">
        <v>305</v>
      </c>
      <c r="P67" s="81">
        <v>43475.89989583333</v>
      </c>
      <c r="Q67" s="79" t="s">
        <v>331</v>
      </c>
      <c r="R67" s="79"/>
      <c r="S67" s="79"/>
      <c r="T67" s="79"/>
      <c r="U67" s="79"/>
      <c r="V67" s="83" t="s">
        <v>531</v>
      </c>
      <c r="W67" s="81">
        <v>43475.89989583333</v>
      </c>
      <c r="X67" s="83" t="s">
        <v>567</v>
      </c>
      <c r="Y67" s="79"/>
      <c r="Z67" s="79"/>
      <c r="AA67" s="85" t="s">
        <v>679</v>
      </c>
      <c r="AB67" s="79"/>
      <c r="AC67" s="79" t="b">
        <v>0</v>
      </c>
      <c r="AD67" s="79">
        <v>0</v>
      </c>
      <c r="AE67" s="85" t="s">
        <v>775</v>
      </c>
      <c r="AF67" s="79" t="b">
        <v>0</v>
      </c>
      <c r="AG67" s="79" t="s">
        <v>788</v>
      </c>
      <c r="AH67" s="79"/>
      <c r="AI67" s="85" t="s">
        <v>775</v>
      </c>
      <c r="AJ67" s="79" t="b">
        <v>0</v>
      </c>
      <c r="AK67" s="79">
        <v>0</v>
      </c>
      <c r="AL67" s="85" t="s">
        <v>675</v>
      </c>
      <c r="AM67" s="79" t="s">
        <v>806</v>
      </c>
      <c r="AN67" s="79" t="b">
        <v>0</v>
      </c>
      <c r="AO67" s="85" t="s">
        <v>675</v>
      </c>
      <c r="AP67" s="79" t="s">
        <v>176</v>
      </c>
      <c r="AQ67" s="79">
        <v>0</v>
      </c>
      <c r="AR67" s="79">
        <v>0</v>
      </c>
      <c r="AS67" s="79"/>
      <c r="AT67" s="79"/>
      <c r="AU67" s="79"/>
      <c r="AV67" s="79"/>
      <c r="AW67" s="79"/>
      <c r="AX67" s="79"/>
      <c r="AY67" s="79"/>
      <c r="AZ67" s="79"/>
      <c r="BA67">
        <v>3</v>
      </c>
      <c r="BB67" s="78" t="str">
        <f>REPLACE(INDEX(GroupVertices[Group],MATCH(Edges[[#This Row],[Vertex 1]],GroupVertices[Vertex],0)),1,1,"")</f>
        <v>1</v>
      </c>
      <c r="BC67" s="78" t="str">
        <f>REPLACE(INDEX(GroupVertices[Group],MATCH(Edges[[#This Row],[Vertex 2]],GroupVertices[Vertex],0)),1,1,"")</f>
        <v>1</v>
      </c>
      <c r="BD67" s="48">
        <v>1</v>
      </c>
      <c r="BE67" s="49">
        <v>4.761904761904762</v>
      </c>
      <c r="BF67" s="48">
        <v>0</v>
      </c>
      <c r="BG67" s="49">
        <v>0</v>
      </c>
      <c r="BH67" s="48">
        <v>0</v>
      </c>
      <c r="BI67" s="49">
        <v>0</v>
      </c>
      <c r="BJ67" s="48">
        <v>20</v>
      </c>
      <c r="BK67" s="49">
        <v>95.23809523809524</v>
      </c>
      <c r="BL67" s="48">
        <v>21</v>
      </c>
    </row>
    <row r="68" spans="1:64" ht="15">
      <c r="A68" s="64" t="s">
        <v>232</v>
      </c>
      <c r="B68" s="64" t="s">
        <v>231</v>
      </c>
      <c r="C68" s="65" t="s">
        <v>2103</v>
      </c>
      <c r="D68" s="66">
        <v>5.8</v>
      </c>
      <c r="E68" s="67" t="s">
        <v>136</v>
      </c>
      <c r="F68" s="68">
        <v>25.8</v>
      </c>
      <c r="G68" s="65"/>
      <c r="H68" s="69"/>
      <c r="I68" s="70"/>
      <c r="J68" s="70"/>
      <c r="K68" s="34" t="s">
        <v>66</v>
      </c>
      <c r="L68" s="77">
        <v>68</v>
      </c>
      <c r="M68" s="77"/>
      <c r="N68" s="72"/>
      <c r="O68" s="79" t="s">
        <v>305</v>
      </c>
      <c r="P68" s="81">
        <v>43476.65769675926</v>
      </c>
      <c r="Q68" s="79" t="s">
        <v>332</v>
      </c>
      <c r="R68" s="83" t="s">
        <v>419</v>
      </c>
      <c r="S68" s="79" t="s">
        <v>453</v>
      </c>
      <c r="T68" s="79" t="s">
        <v>467</v>
      </c>
      <c r="U68" s="79"/>
      <c r="V68" s="83" t="s">
        <v>531</v>
      </c>
      <c r="W68" s="81">
        <v>43476.65769675926</v>
      </c>
      <c r="X68" s="83" t="s">
        <v>568</v>
      </c>
      <c r="Y68" s="79"/>
      <c r="Z68" s="79"/>
      <c r="AA68" s="85" t="s">
        <v>680</v>
      </c>
      <c r="AB68" s="79"/>
      <c r="AC68" s="79" t="b">
        <v>0</v>
      </c>
      <c r="AD68" s="79">
        <v>1</v>
      </c>
      <c r="AE68" s="85" t="s">
        <v>775</v>
      </c>
      <c r="AF68" s="79" t="b">
        <v>0</v>
      </c>
      <c r="AG68" s="79" t="s">
        <v>788</v>
      </c>
      <c r="AH68" s="79"/>
      <c r="AI68" s="85" t="s">
        <v>775</v>
      </c>
      <c r="AJ68" s="79" t="b">
        <v>0</v>
      </c>
      <c r="AK68" s="79">
        <v>1</v>
      </c>
      <c r="AL68" s="85" t="s">
        <v>775</v>
      </c>
      <c r="AM68" s="79" t="s">
        <v>810</v>
      </c>
      <c r="AN68" s="79" t="b">
        <v>0</v>
      </c>
      <c r="AO68" s="85" t="s">
        <v>680</v>
      </c>
      <c r="AP68" s="79" t="s">
        <v>176</v>
      </c>
      <c r="AQ68" s="79">
        <v>0</v>
      </c>
      <c r="AR68" s="79">
        <v>0</v>
      </c>
      <c r="AS68" s="79"/>
      <c r="AT68" s="79"/>
      <c r="AU68" s="79"/>
      <c r="AV68" s="79"/>
      <c r="AW68" s="79"/>
      <c r="AX68" s="79"/>
      <c r="AY68" s="79"/>
      <c r="AZ68" s="79"/>
      <c r="BA68">
        <v>3</v>
      </c>
      <c r="BB68" s="78" t="str">
        <f>REPLACE(INDEX(GroupVertices[Group],MATCH(Edges[[#This Row],[Vertex 1]],GroupVertices[Vertex],0)),1,1,"")</f>
        <v>1</v>
      </c>
      <c r="BC68" s="78" t="str">
        <f>REPLACE(INDEX(GroupVertices[Group],MATCH(Edges[[#This Row],[Vertex 2]],GroupVertices[Vertex],0)),1,1,"")</f>
        <v>1</v>
      </c>
      <c r="BD68" s="48">
        <v>2</v>
      </c>
      <c r="BE68" s="49">
        <v>6.666666666666667</v>
      </c>
      <c r="BF68" s="48">
        <v>0</v>
      </c>
      <c r="BG68" s="49">
        <v>0</v>
      </c>
      <c r="BH68" s="48">
        <v>0</v>
      </c>
      <c r="BI68" s="49">
        <v>0</v>
      </c>
      <c r="BJ68" s="48">
        <v>28</v>
      </c>
      <c r="BK68" s="49">
        <v>93.33333333333333</v>
      </c>
      <c r="BL68" s="48">
        <v>30</v>
      </c>
    </row>
    <row r="69" spans="1:64" ht="15">
      <c r="A69" s="64" t="s">
        <v>232</v>
      </c>
      <c r="B69" s="64" t="s">
        <v>258</v>
      </c>
      <c r="C69" s="65" t="s">
        <v>2101</v>
      </c>
      <c r="D69" s="66">
        <v>3</v>
      </c>
      <c r="E69" s="67" t="s">
        <v>132</v>
      </c>
      <c r="F69" s="68">
        <v>35</v>
      </c>
      <c r="G69" s="65"/>
      <c r="H69" s="69"/>
      <c r="I69" s="70"/>
      <c r="J69" s="70"/>
      <c r="K69" s="34" t="s">
        <v>65</v>
      </c>
      <c r="L69" s="77">
        <v>69</v>
      </c>
      <c r="M69" s="77"/>
      <c r="N69" s="72"/>
      <c r="O69" s="79" t="s">
        <v>306</v>
      </c>
      <c r="P69" s="81">
        <v>43478.70133101852</v>
      </c>
      <c r="Q69" s="79" t="s">
        <v>333</v>
      </c>
      <c r="R69" s="79"/>
      <c r="S69" s="79"/>
      <c r="T69" s="79"/>
      <c r="U69" s="79"/>
      <c r="V69" s="83" t="s">
        <v>531</v>
      </c>
      <c r="W69" s="81">
        <v>43478.70133101852</v>
      </c>
      <c r="X69" s="83" t="s">
        <v>569</v>
      </c>
      <c r="Y69" s="79"/>
      <c r="Z69" s="79"/>
      <c r="AA69" s="85" t="s">
        <v>681</v>
      </c>
      <c r="AB69" s="85" t="s">
        <v>764</v>
      </c>
      <c r="AC69" s="79" t="b">
        <v>0</v>
      </c>
      <c r="AD69" s="79">
        <v>0</v>
      </c>
      <c r="AE69" s="85" t="s">
        <v>779</v>
      </c>
      <c r="AF69" s="79" t="b">
        <v>0</v>
      </c>
      <c r="AG69" s="79" t="s">
        <v>788</v>
      </c>
      <c r="AH69" s="79"/>
      <c r="AI69" s="85" t="s">
        <v>775</v>
      </c>
      <c r="AJ69" s="79" t="b">
        <v>0</v>
      </c>
      <c r="AK69" s="79">
        <v>0</v>
      </c>
      <c r="AL69" s="85" t="s">
        <v>775</v>
      </c>
      <c r="AM69" s="79" t="s">
        <v>806</v>
      </c>
      <c r="AN69" s="79" t="b">
        <v>0</v>
      </c>
      <c r="AO69" s="85" t="s">
        <v>764</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2</v>
      </c>
      <c r="BE69" s="49">
        <v>14.285714285714286</v>
      </c>
      <c r="BF69" s="48">
        <v>0</v>
      </c>
      <c r="BG69" s="49">
        <v>0</v>
      </c>
      <c r="BH69" s="48">
        <v>0</v>
      </c>
      <c r="BI69" s="49">
        <v>0</v>
      </c>
      <c r="BJ69" s="48">
        <v>12</v>
      </c>
      <c r="BK69" s="49">
        <v>85.71428571428571</v>
      </c>
      <c r="BL69" s="48">
        <v>14</v>
      </c>
    </row>
    <row r="70" spans="1:64" ht="15">
      <c r="A70" s="64" t="s">
        <v>232</v>
      </c>
      <c r="B70" s="64" t="s">
        <v>259</v>
      </c>
      <c r="C70" s="65" t="s">
        <v>2101</v>
      </c>
      <c r="D70" s="66">
        <v>3</v>
      </c>
      <c r="E70" s="67" t="s">
        <v>132</v>
      </c>
      <c r="F70" s="68">
        <v>35</v>
      </c>
      <c r="G70" s="65"/>
      <c r="H70" s="69"/>
      <c r="I70" s="70"/>
      <c r="J70" s="70"/>
      <c r="K70" s="34" t="s">
        <v>65</v>
      </c>
      <c r="L70" s="77">
        <v>70</v>
      </c>
      <c r="M70" s="77"/>
      <c r="N70" s="72"/>
      <c r="O70" s="79" t="s">
        <v>306</v>
      </c>
      <c r="P70" s="81">
        <v>43478.800474537034</v>
      </c>
      <c r="Q70" s="79" t="s">
        <v>334</v>
      </c>
      <c r="R70" s="79"/>
      <c r="S70" s="79"/>
      <c r="T70" s="79"/>
      <c r="U70" s="79"/>
      <c r="V70" s="83" t="s">
        <v>531</v>
      </c>
      <c r="W70" s="81">
        <v>43478.800474537034</v>
      </c>
      <c r="X70" s="83" t="s">
        <v>570</v>
      </c>
      <c r="Y70" s="79"/>
      <c r="Z70" s="79"/>
      <c r="AA70" s="85" t="s">
        <v>682</v>
      </c>
      <c r="AB70" s="85" t="s">
        <v>765</v>
      </c>
      <c r="AC70" s="79" t="b">
        <v>0</v>
      </c>
      <c r="AD70" s="79">
        <v>1</v>
      </c>
      <c r="AE70" s="85" t="s">
        <v>780</v>
      </c>
      <c r="AF70" s="79" t="b">
        <v>0</v>
      </c>
      <c r="AG70" s="79" t="s">
        <v>788</v>
      </c>
      <c r="AH70" s="79"/>
      <c r="AI70" s="85" t="s">
        <v>775</v>
      </c>
      <c r="AJ70" s="79" t="b">
        <v>0</v>
      </c>
      <c r="AK70" s="79">
        <v>0</v>
      </c>
      <c r="AL70" s="85" t="s">
        <v>775</v>
      </c>
      <c r="AM70" s="79" t="s">
        <v>805</v>
      </c>
      <c r="AN70" s="79" t="b">
        <v>0</v>
      </c>
      <c r="AO70" s="85" t="s">
        <v>765</v>
      </c>
      <c r="AP70" s="79" t="s">
        <v>176</v>
      </c>
      <c r="AQ70" s="79">
        <v>0</v>
      </c>
      <c r="AR70" s="79">
        <v>0</v>
      </c>
      <c r="AS70" s="79" t="s">
        <v>815</v>
      </c>
      <c r="AT70" s="79" t="s">
        <v>817</v>
      </c>
      <c r="AU70" s="79" t="s">
        <v>818</v>
      </c>
      <c r="AV70" s="79" t="s">
        <v>819</v>
      </c>
      <c r="AW70" s="79" t="s">
        <v>821</v>
      </c>
      <c r="AX70" s="79" t="s">
        <v>823</v>
      </c>
      <c r="AY70" s="79" t="s">
        <v>825</v>
      </c>
      <c r="AZ70" s="83" t="s">
        <v>827</v>
      </c>
      <c r="BA70">
        <v>1</v>
      </c>
      <c r="BB70" s="78" t="str">
        <f>REPLACE(INDEX(GroupVertices[Group],MATCH(Edges[[#This Row],[Vertex 1]],GroupVertices[Vertex],0)),1,1,"")</f>
        <v>1</v>
      </c>
      <c r="BC70" s="78" t="str">
        <f>REPLACE(INDEX(GroupVertices[Group],MATCH(Edges[[#This Row],[Vertex 2]],GroupVertices[Vertex],0)),1,1,"")</f>
        <v>1</v>
      </c>
      <c r="BD70" s="48">
        <v>1</v>
      </c>
      <c r="BE70" s="49">
        <v>2.5641025641025643</v>
      </c>
      <c r="BF70" s="48">
        <v>0</v>
      </c>
      <c r="BG70" s="49">
        <v>0</v>
      </c>
      <c r="BH70" s="48">
        <v>0</v>
      </c>
      <c r="BI70" s="49">
        <v>0</v>
      </c>
      <c r="BJ70" s="48">
        <v>38</v>
      </c>
      <c r="BK70" s="49">
        <v>97.43589743589743</v>
      </c>
      <c r="BL70" s="48">
        <v>39</v>
      </c>
    </row>
    <row r="71" spans="1:64" ht="15">
      <c r="A71" s="64" t="s">
        <v>232</v>
      </c>
      <c r="B71" s="64" t="s">
        <v>260</v>
      </c>
      <c r="C71" s="65" t="s">
        <v>2101</v>
      </c>
      <c r="D71" s="66">
        <v>3</v>
      </c>
      <c r="E71" s="67" t="s">
        <v>132</v>
      </c>
      <c r="F71" s="68">
        <v>35</v>
      </c>
      <c r="G71" s="65"/>
      <c r="H71" s="69"/>
      <c r="I71" s="70"/>
      <c r="J71" s="70"/>
      <c r="K71" s="34" t="s">
        <v>65</v>
      </c>
      <c r="L71" s="77">
        <v>71</v>
      </c>
      <c r="M71" s="77"/>
      <c r="N71" s="72"/>
      <c r="O71" s="79" t="s">
        <v>306</v>
      </c>
      <c r="P71" s="81">
        <v>43479.63453703704</v>
      </c>
      <c r="Q71" s="79" t="s">
        <v>335</v>
      </c>
      <c r="R71" s="83" t="s">
        <v>420</v>
      </c>
      <c r="S71" s="79" t="s">
        <v>456</v>
      </c>
      <c r="T71" s="79"/>
      <c r="U71" s="79"/>
      <c r="V71" s="83" t="s">
        <v>531</v>
      </c>
      <c r="W71" s="81">
        <v>43479.63453703704</v>
      </c>
      <c r="X71" s="83" t="s">
        <v>571</v>
      </c>
      <c r="Y71" s="79"/>
      <c r="Z71" s="79"/>
      <c r="AA71" s="85" t="s">
        <v>683</v>
      </c>
      <c r="AB71" s="85" t="s">
        <v>766</v>
      </c>
      <c r="AC71" s="79" t="b">
        <v>0</v>
      </c>
      <c r="AD71" s="79">
        <v>0</v>
      </c>
      <c r="AE71" s="85" t="s">
        <v>781</v>
      </c>
      <c r="AF71" s="79" t="b">
        <v>0</v>
      </c>
      <c r="AG71" s="79" t="s">
        <v>788</v>
      </c>
      <c r="AH71" s="79"/>
      <c r="AI71" s="85" t="s">
        <v>775</v>
      </c>
      <c r="AJ71" s="79" t="b">
        <v>0</v>
      </c>
      <c r="AK71" s="79">
        <v>0</v>
      </c>
      <c r="AL71" s="85" t="s">
        <v>775</v>
      </c>
      <c r="AM71" s="79" t="s">
        <v>806</v>
      </c>
      <c r="AN71" s="79" t="b">
        <v>1</v>
      </c>
      <c r="AO71" s="85" t="s">
        <v>766</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1</v>
      </c>
      <c r="BE71" s="49">
        <v>5.555555555555555</v>
      </c>
      <c r="BF71" s="48">
        <v>0</v>
      </c>
      <c r="BG71" s="49">
        <v>0</v>
      </c>
      <c r="BH71" s="48">
        <v>0</v>
      </c>
      <c r="BI71" s="49">
        <v>0</v>
      </c>
      <c r="BJ71" s="48">
        <v>17</v>
      </c>
      <c r="BK71" s="49">
        <v>94.44444444444444</v>
      </c>
      <c r="BL71" s="48">
        <v>18</v>
      </c>
    </row>
    <row r="72" spans="1:64" ht="15">
      <c r="A72" s="64" t="s">
        <v>232</v>
      </c>
      <c r="B72" s="64" t="s">
        <v>261</v>
      </c>
      <c r="C72" s="65" t="s">
        <v>2101</v>
      </c>
      <c r="D72" s="66">
        <v>3</v>
      </c>
      <c r="E72" s="67" t="s">
        <v>132</v>
      </c>
      <c r="F72" s="68">
        <v>35</v>
      </c>
      <c r="G72" s="65"/>
      <c r="H72" s="69"/>
      <c r="I72" s="70"/>
      <c r="J72" s="70"/>
      <c r="K72" s="34" t="s">
        <v>65</v>
      </c>
      <c r="L72" s="77">
        <v>72</v>
      </c>
      <c r="M72" s="77"/>
      <c r="N72" s="72"/>
      <c r="O72" s="79" t="s">
        <v>305</v>
      </c>
      <c r="P72" s="81">
        <v>43479.671215277776</v>
      </c>
      <c r="Q72" s="79" t="s">
        <v>336</v>
      </c>
      <c r="R72" s="83" t="s">
        <v>421</v>
      </c>
      <c r="S72" s="79" t="s">
        <v>456</v>
      </c>
      <c r="T72" s="79"/>
      <c r="U72" s="79"/>
      <c r="V72" s="83" t="s">
        <v>531</v>
      </c>
      <c r="W72" s="81">
        <v>43479.671215277776</v>
      </c>
      <c r="X72" s="83" t="s">
        <v>572</v>
      </c>
      <c r="Y72" s="79"/>
      <c r="Z72" s="79"/>
      <c r="AA72" s="85" t="s">
        <v>684</v>
      </c>
      <c r="AB72" s="79"/>
      <c r="AC72" s="79" t="b">
        <v>0</v>
      </c>
      <c r="AD72" s="79">
        <v>0</v>
      </c>
      <c r="AE72" s="85" t="s">
        <v>775</v>
      </c>
      <c r="AF72" s="79" t="b">
        <v>0</v>
      </c>
      <c r="AG72" s="79" t="s">
        <v>788</v>
      </c>
      <c r="AH72" s="79"/>
      <c r="AI72" s="85" t="s">
        <v>775</v>
      </c>
      <c r="AJ72" s="79" t="b">
        <v>0</v>
      </c>
      <c r="AK72" s="79">
        <v>0</v>
      </c>
      <c r="AL72" s="85" t="s">
        <v>775</v>
      </c>
      <c r="AM72" s="79" t="s">
        <v>806</v>
      </c>
      <c r="AN72" s="79" t="b">
        <v>1</v>
      </c>
      <c r="AO72" s="85" t="s">
        <v>684</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2</v>
      </c>
      <c r="BE72" s="49">
        <v>9.090909090909092</v>
      </c>
      <c r="BF72" s="48">
        <v>0</v>
      </c>
      <c r="BG72" s="49">
        <v>0</v>
      </c>
      <c r="BH72" s="48">
        <v>0</v>
      </c>
      <c r="BI72" s="49">
        <v>0</v>
      </c>
      <c r="BJ72" s="48">
        <v>20</v>
      </c>
      <c r="BK72" s="49">
        <v>90.9090909090909</v>
      </c>
      <c r="BL72" s="48">
        <v>22</v>
      </c>
    </row>
    <row r="73" spans="1:64" ht="15">
      <c r="A73" s="64" t="s">
        <v>233</v>
      </c>
      <c r="B73" s="64" t="s">
        <v>233</v>
      </c>
      <c r="C73" s="65" t="s">
        <v>2101</v>
      </c>
      <c r="D73" s="66">
        <v>3</v>
      </c>
      <c r="E73" s="67" t="s">
        <v>132</v>
      </c>
      <c r="F73" s="68">
        <v>35</v>
      </c>
      <c r="G73" s="65"/>
      <c r="H73" s="69"/>
      <c r="I73" s="70"/>
      <c r="J73" s="70"/>
      <c r="K73" s="34" t="s">
        <v>65</v>
      </c>
      <c r="L73" s="77">
        <v>73</v>
      </c>
      <c r="M73" s="77"/>
      <c r="N73" s="72"/>
      <c r="O73" s="79" t="s">
        <v>176</v>
      </c>
      <c r="P73" s="81">
        <v>43479.70081018518</v>
      </c>
      <c r="Q73" s="79" t="s">
        <v>337</v>
      </c>
      <c r="R73" s="79"/>
      <c r="S73" s="79"/>
      <c r="T73" s="79" t="s">
        <v>469</v>
      </c>
      <c r="U73" s="83" t="s">
        <v>497</v>
      </c>
      <c r="V73" s="83" t="s">
        <v>497</v>
      </c>
      <c r="W73" s="81">
        <v>43479.70081018518</v>
      </c>
      <c r="X73" s="83" t="s">
        <v>573</v>
      </c>
      <c r="Y73" s="79"/>
      <c r="Z73" s="79"/>
      <c r="AA73" s="85" t="s">
        <v>685</v>
      </c>
      <c r="AB73" s="79"/>
      <c r="AC73" s="79" t="b">
        <v>0</v>
      </c>
      <c r="AD73" s="79">
        <v>4</v>
      </c>
      <c r="AE73" s="85" t="s">
        <v>775</v>
      </c>
      <c r="AF73" s="79" t="b">
        <v>0</v>
      </c>
      <c r="AG73" s="79" t="s">
        <v>788</v>
      </c>
      <c r="AH73" s="79"/>
      <c r="AI73" s="85" t="s">
        <v>775</v>
      </c>
      <c r="AJ73" s="79" t="b">
        <v>0</v>
      </c>
      <c r="AK73" s="79">
        <v>1</v>
      </c>
      <c r="AL73" s="85" t="s">
        <v>775</v>
      </c>
      <c r="AM73" s="79" t="s">
        <v>805</v>
      </c>
      <c r="AN73" s="79" t="b">
        <v>0</v>
      </c>
      <c r="AO73" s="85" t="s">
        <v>685</v>
      </c>
      <c r="AP73" s="79" t="s">
        <v>814</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2</v>
      </c>
      <c r="BE73" s="49">
        <v>10</v>
      </c>
      <c r="BF73" s="48">
        <v>0</v>
      </c>
      <c r="BG73" s="49">
        <v>0</v>
      </c>
      <c r="BH73" s="48">
        <v>0</v>
      </c>
      <c r="BI73" s="49">
        <v>0</v>
      </c>
      <c r="BJ73" s="48">
        <v>18</v>
      </c>
      <c r="BK73" s="49">
        <v>90</v>
      </c>
      <c r="BL73" s="48">
        <v>20</v>
      </c>
    </row>
    <row r="74" spans="1:64" ht="15">
      <c r="A74" s="64" t="s">
        <v>232</v>
      </c>
      <c r="B74" s="64" t="s">
        <v>233</v>
      </c>
      <c r="C74" s="65" t="s">
        <v>2101</v>
      </c>
      <c r="D74" s="66">
        <v>3</v>
      </c>
      <c r="E74" s="67" t="s">
        <v>132</v>
      </c>
      <c r="F74" s="68">
        <v>35</v>
      </c>
      <c r="G74" s="65"/>
      <c r="H74" s="69"/>
      <c r="I74" s="70"/>
      <c r="J74" s="70"/>
      <c r="K74" s="34" t="s">
        <v>65</v>
      </c>
      <c r="L74" s="77">
        <v>74</v>
      </c>
      <c r="M74" s="77"/>
      <c r="N74" s="72"/>
      <c r="O74" s="79" t="s">
        <v>305</v>
      </c>
      <c r="P74" s="81">
        <v>43479.70334490741</v>
      </c>
      <c r="Q74" s="79" t="s">
        <v>338</v>
      </c>
      <c r="R74" s="79"/>
      <c r="S74" s="79"/>
      <c r="T74" s="79" t="s">
        <v>469</v>
      </c>
      <c r="U74" s="79"/>
      <c r="V74" s="83" t="s">
        <v>531</v>
      </c>
      <c r="W74" s="81">
        <v>43479.70334490741</v>
      </c>
      <c r="X74" s="83" t="s">
        <v>574</v>
      </c>
      <c r="Y74" s="79"/>
      <c r="Z74" s="79"/>
      <c r="AA74" s="85" t="s">
        <v>686</v>
      </c>
      <c r="AB74" s="79"/>
      <c r="AC74" s="79" t="b">
        <v>0</v>
      </c>
      <c r="AD74" s="79">
        <v>0</v>
      </c>
      <c r="AE74" s="85" t="s">
        <v>775</v>
      </c>
      <c r="AF74" s="79" t="b">
        <v>0</v>
      </c>
      <c r="AG74" s="79" t="s">
        <v>788</v>
      </c>
      <c r="AH74" s="79"/>
      <c r="AI74" s="85" t="s">
        <v>775</v>
      </c>
      <c r="AJ74" s="79" t="b">
        <v>0</v>
      </c>
      <c r="AK74" s="79">
        <v>1</v>
      </c>
      <c r="AL74" s="85" t="s">
        <v>685</v>
      </c>
      <c r="AM74" s="79" t="s">
        <v>806</v>
      </c>
      <c r="AN74" s="79" t="b">
        <v>0</v>
      </c>
      <c r="AO74" s="85" t="s">
        <v>685</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2</v>
      </c>
      <c r="BE74" s="49">
        <v>10</v>
      </c>
      <c r="BF74" s="48">
        <v>0</v>
      </c>
      <c r="BG74" s="49">
        <v>0</v>
      </c>
      <c r="BH74" s="48">
        <v>0</v>
      </c>
      <c r="BI74" s="49">
        <v>0</v>
      </c>
      <c r="BJ74" s="48">
        <v>18</v>
      </c>
      <c r="BK74" s="49">
        <v>90</v>
      </c>
      <c r="BL74" s="48">
        <v>20</v>
      </c>
    </row>
    <row r="75" spans="1:64" ht="15">
      <c r="A75" s="64" t="s">
        <v>232</v>
      </c>
      <c r="B75" s="64" t="s">
        <v>262</v>
      </c>
      <c r="C75" s="65" t="s">
        <v>2101</v>
      </c>
      <c r="D75" s="66">
        <v>3</v>
      </c>
      <c r="E75" s="67" t="s">
        <v>132</v>
      </c>
      <c r="F75" s="68">
        <v>35</v>
      </c>
      <c r="G75" s="65"/>
      <c r="H75" s="69"/>
      <c r="I75" s="70"/>
      <c r="J75" s="70"/>
      <c r="K75" s="34" t="s">
        <v>65</v>
      </c>
      <c r="L75" s="77">
        <v>75</v>
      </c>
      <c r="M75" s="77"/>
      <c r="N75" s="72"/>
      <c r="O75" s="79" t="s">
        <v>305</v>
      </c>
      <c r="P75" s="81">
        <v>43479.711435185185</v>
      </c>
      <c r="Q75" s="79" t="s">
        <v>339</v>
      </c>
      <c r="R75" s="79"/>
      <c r="S75" s="79"/>
      <c r="T75" s="79" t="s">
        <v>470</v>
      </c>
      <c r="U75" s="83" t="s">
        <v>498</v>
      </c>
      <c r="V75" s="83" t="s">
        <v>498</v>
      </c>
      <c r="W75" s="81">
        <v>43479.711435185185</v>
      </c>
      <c r="X75" s="83" t="s">
        <v>575</v>
      </c>
      <c r="Y75" s="79"/>
      <c r="Z75" s="79"/>
      <c r="AA75" s="85" t="s">
        <v>687</v>
      </c>
      <c r="AB75" s="79"/>
      <c r="AC75" s="79" t="b">
        <v>0</v>
      </c>
      <c r="AD75" s="79">
        <v>0</v>
      </c>
      <c r="AE75" s="85" t="s">
        <v>775</v>
      </c>
      <c r="AF75" s="79" t="b">
        <v>0</v>
      </c>
      <c r="AG75" s="79" t="s">
        <v>788</v>
      </c>
      <c r="AH75" s="79"/>
      <c r="AI75" s="85" t="s">
        <v>775</v>
      </c>
      <c r="AJ75" s="79" t="b">
        <v>0</v>
      </c>
      <c r="AK75" s="79">
        <v>0</v>
      </c>
      <c r="AL75" s="85" t="s">
        <v>775</v>
      </c>
      <c r="AM75" s="79" t="s">
        <v>806</v>
      </c>
      <c r="AN75" s="79" t="b">
        <v>0</v>
      </c>
      <c r="AO75" s="85" t="s">
        <v>687</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232</v>
      </c>
      <c r="B76" s="64" t="s">
        <v>263</v>
      </c>
      <c r="C76" s="65" t="s">
        <v>2101</v>
      </c>
      <c r="D76" s="66">
        <v>3</v>
      </c>
      <c r="E76" s="67" t="s">
        <v>132</v>
      </c>
      <c r="F76" s="68">
        <v>35</v>
      </c>
      <c r="G76" s="65"/>
      <c r="H76" s="69"/>
      <c r="I76" s="70"/>
      <c r="J76" s="70"/>
      <c r="K76" s="34" t="s">
        <v>65</v>
      </c>
      <c r="L76" s="77">
        <v>76</v>
      </c>
      <c r="M76" s="77"/>
      <c r="N76" s="72"/>
      <c r="O76" s="79" t="s">
        <v>305</v>
      </c>
      <c r="P76" s="81">
        <v>43479.77611111111</v>
      </c>
      <c r="Q76" s="79" t="s">
        <v>340</v>
      </c>
      <c r="R76" s="79"/>
      <c r="S76" s="79"/>
      <c r="T76" s="79" t="s">
        <v>471</v>
      </c>
      <c r="U76" s="79"/>
      <c r="V76" s="83" t="s">
        <v>531</v>
      </c>
      <c r="W76" s="81">
        <v>43479.77611111111</v>
      </c>
      <c r="X76" s="83" t="s">
        <v>576</v>
      </c>
      <c r="Y76" s="79"/>
      <c r="Z76" s="79"/>
      <c r="AA76" s="85" t="s">
        <v>688</v>
      </c>
      <c r="AB76" s="85" t="s">
        <v>767</v>
      </c>
      <c r="AC76" s="79" t="b">
        <v>0</v>
      </c>
      <c r="AD76" s="79">
        <v>0</v>
      </c>
      <c r="AE76" s="85" t="s">
        <v>782</v>
      </c>
      <c r="AF76" s="79" t="b">
        <v>0</v>
      </c>
      <c r="AG76" s="79" t="s">
        <v>788</v>
      </c>
      <c r="AH76" s="79"/>
      <c r="AI76" s="85" t="s">
        <v>775</v>
      </c>
      <c r="AJ76" s="79" t="b">
        <v>0</v>
      </c>
      <c r="AK76" s="79">
        <v>0</v>
      </c>
      <c r="AL76" s="85" t="s">
        <v>775</v>
      </c>
      <c r="AM76" s="79" t="s">
        <v>806</v>
      </c>
      <c r="AN76" s="79" t="b">
        <v>0</v>
      </c>
      <c r="AO76" s="85" t="s">
        <v>767</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232</v>
      </c>
      <c r="B77" s="64" t="s">
        <v>264</v>
      </c>
      <c r="C77" s="65" t="s">
        <v>2101</v>
      </c>
      <c r="D77" s="66">
        <v>3</v>
      </c>
      <c r="E77" s="67" t="s">
        <v>132</v>
      </c>
      <c r="F77" s="68">
        <v>35</v>
      </c>
      <c r="G77" s="65"/>
      <c r="H77" s="69"/>
      <c r="I77" s="70"/>
      <c r="J77" s="70"/>
      <c r="K77" s="34" t="s">
        <v>65</v>
      </c>
      <c r="L77" s="77">
        <v>77</v>
      </c>
      <c r="M77" s="77"/>
      <c r="N77" s="72"/>
      <c r="O77" s="79" t="s">
        <v>306</v>
      </c>
      <c r="P77" s="81">
        <v>43479.77611111111</v>
      </c>
      <c r="Q77" s="79" t="s">
        <v>340</v>
      </c>
      <c r="R77" s="79"/>
      <c r="S77" s="79"/>
      <c r="T77" s="79" t="s">
        <v>471</v>
      </c>
      <c r="U77" s="79"/>
      <c r="V77" s="83" t="s">
        <v>531</v>
      </c>
      <c r="W77" s="81">
        <v>43479.77611111111</v>
      </c>
      <c r="X77" s="83" t="s">
        <v>576</v>
      </c>
      <c r="Y77" s="79"/>
      <c r="Z77" s="79"/>
      <c r="AA77" s="85" t="s">
        <v>688</v>
      </c>
      <c r="AB77" s="85" t="s">
        <v>767</v>
      </c>
      <c r="AC77" s="79" t="b">
        <v>0</v>
      </c>
      <c r="AD77" s="79">
        <v>0</v>
      </c>
      <c r="AE77" s="85" t="s">
        <v>782</v>
      </c>
      <c r="AF77" s="79" t="b">
        <v>0</v>
      </c>
      <c r="AG77" s="79" t="s">
        <v>788</v>
      </c>
      <c r="AH77" s="79"/>
      <c r="AI77" s="85" t="s">
        <v>775</v>
      </c>
      <c r="AJ77" s="79" t="b">
        <v>0</v>
      </c>
      <c r="AK77" s="79">
        <v>0</v>
      </c>
      <c r="AL77" s="85" t="s">
        <v>775</v>
      </c>
      <c r="AM77" s="79" t="s">
        <v>806</v>
      </c>
      <c r="AN77" s="79" t="b">
        <v>0</v>
      </c>
      <c r="AO77" s="85" t="s">
        <v>767</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4</v>
      </c>
      <c r="BE77" s="49">
        <v>9.090909090909092</v>
      </c>
      <c r="BF77" s="48">
        <v>0</v>
      </c>
      <c r="BG77" s="49">
        <v>0</v>
      </c>
      <c r="BH77" s="48">
        <v>0</v>
      </c>
      <c r="BI77" s="49">
        <v>0</v>
      </c>
      <c r="BJ77" s="48">
        <v>40</v>
      </c>
      <c r="BK77" s="49">
        <v>90.9090909090909</v>
      </c>
      <c r="BL77" s="48">
        <v>44</v>
      </c>
    </row>
    <row r="78" spans="1:64" ht="15">
      <c r="A78" s="64" t="s">
        <v>232</v>
      </c>
      <c r="B78" s="64" t="s">
        <v>265</v>
      </c>
      <c r="C78" s="65" t="s">
        <v>2102</v>
      </c>
      <c r="D78" s="66">
        <v>4.4</v>
      </c>
      <c r="E78" s="67" t="s">
        <v>136</v>
      </c>
      <c r="F78" s="68">
        <v>30.4</v>
      </c>
      <c r="G78" s="65"/>
      <c r="H78" s="69"/>
      <c r="I78" s="70"/>
      <c r="J78" s="70"/>
      <c r="K78" s="34" t="s">
        <v>65</v>
      </c>
      <c r="L78" s="77">
        <v>78</v>
      </c>
      <c r="M78" s="77"/>
      <c r="N78" s="72"/>
      <c r="O78" s="79" t="s">
        <v>305</v>
      </c>
      <c r="P78" s="81">
        <v>43479.630532407406</v>
      </c>
      <c r="Q78" s="79" t="s">
        <v>341</v>
      </c>
      <c r="R78" s="83" t="s">
        <v>422</v>
      </c>
      <c r="S78" s="79" t="s">
        <v>456</v>
      </c>
      <c r="T78" s="79"/>
      <c r="U78" s="79"/>
      <c r="V78" s="83" t="s">
        <v>531</v>
      </c>
      <c r="W78" s="81">
        <v>43479.630532407406</v>
      </c>
      <c r="X78" s="83" t="s">
        <v>577</v>
      </c>
      <c r="Y78" s="79"/>
      <c r="Z78" s="79"/>
      <c r="AA78" s="85" t="s">
        <v>689</v>
      </c>
      <c r="AB78" s="79"/>
      <c r="AC78" s="79" t="b">
        <v>0</v>
      </c>
      <c r="AD78" s="79">
        <v>0</v>
      </c>
      <c r="AE78" s="85" t="s">
        <v>775</v>
      </c>
      <c r="AF78" s="79" t="b">
        <v>1</v>
      </c>
      <c r="AG78" s="79" t="s">
        <v>788</v>
      </c>
      <c r="AH78" s="79"/>
      <c r="AI78" s="85" t="s">
        <v>791</v>
      </c>
      <c r="AJ78" s="79" t="b">
        <v>0</v>
      </c>
      <c r="AK78" s="79">
        <v>0</v>
      </c>
      <c r="AL78" s="85" t="s">
        <v>775</v>
      </c>
      <c r="AM78" s="79" t="s">
        <v>806</v>
      </c>
      <c r="AN78" s="79" t="b">
        <v>1</v>
      </c>
      <c r="AO78" s="85" t="s">
        <v>689</v>
      </c>
      <c r="AP78" s="79" t="s">
        <v>176</v>
      </c>
      <c r="AQ78" s="79">
        <v>0</v>
      </c>
      <c r="AR78" s="79">
        <v>0</v>
      </c>
      <c r="AS78" s="79"/>
      <c r="AT78" s="79"/>
      <c r="AU78" s="79"/>
      <c r="AV78" s="79"/>
      <c r="AW78" s="79"/>
      <c r="AX78" s="79"/>
      <c r="AY78" s="79"/>
      <c r="AZ78" s="79"/>
      <c r="BA78">
        <v>2</v>
      </c>
      <c r="BB78" s="78" t="str">
        <f>REPLACE(INDEX(GroupVertices[Group],MATCH(Edges[[#This Row],[Vertex 1]],GroupVertices[Vertex],0)),1,1,"")</f>
        <v>1</v>
      </c>
      <c r="BC78" s="78" t="str">
        <f>REPLACE(INDEX(GroupVertices[Group],MATCH(Edges[[#This Row],[Vertex 2]],GroupVertices[Vertex],0)),1,1,"")</f>
        <v>1</v>
      </c>
      <c r="BD78" s="48">
        <v>1</v>
      </c>
      <c r="BE78" s="49">
        <v>5</v>
      </c>
      <c r="BF78" s="48">
        <v>0</v>
      </c>
      <c r="BG78" s="49">
        <v>0</v>
      </c>
      <c r="BH78" s="48">
        <v>0</v>
      </c>
      <c r="BI78" s="49">
        <v>0</v>
      </c>
      <c r="BJ78" s="48">
        <v>19</v>
      </c>
      <c r="BK78" s="49">
        <v>95</v>
      </c>
      <c r="BL78" s="48">
        <v>20</v>
      </c>
    </row>
    <row r="79" spans="1:64" ht="15">
      <c r="A79" s="64" t="s">
        <v>232</v>
      </c>
      <c r="B79" s="64" t="s">
        <v>265</v>
      </c>
      <c r="C79" s="65" t="s">
        <v>2102</v>
      </c>
      <c r="D79" s="66">
        <v>4.4</v>
      </c>
      <c r="E79" s="67" t="s">
        <v>136</v>
      </c>
      <c r="F79" s="68">
        <v>30.4</v>
      </c>
      <c r="G79" s="65"/>
      <c r="H79" s="69"/>
      <c r="I79" s="70"/>
      <c r="J79" s="70"/>
      <c r="K79" s="34" t="s">
        <v>65</v>
      </c>
      <c r="L79" s="77">
        <v>79</v>
      </c>
      <c r="M79" s="77"/>
      <c r="N79" s="72"/>
      <c r="O79" s="79" t="s">
        <v>305</v>
      </c>
      <c r="P79" s="81">
        <v>43479.814375</v>
      </c>
      <c r="Q79" s="79" t="s">
        <v>342</v>
      </c>
      <c r="R79" s="79"/>
      <c r="S79" s="79"/>
      <c r="T79" s="79" t="s">
        <v>472</v>
      </c>
      <c r="U79" s="79"/>
      <c r="V79" s="83" t="s">
        <v>531</v>
      </c>
      <c r="W79" s="81">
        <v>43479.814375</v>
      </c>
      <c r="X79" s="83" t="s">
        <v>578</v>
      </c>
      <c r="Y79" s="79"/>
      <c r="Z79" s="79"/>
      <c r="AA79" s="85" t="s">
        <v>690</v>
      </c>
      <c r="AB79" s="85" t="s">
        <v>768</v>
      </c>
      <c r="AC79" s="79" t="b">
        <v>0</v>
      </c>
      <c r="AD79" s="79">
        <v>2</v>
      </c>
      <c r="AE79" s="85" t="s">
        <v>783</v>
      </c>
      <c r="AF79" s="79" t="b">
        <v>0</v>
      </c>
      <c r="AG79" s="79" t="s">
        <v>788</v>
      </c>
      <c r="AH79" s="79"/>
      <c r="AI79" s="85" t="s">
        <v>775</v>
      </c>
      <c r="AJ79" s="79" t="b">
        <v>0</v>
      </c>
      <c r="AK79" s="79">
        <v>0</v>
      </c>
      <c r="AL79" s="85" t="s">
        <v>775</v>
      </c>
      <c r="AM79" s="79" t="s">
        <v>806</v>
      </c>
      <c r="AN79" s="79" t="b">
        <v>0</v>
      </c>
      <c r="AO79" s="85" t="s">
        <v>768</v>
      </c>
      <c r="AP79" s="79" t="s">
        <v>176</v>
      </c>
      <c r="AQ79" s="79">
        <v>0</v>
      </c>
      <c r="AR79" s="79">
        <v>0</v>
      </c>
      <c r="AS79" s="79"/>
      <c r="AT79" s="79"/>
      <c r="AU79" s="79"/>
      <c r="AV79" s="79"/>
      <c r="AW79" s="79"/>
      <c r="AX79" s="79"/>
      <c r="AY79" s="79"/>
      <c r="AZ79" s="79"/>
      <c r="BA79">
        <v>2</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232</v>
      </c>
      <c r="B80" s="64" t="s">
        <v>266</v>
      </c>
      <c r="C80" s="65" t="s">
        <v>2101</v>
      </c>
      <c r="D80" s="66">
        <v>3</v>
      </c>
      <c r="E80" s="67" t="s">
        <v>132</v>
      </c>
      <c r="F80" s="68">
        <v>35</v>
      </c>
      <c r="G80" s="65"/>
      <c r="H80" s="69"/>
      <c r="I80" s="70"/>
      <c r="J80" s="70"/>
      <c r="K80" s="34" t="s">
        <v>65</v>
      </c>
      <c r="L80" s="77">
        <v>80</v>
      </c>
      <c r="M80" s="77"/>
      <c r="N80" s="72"/>
      <c r="O80" s="79" t="s">
        <v>306</v>
      </c>
      <c r="P80" s="81">
        <v>43479.814375</v>
      </c>
      <c r="Q80" s="79" t="s">
        <v>342</v>
      </c>
      <c r="R80" s="79"/>
      <c r="S80" s="79"/>
      <c r="T80" s="79" t="s">
        <v>472</v>
      </c>
      <c r="U80" s="79"/>
      <c r="V80" s="83" t="s">
        <v>531</v>
      </c>
      <c r="W80" s="81">
        <v>43479.814375</v>
      </c>
      <c r="X80" s="83" t="s">
        <v>578</v>
      </c>
      <c r="Y80" s="79"/>
      <c r="Z80" s="79"/>
      <c r="AA80" s="85" t="s">
        <v>690</v>
      </c>
      <c r="AB80" s="85" t="s">
        <v>768</v>
      </c>
      <c r="AC80" s="79" t="b">
        <v>0</v>
      </c>
      <c r="AD80" s="79">
        <v>2</v>
      </c>
      <c r="AE80" s="85" t="s">
        <v>783</v>
      </c>
      <c r="AF80" s="79" t="b">
        <v>0</v>
      </c>
      <c r="AG80" s="79" t="s">
        <v>788</v>
      </c>
      <c r="AH80" s="79"/>
      <c r="AI80" s="85" t="s">
        <v>775</v>
      </c>
      <c r="AJ80" s="79" t="b">
        <v>0</v>
      </c>
      <c r="AK80" s="79">
        <v>0</v>
      </c>
      <c r="AL80" s="85" t="s">
        <v>775</v>
      </c>
      <c r="AM80" s="79" t="s">
        <v>806</v>
      </c>
      <c r="AN80" s="79" t="b">
        <v>0</v>
      </c>
      <c r="AO80" s="85" t="s">
        <v>768</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c r="BE80" s="49"/>
      <c r="BF80" s="48"/>
      <c r="BG80" s="49"/>
      <c r="BH80" s="48"/>
      <c r="BI80" s="49"/>
      <c r="BJ80" s="48"/>
      <c r="BK80" s="49"/>
      <c r="BL80" s="48"/>
    </row>
    <row r="81" spans="1:64" ht="15">
      <c r="A81" s="64" t="s">
        <v>225</v>
      </c>
      <c r="B81" s="64" t="s">
        <v>267</v>
      </c>
      <c r="C81" s="65" t="s">
        <v>2101</v>
      </c>
      <c r="D81" s="66">
        <v>3</v>
      </c>
      <c r="E81" s="67" t="s">
        <v>132</v>
      </c>
      <c r="F81" s="68">
        <v>35</v>
      </c>
      <c r="G81" s="65"/>
      <c r="H81" s="69"/>
      <c r="I81" s="70"/>
      <c r="J81" s="70"/>
      <c r="K81" s="34" t="s">
        <v>65</v>
      </c>
      <c r="L81" s="77">
        <v>81</v>
      </c>
      <c r="M81" s="77"/>
      <c r="N81" s="72"/>
      <c r="O81" s="79" t="s">
        <v>305</v>
      </c>
      <c r="P81" s="81">
        <v>43484.73902777778</v>
      </c>
      <c r="Q81" s="79" t="s">
        <v>321</v>
      </c>
      <c r="R81" s="79"/>
      <c r="S81" s="79"/>
      <c r="T81" s="79"/>
      <c r="U81" s="79"/>
      <c r="V81" s="83" t="s">
        <v>524</v>
      </c>
      <c r="W81" s="81">
        <v>43484.73902777778</v>
      </c>
      <c r="X81" s="83" t="s">
        <v>555</v>
      </c>
      <c r="Y81" s="79"/>
      <c r="Z81" s="79"/>
      <c r="AA81" s="85" t="s">
        <v>667</v>
      </c>
      <c r="AB81" s="85" t="s">
        <v>743</v>
      </c>
      <c r="AC81" s="79" t="b">
        <v>0</v>
      </c>
      <c r="AD81" s="79">
        <v>1</v>
      </c>
      <c r="AE81" s="85" t="s">
        <v>776</v>
      </c>
      <c r="AF81" s="79" t="b">
        <v>0</v>
      </c>
      <c r="AG81" s="79" t="s">
        <v>788</v>
      </c>
      <c r="AH81" s="79"/>
      <c r="AI81" s="85" t="s">
        <v>775</v>
      </c>
      <c r="AJ81" s="79" t="b">
        <v>0</v>
      </c>
      <c r="AK81" s="79">
        <v>0</v>
      </c>
      <c r="AL81" s="85" t="s">
        <v>775</v>
      </c>
      <c r="AM81" s="79" t="s">
        <v>806</v>
      </c>
      <c r="AN81" s="79" t="b">
        <v>0</v>
      </c>
      <c r="AO81" s="85" t="s">
        <v>743</v>
      </c>
      <c r="AP81" s="79" t="s">
        <v>176</v>
      </c>
      <c r="AQ81" s="79">
        <v>0</v>
      </c>
      <c r="AR81" s="79">
        <v>0</v>
      </c>
      <c r="AS81" s="79"/>
      <c r="AT81" s="79"/>
      <c r="AU81" s="79"/>
      <c r="AV81" s="79"/>
      <c r="AW81" s="79"/>
      <c r="AX81" s="79"/>
      <c r="AY81" s="79"/>
      <c r="AZ81" s="79"/>
      <c r="BA81">
        <v>1</v>
      </c>
      <c r="BB81" s="78" t="str">
        <f>REPLACE(INDEX(GroupVertices[Group],MATCH(Edges[[#This Row],[Vertex 1]],GroupVertices[Vertex],0)),1,1,"")</f>
        <v>4</v>
      </c>
      <c r="BC81" s="78" t="str">
        <f>REPLACE(INDEX(GroupVertices[Group],MATCH(Edges[[#This Row],[Vertex 2]],GroupVertices[Vertex],0)),1,1,"")</f>
        <v>4</v>
      </c>
      <c r="BD81" s="48"/>
      <c r="BE81" s="49"/>
      <c r="BF81" s="48"/>
      <c r="BG81" s="49"/>
      <c r="BH81" s="48"/>
      <c r="BI81" s="49"/>
      <c r="BJ81" s="48"/>
      <c r="BK81" s="49"/>
      <c r="BL81" s="48"/>
    </row>
    <row r="82" spans="1:64" ht="15">
      <c r="A82" s="64" t="s">
        <v>232</v>
      </c>
      <c r="B82" s="64" t="s">
        <v>267</v>
      </c>
      <c r="C82" s="65" t="s">
        <v>2101</v>
      </c>
      <c r="D82" s="66">
        <v>3</v>
      </c>
      <c r="E82" s="67" t="s">
        <v>132</v>
      </c>
      <c r="F82" s="68">
        <v>35</v>
      </c>
      <c r="G82" s="65"/>
      <c r="H82" s="69"/>
      <c r="I82" s="70"/>
      <c r="J82" s="70"/>
      <c r="K82" s="34" t="s">
        <v>65</v>
      </c>
      <c r="L82" s="77">
        <v>82</v>
      </c>
      <c r="M82" s="77"/>
      <c r="N82" s="72"/>
      <c r="O82" s="79" t="s">
        <v>305</v>
      </c>
      <c r="P82" s="81">
        <v>43479.8203125</v>
      </c>
      <c r="Q82" s="79" t="s">
        <v>343</v>
      </c>
      <c r="R82" s="79"/>
      <c r="S82" s="79"/>
      <c r="T82" s="79" t="s">
        <v>473</v>
      </c>
      <c r="U82" s="79"/>
      <c r="V82" s="83" t="s">
        <v>531</v>
      </c>
      <c r="W82" s="81">
        <v>43479.8203125</v>
      </c>
      <c r="X82" s="83" t="s">
        <v>579</v>
      </c>
      <c r="Y82" s="79"/>
      <c r="Z82" s="79"/>
      <c r="AA82" s="85" t="s">
        <v>691</v>
      </c>
      <c r="AB82" s="85" t="s">
        <v>769</v>
      </c>
      <c r="AC82" s="79" t="b">
        <v>0</v>
      </c>
      <c r="AD82" s="79">
        <v>1</v>
      </c>
      <c r="AE82" s="85" t="s">
        <v>784</v>
      </c>
      <c r="AF82" s="79" t="b">
        <v>0</v>
      </c>
      <c r="AG82" s="79" t="s">
        <v>788</v>
      </c>
      <c r="AH82" s="79"/>
      <c r="AI82" s="85" t="s">
        <v>775</v>
      </c>
      <c r="AJ82" s="79" t="b">
        <v>0</v>
      </c>
      <c r="AK82" s="79">
        <v>0</v>
      </c>
      <c r="AL82" s="85" t="s">
        <v>775</v>
      </c>
      <c r="AM82" s="79" t="s">
        <v>806</v>
      </c>
      <c r="AN82" s="79" t="b">
        <v>0</v>
      </c>
      <c r="AO82" s="85" t="s">
        <v>769</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4</v>
      </c>
      <c r="BD82" s="48"/>
      <c r="BE82" s="49"/>
      <c r="BF82" s="48"/>
      <c r="BG82" s="49"/>
      <c r="BH82" s="48"/>
      <c r="BI82" s="49"/>
      <c r="BJ82" s="48"/>
      <c r="BK82" s="49"/>
      <c r="BL82" s="48"/>
    </row>
    <row r="83" spans="1:64" ht="15">
      <c r="A83" s="64" t="s">
        <v>232</v>
      </c>
      <c r="B83" s="64" t="s">
        <v>268</v>
      </c>
      <c r="C83" s="65" t="s">
        <v>2101</v>
      </c>
      <c r="D83" s="66">
        <v>3</v>
      </c>
      <c r="E83" s="67" t="s">
        <v>132</v>
      </c>
      <c r="F83" s="68">
        <v>35</v>
      </c>
      <c r="G83" s="65"/>
      <c r="H83" s="69"/>
      <c r="I83" s="70"/>
      <c r="J83" s="70"/>
      <c r="K83" s="34" t="s">
        <v>65</v>
      </c>
      <c r="L83" s="77">
        <v>83</v>
      </c>
      <c r="M83" s="77"/>
      <c r="N83" s="72"/>
      <c r="O83" s="79" t="s">
        <v>305</v>
      </c>
      <c r="P83" s="81">
        <v>43479.83053240741</v>
      </c>
      <c r="Q83" s="79" t="s">
        <v>344</v>
      </c>
      <c r="R83" s="79"/>
      <c r="S83" s="79"/>
      <c r="T83" s="79" t="s">
        <v>474</v>
      </c>
      <c r="U83" s="79"/>
      <c r="V83" s="83" t="s">
        <v>531</v>
      </c>
      <c r="W83" s="81">
        <v>43479.83053240741</v>
      </c>
      <c r="X83" s="83" t="s">
        <v>580</v>
      </c>
      <c r="Y83" s="79"/>
      <c r="Z83" s="79"/>
      <c r="AA83" s="85" t="s">
        <v>692</v>
      </c>
      <c r="AB83" s="79"/>
      <c r="AC83" s="79" t="b">
        <v>0</v>
      </c>
      <c r="AD83" s="79">
        <v>0</v>
      </c>
      <c r="AE83" s="85" t="s">
        <v>775</v>
      </c>
      <c r="AF83" s="79" t="b">
        <v>0</v>
      </c>
      <c r="AG83" s="79" t="s">
        <v>788</v>
      </c>
      <c r="AH83" s="79"/>
      <c r="AI83" s="85" t="s">
        <v>775</v>
      </c>
      <c r="AJ83" s="79" t="b">
        <v>0</v>
      </c>
      <c r="AK83" s="79">
        <v>0</v>
      </c>
      <c r="AL83" s="85" t="s">
        <v>775</v>
      </c>
      <c r="AM83" s="79" t="s">
        <v>806</v>
      </c>
      <c r="AN83" s="79" t="b">
        <v>0</v>
      </c>
      <c r="AO83" s="85" t="s">
        <v>692</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2</v>
      </c>
      <c r="BE83" s="49">
        <v>5.882352941176471</v>
      </c>
      <c r="BF83" s="48">
        <v>0</v>
      </c>
      <c r="BG83" s="49">
        <v>0</v>
      </c>
      <c r="BH83" s="48">
        <v>0</v>
      </c>
      <c r="BI83" s="49">
        <v>0</v>
      </c>
      <c r="BJ83" s="48">
        <v>32</v>
      </c>
      <c r="BK83" s="49">
        <v>94.11764705882354</v>
      </c>
      <c r="BL83" s="48">
        <v>34</v>
      </c>
    </row>
    <row r="84" spans="1:64" ht="15">
      <c r="A84" s="64" t="s">
        <v>232</v>
      </c>
      <c r="B84" s="64" t="s">
        <v>269</v>
      </c>
      <c r="C84" s="65" t="s">
        <v>2102</v>
      </c>
      <c r="D84" s="66">
        <v>4.4</v>
      </c>
      <c r="E84" s="67" t="s">
        <v>136</v>
      </c>
      <c r="F84" s="68">
        <v>30.4</v>
      </c>
      <c r="G84" s="65"/>
      <c r="H84" s="69"/>
      <c r="I84" s="70"/>
      <c r="J84" s="70"/>
      <c r="K84" s="34" t="s">
        <v>65</v>
      </c>
      <c r="L84" s="77">
        <v>84</v>
      </c>
      <c r="M84" s="77"/>
      <c r="N84" s="72"/>
      <c r="O84" s="79" t="s">
        <v>305</v>
      </c>
      <c r="P84" s="81">
        <v>43479.814375</v>
      </c>
      <c r="Q84" s="79" t="s">
        <v>342</v>
      </c>
      <c r="R84" s="79"/>
      <c r="S84" s="79"/>
      <c r="T84" s="79" t="s">
        <v>472</v>
      </c>
      <c r="U84" s="79"/>
      <c r="V84" s="83" t="s">
        <v>531</v>
      </c>
      <c r="W84" s="81">
        <v>43479.814375</v>
      </c>
      <c r="X84" s="83" t="s">
        <v>578</v>
      </c>
      <c r="Y84" s="79"/>
      <c r="Z84" s="79"/>
      <c r="AA84" s="85" t="s">
        <v>690</v>
      </c>
      <c r="AB84" s="85" t="s">
        <v>768</v>
      </c>
      <c r="AC84" s="79" t="b">
        <v>0</v>
      </c>
      <c r="AD84" s="79">
        <v>2</v>
      </c>
      <c r="AE84" s="85" t="s">
        <v>783</v>
      </c>
      <c r="AF84" s="79" t="b">
        <v>0</v>
      </c>
      <c r="AG84" s="79" t="s">
        <v>788</v>
      </c>
      <c r="AH84" s="79"/>
      <c r="AI84" s="85" t="s">
        <v>775</v>
      </c>
      <c r="AJ84" s="79" t="b">
        <v>0</v>
      </c>
      <c r="AK84" s="79">
        <v>0</v>
      </c>
      <c r="AL84" s="85" t="s">
        <v>775</v>
      </c>
      <c r="AM84" s="79" t="s">
        <v>806</v>
      </c>
      <c r="AN84" s="79" t="b">
        <v>0</v>
      </c>
      <c r="AO84" s="85" t="s">
        <v>768</v>
      </c>
      <c r="AP84" s="79" t="s">
        <v>176</v>
      </c>
      <c r="AQ84" s="79">
        <v>0</v>
      </c>
      <c r="AR84" s="79">
        <v>0</v>
      </c>
      <c r="AS84" s="79"/>
      <c r="AT84" s="79"/>
      <c r="AU84" s="79"/>
      <c r="AV84" s="79"/>
      <c r="AW84" s="79"/>
      <c r="AX84" s="79"/>
      <c r="AY84" s="79"/>
      <c r="AZ84" s="79"/>
      <c r="BA84">
        <v>2</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232</v>
      </c>
      <c r="B85" s="64" t="s">
        <v>269</v>
      </c>
      <c r="C85" s="65" t="s">
        <v>2102</v>
      </c>
      <c r="D85" s="66">
        <v>4.4</v>
      </c>
      <c r="E85" s="67" t="s">
        <v>136</v>
      </c>
      <c r="F85" s="68">
        <v>30.4</v>
      </c>
      <c r="G85" s="65"/>
      <c r="H85" s="69"/>
      <c r="I85" s="70"/>
      <c r="J85" s="70"/>
      <c r="K85" s="34" t="s">
        <v>65</v>
      </c>
      <c r="L85" s="77">
        <v>85</v>
      </c>
      <c r="M85" s="77"/>
      <c r="N85" s="72"/>
      <c r="O85" s="79" t="s">
        <v>305</v>
      </c>
      <c r="P85" s="81">
        <v>43479.840219907404</v>
      </c>
      <c r="Q85" s="79" t="s">
        <v>345</v>
      </c>
      <c r="R85" s="79"/>
      <c r="S85" s="79"/>
      <c r="T85" s="79" t="s">
        <v>467</v>
      </c>
      <c r="U85" s="79"/>
      <c r="V85" s="83" t="s">
        <v>531</v>
      </c>
      <c r="W85" s="81">
        <v>43479.840219907404</v>
      </c>
      <c r="X85" s="83" t="s">
        <v>581</v>
      </c>
      <c r="Y85" s="79"/>
      <c r="Z85" s="79"/>
      <c r="AA85" s="85" t="s">
        <v>693</v>
      </c>
      <c r="AB85" s="79"/>
      <c r="AC85" s="79" t="b">
        <v>0</v>
      </c>
      <c r="AD85" s="79">
        <v>2</v>
      </c>
      <c r="AE85" s="85" t="s">
        <v>775</v>
      </c>
      <c r="AF85" s="79" t="b">
        <v>0</v>
      </c>
      <c r="AG85" s="79" t="s">
        <v>788</v>
      </c>
      <c r="AH85" s="79"/>
      <c r="AI85" s="85" t="s">
        <v>775</v>
      </c>
      <c r="AJ85" s="79" t="b">
        <v>0</v>
      </c>
      <c r="AK85" s="79">
        <v>0</v>
      </c>
      <c r="AL85" s="85" t="s">
        <v>775</v>
      </c>
      <c r="AM85" s="79" t="s">
        <v>806</v>
      </c>
      <c r="AN85" s="79" t="b">
        <v>0</v>
      </c>
      <c r="AO85" s="85" t="s">
        <v>693</v>
      </c>
      <c r="AP85" s="79" t="s">
        <v>176</v>
      </c>
      <c r="AQ85" s="79">
        <v>0</v>
      </c>
      <c r="AR85" s="79">
        <v>0</v>
      </c>
      <c r="AS85" s="79"/>
      <c r="AT85" s="79"/>
      <c r="AU85" s="79"/>
      <c r="AV85" s="79"/>
      <c r="AW85" s="79"/>
      <c r="AX85" s="79"/>
      <c r="AY85" s="79"/>
      <c r="AZ85" s="79"/>
      <c r="BA85">
        <v>2</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232</v>
      </c>
      <c r="B86" s="64" t="s">
        <v>270</v>
      </c>
      <c r="C86" s="65" t="s">
        <v>2101</v>
      </c>
      <c r="D86" s="66">
        <v>3</v>
      </c>
      <c r="E86" s="67" t="s">
        <v>132</v>
      </c>
      <c r="F86" s="68">
        <v>35</v>
      </c>
      <c r="G86" s="65"/>
      <c r="H86" s="69"/>
      <c r="I86" s="70"/>
      <c r="J86" s="70"/>
      <c r="K86" s="34" t="s">
        <v>65</v>
      </c>
      <c r="L86" s="77">
        <v>86</v>
      </c>
      <c r="M86" s="77"/>
      <c r="N86" s="72"/>
      <c r="O86" s="79" t="s">
        <v>305</v>
      </c>
      <c r="P86" s="81">
        <v>43479.84568287037</v>
      </c>
      <c r="Q86" s="79" t="s">
        <v>346</v>
      </c>
      <c r="R86" s="79"/>
      <c r="S86" s="79"/>
      <c r="T86" s="79"/>
      <c r="U86" s="79"/>
      <c r="V86" s="83" t="s">
        <v>531</v>
      </c>
      <c r="W86" s="81">
        <v>43479.84568287037</v>
      </c>
      <c r="X86" s="83" t="s">
        <v>582</v>
      </c>
      <c r="Y86" s="79"/>
      <c r="Z86" s="79"/>
      <c r="AA86" s="85" t="s">
        <v>694</v>
      </c>
      <c r="AB86" s="85" t="s">
        <v>770</v>
      </c>
      <c r="AC86" s="79" t="b">
        <v>0</v>
      </c>
      <c r="AD86" s="79">
        <v>1</v>
      </c>
      <c r="AE86" s="85" t="s">
        <v>785</v>
      </c>
      <c r="AF86" s="79" t="b">
        <v>0</v>
      </c>
      <c r="AG86" s="79" t="s">
        <v>788</v>
      </c>
      <c r="AH86" s="79"/>
      <c r="AI86" s="85" t="s">
        <v>775</v>
      </c>
      <c r="AJ86" s="79" t="b">
        <v>0</v>
      </c>
      <c r="AK86" s="79">
        <v>0</v>
      </c>
      <c r="AL86" s="85" t="s">
        <v>775</v>
      </c>
      <c r="AM86" s="79" t="s">
        <v>806</v>
      </c>
      <c r="AN86" s="79" t="b">
        <v>0</v>
      </c>
      <c r="AO86" s="85" t="s">
        <v>770</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232</v>
      </c>
      <c r="B87" s="64" t="s">
        <v>271</v>
      </c>
      <c r="C87" s="65" t="s">
        <v>2101</v>
      </c>
      <c r="D87" s="66">
        <v>3</v>
      </c>
      <c r="E87" s="67" t="s">
        <v>132</v>
      </c>
      <c r="F87" s="68">
        <v>35</v>
      </c>
      <c r="G87" s="65"/>
      <c r="H87" s="69"/>
      <c r="I87" s="70"/>
      <c r="J87" s="70"/>
      <c r="K87" s="34" t="s">
        <v>65</v>
      </c>
      <c r="L87" s="77">
        <v>87</v>
      </c>
      <c r="M87" s="77"/>
      <c r="N87" s="72"/>
      <c r="O87" s="79" t="s">
        <v>305</v>
      </c>
      <c r="P87" s="81">
        <v>43479.84568287037</v>
      </c>
      <c r="Q87" s="79" t="s">
        <v>346</v>
      </c>
      <c r="R87" s="79"/>
      <c r="S87" s="79"/>
      <c r="T87" s="79"/>
      <c r="U87" s="79"/>
      <c r="V87" s="83" t="s">
        <v>531</v>
      </c>
      <c r="W87" s="81">
        <v>43479.84568287037</v>
      </c>
      <c r="X87" s="83" t="s">
        <v>582</v>
      </c>
      <c r="Y87" s="79"/>
      <c r="Z87" s="79"/>
      <c r="AA87" s="85" t="s">
        <v>694</v>
      </c>
      <c r="AB87" s="85" t="s">
        <v>770</v>
      </c>
      <c r="AC87" s="79" t="b">
        <v>0</v>
      </c>
      <c r="AD87" s="79">
        <v>1</v>
      </c>
      <c r="AE87" s="85" t="s">
        <v>785</v>
      </c>
      <c r="AF87" s="79" t="b">
        <v>0</v>
      </c>
      <c r="AG87" s="79" t="s">
        <v>788</v>
      </c>
      <c r="AH87" s="79"/>
      <c r="AI87" s="85" t="s">
        <v>775</v>
      </c>
      <c r="AJ87" s="79" t="b">
        <v>0</v>
      </c>
      <c r="AK87" s="79">
        <v>0</v>
      </c>
      <c r="AL87" s="85" t="s">
        <v>775</v>
      </c>
      <c r="AM87" s="79" t="s">
        <v>806</v>
      </c>
      <c r="AN87" s="79" t="b">
        <v>0</v>
      </c>
      <c r="AO87" s="85" t="s">
        <v>770</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232</v>
      </c>
      <c r="B88" s="64" t="s">
        <v>272</v>
      </c>
      <c r="C88" s="65" t="s">
        <v>2101</v>
      </c>
      <c r="D88" s="66">
        <v>3</v>
      </c>
      <c r="E88" s="67" t="s">
        <v>132</v>
      </c>
      <c r="F88" s="68">
        <v>35</v>
      </c>
      <c r="G88" s="65"/>
      <c r="H88" s="69"/>
      <c r="I88" s="70"/>
      <c r="J88" s="70"/>
      <c r="K88" s="34" t="s">
        <v>65</v>
      </c>
      <c r="L88" s="77">
        <v>88</v>
      </c>
      <c r="M88" s="77"/>
      <c r="N88" s="72"/>
      <c r="O88" s="79" t="s">
        <v>305</v>
      </c>
      <c r="P88" s="81">
        <v>43479.84568287037</v>
      </c>
      <c r="Q88" s="79" t="s">
        <v>346</v>
      </c>
      <c r="R88" s="79"/>
      <c r="S88" s="79"/>
      <c r="T88" s="79"/>
      <c r="U88" s="79"/>
      <c r="V88" s="83" t="s">
        <v>531</v>
      </c>
      <c r="W88" s="81">
        <v>43479.84568287037</v>
      </c>
      <c r="X88" s="83" t="s">
        <v>582</v>
      </c>
      <c r="Y88" s="79"/>
      <c r="Z88" s="79"/>
      <c r="AA88" s="85" t="s">
        <v>694</v>
      </c>
      <c r="AB88" s="85" t="s">
        <v>770</v>
      </c>
      <c r="AC88" s="79" t="b">
        <v>0</v>
      </c>
      <c r="AD88" s="79">
        <v>1</v>
      </c>
      <c r="AE88" s="85" t="s">
        <v>785</v>
      </c>
      <c r="AF88" s="79" t="b">
        <v>0</v>
      </c>
      <c r="AG88" s="79" t="s">
        <v>788</v>
      </c>
      <c r="AH88" s="79"/>
      <c r="AI88" s="85" t="s">
        <v>775</v>
      </c>
      <c r="AJ88" s="79" t="b">
        <v>0</v>
      </c>
      <c r="AK88" s="79">
        <v>0</v>
      </c>
      <c r="AL88" s="85" t="s">
        <v>775</v>
      </c>
      <c r="AM88" s="79" t="s">
        <v>806</v>
      </c>
      <c r="AN88" s="79" t="b">
        <v>0</v>
      </c>
      <c r="AO88" s="85" t="s">
        <v>770</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232</v>
      </c>
      <c r="B89" s="64" t="s">
        <v>273</v>
      </c>
      <c r="C89" s="65" t="s">
        <v>2101</v>
      </c>
      <c r="D89" s="66">
        <v>3</v>
      </c>
      <c r="E89" s="67" t="s">
        <v>132</v>
      </c>
      <c r="F89" s="68">
        <v>35</v>
      </c>
      <c r="G89" s="65"/>
      <c r="H89" s="69"/>
      <c r="I89" s="70"/>
      <c r="J89" s="70"/>
      <c r="K89" s="34" t="s">
        <v>65</v>
      </c>
      <c r="L89" s="77">
        <v>89</v>
      </c>
      <c r="M89" s="77"/>
      <c r="N89" s="72"/>
      <c r="O89" s="79" t="s">
        <v>305</v>
      </c>
      <c r="P89" s="81">
        <v>43479.84568287037</v>
      </c>
      <c r="Q89" s="79" t="s">
        <v>346</v>
      </c>
      <c r="R89" s="79"/>
      <c r="S89" s="79"/>
      <c r="T89" s="79"/>
      <c r="U89" s="79"/>
      <c r="V89" s="83" t="s">
        <v>531</v>
      </c>
      <c r="W89" s="81">
        <v>43479.84568287037</v>
      </c>
      <c r="X89" s="83" t="s">
        <v>582</v>
      </c>
      <c r="Y89" s="79"/>
      <c r="Z89" s="79"/>
      <c r="AA89" s="85" t="s">
        <v>694</v>
      </c>
      <c r="AB89" s="85" t="s">
        <v>770</v>
      </c>
      <c r="AC89" s="79" t="b">
        <v>0</v>
      </c>
      <c r="AD89" s="79">
        <v>1</v>
      </c>
      <c r="AE89" s="85" t="s">
        <v>785</v>
      </c>
      <c r="AF89" s="79" t="b">
        <v>0</v>
      </c>
      <c r="AG89" s="79" t="s">
        <v>788</v>
      </c>
      <c r="AH89" s="79"/>
      <c r="AI89" s="85" t="s">
        <v>775</v>
      </c>
      <c r="AJ89" s="79" t="b">
        <v>0</v>
      </c>
      <c r="AK89" s="79">
        <v>0</v>
      </c>
      <c r="AL89" s="85" t="s">
        <v>775</v>
      </c>
      <c r="AM89" s="79" t="s">
        <v>806</v>
      </c>
      <c r="AN89" s="79" t="b">
        <v>0</v>
      </c>
      <c r="AO89" s="85" t="s">
        <v>770</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232</v>
      </c>
      <c r="B90" s="64" t="s">
        <v>274</v>
      </c>
      <c r="C90" s="65" t="s">
        <v>2101</v>
      </c>
      <c r="D90" s="66">
        <v>3</v>
      </c>
      <c r="E90" s="67" t="s">
        <v>132</v>
      </c>
      <c r="F90" s="68">
        <v>35</v>
      </c>
      <c r="G90" s="65"/>
      <c r="H90" s="69"/>
      <c r="I90" s="70"/>
      <c r="J90" s="70"/>
      <c r="K90" s="34" t="s">
        <v>65</v>
      </c>
      <c r="L90" s="77">
        <v>90</v>
      </c>
      <c r="M90" s="77"/>
      <c r="N90" s="72"/>
      <c r="O90" s="79" t="s">
        <v>305</v>
      </c>
      <c r="P90" s="81">
        <v>43479.84568287037</v>
      </c>
      <c r="Q90" s="79" t="s">
        <v>346</v>
      </c>
      <c r="R90" s="79"/>
      <c r="S90" s="79"/>
      <c r="T90" s="79"/>
      <c r="U90" s="79"/>
      <c r="V90" s="83" t="s">
        <v>531</v>
      </c>
      <c r="W90" s="81">
        <v>43479.84568287037</v>
      </c>
      <c r="X90" s="83" t="s">
        <v>582</v>
      </c>
      <c r="Y90" s="79"/>
      <c r="Z90" s="79"/>
      <c r="AA90" s="85" t="s">
        <v>694</v>
      </c>
      <c r="AB90" s="85" t="s">
        <v>770</v>
      </c>
      <c r="AC90" s="79" t="b">
        <v>0</v>
      </c>
      <c r="AD90" s="79">
        <v>1</v>
      </c>
      <c r="AE90" s="85" t="s">
        <v>785</v>
      </c>
      <c r="AF90" s="79" t="b">
        <v>0</v>
      </c>
      <c r="AG90" s="79" t="s">
        <v>788</v>
      </c>
      <c r="AH90" s="79"/>
      <c r="AI90" s="85" t="s">
        <v>775</v>
      </c>
      <c r="AJ90" s="79" t="b">
        <v>0</v>
      </c>
      <c r="AK90" s="79">
        <v>0</v>
      </c>
      <c r="AL90" s="85" t="s">
        <v>775</v>
      </c>
      <c r="AM90" s="79" t="s">
        <v>806</v>
      </c>
      <c r="AN90" s="79" t="b">
        <v>0</v>
      </c>
      <c r="AO90" s="85" t="s">
        <v>770</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232</v>
      </c>
      <c r="B91" s="64" t="s">
        <v>275</v>
      </c>
      <c r="C91" s="65" t="s">
        <v>2101</v>
      </c>
      <c r="D91" s="66">
        <v>3</v>
      </c>
      <c r="E91" s="67" t="s">
        <v>132</v>
      </c>
      <c r="F91" s="68">
        <v>35</v>
      </c>
      <c r="G91" s="65"/>
      <c r="H91" s="69"/>
      <c r="I91" s="70"/>
      <c r="J91" s="70"/>
      <c r="K91" s="34" t="s">
        <v>65</v>
      </c>
      <c r="L91" s="77">
        <v>91</v>
      </c>
      <c r="M91" s="77"/>
      <c r="N91" s="72"/>
      <c r="O91" s="79" t="s">
        <v>305</v>
      </c>
      <c r="P91" s="81">
        <v>43479.84568287037</v>
      </c>
      <c r="Q91" s="79" t="s">
        <v>346</v>
      </c>
      <c r="R91" s="79"/>
      <c r="S91" s="79"/>
      <c r="T91" s="79"/>
      <c r="U91" s="79"/>
      <c r="V91" s="83" t="s">
        <v>531</v>
      </c>
      <c r="W91" s="81">
        <v>43479.84568287037</v>
      </c>
      <c r="X91" s="83" t="s">
        <v>582</v>
      </c>
      <c r="Y91" s="79"/>
      <c r="Z91" s="79"/>
      <c r="AA91" s="85" t="s">
        <v>694</v>
      </c>
      <c r="AB91" s="85" t="s">
        <v>770</v>
      </c>
      <c r="AC91" s="79" t="b">
        <v>0</v>
      </c>
      <c r="AD91" s="79">
        <v>1</v>
      </c>
      <c r="AE91" s="85" t="s">
        <v>785</v>
      </c>
      <c r="AF91" s="79" t="b">
        <v>0</v>
      </c>
      <c r="AG91" s="79" t="s">
        <v>788</v>
      </c>
      <c r="AH91" s="79"/>
      <c r="AI91" s="85" t="s">
        <v>775</v>
      </c>
      <c r="AJ91" s="79" t="b">
        <v>0</v>
      </c>
      <c r="AK91" s="79">
        <v>0</v>
      </c>
      <c r="AL91" s="85" t="s">
        <v>775</v>
      </c>
      <c r="AM91" s="79" t="s">
        <v>806</v>
      </c>
      <c r="AN91" s="79" t="b">
        <v>0</v>
      </c>
      <c r="AO91" s="85" t="s">
        <v>770</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232</v>
      </c>
      <c r="B92" s="64" t="s">
        <v>276</v>
      </c>
      <c r="C92" s="65" t="s">
        <v>2101</v>
      </c>
      <c r="D92" s="66">
        <v>3</v>
      </c>
      <c r="E92" s="67" t="s">
        <v>132</v>
      </c>
      <c r="F92" s="68">
        <v>35</v>
      </c>
      <c r="G92" s="65"/>
      <c r="H92" s="69"/>
      <c r="I92" s="70"/>
      <c r="J92" s="70"/>
      <c r="K92" s="34" t="s">
        <v>65</v>
      </c>
      <c r="L92" s="77">
        <v>92</v>
      </c>
      <c r="M92" s="77"/>
      <c r="N92" s="72"/>
      <c r="O92" s="79" t="s">
        <v>306</v>
      </c>
      <c r="P92" s="81">
        <v>43479.84568287037</v>
      </c>
      <c r="Q92" s="79" t="s">
        <v>346</v>
      </c>
      <c r="R92" s="79"/>
      <c r="S92" s="79"/>
      <c r="T92" s="79"/>
      <c r="U92" s="79"/>
      <c r="V92" s="83" t="s">
        <v>531</v>
      </c>
      <c r="W92" s="81">
        <v>43479.84568287037</v>
      </c>
      <c r="X92" s="83" t="s">
        <v>582</v>
      </c>
      <c r="Y92" s="79"/>
      <c r="Z92" s="79"/>
      <c r="AA92" s="85" t="s">
        <v>694</v>
      </c>
      <c r="AB92" s="85" t="s">
        <v>770</v>
      </c>
      <c r="AC92" s="79" t="b">
        <v>0</v>
      </c>
      <c r="AD92" s="79">
        <v>1</v>
      </c>
      <c r="AE92" s="85" t="s">
        <v>785</v>
      </c>
      <c r="AF92" s="79" t="b">
        <v>0</v>
      </c>
      <c r="AG92" s="79" t="s">
        <v>788</v>
      </c>
      <c r="AH92" s="79"/>
      <c r="AI92" s="85" t="s">
        <v>775</v>
      </c>
      <c r="AJ92" s="79" t="b">
        <v>0</v>
      </c>
      <c r="AK92" s="79">
        <v>0</v>
      </c>
      <c r="AL92" s="85" t="s">
        <v>775</v>
      </c>
      <c r="AM92" s="79" t="s">
        <v>806</v>
      </c>
      <c r="AN92" s="79" t="b">
        <v>0</v>
      </c>
      <c r="AO92" s="85" t="s">
        <v>770</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225</v>
      </c>
      <c r="B93" s="64" t="s">
        <v>277</v>
      </c>
      <c r="C93" s="65" t="s">
        <v>2101</v>
      </c>
      <c r="D93" s="66">
        <v>3</v>
      </c>
      <c r="E93" s="67" t="s">
        <v>132</v>
      </c>
      <c r="F93" s="68">
        <v>35</v>
      </c>
      <c r="G93" s="65"/>
      <c r="H93" s="69"/>
      <c r="I93" s="70"/>
      <c r="J93" s="70"/>
      <c r="K93" s="34" t="s">
        <v>65</v>
      </c>
      <c r="L93" s="77">
        <v>93</v>
      </c>
      <c r="M93" s="77"/>
      <c r="N93" s="72"/>
      <c r="O93" s="79" t="s">
        <v>305</v>
      </c>
      <c r="P93" s="81">
        <v>43484.73902777778</v>
      </c>
      <c r="Q93" s="79" t="s">
        <v>321</v>
      </c>
      <c r="R93" s="79"/>
      <c r="S93" s="79"/>
      <c r="T93" s="79"/>
      <c r="U93" s="79"/>
      <c r="V93" s="83" t="s">
        <v>524</v>
      </c>
      <c r="W93" s="81">
        <v>43484.73902777778</v>
      </c>
      <c r="X93" s="83" t="s">
        <v>555</v>
      </c>
      <c r="Y93" s="79"/>
      <c r="Z93" s="79"/>
      <c r="AA93" s="85" t="s">
        <v>667</v>
      </c>
      <c r="AB93" s="85" t="s">
        <v>743</v>
      </c>
      <c r="AC93" s="79" t="b">
        <v>0</v>
      </c>
      <c r="AD93" s="79">
        <v>1</v>
      </c>
      <c r="AE93" s="85" t="s">
        <v>776</v>
      </c>
      <c r="AF93" s="79" t="b">
        <v>0</v>
      </c>
      <c r="AG93" s="79" t="s">
        <v>788</v>
      </c>
      <c r="AH93" s="79"/>
      <c r="AI93" s="85" t="s">
        <v>775</v>
      </c>
      <c r="AJ93" s="79" t="b">
        <v>0</v>
      </c>
      <c r="AK93" s="79">
        <v>0</v>
      </c>
      <c r="AL93" s="85" t="s">
        <v>775</v>
      </c>
      <c r="AM93" s="79" t="s">
        <v>806</v>
      </c>
      <c r="AN93" s="79" t="b">
        <v>0</v>
      </c>
      <c r="AO93" s="85" t="s">
        <v>743</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4</v>
      </c>
      <c r="BD93" s="48"/>
      <c r="BE93" s="49"/>
      <c r="BF93" s="48"/>
      <c r="BG93" s="49"/>
      <c r="BH93" s="48"/>
      <c r="BI93" s="49"/>
      <c r="BJ93" s="48"/>
      <c r="BK93" s="49"/>
      <c r="BL93" s="48"/>
    </row>
    <row r="94" spans="1:64" ht="15">
      <c r="A94" s="64" t="s">
        <v>232</v>
      </c>
      <c r="B94" s="64" t="s">
        <v>277</v>
      </c>
      <c r="C94" s="65" t="s">
        <v>2101</v>
      </c>
      <c r="D94" s="66">
        <v>3</v>
      </c>
      <c r="E94" s="67" t="s">
        <v>132</v>
      </c>
      <c r="F94" s="68">
        <v>35</v>
      </c>
      <c r="G94" s="65"/>
      <c r="H94" s="69"/>
      <c r="I94" s="70"/>
      <c r="J94" s="70"/>
      <c r="K94" s="34" t="s">
        <v>65</v>
      </c>
      <c r="L94" s="77">
        <v>94</v>
      </c>
      <c r="M94" s="77"/>
      <c r="N94" s="72"/>
      <c r="O94" s="79" t="s">
        <v>305</v>
      </c>
      <c r="P94" s="81">
        <v>43479.86592592593</v>
      </c>
      <c r="Q94" s="79" t="s">
        <v>347</v>
      </c>
      <c r="R94" s="79"/>
      <c r="S94" s="79"/>
      <c r="T94" s="79" t="s">
        <v>475</v>
      </c>
      <c r="U94" s="79"/>
      <c r="V94" s="83" t="s">
        <v>531</v>
      </c>
      <c r="W94" s="81">
        <v>43479.86592592593</v>
      </c>
      <c r="X94" s="83" t="s">
        <v>583</v>
      </c>
      <c r="Y94" s="79"/>
      <c r="Z94" s="79"/>
      <c r="AA94" s="85" t="s">
        <v>695</v>
      </c>
      <c r="AB94" s="79"/>
      <c r="AC94" s="79" t="b">
        <v>0</v>
      </c>
      <c r="AD94" s="79">
        <v>1</v>
      </c>
      <c r="AE94" s="85" t="s">
        <v>775</v>
      </c>
      <c r="AF94" s="79" t="b">
        <v>0</v>
      </c>
      <c r="AG94" s="79" t="s">
        <v>788</v>
      </c>
      <c r="AH94" s="79"/>
      <c r="AI94" s="85" t="s">
        <v>775</v>
      </c>
      <c r="AJ94" s="79" t="b">
        <v>0</v>
      </c>
      <c r="AK94" s="79">
        <v>0</v>
      </c>
      <c r="AL94" s="85" t="s">
        <v>775</v>
      </c>
      <c r="AM94" s="79" t="s">
        <v>806</v>
      </c>
      <c r="AN94" s="79" t="b">
        <v>0</v>
      </c>
      <c r="AO94" s="85" t="s">
        <v>695</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4</v>
      </c>
      <c r="BD94" s="48"/>
      <c r="BE94" s="49"/>
      <c r="BF94" s="48"/>
      <c r="BG94" s="49"/>
      <c r="BH94" s="48"/>
      <c r="BI94" s="49"/>
      <c r="BJ94" s="48"/>
      <c r="BK94" s="49"/>
      <c r="BL94" s="48"/>
    </row>
    <row r="95" spans="1:64" ht="15">
      <c r="A95" s="64" t="s">
        <v>232</v>
      </c>
      <c r="B95" s="64" t="s">
        <v>278</v>
      </c>
      <c r="C95" s="65" t="s">
        <v>2102</v>
      </c>
      <c r="D95" s="66">
        <v>4.4</v>
      </c>
      <c r="E95" s="67" t="s">
        <v>136</v>
      </c>
      <c r="F95" s="68">
        <v>30.4</v>
      </c>
      <c r="G95" s="65"/>
      <c r="H95" s="69"/>
      <c r="I95" s="70"/>
      <c r="J95" s="70"/>
      <c r="K95" s="34" t="s">
        <v>65</v>
      </c>
      <c r="L95" s="77">
        <v>95</v>
      </c>
      <c r="M95" s="77"/>
      <c r="N95" s="72"/>
      <c r="O95" s="79" t="s">
        <v>305</v>
      </c>
      <c r="P95" s="81">
        <v>43479.86592592593</v>
      </c>
      <c r="Q95" s="79" t="s">
        <v>347</v>
      </c>
      <c r="R95" s="79"/>
      <c r="S95" s="79"/>
      <c r="T95" s="79" t="s">
        <v>475</v>
      </c>
      <c r="U95" s="79"/>
      <c r="V95" s="83" t="s">
        <v>531</v>
      </c>
      <c r="W95" s="81">
        <v>43479.86592592593</v>
      </c>
      <c r="X95" s="83" t="s">
        <v>583</v>
      </c>
      <c r="Y95" s="79"/>
      <c r="Z95" s="79"/>
      <c r="AA95" s="85" t="s">
        <v>695</v>
      </c>
      <c r="AB95" s="79"/>
      <c r="AC95" s="79" t="b">
        <v>0</v>
      </c>
      <c r="AD95" s="79">
        <v>1</v>
      </c>
      <c r="AE95" s="85" t="s">
        <v>775</v>
      </c>
      <c r="AF95" s="79" t="b">
        <v>0</v>
      </c>
      <c r="AG95" s="79" t="s">
        <v>788</v>
      </c>
      <c r="AH95" s="79"/>
      <c r="AI95" s="85" t="s">
        <v>775</v>
      </c>
      <c r="AJ95" s="79" t="b">
        <v>0</v>
      </c>
      <c r="AK95" s="79">
        <v>0</v>
      </c>
      <c r="AL95" s="85" t="s">
        <v>775</v>
      </c>
      <c r="AM95" s="79" t="s">
        <v>806</v>
      </c>
      <c r="AN95" s="79" t="b">
        <v>0</v>
      </c>
      <c r="AO95" s="85" t="s">
        <v>695</v>
      </c>
      <c r="AP95" s="79" t="s">
        <v>176</v>
      </c>
      <c r="AQ95" s="79">
        <v>0</v>
      </c>
      <c r="AR95" s="79">
        <v>0</v>
      </c>
      <c r="AS95" s="79"/>
      <c r="AT95" s="79"/>
      <c r="AU95" s="79"/>
      <c r="AV95" s="79"/>
      <c r="AW95" s="79"/>
      <c r="AX95" s="79"/>
      <c r="AY95" s="79"/>
      <c r="AZ95" s="79"/>
      <c r="BA95">
        <v>2</v>
      </c>
      <c r="BB95" s="78" t="str">
        <f>REPLACE(INDEX(GroupVertices[Group],MATCH(Edges[[#This Row],[Vertex 1]],GroupVertices[Vertex],0)),1,1,"")</f>
        <v>1</v>
      </c>
      <c r="BC95" s="78" t="str">
        <f>REPLACE(INDEX(GroupVertices[Group],MATCH(Edges[[#This Row],[Vertex 2]],GroupVertices[Vertex],0)),1,1,"")</f>
        <v>1</v>
      </c>
      <c r="BD95" s="48">
        <v>3</v>
      </c>
      <c r="BE95" s="49">
        <v>9.375</v>
      </c>
      <c r="BF95" s="48">
        <v>0</v>
      </c>
      <c r="BG95" s="49">
        <v>0</v>
      </c>
      <c r="BH95" s="48">
        <v>0</v>
      </c>
      <c r="BI95" s="49">
        <v>0</v>
      </c>
      <c r="BJ95" s="48">
        <v>29</v>
      </c>
      <c r="BK95" s="49">
        <v>90.625</v>
      </c>
      <c r="BL95" s="48">
        <v>32</v>
      </c>
    </row>
    <row r="96" spans="1:64" ht="15">
      <c r="A96" s="64" t="s">
        <v>232</v>
      </c>
      <c r="B96" s="64" t="s">
        <v>278</v>
      </c>
      <c r="C96" s="65" t="s">
        <v>2102</v>
      </c>
      <c r="D96" s="66">
        <v>4.4</v>
      </c>
      <c r="E96" s="67" t="s">
        <v>136</v>
      </c>
      <c r="F96" s="68">
        <v>30.4</v>
      </c>
      <c r="G96" s="65"/>
      <c r="H96" s="69"/>
      <c r="I96" s="70"/>
      <c r="J96" s="70"/>
      <c r="K96" s="34" t="s">
        <v>65</v>
      </c>
      <c r="L96" s="77">
        <v>96</v>
      </c>
      <c r="M96" s="77"/>
      <c r="N96" s="72"/>
      <c r="O96" s="79" t="s">
        <v>305</v>
      </c>
      <c r="P96" s="81">
        <v>43480.54736111111</v>
      </c>
      <c r="Q96" s="79" t="s">
        <v>348</v>
      </c>
      <c r="R96" s="83" t="s">
        <v>423</v>
      </c>
      <c r="S96" s="79" t="s">
        <v>458</v>
      </c>
      <c r="T96" s="79" t="s">
        <v>467</v>
      </c>
      <c r="U96" s="79"/>
      <c r="V96" s="83" t="s">
        <v>531</v>
      </c>
      <c r="W96" s="81">
        <v>43480.54736111111</v>
      </c>
      <c r="X96" s="83" t="s">
        <v>584</v>
      </c>
      <c r="Y96" s="79"/>
      <c r="Z96" s="79"/>
      <c r="AA96" s="85" t="s">
        <v>696</v>
      </c>
      <c r="AB96" s="79"/>
      <c r="AC96" s="79" t="b">
        <v>0</v>
      </c>
      <c r="AD96" s="79">
        <v>4</v>
      </c>
      <c r="AE96" s="85" t="s">
        <v>775</v>
      </c>
      <c r="AF96" s="79" t="b">
        <v>0</v>
      </c>
      <c r="AG96" s="79" t="s">
        <v>788</v>
      </c>
      <c r="AH96" s="79"/>
      <c r="AI96" s="85" t="s">
        <v>775</v>
      </c>
      <c r="AJ96" s="79" t="b">
        <v>0</v>
      </c>
      <c r="AK96" s="79">
        <v>4</v>
      </c>
      <c r="AL96" s="85" t="s">
        <v>775</v>
      </c>
      <c r="AM96" s="79" t="s">
        <v>806</v>
      </c>
      <c r="AN96" s="79" t="b">
        <v>0</v>
      </c>
      <c r="AO96" s="85" t="s">
        <v>696</v>
      </c>
      <c r="AP96" s="79" t="s">
        <v>176</v>
      </c>
      <c r="AQ96" s="79">
        <v>0</v>
      </c>
      <c r="AR96" s="79">
        <v>0</v>
      </c>
      <c r="AS96" s="79"/>
      <c r="AT96" s="79"/>
      <c r="AU96" s="79"/>
      <c r="AV96" s="79"/>
      <c r="AW96" s="79"/>
      <c r="AX96" s="79"/>
      <c r="AY96" s="79"/>
      <c r="AZ96" s="79"/>
      <c r="BA96">
        <v>2</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232</v>
      </c>
      <c r="B97" s="64" t="s">
        <v>279</v>
      </c>
      <c r="C97" s="65" t="s">
        <v>2101</v>
      </c>
      <c r="D97" s="66">
        <v>3</v>
      </c>
      <c r="E97" s="67" t="s">
        <v>132</v>
      </c>
      <c r="F97" s="68">
        <v>35</v>
      </c>
      <c r="G97" s="65"/>
      <c r="H97" s="69"/>
      <c r="I97" s="70"/>
      <c r="J97" s="70"/>
      <c r="K97" s="34" t="s">
        <v>65</v>
      </c>
      <c r="L97" s="77">
        <v>97</v>
      </c>
      <c r="M97" s="77"/>
      <c r="N97" s="72"/>
      <c r="O97" s="79" t="s">
        <v>306</v>
      </c>
      <c r="P97" s="81">
        <v>43479.8422337963</v>
      </c>
      <c r="Q97" s="79" t="s">
        <v>349</v>
      </c>
      <c r="R97" s="79"/>
      <c r="S97" s="79"/>
      <c r="T97" s="79"/>
      <c r="U97" s="79"/>
      <c r="V97" s="83" t="s">
        <v>531</v>
      </c>
      <c r="W97" s="81">
        <v>43479.8422337963</v>
      </c>
      <c r="X97" s="83" t="s">
        <v>585</v>
      </c>
      <c r="Y97" s="79"/>
      <c r="Z97" s="79"/>
      <c r="AA97" s="85" t="s">
        <v>697</v>
      </c>
      <c r="AB97" s="85" t="s">
        <v>687</v>
      </c>
      <c r="AC97" s="79" t="b">
        <v>0</v>
      </c>
      <c r="AD97" s="79">
        <v>0</v>
      </c>
      <c r="AE97" s="85" t="s">
        <v>776</v>
      </c>
      <c r="AF97" s="79" t="b">
        <v>0</v>
      </c>
      <c r="AG97" s="79" t="s">
        <v>789</v>
      </c>
      <c r="AH97" s="79"/>
      <c r="AI97" s="85" t="s">
        <v>775</v>
      </c>
      <c r="AJ97" s="79" t="b">
        <v>0</v>
      </c>
      <c r="AK97" s="79">
        <v>0</v>
      </c>
      <c r="AL97" s="85" t="s">
        <v>775</v>
      </c>
      <c r="AM97" s="79" t="s">
        <v>806</v>
      </c>
      <c r="AN97" s="79" t="b">
        <v>0</v>
      </c>
      <c r="AO97" s="85" t="s">
        <v>687</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1</v>
      </c>
      <c r="BK97" s="49">
        <v>100</v>
      </c>
      <c r="BL97" s="48">
        <v>1</v>
      </c>
    </row>
    <row r="98" spans="1:64" ht="15">
      <c r="A98" s="64" t="s">
        <v>232</v>
      </c>
      <c r="B98" s="64" t="s">
        <v>279</v>
      </c>
      <c r="C98" s="65" t="s">
        <v>2101</v>
      </c>
      <c r="D98" s="66">
        <v>3</v>
      </c>
      <c r="E98" s="67" t="s">
        <v>132</v>
      </c>
      <c r="F98" s="68">
        <v>35</v>
      </c>
      <c r="G98" s="65"/>
      <c r="H98" s="69"/>
      <c r="I98" s="70"/>
      <c r="J98" s="70"/>
      <c r="K98" s="34" t="s">
        <v>65</v>
      </c>
      <c r="L98" s="77">
        <v>98</v>
      </c>
      <c r="M98" s="77"/>
      <c r="N98" s="72"/>
      <c r="O98" s="79" t="s">
        <v>305</v>
      </c>
      <c r="P98" s="81">
        <v>43480.54736111111</v>
      </c>
      <c r="Q98" s="79" t="s">
        <v>348</v>
      </c>
      <c r="R98" s="83" t="s">
        <v>423</v>
      </c>
      <c r="S98" s="79" t="s">
        <v>458</v>
      </c>
      <c r="T98" s="79" t="s">
        <v>467</v>
      </c>
      <c r="U98" s="79"/>
      <c r="V98" s="83" t="s">
        <v>531</v>
      </c>
      <c r="W98" s="81">
        <v>43480.54736111111</v>
      </c>
      <c r="X98" s="83" t="s">
        <v>584</v>
      </c>
      <c r="Y98" s="79"/>
      <c r="Z98" s="79"/>
      <c r="AA98" s="85" t="s">
        <v>696</v>
      </c>
      <c r="AB98" s="79"/>
      <c r="AC98" s="79" t="b">
        <v>0</v>
      </c>
      <c r="AD98" s="79">
        <v>4</v>
      </c>
      <c r="AE98" s="85" t="s">
        <v>775</v>
      </c>
      <c r="AF98" s="79" t="b">
        <v>0</v>
      </c>
      <c r="AG98" s="79" t="s">
        <v>788</v>
      </c>
      <c r="AH98" s="79"/>
      <c r="AI98" s="85" t="s">
        <v>775</v>
      </c>
      <c r="AJ98" s="79" t="b">
        <v>0</v>
      </c>
      <c r="AK98" s="79">
        <v>4</v>
      </c>
      <c r="AL98" s="85" t="s">
        <v>775</v>
      </c>
      <c r="AM98" s="79" t="s">
        <v>806</v>
      </c>
      <c r="AN98" s="79" t="b">
        <v>0</v>
      </c>
      <c r="AO98" s="85" t="s">
        <v>696</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234</v>
      </c>
      <c r="B99" s="64" t="s">
        <v>243</v>
      </c>
      <c r="C99" s="65" t="s">
        <v>2101</v>
      </c>
      <c r="D99" s="66">
        <v>3</v>
      </c>
      <c r="E99" s="67" t="s">
        <v>132</v>
      </c>
      <c r="F99" s="68">
        <v>35</v>
      </c>
      <c r="G99" s="65"/>
      <c r="H99" s="69"/>
      <c r="I99" s="70"/>
      <c r="J99" s="70"/>
      <c r="K99" s="34" t="s">
        <v>65</v>
      </c>
      <c r="L99" s="77">
        <v>99</v>
      </c>
      <c r="M99" s="77"/>
      <c r="N99" s="72"/>
      <c r="O99" s="79" t="s">
        <v>305</v>
      </c>
      <c r="P99" s="81">
        <v>43480.574537037035</v>
      </c>
      <c r="Q99" s="79" t="s">
        <v>314</v>
      </c>
      <c r="R99" s="79"/>
      <c r="S99" s="79"/>
      <c r="T99" s="79"/>
      <c r="U99" s="79"/>
      <c r="V99" s="83" t="s">
        <v>532</v>
      </c>
      <c r="W99" s="81">
        <v>43480.574537037035</v>
      </c>
      <c r="X99" s="83" t="s">
        <v>586</v>
      </c>
      <c r="Y99" s="79"/>
      <c r="Z99" s="79"/>
      <c r="AA99" s="85" t="s">
        <v>698</v>
      </c>
      <c r="AB99" s="79"/>
      <c r="AC99" s="79" t="b">
        <v>0</v>
      </c>
      <c r="AD99" s="79">
        <v>0</v>
      </c>
      <c r="AE99" s="85" t="s">
        <v>775</v>
      </c>
      <c r="AF99" s="79" t="b">
        <v>0</v>
      </c>
      <c r="AG99" s="79" t="s">
        <v>788</v>
      </c>
      <c r="AH99" s="79"/>
      <c r="AI99" s="85" t="s">
        <v>775</v>
      </c>
      <c r="AJ99" s="79" t="b">
        <v>0</v>
      </c>
      <c r="AK99" s="79">
        <v>0</v>
      </c>
      <c r="AL99" s="85" t="s">
        <v>696</v>
      </c>
      <c r="AM99" s="79" t="s">
        <v>811</v>
      </c>
      <c r="AN99" s="79" t="b">
        <v>0</v>
      </c>
      <c r="AO99" s="85" t="s">
        <v>696</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234</v>
      </c>
      <c r="B100" s="64" t="s">
        <v>232</v>
      </c>
      <c r="C100" s="65" t="s">
        <v>2101</v>
      </c>
      <c r="D100" s="66">
        <v>3</v>
      </c>
      <c r="E100" s="67" t="s">
        <v>132</v>
      </c>
      <c r="F100" s="68">
        <v>35</v>
      </c>
      <c r="G100" s="65"/>
      <c r="H100" s="69"/>
      <c r="I100" s="70"/>
      <c r="J100" s="70"/>
      <c r="K100" s="34" t="s">
        <v>66</v>
      </c>
      <c r="L100" s="77">
        <v>100</v>
      </c>
      <c r="M100" s="77"/>
      <c r="N100" s="72"/>
      <c r="O100" s="79" t="s">
        <v>305</v>
      </c>
      <c r="P100" s="81">
        <v>43480.574537037035</v>
      </c>
      <c r="Q100" s="79" t="s">
        <v>314</v>
      </c>
      <c r="R100" s="79"/>
      <c r="S100" s="79"/>
      <c r="T100" s="79"/>
      <c r="U100" s="79"/>
      <c r="V100" s="83" t="s">
        <v>532</v>
      </c>
      <c r="W100" s="81">
        <v>43480.574537037035</v>
      </c>
      <c r="X100" s="83" t="s">
        <v>586</v>
      </c>
      <c r="Y100" s="79"/>
      <c r="Z100" s="79"/>
      <c r="AA100" s="85" t="s">
        <v>698</v>
      </c>
      <c r="AB100" s="79"/>
      <c r="AC100" s="79" t="b">
        <v>0</v>
      </c>
      <c r="AD100" s="79">
        <v>0</v>
      </c>
      <c r="AE100" s="85" t="s">
        <v>775</v>
      </c>
      <c r="AF100" s="79" t="b">
        <v>0</v>
      </c>
      <c r="AG100" s="79" t="s">
        <v>788</v>
      </c>
      <c r="AH100" s="79"/>
      <c r="AI100" s="85" t="s">
        <v>775</v>
      </c>
      <c r="AJ100" s="79" t="b">
        <v>0</v>
      </c>
      <c r="AK100" s="79">
        <v>0</v>
      </c>
      <c r="AL100" s="85" t="s">
        <v>696</v>
      </c>
      <c r="AM100" s="79" t="s">
        <v>811</v>
      </c>
      <c r="AN100" s="79" t="b">
        <v>0</v>
      </c>
      <c r="AO100" s="85" t="s">
        <v>696</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1</v>
      </c>
      <c r="BD100" s="48">
        <v>2</v>
      </c>
      <c r="BE100" s="49">
        <v>7.407407407407407</v>
      </c>
      <c r="BF100" s="48">
        <v>0</v>
      </c>
      <c r="BG100" s="49">
        <v>0</v>
      </c>
      <c r="BH100" s="48">
        <v>0</v>
      </c>
      <c r="BI100" s="49">
        <v>0</v>
      </c>
      <c r="BJ100" s="48">
        <v>25</v>
      </c>
      <c r="BK100" s="49">
        <v>92.5925925925926</v>
      </c>
      <c r="BL100" s="48">
        <v>27</v>
      </c>
    </row>
    <row r="101" spans="1:64" ht="15">
      <c r="A101" s="64" t="s">
        <v>232</v>
      </c>
      <c r="B101" s="64" t="s">
        <v>234</v>
      </c>
      <c r="C101" s="65" t="s">
        <v>2103</v>
      </c>
      <c r="D101" s="66">
        <v>5.8</v>
      </c>
      <c r="E101" s="67" t="s">
        <v>136</v>
      </c>
      <c r="F101" s="68">
        <v>25.8</v>
      </c>
      <c r="G101" s="65"/>
      <c r="H101" s="69"/>
      <c r="I101" s="70"/>
      <c r="J101" s="70"/>
      <c r="K101" s="34" t="s">
        <v>66</v>
      </c>
      <c r="L101" s="77">
        <v>101</v>
      </c>
      <c r="M101" s="77"/>
      <c r="N101" s="72"/>
      <c r="O101" s="79" t="s">
        <v>305</v>
      </c>
      <c r="P101" s="81">
        <v>43479.814375</v>
      </c>
      <c r="Q101" s="79" t="s">
        <v>342</v>
      </c>
      <c r="R101" s="79"/>
      <c r="S101" s="79"/>
      <c r="T101" s="79" t="s">
        <v>472</v>
      </c>
      <c r="U101" s="79"/>
      <c r="V101" s="83" t="s">
        <v>531</v>
      </c>
      <c r="W101" s="81">
        <v>43479.814375</v>
      </c>
      <c r="X101" s="83" t="s">
        <v>578</v>
      </c>
      <c r="Y101" s="79"/>
      <c r="Z101" s="79"/>
      <c r="AA101" s="85" t="s">
        <v>690</v>
      </c>
      <c r="AB101" s="85" t="s">
        <v>768</v>
      </c>
      <c r="AC101" s="79" t="b">
        <v>0</v>
      </c>
      <c r="AD101" s="79">
        <v>2</v>
      </c>
      <c r="AE101" s="85" t="s">
        <v>783</v>
      </c>
      <c r="AF101" s="79" t="b">
        <v>0</v>
      </c>
      <c r="AG101" s="79" t="s">
        <v>788</v>
      </c>
      <c r="AH101" s="79"/>
      <c r="AI101" s="85" t="s">
        <v>775</v>
      </c>
      <c r="AJ101" s="79" t="b">
        <v>0</v>
      </c>
      <c r="AK101" s="79">
        <v>0</v>
      </c>
      <c r="AL101" s="85" t="s">
        <v>775</v>
      </c>
      <c r="AM101" s="79" t="s">
        <v>806</v>
      </c>
      <c r="AN101" s="79" t="b">
        <v>0</v>
      </c>
      <c r="AO101" s="85" t="s">
        <v>768</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1</v>
      </c>
      <c r="BC101" s="78" t="str">
        <f>REPLACE(INDEX(GroupVertices[Group],MATCH(Edges[[#This Row],[Vertex 2]],GroupVertices[Vertex],0)),1,1,"")</f>
        <v>3</v>
      </c>
      <c r="BD101" s="48">
        <v>1</v>
      </c>
      <c r="BE101" s="49">
        <v>2.5641025641025643</v>
      </c>
      <c r="BF101" s="48">
        <v>0</v>
      </c>
      <c r="BG101" s="49">
        <v>0</v>
      </c>
      <c r="BH101" s="48">
        <v>0</v>
      </c>
      <c r="BI101" s="49">
        <v>0</v>
      </c>
      <c r="BJ101" s="48">
        <v>38</v>
      </c>
      <c r="BK101" s="49">
        <v>97.43589743589743</v>
      </c>
      <c r="BL101" s="48">
        <v>39</v>
      </c>
    </row>
    <row r="102" spans="1:64" ht="15">
      <c r="A102" s="64" t="s">
        <v>232</v>
      </c>
      <c r="B102" s="64" t="s">
        <v>234</v>
      </c>
      <c r="C102" s="65" t="s">
        <v>2103</v>
      </c>
      <c r="D102" s="66">
        <v>5.8</v>
      </c>
      <c r="E102" s="67" t="s">
        <v>136</v>
      </c>
      <c r="F102" s="68">
        <v>25.8</v>
      </c>
      <c r="G102" s="65"/>
      <c r="H102" s="69"/>
      <c r="I102" s="70"/>
      <c r="J102" s="70"/>
      <c r="K102" s="34" t="s">
        <v>66</v>
      </c>
      <c r="L102" s="77">
        <v>102</v>
      </c>
      <c r="M102" s="77"/>
      <c r="N102" s="72"/>
      <c r="O102" s="79" t="s">
        <v>305</v>
      </c>
      <c r="P102" s="81">
        <v>43479.840219907404</v>
      </c>
      <c r="Q102" s="79" t="s">
        <v>345</v>
      </c>
      <c r="R102" s="79"/>
      <c r="S102" s="79"/>
      <c r="T102" s="79" t="s">
        <v>467</v>
      </c>
      <c r="U102" s="79"/>
      <c r="V102" s="83" t="s">
        <v>531</v>
      </c>
      <c r="W102" s="81">
        <v>43479.840219907404</v>
      </c>
      <c r="X102" s="83" t="s">
        <v>581</v>
      </c>
      <c r="Y102" s="79"/>
      <c r="Z102" s="79"/>
      <c r="AA102" s="85" t="s">
        <v>693</v>
      </c>
      <c r="AB102" s="79"/>
      <c r="AC102" s="79" t="b">
        <v>0</v>
      </c>
      <c r="AD102" s="79">
        <v>2</v>
      </c>
      <c r="AE102" s="85" t="s">
        <v>775</v>
      </c>
      <c r="AF102" s="79" t="b">
        <v>0</v>
      </c>
      <c r="AG102" s="79" t="s">
        <v>788</v>
      </c>
      <c r="AH102" s="79"/>
      <c r="AI102" s="85" t="s">
        <v>775</v>
      </c>
      <c r="AJ102" s="79" t="b">
        <v>0</v>
      </c>
      <c r="AK102" s="79">
        <v>0</v>
      </c>
      <c r="AL102" s="85" t="s">
        <v>775</v>
      </c>
      <c r="AM102" s="79" t="s">
        <v>806</v>
      </c>
      <c r="AN102" s="79" t="b">
        <v>0</v>
      </c>
      <c r="AO102" s="85" t="s">
        <v>693</v>
      </c>
      <c r="AP102" s="79" t="s">
        <v>176</v>
      </c>
      <c r="AQ102" s="79">
        <v>0</v>
      </c>
      <c r="AR102" s="79">
        <v>0</v>
      </c>
      <c r="AS102" s="79"/>
      <c r="AT102" s="79"/>
      <c r="AU102" s="79"/>
      <c r="AV102" s="79"/>
      <c r="AW102" s="79"/>
      <c r="AX102" s="79"/>
      <c r="AY102" s="79"/>
      <c r="AZ102" s="79"/>
      <c r="BA102">
        <v>3</v>
      </c>
      <c r="BB102" s="78" t="str">
        <f>REPLACE(INDEX(GroupVertices[Group],MATCH(Edges[[#This Row],[Vertex 1]],GroupVertices[Vertex],0)),1,1,"")</f>
        <v>1</v>
      </c>
      <c r="BC102" s="78" t="str">
        <f>REPLACE(INDEX(GroupVertices[Group],MATCH(Edges[[#This Row],[Vertex 2]],GroupVertices[Vertex],0)),1,1,"")</f>
        <v>3</v>
      </c>
      <c r="BD102" s="48">
        <v>1</v>
      </c>
      <c r="BE102" s="49">
        <v>4.3478260869565215</v>
      </c>
      <c r="BF102" s="48">
        <v>4</v>
      </c>
      <c r="BG102" s="49">
        <v>17.391304347826086</v>
      </c>
      <c r="BH102" s="48">
        <v>0</v>
      </c>
      <c r="BI102" s="49">
        <v>0</v>
      </c>
      <c r="BJ102" s="48">
        <v>18</v>
      </c>
      <c r="BK102" s="49">
        <v>78.26086956521739</v>
      </c>
      <c r="BL102" s="48">
        <v>23</v>
      </c>
    </row>
    <row r="103" spans="1:64" ht="15">
      <c r="A103" s="64" t="s">
        <v>232</v>
      </c>
      <c r="B103" s="64" t="s">
        <v>234</v>
      </c>
      <c r="C103" s="65" t="s">
        <v>2103</v>
      </c>
      <c r="D103" s="66">
        <v>5.8</v>
      </c>
      <c r="E103" s="67" t="s">
        <v>136</v>
      </c>
      <c r="F103" s="68">
        <v>25.8</v>
      </c>
      <c r="G103" s="65"/>
      <c r="H103" s="69"/>
      <c r="I103" s="70"/>
      <c r="J103" s="70"/>
      <c r="K103" s="34" t="s">
        <v>66</v>
      </c>
      <c r="L103" s="77">
        <v>103</v>
      </c>
      <c r="M103" s="77"/>
      <c r="N103" s="72"/>
      <c r="O103" s="79" t="s">
        <v>305</v>
      </c>
      <c r="P103" s="81">
        <v>43480.54736111111</v>
      </c>
      <c r="Q103" s="79" t="s">
        <v>348</v>
      </c>
      <c r="R103" s="83" t="s">
        <v>423</v>
      </c>
      <c r="S103" s="79" t="s">
        <v>458</v>
      </c>
      <c r="T103" s="79" t="s">
        <v>467</v>
      </c>
      <c r="U103" s="79"/>
      <c r="V103" s="83" t="s">
        <v>531</v>
      </c>
      <c r="W103" s="81">
        <v>43480.54736111111</v>
      </c>
      <c r="X103" s="83" t="s">
        <v>584</v>
      </c>
      <c r="Y103" s="79"/>
      <c r="Z103" s="79"/>
      <c r="AA103" s="85" t="s">
        <v>696</v>
      </c>
      <c r="AB103" s="79"/>
      <c r="AC103" s="79" t="b">
        <v>0</v>
      </c>
      <c r="AD103" s="79">
        <v>4</v>
      </c>
      <c r="AE103" s="85" t="s">
        <v>775</v>
      </c>
      <c r="AF103" s="79" t="b">
        <v>0</v>
      </c>
      <c r="AG103" s="79" t="s">
        <v>788</v>
      </c>
      <c r="AH103" s="79"/>
      <c r="AI103" s="85" t="s">
        <v>775</v>
      </c>
      <c r="AJ103" s="79" t="b">
        <v>0</v>
      </c>
      <c r="AK103" s="79">
        <v>4</v>
      </c>
      <c r="AL103" s="85" t="s">
        <v>775</v>
      </c>
      <c r="AM103" s="79" t="s">
        <v>806</v>
      </c>
      <c r="AN103" s="79" t="b">
        <v>0</v>
      </c>
      <c r="AO103" s="85" t="s">
        <v>696</v>
      </c>
      <c r="AP103" s="79" t="s">
        <v>176</v>
      </c>
      <c r="AQ103" s="79">
        <v>0</v>
      </c>
      <c r="AR103" s="79">
        <v>0</v>
      </c>
      <c r="AS103" s="79"/>
      <c r="AT103" s="79"/>
      <c r="AU103" s="79"/>
      <c r="AV103" s="79"/>
      <c r="AW103" s="79"/>
      <c r="AX103" s="79"/>
      <c r="AY103" s="79"/>
      <c r="AZ103" s="79"/>
      <c r="BA103">
        <v>3</v>
      </c>
      <c r="BB103" s="78" t="str">
        <f>REPLACE(INDEX(GroupVertices[Group],MATCH(Edges[[#This Row],[Vertex 1]],GroupVertices[Vertex],0)),1,1,"")</f>
        <v>1</v>
      </c>
      <c r="BC103" s="78" t="str">
        <f>REPLACE(INDEX(GroupVertices[Group],MATCH(Edges[[#This Row],[Vertex 2]],GroupVertices[Vertex],0)),1,1,"")</f>
        <v>3</v>
      </c>
      <c r="BD103" s="48"/>
      <c r="BE103" s="49"/>
      <c r="BF103" s="48"/>
      <c r="BG103" s="49"/>
      <c r="BH103" s="48"/>
      <c r="BI103" s="49"/>
      <c r="BJ103" s="48"/>
      <c r="BK103" s="49"/>
      <c r="BL103" s="48"/>
    </row>
    <row r="104" spans="1:64" ht="15">
      <c r="A104" s="64" t="s">
        <v>232</v>
      </c>
      <c r="B104" s="64" t="s">
        <v>280</v>
      </c>
      <c r="C104" s="65" t="s">
        <v>2101</v>
      </c>
      <c r="D104" s="66">
        <v>3</v>
      </c>
      <c r="E104" s="67" t="s">
        <v>132</v>
      </c>
      <c r="F104" s="68">
        <v>35</v>
      </c>
      <c r="G104" s="65"/>
      <c r="H104" s="69"/>
      <c r="I104" s="70"/>
      <c r="J104" s="70"/>
      <c r="K104" s="34" t="s">
        <v>65</v>
      </c>
      <c r="L104" s="77">
        <v>104</v>
      </c>
      <c r="M104" s="77"/>
      <c r="N104" s="72"/>
      <c r="O104" s="79" t="s">
        <v>305</v>
      </c>
      <c r="P104" s="81">
        <v>43480.54736111111</v>
      </c>
      <c r="Q104" s="79" t="s">
        <v>348</v>
      </c>
      <c r="R104" s="83" t="s">
        <v>423</v>
      </c>
      <c r="S104" s="79" t="s">
        <v>458</v>
      </c>
      <c r="T104" s="79" t="s">
        <v>467</v>
      </c>
      <c r="U104" s="79"/>
      <c r="V104" s="83" t="s">
        <v>531</v>
      </c>
      <c r="W104" s="81">
        <v>43480.54736111111</v>
      </c>
      <c r="X104" s="83" t="s">
        <v>584</v>
      </c>
      <c r="Y104" s="79"/>
      <c r="Z104" s="79"/>
      <c r="AA104" s="85" t="s">
        <v>696</v>
      </c>
      <c r="AB104" s="79"/>
      <c r="AC104" s="79" t="b">
        <v>0</v>
      </c>
      <c r="AD104" s="79">
        <v>4</v>
      </c>
      <c r="AE104" s="85" t="s">
        <v>775</v>
      </c>
      <c r="AF104" s="79" t="b">
        <v>0</v>
      </c>
      <c r="AG104" s="79" t="s">
        <v>788</v>
      </c>
      <c r="AH104" s="79"/>
      <c r="AI104" s="85" t="s">
        <v>775</v>
      </c>
      <c r="AJ104" s="79" t="b">
        <v>0</v>
      </c>
      <c r="AK104" s="79">
        <v>4</v>
      </c>
      <c r="AL104" s="85" t="s">
        <v>775</v>
      </c>
      <c r="AM104" s="79" t="s">
        <v>806</v>
      </c>
      <c r="AN104" s="79" t="b">
        <v>0</v>
      </c>
      <c r="AO104" s="85" t="s">
        <v>696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2</v>
      </c>
      <c r="BE104" s="49">
        <v>5</v>
      </c>
      <c r="BF104" s="48">
        <v>0</v>
      </c>
      <c r="BG104" s="49">
        <v>0</v>
      </c>
      <c r="BH104" s="48">
        <v>0</v>
      </c>
      <c r="BI104" s="49">
        <v>0</v>
      </c>
      <c r="BJ104" s="48">
        <v>38</v>
      </c>
      <c r="BK104" s="49">
        <v>95</v>
      </c>
      <c r="BL104" s="48">
        <v>40</v>
      </c>
    </row>
    <row r="105" spans="1:64" ht="15">
      <c r="A105" s="64" t="s">
        <v>232</v>
      </c>
      <c r="B105" s="64" t="s">
        <v>281</v>
      </c>
      <c r="C105" s="65" t="s">
        <v>2101</v>
      </c>
      <c r="D105" s="66">
        <v>3</v>
      </c>
      <c r="E105" s="67" t="s">
        <v>132</v>
      </c>
      <c r="F105" s="68">
        <v>35</v>
      </c>
      <c r="G105" s="65"/>
      <c r="H105" s="69"/>
      <c r="I105" s="70"/>
      <c r="J105" s="70"/>
      <c r="K105" s="34" t="s">
        <v>65</v>
      </c>
      <c r="L105" s="77">
        <v>105</v>
      </c>
      <c r="M105" s="77"/>
      <c r="N105" s="72"/>
      <c r="O105" s="79" t="s">
        <v>305</v>
      </c>
      <c r="P105" s="81">
        <v>43480.549479166664</v>
      </c>
      <c r="Q105" s="79" t="s">
        <v>350</v>
      </c>
      <c r="R105" s="79"/>
      <c r="S105" s="79"/>
      <c r="T105" s="79"/>
      <c r="U105" s="79"/>
      <c r="V105" s="83" t="s">
        <v>531</v>
      </c>
      <c r="W105" s="81">
        <v>43480.549479166664</v>
      </c>
      <c r="X105" s="83" t="s">
        <v>587</v>
      </c>
      <c r="Y105" s="79"/>
      <c r="Z105" s="79"/>
      <c r="AA105" s="85" t="s">
        <v>699</v>
      </c>
      <c r="AB105" s="85" t="s">
        <v>696</v>
      </c>
      <c r="AC105" s="79" t="b">
        <v>0</v>
      </c>
      <c r="AD105" s="79">
        <v>3</v>
      </c>
      <c r="AE105" s="85" t="s">
        <v>776</v>
      </c>
      <c r="AF105" s="79" t="b">
        <v>0</v>
      </c>
      <c r="AG105" s="79" t="s">
        <v>788</v>
      </c>
      <c r="AH105" s="79"/>
      <c r="AI105" s="85" t="s">
        <v>775</v>
      </c>
      <c r="AJ105" s="79" t="b">
        <v>0</v>
      </c>
      <c r="AK105" s="79">
        <v>0</v>
      </c>
      <c r="AL105" s="85" t="s">
        <v>775</v>
      </c>
      <c r="AM105" s="79" t="s">
        <v>806</v>
      </c>
      <c r="AN105" s="79" t="b">
        <v>0</v>
      </c>
      <c r="AO105" s="85" t="s">
        <v>696</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235</v>
      </c>
      <c r="B106" s="64" t="s">
        <v>235</v>
      </c>
      <c r="C106" s="65" t="s">
        <v>2101</v>
      </c>
      <c r="D106" s="66">
        <v>3</v>
      </c>
      <c r="E106" s="67" t="s">
        <v>132</v>
      </c>
      <c r="F106" s="68">
        <v>35</v>
      </c>
      <c r="G106" s="65"/>
      <c r="H106" s="69"/>
      <c r="I106" s="70"/>
      <c r="J106" s="70"/>
      <c r="K106" s="34" t="s">
        <v>65</v>
      </c>
      <c r="L106" s="77">
        <v>106</v>
      </c>
      <c r="M106" s="77"/>
      <c r="N106" s="72"/>
      <c r="O106" s="79" t="s">
        <v>176</v>
      </c>
      <c r="P106" s="81">
        <v>43480.58556712963</v>
      </c>
      <c r="Q106" s="79" t="s">
        <v>351</v>
      </c>
      <c r="R106" s="79"/>
      <c r="S106" s="79"/>
      <c r="T106" s="79" t="s">
        <v>476</v>
      </c>
      <c r="U106" s="83" t="s">
        <v>499</v>
      </c>
      <c r="V106" s="83" t="s">
        <v>499</v>
      </c>
      <c r="W106" s="81">
        <v>43480.58556712963</v>
      </c>
      <c r="X106" s="83" t="s">
        <v>588</v>
      </c>
      <c r="Y106" s="79"/>
      <c r="Z106" s="79"/>
      <c r="AA106" s="85" t="s">
        <v>700</v>
      </c>
      <c r="AB106" s="79"/>
      <c r="AC106" s="79" t="b">
        <v>0</v>
      </c>
      <c r="AD106" s="79">
        <v>12</v>
      </c>
      <c r="AE106" s="85" t="s">
        <v>775</v>
      </c>
      <c r="AF106" s="79" t="b">
        <v>0</v>
      </c>
      <c r="AG106" s="79" t="s">
        <v>788</v>
      </c>
      <c r="AH106" s="79"/>
      <c r="AI106" s="85" t="s">
        <v>775</v>
      </c>
      <c r="AJ106" s="79" t="b">
        <v>0</v>
      </c>
      <c r="AK106" s="79">
        <v>3</v>
      </c>
      <c r="AL106" s="85" t="s">
        <v>775</v>
      </c>
      <c r="AM106" s="79" t="s">
        <v>805</v>
      </c>
      <c r="AN106" s="79" t="b">
        <v>0</v>
      </c>
      <c r="AO106" s="85" t="s">
        <v>700</v>
      </c>
      <c r="AP106" s="79" t="s">
        <v>814</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1</v>
      </c>
      <c r="BE106" s="49">
        <v>7.142857142857143</v>
      </c>
      <c r="BF106" s="48">
        <v>0</v>
      </c>
      <c r="BG106" s="49">
        <v>0</v>
      </c>
      <c r="BH106" s="48">
        <v>0</v>
      </c>
      <c r="BI106" s="49">
        <v>0</v>
      </c>
      <c r="BJ106" s="48">
        <v>13</v>
      </c>
      <c r="BK106" s="49">
        <v>92.85714285714286</v>
      </c>
      <c r="BL106" s="48">
        <v>14</v>
      </c>
    </row>
    <row r="107" spans="1:64" ht="15">
      <c r="A107" s="64" t="s">
        <v>232</v>
      </c>
      <c r="B107" s="64" t="s">
        <v>235</v>
      </c>
      <c r="C107" s="65" t="s">
        <v>2101</v>
      </c>
      <c r="D107" s="66">
        <v>3</v>
      </c>
      <c r="E107" s="67" t="s">
        <v>132</v>
      </c>
      <c r="F107" s="68">
        <v>35</v>
      </c>
      <c r="G107" s="65"/>
      <c r="H107" s="69"/>
      <c r="I107" s="70"/>
      <c r="J107" s="70"/>
      <c r="K107" s="34" t="s">
        <v>65</v>
      </c>
      <c r="L107" s="77">
        <v>107</v>
      </c>
      <c r="M107" s="77"/>
      <c r="N107" s="72"/>
      <c r="O107" s="79" t="s">
        <v>305</v>
      </c>
      <c r="P107" s="81">
        <v>43480.59148148148</v>
      </c>
      <c r="Q107" s="79" t="s">
        <v>352</v>
      </c>
      <c r="R107" s="79"/>
      <c r="S107" s="79"/>
      <c r="T107" s="79" t="s">
        <v>476</v>
      </c>
      <c r="U107" s="83" t="s">
        <v>499</v>
      </c>
      <c r="V107" s="83" t="s">
        <v>499</v>
      </c>
      <c r="W107" s="81">
        <v>43480.59148148148</v>
      </c>
      <c r="X107" s="83" t="s">
        <v>589</v>
      </c>
      <c r="Y107" s="79"/>
      <c r="Z107" s="79"/>
      <c r="AA107" s="85" t="s">
        <v>701</v>
      </c>
      <c r="AB107" s="79"/>
      <c r="AC107" s="79" t="b">
        <v>0</v>
      </c>
      <c r="AD107" s="79">
        <v>0</v>
      </c>
      <c r="AE107" s="85" t="s">
        <v>775</v>
      </c>
      <c r="AF107" s="79" t="b">
        <v>0</v>
      </c>
      <c r="AG107" s="79" t="s">
        <v>788</v>
      </c>
      <c r="AH107" s="79"/>
      <c r="AI107" s="85" t="s">
        <v>775</v>
      </c>
      <c r="AJ107" s="79" t="b">
        <v>0</v>
      </c>
      <c r="AK107" s="79">
        <v>3</v>
      </c>
      <c r="AL107" s="85" t="s">
        <v>700</v>
      </c>
      <c r="AM107" s="79" t="s">
        <v>804</v>
      </c>
      <c r="AN107" s="79" t="b">
        <v>0</v>
      </c>
      <c r="AO107" s="85" t="s">
        <v>700</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1</v>
      </c>
      <c r="BE107" s="49">
        <v>6.25</v>
      </c>
      <c r="BF107" s="48">
        <v>0</v>
      </c>
      <c r="BG107" s="49">
        <v>0</v>
      </c>
      <c r="BH107" s="48">
        <v>0</v>
      </c>
      <c r="BI107" s="49">
        <v>0</v>
      </c>
      <c r="BJ107" s="48">
        <v>15</v>
      </c>
      <c r="BK107" s="49">
        <v>93.75</v>
      </c>
      <c r="BL107" s="48">
        <v>16</v>
      </c>
    </row>
    <row r="108" spans="1:64" ht="15">
      <c r="A108" s="64" t="s">
        <v>232</v>
      </c>
      <c r="B108" s="64" t="s">
        <v>282</v>
      </c>
      <c r="C108" s="65" t="s">
        <v>2101</v>
      </c>
      <c r="D108" s="66">
        <v>3</v>
      </c>
      <c r="E108" s="67" t="s">
        <v>132</v>
      </c>
      <c r="F108" s="68">
        <v>35</v>
      </c>
      <c r="G108" s="65"/>
      <c r="H108" s="69"/>
      <c r="I108" s="70"/>
      <c r="J108" s="70"/>
      <c r="K108" s="34" t="s">
        <v>65</v>
      </c>
      <c r="L108" s="77">
        <v>108</v>
      </c>
      <c r="M108" s="77"/>
      <c r="N108" s="72"/>
      <c r="O108" s="79" t="s">
        <v>305</v>
      </c>
      <c r="P108" s="81">
        <v>43480.64934027778</v>
      </c>
      <c r="Q108" s="79" t="s">
        <v>353</v>
      </c>
      <c r="R108" s="83" t="s">
        <v>424</v>
      </c>
      <c r="S108" s="79" t="s">
        <v>456</v>
      </c>
      <c r="T108" s="79" t="s">
        <v>467</v>
      </c>
      <c r="U108" s="79"/>
      <c r="V108" s="83" t="s">
        <v>531</v>
      </c>
      <c r="W108" s="81">
        <v>43480.64934027778</v>
      </c>
      <c r="X108" s="83" t="s">
        <v>590</v>
      </c>
      <c r="Y108" s="79"/>
      <c r="Z108" s="79"/>
      <c r="AA108" s="85" t="s">
        <v>702</v>
      </c>
      <c r="AB108" s="79"/>
      <c r="AC108" s="79" t="b">
        <v>0</v>
      </c>
      <c r="AD108" s="79">
        <v>2</v>
      </c>
      <c r="AE108" s="85" t="s">
        <v>775</v>
      </c>
      <c r="AF108" s="79" t="b">
        <v>1</v>
      </c>
      <c r="AG108" s="79" t="s">
        <v>788</v>
      </c>
      <c r="AH108" s="79"/>
      <c r="AI108" s="85" t="s">
        <v>792</v>
      </c>
      <c r="AJ108" s="79" t="b">
        <v>0</v>
      </c>
      <c r="AK108" s="79">
        <v>2</v>
      </c>
      <c r="AL108" s="85" t="s">
        <v>775</v>
      </c>
      <c r="AM108" s="79" t="s">
        <v>806</v>
      </c>
      <c r="AN108" s="79" t="b">
        <v>0</v>
      </c>
      <c r="AO108" s="85" t="s">
        <v>702</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225</v>
      </c>
      <c r="B109" s="64" t="s">
        <v>283</v>
      </c>
      <c r="C109" s="65" t="s">
        <v>2101</v>
      </c>
      <c r="D109" s="66">
        <v>3</v>
      </c>
      <c r="E109" s="67" t="s">
        <v>132</v>
      </c>
      <c r="F109" s="68">
        <v>35</v>
      </c>
      <c r="G109" s="65"/>
      <c r="H109" s="69"/>
      <c r="I109" s="70"/>
      <c r="J109" s="70"/>
      <c r="K109" s="34" t="s">
        <v>65</v>
      </c>
      <c r="L109" s="77">
        <v>109</v>
      </c>
      <c r="M109" s="77"/>
      <c r="N109" s="72"/>
      <c r="O109" s="79" t="s">
        <v>305</v>
      </c>
      <c r="P109" s="81">
        <v>43484.73902777778</v>
      </c>
      <c r="Q109" s="79" t="s">
        <v>321</v>
      </c>
      <c r="R109" s="79"/>
      <c r="S109" s="79"/>
      <c r="T109" s="79"/>
      <c r="U109" s="79"/>
      <c r="V109" s="83" t="s">
        <v>524</v>
      </c>
      <c r="W109" s="81">
        <v>43484.73902777778</v>
      </c>
      <c r="X109" s="83" t="s">
        <v>555</v>
      </c>
      <c r="Y109" s="79"/>
      <c r="Z109" s="79"/>
      <c r="AA109" s="85" t="s">
        <v>667</v>
      </c>
      <c r="AB109" s="85" t="s">
        <v>743</v>
      </c>
      <c r="AC109" s="79" t="b">
        <v>0</v>
      </c>
      <c r="AD109" s="79">
        <v>1</v>
      </c>
      <c r="AE109" s="85" t="s">
        <v>776</v>
      </c>
      <c r="AF109" s="79" t="b">
        <v>0</v>
      </c>
      <c r="AG109" s="79" t="s">
        <v>788</v>
      </c>
      <c r="AH109" s="79"/>
      <c r="AI109" s="85" t="s">
        <v>775</v>
      </c>
      <c r="AJ109" s="79" t="b">
        <v>0</v>
      </c>
      <c r="AK109" s="79">
        <v>0</v>
      </c>
      <c r="AL109" s="85" t="s">
        <v>775</v>
      </c>
      <c r="AM109" s="79" t="s">
        <v>806</v>
      </c>
      <c r="AN109" s="79" t="b">
        <v>0</v>
      </c>
      <c r="AO109" s="85" t="s">
        <v>743</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4</v>
      </c>
      <c r="BC109" s="78" t="str">
        <f>REPLACE(INDEX(GroupVertices[Group],MATCH(Edges[[#This Row],[Vertex 2]],GroupVertices[Vertex],0)),1,1,"")</f>
        <v>4</v>
      </c>
      <c r="BD109" s="48"/>
      <c r="BE109" s="49"/>
      <c r="BF109" s="48"/>
      <c r="BG109" s="49"/>
      <c r="BH109" s="48"/>
      <c r="BI109" s="49"/>
      <c r="BJ109" s="48"/>
      <c r="BK109" s="49"/>
      <c r="BL109" s="48"/>
    </row>
    <row r="110" spans="1:64" ht="15">
      <c r="A110" s="64" t="s">
        <v>232</v>
      </c>
      <c r="B110" s="64" t="s">
        <v>283</v>
      </c>
      <c r="C110" s="65" t="s">
        <v>2101</v>
      </c>
      <c r="D110" s="66">
        <v>3</v>
      </c>
      <c r="E110" s="67" t="s">
        <v>132</v>
      </c>
      <c r="F110" s="68">
        <v>35</v>
      </c>
      <c r="G110" s="65"/>
      <c r="H110" s="69"/>
      <c r="I110" s="70"/>
      <c r="J110" s="70"/>
      <c r="K110" s="34" t="s">
        <v>65</v>
      </c>
      <c r="L110" s="77">
        <v>110</v>
      </c>
      <c r="M110" s="77"/>
      <c r="N110" s="72"/>
      <c r="O110" s="79" t="s">
        <v>305</v>
      </c>
      <c r="P110" s="81">
        <v>43480.684224537035</v>
      </c>
      <c r="Q110" s="79" t="s">
        <v>354</v>
      </c>
      <c r="R110" s="83" t="s">
        <v>425</v>
      </c>
      <c r="S110" s="79" t="s">
        <v>456</v>
      </c>
      <c r="T110" s="79" t="s">
        <v>477</v>
      </c>
      <c r="U110" s="79"/>
      <c r="V110" s="83" t="s">
        <v>531</v>
      </c>
      <c r="W110" s="81">
        <v>43480.684224537035</v>
      </c>
      <c r="X110" s="83" t="s">
        <v>591</v>
      </c>
      <c r="Y110" s="79"/>
      <c r="Z110" s="79"/>
      <c r="AA110" s="85" t="s">
        <v>703</v>
      </c>
      <c r="AB110" s="79"/>
      <c r="AC110" s="79" t="b">
        <v>0</v>
      </c>
      <c r="AD110" s="79">
        <v>0</v>
      </c>
      <c r="AE110" s="85" t="s">
        <v>775</v>
      </c>
      <c r="AF110" s="79" t="b">
        <v>1</v>
      </c>
      <c r="AG110" s="79" t="s">
        <v>788</v>
      </c>
      <c r="AH110" s="79"/>
      <c r="AI110" s="85" t="s">
        <v>793</v>
      </c>
      <c r="AJ110" s="79" t="b">
        <v>0</v>
      </c>
      <c r="AK110" s="79">
        <v>0</v>
      </c>
      <c r="AL110" s="85" t="s">
        <v>775</v>
      </c>
      <c r="AM110" s="79" t="s">
        <v>806</v>
      </c>
      <c r="AN110" s="79" t="b">
        <v>0</v>
      </c>
      <c r="AO110" s="85" t="s">
        <v>703</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4</v>
      </c>
      <c r="BD110" s="48">
        <v>3</v>
      </c>
      <c r="BE110" s="49">
        <v>11.538461538461538</v>
      </c>
      <c r="BF110" s="48">
        <v>0</v>
      </c>
      <c r="BG110" s="49">
        <v>0</v>
      </c>
      <c r="BH110" s="48">
        <v>0</v>
      </c>
      <c r="BI110" s="49">
        <v>0</v>
      </c>
      <c r="BJ110" s="48">
        <v>23</v>
      </c>
      <c r="BK110" s="49">
        <v>88.46153846153847</v>
      </c>
      <c r="BL110" s="48">
        <v>26</v>
      </c>
    </row>
    <row r="111" spans="1:64" ht="15">
      <c r="A111" s="64" t="s">
        <v>232</v>
      </c>
      <c r="B111" s="64" t="s">
        <v>284</v>
      </c>
      <c r="C111" s="65" t="s">
        <v>2101</v>
      </c>
      <c r="D111" s="66">
        <v>3</v>
      </c>
      <c r="E111" s="67" t="s">
        <v>132</v>
      </c>
      <c r="F111" s="68">
        <v>35</v>
      </c>
      <c r="G111" s="65"/>
      <c r="H111" s="69"/>
      <c r="I111" s="70"/>
      <c r="J111" s="70"/>
      <c r="K111" s="34" t="s">
        <v>65</v>
      </c>
      <c r="L111" s="77">
        <v>111</v>
      </c>
      <c r="M111" s="77"/>
      <c r="N111" s="72"/>
      <c r="O111" s="79" t="s">
        <v>305</v>
      </c>
      <c r="P111" s="81">
        <v>43480.72256944444</v>
      </c>
      <c r="Q111" s="79" t="s">
        <v>355</v>
      </c>
      <c r="R111" s="83" t="s">
        <v>426</v>
      </c>
      <c r="S111" s="79" t="s">
        <v>456</v>
      </c>
      <c r="T111" s="79" t="s">
        <v>478</v>
      </c>
      <c r="U111" s="79"/>
      <c r="V111" s="83" t="s">
        <v>531</v>
      </c>
      <c r="W111" s="81">
        <v>43480.72256944444</v>
      </c>
      <c r="X111" s="83" t="s">
        <v>592</v>
      </c>
      <c r="Y111" s="79"/>
      <c r="Z111" s="79"/>
      <c r="AA111" s="85" t="s">
        <v>704</v>
      </c>
      <c r="AB111" s="79"/>
      <c r="AC111" s="79" t="b">
        <v>0</v>
      </c>
      <c r="AD111" s="79">
        <v>1</v>
      </c>
      <c r="AE111" s="85" t="s">
        <v>775</v>
      </c>
      <c r="AF111" s="79" t="b">
        <v>1</v>
      </c>
      <c r="AG111" s="79" t="s">
        <v>788</v>
      </c>
      <c r="AH111" s="79"/>
      <c r="AI111" s="85" t="s">
        <v>794</v>
      </c>
      <c r="AJ111" s="79" t="b">
        <v>0</v>
      </c>
      <c r="AK111" s="79">
        <v>0</v>
      </c>
      <c r="AL111" s="85" t="s">
        <v>775</v>
      </c>
      <c r="AM111" s="79" t="s">
        <v>806</v>
      </c>
      <c r="AN111" s="79" t="b">
        <v>0</v>
      </c>
      <c r="AO111" s="85" t="s">
        <v>704</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232</v>
      </c>
      <c r="B112" s="64" t="s">
        <v>285</v>
      </c>
      <c r="C112" s="65" t="s">
        <v>2101</v>
      </c>
      <c r="D112" s="66">
        <v>3</v>
      </c>
      <c r="E112" s="67" t="s">
        <v>132</v>
      </c>
      <c r="F112" s="68">
        <v>35</v>
      </c>
      <c r="G112" s="65"/>
      <c r="H112" s="69"/>
      <c r="I112" s="70"/>
      <c r="J112" s="70"/>
      <c r="K112" s="34" t="s">
        <v>65</v>
      </c>
      <c r="L112" s="77">
        <v>112</v>
      </c>
      <c r="M112" s="77"/>
      <c r="N112" s="72"/>
      <c r="O112" s="79" t="s">
        <v>305</v>
      </c>
      <c r="P112" s="81">
        <v>43480.72256944444</v>
      </c>
      <c r="Q112" s="79" t="s">
        <v>355</v>
      </c>
      <c r="R112" s="83" t="s">
        <v>426</v>
      </c>
      <c r="S112" s="79" t="s">
        <v>456</v>
      </c>
      <c r="T112" s="79" t="s">
        <v>478</v>
      </c>
      <c r="U112" s="79"/>
      <c r="V112" s="83" t="s">
        <v>531</v>
      </c>
      <c r="W112" s="81">
        <v>43480.72256944444</v>
      </c>
      <c r="X112" s="83" t="s">
        <v>592</v>
      </c>
      <c r="Y112" s="79"/>
      <c r="Z112" s="79"/>
      <c r="AA112" s="85" t="s">
        <v>704</v>
      </c>
      <c r="AB112" s="79"/>
      <c r="AC112" s="79" t="b">
        <v>0</v>
      </c>
      <c r="AD112" s="79">
        <v>1</v>
      </c>
      <c r="AE112" s="85" t="s">
        <v>775</v>
      </c>
      <c r="AF112" s="79" t="b">
        <v>1</v>
      </c>
      <c r="AG112" s="79" t="s">
        <v>788</v>
      </c>
      <c r="AH112" s="79"/>
      <c r="AI112" s="85" t="s">
        <v>794</v>
      </c>
      <c r="AJ112" s="79" t="b">
        <v>0</v>
      </c>
      <c r="AK112" s="79">
        <v>0</v>
      </c>
      <c r="AL112" s="85" t="s">
        <v>775</v>
      </c>
      <c r="AM112" s="79" t="s">
        <v>806</v>
      </c>
      <c r="AN112" s="79" t="b">
        <v>0</v>
      </c>
      <c r="AO112" s="85" t="s">
        <v>704</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2</v>
      </c>
      <c r="BE112" s="49">
        <v>7.142857142857143</v>
      </c>
      <c r="BF112" s="48">
        <v>0</v>
      </c>
      <c r="BG112" s="49">
        <v>0</v>
      </c>
      <c r="BH112" s="48">
        <v>0</v>
      </c>
      <c r="BI112" s="49">
        <v>0</v>
      </c>
      <c r="BJ112" s="48">
        <v>26</v>
      </c>
      <c r="BK112" s="49">
        <v>92.85714285714286</v>
      </c>
      <c r="BL112" s="48">
        <v>28</v>
      </c>
    </row>
    <row r="113" spans="1:64" ht="15">
      <c r="A113" s="64" t="s">
        <v>232</v>
      </c>
      <c r="B113" s="64" t="s">
        <v>286</v>
      </c>
      <c r="C113" s="65" t="s">
        <v>2101</v>
      </c>
      <c r="D113" s="66">
        <v>3</v>
      </c>
      <c r="E113" s="67" t="s">
        <v>132</v>
      </c>
      <c r="F113" s="68">
        <v>35</v>
      </c>
      <c r="G113" s="65"/>
      <c r="H113" s="69"/>
      <c r="I113" s="70"/>
      <c r="J113" s="70"/>
      <c r="K113" s="34" t="s">
        <v>65</v>
      </c>
      <c r="L113" s="77">
        <v>113</v>
      </c>
      <c r="M113" s="77"/>
      <c r="N113" s="72"/>
      <c r="O113" s="79" t="s">
        <v>306</v>
      </c>
      <c r="P113" s="81">
        <v>43480.7247337963</v>
      </c>
      <c r="Q113" s="79" t="s">
        <v>356</v>
      </c>
      <c r="R113" s="79"/>
      <c r="S113" s="79"/>
      <c r="T113" s="79"/>
      <c r="U113" s="79"/>
      <c r="V113" s="83" t="s">
        <v>531</v>
      </c>
      <c r="W113" s="81">
        <v>43480.7247337963</v>
      </c>
      <c r="X113" s="83" t="s">
        <v>593</v>
      </c>
      <c r="Y113" s="79"/>
      <c r="Z113" s="79"/>
      <c r="AA113" s="85" t="s">
        <v>705</v>
      </c>
      <c r="AB113" s="85" t="s">
        <v>704</v>
      </c>
      <c r="AC113" s="79" t="b">
        <v>0</v>
      </c>
      <c r="AD113" s="79">
        <v>0</v>
      </c>
      <c r="AE113" s="85" t="s">
        <v>776</v>
      </c>
      <c r="AF113" s="79" t="b">
        <v>0</v>
      </c>
      <c r="AG113" s="79" t="s">
        <v>788</v>
      </c>
      <c r="AH113" s="79"/>
      <c r="AI113" s="85" t="s">
        <v>775</v>
      </c>
      <c r="AJ113" s="79" t="b">
        <v>0</v>
      </c>
      <c r="AK113" s="79">
        <v>0</v>
      </c>
      <c r="AL113" s="85" t="s">
        <v>775</v>
      </c>
      <c r="AM113" s="79" t="s">
        <v>806</v>
      </c>
      <c r="AN113" s="79" t="b">
        <v>0</v>
      </c>
      <c r="AO113" s="85" t="s">
        <v>704</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1</v>
      </c>
      <c r="BE113" s="49">
        <v>8.333333333333334</v>
      </c>
      <c r="BF113" s="48">
        <v>0</v>
      </c>
      <c r="BG113" s="49">
        <v>0</v>
      </c>
      <c r="BH113" s="48">
        <v>0</v>
      </c>
      <c r="BI113" s="49">
        <v>0</v>
      </c>
      <c r="BJ113" s="48">
        <v>11</v>
      </c>
      <c r="BK113" s="49">
        <v>91.66666666666667</v>
      </c>
      <c r="BL113" s="48">
        <v>12</v>
      </c>
    </row>
    <row r="114" spans="1:64" ht="15">
      <c r="A114" s="64" t="s">
        <v>222</v>
      </c>
      <c r="B114" s="64" t="s">
        <v>232</v>
      </c>
      <c r="C114" s="65" t="s">
        <v>2104</v>
      </c>
      <c r="D114" s="66">
        <v>10</v>
      </c>
      <c r="E114" s="67" t="s">
        <v>136</v>
      </c>
      <c r="F114" s="68">
        <v>12</v>
      </c>
      <c r="G114" s="65"/>
      <c r="H114" s="69"/>
      <c r="I114" s="70"/>
      <c r="J114" s="70"/>
      <c r="K114" s="34" t="s">
        <v>66</v>
      </c>
      <c r="L114" s="77">
        <v>114</v>
      </c>
      <c r="M114" s="77"/>
      <c r="N114" s="72"/>
      <c r="O114" s="79" t="s">
        <v>305</v>
      </c>
      <c r="P114" s="81">
        <v>43474.59824074074</v>
      </c>
      <c r="Q114" s="79" t="s">
        <v>357</v>
      </c>
      <c r="R114" s="79"/>
      <c r="S114" s="79"/>
      <c r="T114" s="79" t="s">
        <v>467</v>
      </c>
      <c r="U114" s="79"/>
      <c r="V114" s="83" t="s">
        <v>521</v>
      </c>
      <c r="W114" s="81">
        <v>43474.59824074074</v>
      </c>
      <c r="X114" s="83" t="s">
        <v>594</v>
      </c>
      <c r="Y114" s="79"/>
      <c r="Z114" s="79"/>
      <c r="AA114" s="85" t="s">
        <v>706</v>
      </c>
      <c r="AB114" s="79"/>
      <c r="AC114" s="79" t="b">
        <v>0</v>
      </c>
      <c r="AD114" s="79">
        <v>0</v>
      </c>
      <c r="AE114" s="85" t="s">
        <v>775</v>
      </c>
      <c r="AF114" s="79" t="b">
        <v>0</v>
      </c>
      <c r="AG114" s="79" t="s">
        <v>788</v>
      </c>
      <c r="AH114" s="79"/>
      <c r="AI114" s="85" t="s">
        <v>775</v>
      </c>
      <c r="AJ114" s="79" t="b">
        <v>0</v>
      </c>
      <c r="AK114" s="79">
        <v>1</v>
      </c>
      <c r="AL114" s="85" t="s">
        <v>721</v>
      </c>
      <c r="AM114" s="79" t="s">
        <v>804</v>
      </c>
      <c r="AN114" s="79" t="b">
        <v>0</v>
      </c>
      <c r="AO114" s="85" t="s">
        <v>721</v>
      </c>
      <c r="AP114" s="79" t="s">
        <v>176</v>
      </c>
      <c r="AQ114" s="79">
        <v>0</v>
      </c>
      <c r="AR114" s="79">
        <v>0</v>
      </c>
      <c r="AS114" s="79"/>
      <c r="AT114" s="79"/>
      <c r="AU114" s="79"/>
      <c r="AV114" s="79"/>
      <c r="AW114" s="79"/>
      <c r="AX114" s="79"/>
      <c r="AY114" s="79"/>
      <c r="AZ114" s="79"/>
      <c r="BA114">
        <v>6</v>
      </c>
      <c r="BB114" s="78" t="str">
        <f>REPLACE(INDEX(GroupVertices[Group],MATCH(Edges[[#This Row],[Vertex 1]],GroupVertices[Vertex],0)),1,1,"")</f>
        <v>3</v>
      </c>
      <c r="BC114" s="78" t="str">
        <f>REPLACE(INDEX(GroupVertices[Group],MATCH(Edges[[#This Row],[Vertex 2]],GroupVertices[Vertex],0)),1,1,"")</f>
        <v>1</v>
      </c>
      <c r="BD114" s="48">
        <v>2</v>
      </c>
      <c r="BE114" s="49">
        <v>7.6923076923076925</v>
      </c>
      <c r="BF114" s="48">
        <v>0</v>
      </c>
      <c r="BG114" s="49">
        <v>0</v>
      </c>
      <c r="BH114" s="48">
        <v>0</v>
      </c>
      <c r="BI114" s="49">
        <v>0</v>
      </c>
      <c r="BJ114" s="48">
        <v>24</v>
      </c>
      <c r="BK114" s="49">
        <v>92.3076923076923</v>
      </c>
      <c r="BL114" s="48">
        <v>26</v>
      </c>
    </row>
    <row r="115" spans="1:64" ht="15">
      <c r="A115" s="64" t="s">
        <v>222</v>
      </c>
      <c r="B115" s="64" t="s">
        <v>232</v>
      </c>
      <c r="C115" s="65" t="s">
        <v>2104</v>
      </c>
      <c r="D115" s="66">
        <v>10</v>
      </c>
      <c r="E115" s="67" t="s">
        <v>136</v>
      </c>
      <c r="F115" s="68">
        <v>12</v>
      </c>
      <c r="G115" s="65"/>
      <c r="H115" s="69"/>
      <c r="I115" s="70"/>
      <c r="J115" s="70"/>
      <c r="K115" s="34" t="s">
        <v>66</v>
      </c>
      <c r="L115" s="77">
        <v>115</v>
      </c>
      <c r="M115" s="77"/>
      <c r="N115" s="72"/>
      <c r="O115" s="79" t="s">
        <v>305</v>
      </c>
      <c r="P115" s="81">
        <v>43475.80703703704</v>
      </c>
      <c r="Q115" s="79" t="s">
        <v>358</v>
      </c>
      <c r="R115" s="83" t="s">
        <v>427</v>
      </c>
      <c r="S115" s="79" t="s">
        <v>459</v>
      </c>
      <c r="T115" s="79"/>
      <c r="U115" s="83" t="s">
        <v>500</v>
      </c>
      <c r="V115" s="83" t="s">
        <v>500</v>
      </c>
      <c r="W115" s="81">
        <v>43475.80703703704</v>
      </c>
      <c r="X115" s="83" t="s">
        <v>595</v>
      </c>
      <c r="Y115" s="79"/>
      <c r="Z115" s="79"/>
      <c r="AA115" s="85" t="s">
        <v>707</v>
      </c>
      <c r="AB115" s="79"/>
      <c r="AC115" s="79" t="b">
        <v>0</v>
      </c>
      <c r="AD115" s="79">
        <v>0</v>
      </c>
      <c r="AE115" s="85" t="s">
        <v>775</v>
      </c>
      <c r="AF115" s="79" t="b">
        <v>0</v>
      </c>
      <c r="AG115" s="79" t="s">
        <v>788</v>
      </c>
      <c r="AH115" s="79"/>
      <c r="AI115" s="85" t="s">
        <v>775</v>
      </c>
      <c r="AJ115" s="79" t="b">
        <v>0</v>
      </c>
      <c r="AK115" s="79">
        <v>0</v>
      </c>
      <c r="AL115" s="85" t="s">
        <v>775</v>
      </c>
      <c r="AM115" s="79" t="s">
        <v>806</v>
      </c>
      <c r="AN115" s="79" t="b">
        <v>0</v>
      </c>
      <c r="AO115" s="85" t="s">
        <v>707</v>
      </c>
      <c r="AP115" s="79" t="s">
        <v>176</v>
      </c>
      <c r="AQ115" s="79">
        <v>0</v>
      </c>
      <c r="AR115" s="79">
        <v>0</v>
      </c>
      <c r="AS115" s="79"/>
      <c r="AT115" s="79"/>
      <c r="AU115" s="79"/>
      <c r="AV115" s="79"/>
      <c r="AW115" s="79"/>
      <c r="AX115" s="79"/>
      <c r="AY115" s="79"/>
      <c r="AZ115" s="79"/>
      <c r="BA115">
        <v>6</v>
      </c>
      <c r="BB115" s="78" t="str">
        <f>REPLACE(INDEX(GroupVertices[Group],MATCH(Edges[[#This Row],[Vertex 1]],GroupVertices[Vertex],0)),1,1,"")</f>
        <v>3</v>
      </c>
      <c r="BC115" s="78" t="str">
        <f>REPLACE(INDEX(GroupVertices[Group],MATCH(Edges[[#This Row],[Vertex 2]],GroupVertices[Vertex],0)),1,1,"")</f>
        <v>1</v>
      </c>
      <c r="BD115" s="48">
        <v>1</v>
      </c>
      <c r="BE115" s="49">
        <v>2.6315789473684212</v>
      </c>
      <c r="BF115" s="48">
        <v>0</v>
      </c>
      <c r="BG115" s="49">
        <v>0</v>
      </c>
      <c r="BH115" s="48">
        <v>0</v>
      </c>
      <c r="BI115" s="49">
        <v>0</v>
      </c>
      <c r="BJ115" s="48">
        <v>37</v>
      </c>
      <c r="BK115" s="49">
        <v>97.36842105263158</v>
      </c>
      <c r="BL115" s="48">
        <v>38</v>
      </c>
    </row>
    <row r="116" spans="1:64" ht="15">
      <c r="A116" s="64" t="s">
        <v>222</v>
      </c>
      <c r="B116" s="64" t="s">
        <v>232</v>
      </c>
      <c r="C116" s="65" t="s">
        <v>2104</v>
      </c>
      <c r="D116" s="66">
        <v>10</v>
      </c>
      <c r="E116" s="67" t="s">
        <v>136</v>
      </c>
      <c r="F116" s="68">
        <v>12</v>
      </c>
      <c r="G116" s="65"/>
      <c r="H116" s="69"/>
      <c r="I116" s="70"/>
      <c r="J116" s="70"/>
      <c r="K116" s="34" t="s">
        <v>66</v>
      </c>
      <c r="L116" s="77">
        <v>116</v>
      </c>
      <c r="M116" s="77"/>
      <c r="N116" s="72"/>
      <c r="O116" s="79" t="s">
        <v>305</v>
      </c>
      <c r="P116" s="81">
        <v>43480.19517361111</v>
      </c>
      <c r="Q116" s="79" t="s">
        <v>359</v>
      </c>
      <c r="R116" s="79"/>
      <c r="S116" s="79"/>
      <c r="T116" s="79" t="s">
        <v>479</v>
      </c>
      <c r="U116" s="79"/>
      <c r="V116" s="83" t="s">
        <v>521</v>
      </c>
      <c r="W116" s="81">
        <v>43480.19517361111</v>
      </c>
      <c r="X116" s="83" t="s">
        <v>596</v>
      </c>
      <c r="Y116" s="79"/>
      <c r="Z116" s="79"/>
      <c r="AA116" s="85" t="s">
        <v>708</v>
      </c>
      <c r="AB116" s="79"/>
      <c r="AC116" s="79" t="b">
        <v>0</v>
      </c>
      <c r="AD116" s="79">
        <v>0</v>
      </c>
      <c r="AE116" s="85" t="s">
        <v>775</v>
      </c>
      <c r="AF116" s="79" t="b">
        <v>0</v>
      </c>
      <c r="AG116" s="79" t="s">
        <v>788</v>
      </c>
      <c r="AH116" s="79"/>
      <c r="AI116" s="85" t="s">
        <v>775</v>
      </c>
      <c r="AJ116" s="79" t="b">
        <v>0</v>
      </c>
      <c r="AK116" s="79">
        <v>0</v>
      </c>
      <c r="AL116" s="85" t="s">
        <v>749</v>
      </c>
      <c r="AM116" s="79" t="s">
        <v>804</v>
      </c>
      <c r="AN116" s="79" t="b">
        <v>0</v>
      </c>
      <c r="AO116" s="85" t="s">
        <v>749</v>
      </c>
      <c r="AP116" s="79" t="s">
        <v>176</v>
      </c>
      <c r="AQ116" s="79">
        <v>0</v>
      </c>
      <c r="AR116" s="79">
        <v>0</v>
      </c>
      <c r="AS116" s="79"/>
      <c r="AT116" s="79"/>
      <c r="AU116" s="79"/>
      <c r="AV116" s="79"/>
      <c r="AW116" s="79"/>
      <c r="AX116" s="79"/>
      <c r="AY116" s="79"/>
      <c r="AZ116" s="79"/>
      <c r="BA116">
        <v>6</v>
      </c>
      <c r="BB116" s="78" t="str">
        <f>REPLACE(INDEX(GroupVertices[Group],MATCH(Edges[[#This Row],[Vertex 1]],GroupVertices[Vertex],0)),1,1,"")</f>
        <v>3</v>
      </c>
      <c r="BC116" s="78" t="str">
        <f>REPLACE(INDEX(GroupVertices[Group],MATCH(Edges[[#This Row],[Vertex 2]],GroupVertices[Vertex],0)),1,1,"")</f>
        <v>1</v>
      </c>
      <c r="BD116" s="48">
        <v>1</v>
      </c>
      <c r="BE116" s="49">
        <v>4.166666666666667</v>
      </c>
      <c r="BF116" s="48">
        <v>0</v>
      </c>
      <c r="BG116" s="49">
        <v>0</v>
      </c>
      <c r="BH116" s="48">
        <v>0</v>
      </c>
      <c r="BI116" s="49">
        <v>0</v>
      </c>
      <c r="BJ116" s="48">
        <v>23</v>
      </c>
      <c r="BK116" s="49">
        <v>95.83333333333333</v>
      </c>
      <c r="BL116" s="48">
        <v>24</v>
      </c>
    </row>
    <row r="117" spans="1:64" ht="15">
      <c r="A117" s="64" t="s">
        <v>222</v>
      </c>
      <c r="B117" s="64" t="s">
        <v>243</v>
      </c>
      <c r="C117" s="65" t="s">
        <v>2101</v>
      </c>
      <c r="D117" s="66">
        <v>3</v>
      </c>
      <c r="E117" s="67" t="s">
        <v>132</v>
      </c>
      <c r="F117" s="68">
        <v>35</v>
      </c>
      <c r="G117" s="65"/>
      <c r="H117" s="69"/>
      <c r="I117" s="70"/>
      <c r="J117" s="70"/>
      <c r="K117" s="34" t="s">
        <v>65</v>
      </c>
      <c r="L117" s="77">
        <v>117</v>
      </c>
      <c r="M117" s="77"/>
      <c r="N117" s="72"/>
      <c r="O117" s="79" t="s">
        <v>305</v>
      </c>
      <c r="P117" s="81">
        <v>43480.593877314815</v>
      </c>
      <c r="Q117" s="79" t="s">
        <v>360</v>
      </c>
      <c r="R117" s="79"/>
      <c r="S117" s="79"/>
      <c r="T117" s="79" t="s">
        <v>467</v>
      </c>
      <c r="U117" s="83" t="s">
        <v>501</v>
      </c>
      <c r="V117" s="83" t="s">
        <v>501</v>
      </c>
      <c r="W117" s="81">
        <v>43480.593877314815</v>
      </c>
      <c r="X117" s="83" t="s">
        <v>597</v>
      </c>
      <c r="Y117" s="79"/>
      <c r="Z117" s="79"/>
      <c r="AA117" s="85" t="s">
        <v>709</v>
      </c>
      <c r="AB117" s="79"/>
      <c r="AC117" s="79" t="b">
        <v>0</v>
      </c>
      <c r="AD117" s="79">
        <v>2</v>
      </c>
      <c r="AE117" s="85" t="s">
        <v>775</v>
      </c>
      <c r="AF117" s="79" t="b">
        <v>0</v>
      </c>
      <c r="AG117" s="79" t="s">
        <v>788</v>
      </c>
      <c r="AH117" s="79"/>
      <c r="AI117" s="85" t="s">
        <v>775</v>
      </c>
      <c r="AJ117" s="79" t="b">
        <v>0</v>
      </c>
      <c r="AK117" s="79">
        <v>2</v>
      </c>
      <c r="AL117" s="85" t="s">
        <v>775</v>
      </c>
      <c r="AM117" s="79" t="s">
        <v>809</v>
      </c>
      <c r="AN117" s="79" t="b">
        <v>0</v>
      </c>
      <c r="AO117" s="85" t="s">
        <v>709</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222</v>
      </c>
      <c r="B118" s="64" t="s">
        <v>232</v>
      </c>
      <c r="C118" s="65" t="s">
        <v>2104</v>
      </c>
      <c r="D118" s="66">
        <v>10</v>
      </c>
      <c r="E118" s="67" t="s">
        <v>136</v>
      </c>
      <c r="F118" s="68">
        <v>12</v>
      </c>
      <c r="G118" s="65"/>
      <c r="H118" s="69"/>
      <c r="I118" s="70"/>
      <c r="J118" s="70"/>
      <c r="K118" s="34" t="s">
        <v>66</v>
      </c>
      <c r="L118" s="77">
        <v>118</v>
      </c>
      <c r="M118" s="77"/>
      <c r="N118" s="72"/>
      <c r="O118" s="79" t="s">
        <v>305</v>
      </c>
      <c r="P118" s="81">
        <v>43480.593877314815</v>
      </c>
      <c r="Q118" s="79" t="s">
        <v>360</v>
      </c>
      <c r="R118" s="79"/>
      <c r="S118" s="79"/>
      <c r="T118" s="79" t="s">
        <v>467</v>
      </c>
      <c r="U118" s="83" t="s">
        <v>501</v>
      </c>
      <c r="V118" s="83" t="s">
        <v>501</v>
      </c>
      <c r="W118" s="81">
        <v>43480.593877314815</v>
      </c>
      <c r="X118" s="83" t="s">
        <v>597</v>
      </c>
      <c r="Y118" s="79"/>
      <c r="Z118" s="79"/>
      <c r="AA118" s="85" t="s">
        <v>709</v>
      </c>
      <c r="AB118" s="79"/>
      <c r="AC118" s="79" t="b">
        <v>0</v>
      </c>
      <c r="AD118" s="79">
        <v>2</v>
      </c>
      <c r="AE118" s="85" t="s">
        <v>775</v>
      </c>
      <c r="AF118" s="79" t="b">
        <v>0</v>
      </c>
      <c r="AG118" s="79" t="s">
        <v>788</v>
      </c>
      <c r="AH118" s="79"/>
      <c r="AI118" s="85" t="s">
        <v>775</v>
      </c>
      <c r="AJ118" s="79" t="b">
        <v>0</v>
      </c>
      <c r="AK118" s="79">
        <v>2</v>
      </c>
      <c r="AL118" s="85" t="s">
        <v>775</v>
      </c>
      <c r="AM118" s="79" t="s">
        <v>809</v>
      </c>
      <c r="AN118" s="79" t="b">
        <v>0</v>
      </c>
      <c r="AO118" s="85" t="s">
        <v>709</v>
      </c>
      <c r="AP118" s="79" t="s">
        <v>176</v>
      </c>
      <c r="AQ118" s="79">
        <v>0</v>
      </c>
      <c r="AR118" s="79">
        <v>0</v>
      </c>
      <c r="AS118" s="79"/>
      <c r="AT118" s="79"/>
      <c r="AU118" s="79"/>
      <c r="AV118" s="79"/>
      <c r="AW118" s="79"/>
      <c r="AX118" s="79"/>
      <c r="AY118" s="79"/>
      <c r="AZ118" s="79"/>
      <c r="BA118">
        <v>6</v>
      </c>
      <c r="BB118" s="78" t="str">
        <f>REPLACE(INDEX(GroupVertices[Group],MATCH(Edges[[#This Row],[Vertex 1]],GroupVertices[Vertex],0)),1,1,"")</f>
        <v>3</v>
      </c>
      <c r="BC118" s="78" t="str">
        <f>REPLACE(INDEX(GroupVertices[Group],MATCH(Edges[[#This Row],[Vertex 2]],GroupVertices[Vertex],0)),1,1,"")</f>
        <v>1</v>
      </c>
      <c r="BD118" s="48">
        <v>3</v>
      </c>
      <c r="BE118" s="49">
        <v>9.090909090909092</v>
      </c>
      <c r="BF118" s="48">
        <v>0</v>
      </c>
      <c r="BG118" s="49">
        <v>0</v>
      </c>
      <c r="BH118" s="48">
        <v>0</v>
      </c>
      <c r="BI118" s="49">
        <v>0</v>
      </c>
      <c r="BJ118" s="48">
        <v>30</v>
      </c>
      <c r="BK118" s="49">
        <v>90.9090909090909</v>
      </c>
      <c r="BL118" s="48">
        <v>33</v>
      </c>
    </row>
    <row r="119" spans="1:64" ht="15">
      <c r="A119" s="64" t="s">
        <v>222</v>
      </c>
      <c r="B119" s="64" t="s">
        <v>232</v>
      </c>
      <c r="C119" s="65" t="s">
        <v>2104</v>
      </c>
      <c r="D119" s="66">
        <v>10</v>
      </c>
      <c r="E119" s="67" t="s">
        <v>136</v>
      </c>
      <c r="F119" s="68">
        <v>12</v>
      </c>
      <c r="G119" s="65"/>
      <c r="H119" s="69"/>
      <c r="I119" s="70"/>
      <c r="J119" s="70"/>
      <c r="K119" s="34" t="s">
        <v>66</v>
      </c>
      <c r="L119" s="77">
        <v>119</v>
      </c>
      <c r="M119" s="77"/>
      <c r="N119" s="72"/>
      <c r="O119" s="79" t="s">
        <v>305</v>
      </c>
      <c r="P119" s="81">
        <v>43480.78399305556</v>
      </c>
      <c r="Q119" s="79" t="s">
        <v>361</v>
      </c>
      <c r="R119" s="79"/>
      <c r="S119" s="79"/>
      <c r="T119" s="79" t="s">
        <v>480</v>
      </c>
      <c r="U119" s="79"/>
      <c r="V119" s="83" t="s">
        <v>521</v>
      </c>
      <c r="W119" s="81">
        <v>43480.78399305556</v>
      </c>
      <c r="X119" s="83" t="s">
        <v>598</v>
      </c>
      <c r="Y119" s="79"/>
      <c r="Z119" s="79"/>
      <c r="AA119" s="85" t="s">
        <v>710</v>
      </c>
      <c r="AB119" s="79"/>
      <c r="AC119" s="79" t="b">
        <v>0</v>
      </c>
      <c r="AD119" s="79">
        <v>0</v>
      </c>
      <c r="AE119" s="85" t="s">
        <v>775</v>
      </c>
      <c r="AF119" s="79" t="b">
        <v>0</v>
      </c>
      <c r="AG119" s="79" t="s">
        <v>788</v>
      </c>
      <c r="AH119" s="79"/>
      <c r="AI119" s="85" t="s">
        <v>775</v>
      </c>
      <c r="AJ119" s="79" t="b">
        <v>0</v>
      </c>
      <c r="AK119" s="79">
        <v>0</v>
      </c>
      <c r="AL119" s="85" t="s">
        <v>713</v>
      </c>
      <c r="AM119" s="79" t="s">
        <v>804</v>
      </c>
      <c r="AN119" s="79" t="b">
        <v>0</v>
      </c>
      <c r="AO119" s="85" t="s">
        <v>713</v>
      </c>
      <c r="AP119" s="79" t="s">
        <v>176</v>
      </c>
      <c r="AQ119" s="79">
        <v>0</v>
      </c>
      <c r="AR119" s="79">
        <v>0</v>
      </c>
      <c r="AS119" s="79"/>
      <c r="AT119" s="79"/>
      <c r="AU119" s="79"/>
      <c r="AV119" s="79"/>
      <c r="AW119" s="79"/>
      <c r="AX119" s="79"/>
      <c r="AY119" s="79"/>
      <c r="AZ119" s="79"/>
      <c r="BA119">
        <v>6</v>
      </c>
      <c r="BB119" s="78" t="str">
        <f>REPLACE(INDEX(GroupVertices[Group],MATCH(Edges[[#This Row],[Vertex 1]],GroupVertices[Vertex],0)),1,1,"")</f>
        <v>3</v>
      </c>
      <c r="BC119" s="78" t="str">
        <f>REPLACE(INDEX(GroupVertices[Group],MATCH(Edges[[#This Row],[Vertex 2]],GroupVertices[Vertex],0)),1,1,"")</f>
        <v>1</v>
      </c>
      <c r="BD119" s="48">
        <v>2</v>
      </c>
      <c r="BE119" s="49">
        <v>8</v>
      </c>
      <c r="BF119" s="48">
        <v>0</v>
      </c>
      <c r="BG119" s="49">
        <v>0</v>
      </c>
      <c r="BH119" s="48">
        <v>0</v>
      </c>
      <c r="BI119" s="49">
        <v>0</v>
      </c>
      <c r="BJ119" s="48">
        <v>23</v>
      </c>
      <c r="BK119" s="49">
        <v>92</v>
      </c>
      <c r="BL119" s="48">
        <v>25</v>
      </c>
    </row>
    <row r="120" spans="1:64" ht="15">
      <c r="A120" s="64" t="s">
        <v>222</v>
      </c>
      <c r="B120" s="64" t="s">
        <v>232</v>
      </c>
      <c r="C120" s="65" t="s">
        <v>2104</v>
      </c>
      <c r="D120" s="66">
        <v>10</v>
      </c>
      <c r="E120" s="67" t="s">
        <v>136</v>
      </c>
      <c r="F120" s="68">
        <v>12</v>
      </c>
      <c r="G120" s="65"/>
      <c r="H120" s="69"/>
      <c r="I120" s="70"/>
      <c r="J120" s="70"/>
      <c r="K120" s="34" t="s">
        <v>66</v>
      </c>
      <c r="L120" s="77">
        <v>120</v>
      </c>
      <c r="M120" s="77"/>
      <c r="N120" s="72"/>
      <c r="O120" s="79" t="s">
        <v>305</v>
      </c>
      <c r="P120" s="81">
        <v>43480.92438657407</v>
      </c>
      <c r="Q120" s="79" t="s">
        <v>318</v>
      </c>
      <c r="R120" s="83" t="s">
        <v>413</v>
      </c>
      <c r="S120" s="79" t="s">
        <v>456</v>
      </c>
      <c r="T120" s="79" t="s">
        <v>465</v>
      </c>
      <c r="U120" s="79"/>
      <c r="V120" s="83" t="s">
        <v>521</v>
      </c>
      <c r="W120" s="81">
        <v>43480.92438657407</v>
      </c>
      <c r="X120" s="83" t="s">
        <v>552</v>
      </c>
      <c r="Y120" s="79"/>
      <c r="Z120" s="79"/>
      <c r="AA120" s="85" t="s">
        <v>664</v>
      </c>
      <c r="AB120" s="79"/>
      <c r="AC120" s="79" t="b">
        <v>0</v>
      </c>
      <c r="AD120" s="79">
        <v>0</v>
      </c>
      <c r="AE120" s="85" t="s">
        <v>775</v>
      </c>
      <c r="AF120" s="79" t="b">
        <v>0</v>
      </c>
      <c r="AG120" s="79" t="s">
        <v>788</v>
      </c>
      <c r="AH120" s="79"/>
      <c r="AI120" s="85" t="s">
        <v>775</v>
      </c>
      <c r="AJ120" s="79" t="b">
        <v>0</v>
      </c>
      <c r="AK120" s="79">
        <v>0</v>
      </c>
      <c r="AL120" s="85" t="s">
        <v>775</v>
      </c>
      <c r="AM120" s="79" t="s">
        <v>804</v>
      </c>
      <c r="AN120" s="79" t="b">
        <v>1</v>
      </c>
      <c r="AO120" s="85" t="s">
        <v>664</v>
      </c>
      <c r="AP120" s="79" t="s">
        <v>176</v>
      </c>
      <c r="AQ120" s="79">
        <v>0</v>
      </c>
      <c r="AR120" s="79">
        <v>0</v>
      </c>
      <c r="AS120" s="79"/>
      <c r="AT120" s="79"/>
      <c r="AU120" s="79"/>
      <c r="AV120" s="79"/>
      <c r="AW120" s="79"/>
      <c r="AX120" s="79"/>
      <c r="AY120" s="79"/>
      <c r="AZ120" s="79"/>
      <c r="BA120">
        <v>6</v>
      </c>
      <c r="BB120" s="78" t="str">
        <f>REPLACE(INDEX(GroupVertices[Group],MATCH(Edges[[#This Row],[Vertex 1]],GroupVertices[Vertex],0)),1,1,"")</f>
        <v>3</v>
      </c>
      <c r="BC120" s="78" t="str">
        <f>REPLACE(INDEX(GroupVertices[Group],MATCH(Edges[[#This Row],[Vertex 2]],GroupVertices[Vertex],0)),1,1,"")</f>
        <v>1</v>
      </c>
      <c r="BD120" s="48"/>
      <c r="BE120" s="49"/>
      <c r="BF120" s="48"/>
      <c r="BG120" s="49"/>
      <c r="BH120" s="48"/>
      <c r="BI120" s="49"/>
      <c r="BJ120" s="48"/>
      <c r="BK120" s="49"/>
      <c r="BL120" s="48"/>
    </row>
    <row r="121" spans="1:64" ht="15">
      <c r="A121" s="64" t="s">
        <v>232</v>
      </c>
      <c r="B121" s="64" t="s">
        <v>222</v>
      </c>
      <c r="C121" s="65" t="s">
        <v>2103</v>
      </c>
      <c r="D121" s="66">
        <v>5.8</v>
      </c>
      <c r="E121" s="67" t="s">
        <v>136</v>
      </c>
      <c r="F121" s="68">
        <v>25.8</v>
      </c>
      <c r="G121" s="65"/>
      <c r="H121" s="69"/>
      <c r="I121" s="70"/>
      <c r="J121" s="70"/>
      <c r="K121" s="34" t="s">
        <v>66</v>
      </c>
      <c r="L121" s="77">
        <v>121</v>
      </c>
      <c r="M121" s="77"/>
      <c r="N121" s="72"/>
      <c r="O121" s="79" t="s">
        <v>305</v>
      </c>
      <c r="P121" s="81">
        <v>43476.39445601852</v>
      </c>
      <c r="Q121" s="79" t="s">
        <v>362</v>
      </c>
      <c r="R121" s="79"/>
      <c r="S121" s="79"/>
      <c r="T121" s="79"/>
      <c r="U121" s="79"/>
      <c r="V121" s="83" t="s">
        <v>531</v>
      </c>
      <c r="W121" s="81">
        <v>43476.39445601852</v>
      </c>
      <c r="X121" s="83" t="s">
        <v>599</v>
      </c>
      <c r="Y121" s="79"/>
      <c r="Z121" s="79"/>
      <c r="AA121" s="85" t="s">
        <v>711</v>
      </c>
      <c r="AB121" s="79"/>
      <c r="AC121" s="79" t="b">
        <v>0</v>
      </c>
      <c r="AD121" s="79">
        <v>0</v>
      </c>
      <c r="AE121" s="85" t="s">
        <v>775</v>
      </c>
      <c r="AF121" s="79" t="b">
        <v>0</v>
      </c>
      <c r="AG121" s="79" t="s">
        <v>788</v>
      </c>
      <c r="AH121" s="79"/>
      <c r="AI121" s="85" t="s">
        <v>775</v>
      </c>
      <c r="AJ121" s="79" t="b">
        <v>0</v>
      </c>
      <c r="AK121" s="79">
        <v>1</v>
      </c>
      <c r="AL121" s="85" t="s">
        <v>707</v>
      </c>
      <c r="AM121" s="79" t="s">
        <v>806</v>
      </c>
      <c r="AN121" s="79" t="b">
        <v>0</v>
      </c>
      <c r="AO121" s="85" t="s">
        <v>707</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1</v>
      </c>
      <c r="BC121" s="78" t="str">
        <f>REPLACE(INDEX(GroupVertices[Group],MATCH(Edges[[#This Row],[Vertex 2]],GroupVertices[Vertex],0)),1,1,"")</f>
        <v>3</v>
      </c>
      <c r="BD121" s="48">
        <v>1</v>
      </c>
      <c r="BE121" s="49">
        <v>3.7037037037037037</v>
      </c>
      <c r="BF121" s="48">
        <v>0</v>
      </c>
      <c r="BG121" s="49">
        <v>0</v>
      </c>
      <c r="BH121" s="48">
        <v>0</v>
      </c>
      <c r="BI121" s="49">
        <v>0</v>
      </c>
      <c r="BJ121" s="48">
        <v>26</v>
      </c>
      <c r="BK121" s="49">
        <v>96.29629629629629</v>
      </c>
      <c r="BL121" s="48">
        <v>27</v>
      </c>
    </row>
    <row r="122" spans="1:64" ht="15">
      <c r="A122" s="64" t="s">
        <v>232</v>
      </c>
      <c r="B122" s="64" t="s">
        <v>222</v>
      </c>
      <c r="C122" s="65" t="s">
        <v>2103</v>
      </c>
      <c r="D122" s="66">
        <v>5.8</v>
      </c>
      <c r="E122" s="67" t="s">
        <v>136</v>
      </c>
      <c r="F122" s="68">
        <v>25.8</v>
      </c>
      <c r="G122" s="65"/>
      <c r="H122" s="69"/>
      <c r="I122" s="70"/>
      <c r="J122" s="70"/>
      <c r="K122" s="34" t="s">
        <v>66</v>
      </c>
      <c r="L122" s="77">
        <v>122</v>
      </c>
      <c r="M122" s="77"/>
      <c r="N122" s="72"/>
      <c r="O122" s="79" t="s">
        <v>305</v>
      </c>
      <c r="P122" s="81">
        <v>43480.59645833333</v>
      </c>
      <c r="Q122" s="79" t="s">
        <v>315</v>
      </c>
      <c r="R122" s="79"/>
      <c r="S122" s="79"/>
      <c r="T122" s="79"/>
      <c r="U122" s="79"/>
      <c r="V122" s="83" t="s">
        <v>531</v>
      </c>
      <c r="W122" s="81">
        <v>43480.59645833333</v>
      </c>
      <c r="X122" s="83" t="s">
        <v>600</v>
      </c>
      <c r="Y122" s="79"/>
      <c r="Z122" s="79"/>
      <c r="AA122" s="85" t="s">
        <v>712</v>
      </c>
      <c r="AB122" s="79"/>
      <c r="AC122" s="79" t="b">
        <v>0</v>
      </c>
      <c r="AD122" s="79">
        <v>0</v>
      </c>
      <c r="AE122" s="85" t="s">
        <v>775</v>
      </c>
      <c r="AF122" s="79" t="b">
        <v>0</v>
      </c>
      <c r="AG122" s="79" t="s">
        <v>788</v>
      </c>
      <c r="AH122" s="79"/>
      <c r="AI122" s="85" t="s">
        <v>775</v>
      </c>
      <c r="AJ122" s="79" t="b">
        <v>0</v>
      </c>
      <c r="AK122" s="79">
        <v>2</v>
      </c>
      <c r="AL122" s="85" t="s">
        <v>709</v>
      </c>
      <c r="AM122" s="79" t="s">
        <v>804</v>
      </c>
      <c r="AN122" s="79" t="b">
        <v>0</v>
      </c>
      <c r="AO122" s="85" t="s">
        <v>709</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1</v>
      </c>
      <c r="BC122" s="78" t="str">
        <f>REPLACE(INDEX(GroupVertices[Group],MATCH(Edges[[#This Row],[Vertex 2]],GroupVertices[Vertex],0)),1,1,"")</f>
        <v>3</v>
      </c>
      <c r="BD122" s="48">
        <v>2</v>
      </c>
      <c r="BE122" s="49">
        <v>9.523809523809524</v>
      </c>
      <c r="BF122" s="48">
        <v>0</v>
      </c>
      <c r="BG122" s="49">
        <v>0</v>
      </c>
      <c r="BH122" s="48">
        <v>0</v>
      </c>
      <c r="BI122" s="49">
        <v>0</v>
      </c>
      <c r="BJ122" s="48">
        <v>19</v>
      </c>
      <c r="BK122" s="49">
        <v>90.47619047619048</v>
      </c>
      <c r="BL122" s="48">
        <v>21</v>
      </c>
    </row>
    <row r="123" spans="1:64" ht="15">
      <c r="A123" s="64" t="s">
        <v>232</v>
      </c>
      <c r="B123" s="64" t="s">
        <v>222</v>
      </c>
      <c r="C123" s="65" t="s">
        <v>2103</v>
      </c>
      <c r="D123" s="66">
        <v>5.8</v>
      </c>
      <c r="E123" s="67" t="s">
        <v>136</v>
      </c>
      <c r="F123" s="68">
        <v>25.8</v>
      </c>
      <c r="G123" s="65"/>
      <c r="H123" s="69"/>
      <c r="I123" s="70"/>
      <c r="J123" s="70"/>
      <c r="K123" s="34" t="s">
        <v>66</v>
      </c>
      <c r="L123" s="77">
        <v>123</v>
      </c>
      <c r="M123" s="77"/>
      <c r="N123" s="72"/>
      <c r="O123" s="79" t="s">
        <v>305</v>
      </c>
      <c r="P123" s="81">
        <v>43480.77384259259</v>
      </c>
      <c r="Q123" s="79" t="s">
        <v>363</v>
      </c>
      <c r="R123" s="83" t="s">
        <v>428</v>
      </c>
      <c r="S123" s="79" t="s">
        <v>456</v>
      </c>
      <c r="T123" s="79" t="s">
        <v>480</v>
      </c>
      <c r="U123" s="79"/>
      <c r="V123" s="83" t="s">
        <v>531</v>
      </c>
      <c r="W123" s="81">
        <v>43480.77384259259</v>
      </c>
      <c r="X123" s="83" t="s">
        <v>601</v>
      </c>
      <c r="Y123" s="79"/>
      <c r="Z123" s="79"/>
      <c r="AA123" s="85" t="s">
        <v>713</v>
      </c>
      <c r="AB123" s="79"/>
      <c r="AC123" s="79" t="b">
        <v>0</v>
      </c>
      <c r="AD123" s="79">
        <v>0</v>
      </c>
      <c r="AE123" s="85" t="s">
        <v>775</v>
      </c>
      <c r="AF123" s="79" t="b">
        <v>0</v>
      </c>
      <c r="AG123" s="79" t="s">
        <v>788</v>
      </c>
      <c r="AH123" s="79"/>
      <c r="AI123" s="85" t="s">
        <v>775</v>
      </c>
      <c r="AJ123" s="79" t="b">
        <v>0</v>
      </c>
      <c r="AK123" s="79">
        <v>0</v>
      </c>
      <c r="AL123" s="85" t="s">
        <v>775</v>
      </c>
      <c r="AM123" s="79" t="s">
        <v>806</v>
      </c>
      <c r="AN123" s="79" t="b">
        <v>1</v>
      </c>
      <c r="AO123" s="85" t="s">
        <v>713</v>
      </c>
      <c r="AP123" s="79" t="s">
        <v>176</v>
      </c>
      <c r="AQ123" s="79">
        <v>0</v>
      </c>
      <c r="AR123" s="79">
        <v>0</v>
      </c>
      <c r="AS123" s="79"/>
      <c r="AT123" s="79"/>
      <c r="AU123" s="79"/>
      <c r="AV123" s="79"/>
      <c r="AW123" s="79"/>
      <c r="AX123" s="79"/>
      <c r="AY123" s="79"/>
      <c r="AZ123" s="79"/>
      <c r="BA123">
        <v>3</v>
      </c>
      <c r="BB123" s="78" t="str">
        <f>REPLACE(INDEX(GroupVertices[Group],MATCH(Edges[[#This Row],[Vertex 1]],GroupVertices[Vertex],0)),1,1,"")</f>
        <v>1</v>
      </c>
      <c r="BC123" s="78" t="str">
        <f>REPLACE(INDEX(GroupVertices[Group],MATCH(Edges[[#This Row],[Vertex 2]],GroupVertices[Vertex],0)),1,1,"")</f>
        <v>3</v>
      </c>
      <c r="BD123" s="48">
        <v>2</v>
      </c>
      <c r="BE123" s="49">
        <v>9.090909090909092</v>
      </c>
      <c r="BF123" s="48">
        <v>0</v>
      </c>
      <c r="BG123" s="49">
        <v>0</v>
      </c>
      <c r="BH123" s="48">
        <v>0</v>
      </c>
      <c r="BI123" s="49">
        <v>0</v>
      </c>
      <c r="BJ123" s="48">
        <v>20</v>
      </c>
      <c r="BK123" s="49">
        <v>90.9090909090909</v>
      </c>
      <c r="BL123" s="48">
        <v>22</v>
      </c>
    </row>
    <row r="124" spans="1:64" ht="15">
      <c r="A124" s="64" t="s">
        <v>225</v>
      </c>
      <c r="B124" s="64" t="s">
        <v>287</v>
      </c>
      <c r="C124" s="65" t="s">
        <v>2101</v>
      </c>
      <c r="D124" s="66">
        <v>3</v>
      </c>
      <c r="E124" s="67" t="s">
        <v>132</v>
      </c>
      <c r="F124" s="68">
        <v>35</v>
      </c>
      <c r="G124" s="65"/>
      <c r="H124" s="69"/>
      <c r="I124" s="70"/>
      <c r="J124" s="70"/>
      <c r="K124" s="34" t="s">
        <v>65</v>
      </c>
      <c r="L124" s="77">
        <v>124</v>
      </c>
      <c r="M124" s="77"/>
      <c r="N124" s="72"/>
      <c r="O124" s="79" t="s">
        <v>305</v>
      </c>
      <c r="P124" s="81">
        <v>43484.73902777778</v>
      </c>
      <c r="Q124" s="79" t="s">
        <v>321</v>
      </c>
      <c r="R124" s="79"/>
      <c r="S124" s="79"/>
      <c r="T124" s="79"/>
      <c r="U124" s="79"/>
      <c r="V124" s="83" t="s">
        <v>524</v>
      </c>
      <c r="W124" s="81">
        <v>43484.73902777778</v>
      </c>
      <c r="X124" s="83" t="s">
        <v>555</v>
      </c>
      <c r="Y124" s="79"/>
      <c r="Z124" s="79"/>
      <c r="AA124" s="85" t="s">
        <v>667</v>
      </c>
      <c r="AB124" s="85" t="s">
        <v>743</v>
      </c>
      <c r="AC124" s="79" t="b">
        <v>0</v>
      </c>
      <c r="AD124" s="79">
        <v>1</v>
      </c>
      <c r="AE124" s="85" t="s">
        <v>776</v>
      </c>
      <c r="AF124" s="79" t="b">
        <v>0</v>
      </c>
      <c r="AG124" s="79" t="s">
        <v>788</v>
      </c>
      <c r="AH124" s="79"/>
      <c r="AI124" s="85" t="s">
        <v>775</v>
      </c>
      <c r="AJ124" s="79" t="b">
        <v>0</v>
      </c>
      <c r="AK124" s="79">
        <v>0</v>
      </c>
      <c r="AL124" s="85" t="s">
        <v>775</v>
      </c>
      <c r="AM124" s="79" t="s">
        <v>806</v>
      </c>
      <c r="AN124" s="79" t="b">
        <v>0</v>
      </c>
      <c r="AO124" s="85" t="s">
        <v>743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4</v>
      </c>
      <c r="BC124" s="78" t="str">
        <f>REPLACE(INDEX(GroupVertices[Group],MATCH(Edges[[#This Row],[Vertex 2]],GroupVertices[Vertex],0)),1,1,"")</f>
        <v>4</v>
      </c>
      <c r="BD124" s="48">
        <v>2</v>
      </c>
      <c r="BE124" s="49">
        <v>11.11111111111111</v>
      </c>
      <c r="BF124" s="48">
        <v>0</v>
      </c>
      <c r="BG124" s="49">
        <v>0</v>
      </c>
      <c r="BH124" s="48">
        <v>0</v>
      </c>
      <c r="BI124" s="49">
        <v>0</v>
      </c>
      <c r="BJ124" s="48">
        <v>16</v>
      </c>
      <c r="BK124" s="49">
        <v>88.88888888888889</v>
      </c>
      <c r="BL124" s="48">
        <v>18</v>
      </c>
    </row>
    <row r="125" spans="1:64" ht="15">
      <c r="A125" s="64" t="s">
        <v>232</v>
      </c>
      <c r="B125" s="64" t="s">
        <v>287</v>
      </c>
      <c r="C125" s="65" t="s">
        <v>2101</v>
      </c>
      <c r="D125" s="66">
        <v>3</v>
      </c>
      <c r="E125" s="67" t="s">
        <v>132</v>
      </c>
      <c r="F125" s="68">
        <v>35</v>
      </c>
      <c r="G125" s="65"/>
      <c r="H125" s="69"/>
      <c r="I125" s="70"/>
      <c r="J125" s="70"/>
      <c r="K125" s="34" t="s">
        <v>65</v>
      </c>
      <c r="L125" s="77">
        <v>125</v>
      </c>
      <c r="M125" s="77"/>
      <c r="N125" s="72"/>
      <c r="O125" s="79" t="s">
        <v>305</v>
      </c>
      <c r="P125" s="81">
        <v>43480.77957175926</v>
      </c>
      <c r="Q125" s="79" t="s">
        <v>364</v>
      </c>
      <c r="R125" s="83" t="s">
        <v>429</v>
      </c>
      <c r="S125" s="79" t="s">
        <v>456</v>
      </c>
      <c r="T125" s="79" t="s">
        <v>481</v>
      </c>
      <c r="U125" s="79"/>
      <c r="V125" s="83" t="s">
        <v>531</v>
      </c>
      <c r="W125" s="81">
        <v>43480.77957175926</v>
      </c>
      <c r="X125" s="83" t="s">
        <v>602</v>
      </c>
      <c r="Y125" s="79"/>
      <c r="Z125" s="79"/>
      <c r="AA125" s="85" t="s">
        <v>714</v>
      </c>
      <c r="AB125" s="79"/>
      <c r="AC125" s="79" t="b">
        <v>0</v>
      </c>
      <c r="AD125" s="79">
        <v>1</v>
      </c>
      <c r="AE125" s="85" t="s">
        <v>775</v>
      </c>
      <c r="AF125" s="79" t="b">
        <v>1</v>
      </c>
      <c r="AG125" s="79" t="s">
        <v>788</v>
      </c>
      <c r="AH125" s="79"/>
      <c r="AI125" s="85" t="s">
        <v>795</v>
      </c>
      <c r="AJ125" s="79" t="b">
        <v>0</v>
      </c>
      <c r="AK125" s="79">
        <v>0</v>
      </c>
      <c r="AL125" s="85" t="s">
        <v>775</v>
      </c>
      <c r="AM125" s="79" t="s">
        <v>806</v>
      </c>
      <c r="AN125" s="79" t="b">
        <v>0</v>
      </c>
      <c r="AO125" s="85" t="s">
        <v>714</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4</v>
      </c>
      <c r="BD125" s="48">
        <v>1</v>
      </c>
      <c r="BE125" s="49">
        <v>4.545454545454546</v>
      </c>
      <c r="BF125" s="48">
        <v>1</v>
      </c>
      <c r="BG125" s="49">
        <v>4.545454545454546</v>
      </c>
      <c r="BH125" s="48">
        <v>0</v>
      </c>
      <c r="BI125" s="49">
        <v>0</v>
      </c>
      <c r="BJ125" s="48">
        <v>20</v>
      </c>
      <c r="BK125" s="49">
        <v>90.9090909090909</v>
      </c>
      <c r="BL125" s="48">
        <v>22</v>
      </c>
    </row>
    <row r="126" spans="1:64" ht="15">
      <c r="A126" s="64" t="s">
        <v>232</v>
      </c>
      <c r="B126" s="64" t="s">
        <v>288</v>
      </c>
      <c r="C126" s="65" t="s">
        <v>2101</v>
      </c>
      <c r="D126" s="66">
        <v>3</v>
      </c>
      <c r="E126" s="67" t="s">
        <v>132</v>
      </c>
      <c r="F126" s="68">
        <v>35</v>
      </c>
      <c r="G126" s="65"/>
      <c r="H126" s="69"/>
      <c r="I126" s="70"/>
      <c r="J126" s="70"/>
      <c r="K126" s="34" t="s">
        <v>65</v>
      </c>
      <c r="L126" s="77">
        <v>126</v>
      </c>
      <c r="M126" s="77"/>
      <c r="N126" s="72"/>
      <c r="O126" s="79" t="s">
        <v>305</v>
      </c>
      <c r="P126" s="81">
        <v>43480.78052083333</v>
      </c>
      <c r="Q126" s="79" t="s">
        <v>365</v>
      </c>
      <c r="R126" s="79"/>
      <c r="S126" s="79"/>
      <c r="T126" s="79"/>
      <c r="U126" s="79"/>
      <c r="V126" s="83" t="s">
        <v>531</v>
      </c>
      <c r="W126" s="81">
        <v>43480.78052083333</v>
      </c>
      <c r="X126" s="83" t="s">
        <v>603</v>
      </c>
      <c r="Y126" s="79"/>
      <c r="Z126" s="79"/>
      <c r="AA126" s="85" t="s">
        <v>715</v>
      </c>
      <c r="AB126" s="85" t="s">
        <v>714</v>
      </c>
      <c r="AC126" s="79" t="b">
        <v>0</v>
      </c>
      <c r="AD126" s="79">
        <v>1</v>
      </c>
      <c r="AE126" s="85" t="s">
        <v>776</v>
      </c>
      <c r="AF126" s="79" t="b">
        <v>0</v>
      </c>
      <c r="AG126" s="79" t="s">
        <v>788</v>
      </c>
      <c r="AH126" s="79"/>
      <c r="AI126" s="85" t="s">
        <v>775</v>
      </c>
      <c r="AJ126" s="79" t="b">
        <v>0</v>
      </c>
      <c r="AK126" s="79">
        <v>0</v>
      </c>
      <c r="AL126" s="85" t="s">
        <v>775</v>
      </c>
      <c r="AM126" s="79" t="s">
        <v>806</v>
      </c>
      <c r="AN126" s="79" t="b">
        <v>0</v>
      </c>
      <c r="AO126" s="85" t="s">
        <v>714</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232</v>
      </c>
      <c r="B127" s="64" t="s">
        <v>289</v>
      </c>
      <c r="C127" s="65" t="s">
        <v>2101</v>
      </c>
      <c r="D127" s="66">
        <v>3</v>
      </c>
      <c r="E127" s="67" t="s">
        <v>132</v>
      </c>
      <c r="F127" s="68">
        <v>35</v>
      </c>
      <c r="G127" s="65"/>
      <c r="H127" s="69"/>
      <c r="I127" s="70"/>
      <c r="J127" s="70"/>
      <c r="K127" s="34" t="s">
        <v>65</v>
      </c>
      <c r="L127" s="77">
        <v>127</v>
      </c>
      <c r="M127" s="77"/>
      <c r="N127" s="72"/>
      <c r="O127" s="79" t="s">
        <v>305</v>
      </c>
      <c r="P127" s="81">
        <v>43480.78052083333</v>
      </c>
      <c r="Q127" s="79" t="s">
        <v>365</v>
      </c>
      <c r="R127" s="79"/>
      <c r="S127" s="79"/>
      <c r="T127" s="79"/>
      <c r="U127" s="79"/>
      <c r="V127" s="83" t="s">
        <v>531</v>
      </c>
      <c r="W127" s="81">
        <v>43480.78052083333</v>
      </c>
      <c r="X127" s="83" t="s">
        <v>603</v>
      </c>
      <c r="Y127" s="79"/>
      <c r="Z127" s="79"/>
      <c r="AA127" s="85" t="s">
        <v>715</v>
      </c>
      <c r="AB127" s="85" t="s">
        <v>714</v>
      </c>
      <c r="AC127" s="79" t="b">
        <v>0</v>
      </c>
      <c r="AD127" s="79">
        <v>1</v>
      </c>
      <c r="AE127" s="85" t="s">
        <v>776</v>
      </c>
      <c r="AF127" s="79" t="b">
        <v>0</v>
      </c>
      <c r="AG127" s="79" t="s">
        <v>788</v>
      </c>
      <c r="AH127" s="79"/>
      <c r="AI127" s="85" t="s">
        <v>775</v>
      </c>
      <c r="AJ127" s="79" t="b">
        <v>0</v>
      </c>
      <c r="AK127" s="79">
        <v>0</v>
      </c>
      <c r="AL127" s="85" t="s">
        <v>775</v>
      </c>
      <c r="AM127" s="79" t="s">
        <v>806</v>
      </c>
      <c r="AN127" s="79" t="b">
        <v>0</v>
      </c>
      <c r="AO127" s="85" t="s">
        <v>714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8</v>
      </c>
      <c r="BK127" s="49">
        <v>100</v>
      </c>
      <c r="BL127" s="48">
        <v>8</v>
      </c>
    </row>
    <row r="128" spans="1:64" ht="15">
      <c r="A128" s="64" t="s">
        <v>232</v>
      </c>
      <c r="B128" s="64" t="s">
        <v>244</v>
      </c>
      <c r="C128" s="65" t="s">
        <v>2102</v>
      </c>
      <c r="D128" s="66">
        <v>4.4</v>
      </c>
      <c r="E128" s="67" t="s">
        <v>136</v>
      </c>
      <c r="F128" s="68">
        <v>30.4</v>
      </c>
      <c r="G128" s="65"/>
      <c r="H128" s="69"/>
      <c r="I128" s="70"/>
      <c r="J128" s="70"/>
      <c r="K128" s="34" t="s">
        <v>65</v>
      </c>
      <c r="L128" s="77">
        <v>128</v>
      </c>
      <c r="M128" s="77"/>
      <c r="N128" s="72"/>
      <c r="O128" s="79" t="s">
        <v>305</v>
      </c>
      <c r="P128" s="81">
        <v>43478.76755787037</v>
      </c>
      <c r="Q128" s="79" t="s">
        <v>366</v>
      </c>
      <c r="R128" s="83" t="s">
        <v>430</v>
      </c>
      <c r="S128" s="79" t="s">
        <v>456</v>
      </c>
      <c r="T128" s="79"/>
      <c r="U128" s="79"/>
      <c r="V128" s="83" t="s">
        <v>531</v>
      </c>
      <c r="W128" s="81">
        <v>43478.76755787037</v>
      </c>
      <c r="X128" s="83" t="s">
        <v>604</v>
      </c>
      <c r="Y128" s="79"/>
      <c r="Z128" s="79"/>
      <c r="AA128" s="85" t="s">
        <v>716</v>
      </c>
      <c r="AB128" s="79"/>
      <c r="AC128" s="79" t="b">
        <v>0</v>
      </c>
      <c r="AD128" s="79">
        <v>0</v>
      </c>
      <c r="AE128" s="85" t="s">
        <v>775</v>
      </c>
      <c r="AF128" s="79" t="b">
        <v>0</v>
      </c>
      <c r="AG128" s="79" t="s">
        <v>788</v>
      </c>
      <c r="AH128" s="79"/>
      <c r="AI128" s="85" t="s">
        <v>775</v>
      </c>
      <c r="AJ128" s="79" t="b">
        <v>0</v>
      </c>
      <c r="AK128" s="79">
        <v>0</v>
      </c>
      <c r="AL128" s="85" t="s">
        <v>775</v>
      </c>
      <c r="AM128" s="79" t="s">
        <v>805</v>
      </c>
      <c r="AN128" s="79" t="b">
        <v>1</v>
      </c>
      <c r="AO128" s="85" t="s">
        <v>716</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1</v>
      </c>
      <c r="BC128" s="78" t="str">
        <f>REPLACE(INDEX(GroupVertices[Group],MATCH(Edges[[#This Row],[Vertex 2]],GroupVertices[Vertex],0)),1,1,"")</f>
        <v>1</v>
      </c>
      <c r="BD128" s="48">
        <v>1</v>
      </c>
      <c r="BE128" s="49">
        <v>5.882352941176471</v>
      </c>
      <c r="BF128" s="48">
        <v>0</v>
      </c>
      <c r="BG128" s="49">
        <v>0</v>
      </c>
      <c r="BH128" s="48">
        <v>0</v>
      </c>
      <c r="BI128" s="49">
        <v>0</v>
      </c>
      <c r="BJ128" s="48">
        <v>16</v>
      </c>
      <c r="BK128" s="49">
        <v>94.11764705882354</v>
      </c>
      <c r="BL128" s="48">
        <v>17</v>
      </c>
    </row>
    <row r="129" spans="1:64" ht="15">
      <c r="A129" s="64" t="s">
        <v>232</v>
      </c>
      <c r="B129" s="64" t="s">
        <v>244</v>
      </c>
      <c r="C129" s="65" t="s">
        <v>2102</v>
      </c>
      <c r="D129" s="66">
        <v>4.4</v>
      </c>
      <c r="E129" s="67" t="s">
        <v>136</v>
      </c>
      <c r="F129" s="68">
        <v>30.4</v>
      </c>
      <c r="G129" s="65"/>
      <c r="H129" s="69"/>
      <c r="I129" s="70"/>
      <c r="J129" s="70"/>
      <c r="K129" s="34" t="s">
        <v>65</v>
      </c>
      <c r="L129" s="77">
        <v>129</v>
      </c>
      <c r="M129" s="77"/>
      <c r="N129" s="72"/>
      <c r="O129" s="79" t="s">
        <v>305</v>
      </c>
      <c r="P129" s="81">
        <v>43480.8272337963</v>
      </c>
      <c r="Q129" s="79" t="s">
        <v>367</v>
      </c>
      <c r="R129" s="83" t="s">
        <v>431</v>
      </c>
      <c r="S129" s="79" t="s">
        <v>456</v>
      </c>
      <c r="T129" s="79"/>
      <c r="U129" s="79"/>
      <c r="V129" s="83" t="s">
        <v>531</v>
      </c>
      <c r="W129" s="81">
        <v>43480.8272337963</v>
      </c>
      <c r="X129" s="83" t="s">
        <v>605</v>
      </c>
      <c r="Y129" s="79"/>
      <c r="Z129" s="79"/>
      <c r="AA129" s="85" t="s">
        <v>717</v>
      </c>
      <c r="AB129" s="79"/>
      <c r="AC129" s="79" t="b">
        <v>0</v>
      </c>
      <c r="AD129" s="79">
        <v>0</v>
      </c>
      <c r="AE129" s="85" t="s">
        <v>775</v>
      </c>
      <c r="AF129" s="79" t="b">
        <v>0</v>
      </c>
      <c r="AG129" s="79" t="s">
        <v>788</v>
      </c>
      <c r="AH129" s="79"/>
      <c r="AI129" s="85" t="s">
        <v>775</v>
      </c>
      <c r="AJ129" s="79" t="b">
        <v>0</v>
      </c>
      <c r="AK129" s="79">
        <v>0</v>
      </c>
      <c r="AL129" s="85" t="s">
        <v>775</v>
      </c>
      <c r="AM129" s="79" t="s">
        <v>806</v>
      </c>
      <c r="AN129" s="79" t="b">
        <v>1</v>
      </c>
      <c r="AO129" s="85" t="s">
        <v>717</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21</v>
      </c>
      <c r="BK129" s="49">
        <v>100</v>
      </c>
      <c r="BL129" s="48">
        <v>21</v>
      </c>
    </row>
    <row r="130" spans="1:64" ht="15">
      <c r="A130" s="64" t="s">
        <v>236</v>
      </c>
      <c r="B130" s="64" t="s">
        <v>243</v>
      </c>
      <c r="C130" s="65" t="s">
        <v>2102</v>
      </c>
      <c r="D130" s="66">
        <v>4.4</v>
      </c>
      <c r="E130" s="67" t="s">
        <v>136</v>
      </c>
      <c r="F130" s="68">
        <v>30.4</v>
      </c>
      <c r="G130" s="65"/>
      <c r="H130" s="69"/>
      <c r="I130" s="70"/>
      <c r="J130" s="70"/>
      <c r="K130" s="34" t="s">
        <v>65</v>
      </c>
      <c r="L130" s="77">
        <v>130</v>
      </c>
      <c r="M130" s="77"/>
      <c r="N130" s="72"/>
      <c r="O130" s="79" t="s">
        <v>305</v>
      </c>
      <c r="P130" s="81">
        <v>43479.95722222222</v>
      </c>
      <c r="Q130" s="79" t="s">
        <v>316</v>
      </c>
      <c r="R130" s="79"/>
      <c r="S130" s="79"/>
      <c r="T130" s="79"/>
      <c r="U130" s="79"/>
      <c r="V130" s="83" t="s">
        <v>533</v>
      </c>
      <c r="W130" s="81">
        <v>43479.95722222222</v>
      </c>
      <c r="X130" s="83" t="s">
        <v>606</v>
      </c>
      <c r="Y130" s="79"/>
      <c r="Z130" s="79"/>
      <c r="AA130" s="85" t="s">
        <v>718</v>
      </c>
      <c r="AB130" s="79"/>
      <c r="AC130" s="79" t="b">
        <v>0</v>
      </c>
      <c r="AD130" s="79">
        <v>0</v>
      </c>
      <c r="AE130" s="85" t="s">
        <v>775</v>
      </c>
      <c r="AF130" s="79" t="b">
        <v>0</v>
      </c>
      <c r="AG130" s="79" t="s">
        <v>788</v>
      </c>
      <c r="AH130" s="79"/>
      <c r="AI130" s="85" t="s">
        <v>775</v>
      </c>
      <c r="AJ130" s="79" t="b">
        <v>0</v>
      </c>
      <c r="AK130" s="79">
        <v>0</v>
      </c>
      <c r="AL130" s="85" t="s">
        <v>738</v>
      </c>
      <c r="AM130" s="79" t="s">
        <v>812</v>
      </c>
      <c r="AN130" s="79" t="b">
        <v>0</v>
      </c>
      <c r="AO130" s="85" t="s">
        <v>738</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3</v>
      </c>
      <c r="BC130" s="78" t="str">
        <f>REPLACE(INDEX(GroupVertices[Group],MATCH(Edges[[#This Row],[Vertex 2]],GroupVertices[Vertex],0)),1,1,"")</f>
        <v>3</v>
      </c>
      <c r="BD130" s="48"/>
      <c r="BE130" s="49"/>
      <c r="BF130" s="48"/>
      <c r="BG130" s="49"/>
      <c r="BH130" s="48"/>
      <c r="BI130" s="49"/>
      <c r="BJ130" s="48"/>
      <c r="BK130" s="49"/>
      <c r="BL130" s="48"/>
    </row>
    <row r="131" spans="1:64" ht="15">
      <c r="A131" s="64" t="s">
        <v>236</v>
      </c>
      <c r="B131" s="64" t="s">
        <v>232</v>
      </c>
      <c r="C131" s="65" t="s">
        <v>2103</v>
      </c>
      <c r="D131" s="66">
        <v>5.8</v>
      </c>
      <c r="E131" s="67" t="s">
        <v>136</v>
      </c>
      <c r="F131" s="68">
        <v>25.8</v>
      </c>
      <c r="G131" s="65"/>
      <c r="H131" s="69"/>
      <c r="I131" s="70"/>
      <c r="J131" s="70"/>
      <c r="K131" s="34" t="s">
        <v>66</v>
      </c>
      <c r="L131" s="77">
        <v>131</v>
      </c>
      <c r="M131" s="77"/>
      <c r="N131" s="72"/>
      <c r="O131" s="79" t="s">
        <v>305</v>
      </c>
      <c r="P131" s="81">
        <v>43479.95722222222</v>
      </c>
      <c r="Q131" s="79" t="s">
        <v>316</v>
      </c>
      <c r="R131" s="79"/>
      <c r="S131" s="79"/>
      <c r="T131" s="79"/>
      <c r="U131" s="79"/>
      <c r="V131" s="83" t="s">
        <v>533</v>
      </c>
      <c r="W131" s="81">
        <v>43479.95722222222</v>
      </c>
      <c r="X131" s="83" t="s">
        <v>606</v>
      </c>
      <c r="Y131" s="79"/>
      <c r="Z131" s="79"/>
      <c r="AA131" s="85" t="s">
        <v>718</v>
      </c>
      <c r="AB131" s="79"/>
      <c r="AC131" s="79" t="b">
        <v>0</v>
      </c>
      <c r="AD131" s="79">
        <v>0</v>
      </c>
      <c r="AE131" s="85" t="s">
        <v>775</v>
      </c>
      <c r="AF131" s="79" t="b">
        <v>0</v>
      </c>
      <c r="AG131" s="79" t="s">
        <v>788</v>
      </c>
      <c r="AH131" s="79"/>
      <c r="AI131" s="85" t="s">
        <v>775</v>
      </c>
      <c r="AJ131" s="79" t="b">
        <v>0</v>
      </c>
      <c r="AK131" s="79">
        <v>0</v>
      </c>
      <c r="AL131" s="85" t="s">
        <v>738</v>
      </c>
      <c r="AM131" s="79" t="s">
        <v>812</v>
      </c>
      <c r="AN131" s="79" t="b">
        <v>0</v>
      </c>
      <c r="AO131" s="85" t="s">
        <v>738</v>
      </c>
      <c r="AP131" s="79" t="s">
        <v>176</v>
      </c>
      <c r="AQ131" s="79">
        <v>0</v>
      </c>
      <c r="AR131" s="79">
        <v>0</v>
      </c>
      <c r="AS131" s="79"/>
      <c r="AT131" s="79"/>
      <c r="AU131" s="79"/>
      <c r="AV131" s="79"/>
      <c r="AW131" s="79"/>
      <c r="AX131" s="79"/>
      <c r="AY131" s="79"/>
      <c r="AZ131" s="79"/>
      <c r="BA131">
        <v>3</v>
      </c>
      <c r="BB131" s="78" t="str">
        <f>REPLACE(INDEX(GroupVertices[Group],MATCH(Edges[[#This Row],[Vertex 1]],GroupVertices[Vertex],0)),1,1,"")</f>
        <v>3</v>
      </c>
      <c r="BC131" s="78" t="str">
        <f>REPLACE(INDEX(GroupVertices[Group],MATCH(Edges[[#This Row],[Vertex 2]],GroupVertices[Vertex],0)),1,1,"")</f>
        <v>1</v>
      </c>
      <c r="BD131" s="48">
        <v>1</v>
      </c>
      <c r="BE131" s="49">
        <v>4</v>
      </c>
      <c r="BF131" s="48">
        <v>0</v>
      </c>
      <c r="BG131" s="49">
        <v>0</v>
      </c>
      <c r="BH131" s="48">
        <v>0</v>
      </c>
      <c r="BI131" s="49">
        <v>0</v>
      </c>
      <c r="BJ131" s="48">
        <v>24</v>
      </c>
      <c r="BK131" s="49">
        <v>96</v>
      </c>
      <c r="BL131" s="48">
        <v>25</v>
      </c>
    </row>
    <row r="132" spans="1:64" ht="15">
      <c r="A132" s="64" t="s">
        <v>236</v>
      </c>
      <c r="B132" s="64" t="s">
        <v>243</v>
      </c>
      <c r="C132" s="65" t="s">
        <v>2102</v>
      </c>
      <c r="D132" s="66">
        <v>4.4</v>
      </c>
      <c r="E132" s="67" t="s">
        <v>136</v>
      </c>
      <c r="F132" s="68">
        <v>30.4</v>
      </c>
      <c r="G132" s="65"/>
      <c r="H132" s="69"/>
      <c r="I132" s="70"/>
      <c r="J132" s="70"/>
      <c r="K132" s="34" t="s">
        <v>65</v>
      </c>
      <c r="L132" s="77">
        <v>132</v>
      </c>
      <c r="M132" s="77"/>
      <c r="N132" s="72"/>
      <c r="O132" s="79" t="s">
        <v>305</v>
      </c>
      <c r="P132" s="81">
        <v>43479.958819444444</v>
      </c>
      <c r="Q132" s="79" t="s">
        <v>368</v>
      </c>
      <c r="R132" s="79"/>
      <c r="S132" s="79"/>
      <c r="T132" s="79"/>
      <c r="U132" s="79"/>
      <c r="V132" s="83" t="s">
        <v>533</v>
      </c>
      <c r="W132" s="81">
        <v>43479.958819444444</v>
      </c>
      <c r="X132" s="83" t="s">
        <v>607</v>
      </c>
      <c r="Y132" s="79"/>
      <c r="Z132" s="79"/>
      <c r="AA132" s="85" t="s">
        <v>719</v>
      </c>
      <c r="AB132" s="79"/>
      <c r="AC132" s="79" t="b">
        <v>0</v>
      </c>
      <c r="AD132" s="79">
        <v>0</v>
      </c>
      <c r="AE132" s="85" t="s">
        <v>775</v>
      </c>
      <c r="AF132" s="79" t="b">
        <v>0</v>
      </c>
      <c r="AG132" s="79" t="s">
        <v>788</v>
      </c>
      <c r="AH132" s="79"/>
      <c r="AI132" s="85" t="s">
        <v>775</v>
      </c>
      <c r="AJ132" s="79" t="b">
        <v>0</v>
      </c>
      <c r="AK132" s="79">
        <v>1</v>
      </c>
      <c r="AL132" s="85" t="s">
        <v>737</v>
      </c>
      <c r="AM132" s="79" t="s">
        <v>812</v>
      </c>
      <c r="AN132" s="79" t="b">
        <v>0</v>
      </c>
      <c r="AO132" s="85" t="s">
        <v>737</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3</v>
      </c>
      <c r="BC132" s="78" t="str">
        <f>REPLACE(INDEX(GroupVertices[Group],MATCH(Edges[[#This Row],[Vertex 2]],GroupVertices[Vertex],0)),1,1,"")</f>
        <v>3</v>
      </c>
      <c r="BD132" s="48"/>
      <c r="BE132" s="49"/>
      <c r="BF132" s="48"/>
      <c r="BG132" s="49"/>
      <c r="BH132" s="48"/>
      <c r="BI132" s="49"/>
      <c r="BJ132" s="48"/>
      <c r="BK132" s="49"/>
      <c r="BL132" s="48"/>
    </row>
    <row r="133" spans="1:64" ht="15">
      <c r="A133" s="64" t="s">
        <v>236</v>
      </c>
      <c r="B133" s="64" t="s">
        <v>232</v>
      </c>
      <c r="C133" s="65" t="s">
        <v>2103</v>
      </c>
      <c r="D133" s="66">
        <v>5.8</v>
      </c>
      <c r="E133" s="67" t="s">
        <v>136</v>
      </c>
      <c r="F133" s="68">
        <v>25.8</v>
      </c>
      <c r="G133" s="65"/>
      <c r="H133" s="69"/>
      <c r="I133" s="70"/>
      <c r="J133" s="70"/>
      <c r="K133" s="34" t="s">
        <v>66</v>
      </c>
      <c r="L133" s="77">
        <v>133</v>
      </c>
      <c r="M133" s="77"/>
      <c r="N133" s="72"/>
      <c r="O133" s="79" t="s">
        <v>305</v>
      </c>
      <c r="P133" s="81">
        <v>43479.958819444444</v>
      </c>
      <c r="Q133" s="79" t="s">
        <v>368</v>
      </c>
      <c r="R133" s="79"/>
      <c r="S133" s="79"/>
      <c r="T133" s="79"/>
      <c r="U133" s="79"/>
      <c r="V133" s="83" t="s">
        <v>533</v>
      </c>
      <c r="W133" s="81">
        <v>43479.958819444444</v>
      </c>
      <c r="X133" s="83" t="s">
        <v>607</v>
      </c>
      <c r="Y133" s="79"/>
      <c r="Z133" s="79"/>
      <c r="AA133" s="85" t="s">
        <v>719</v>
      </c>
      <c r="AB133" s="79"/>
      <c r="AC133" s="79" t="b">
        <v>0</v>
      </c>
      <c r="AD133" s="79">
        <v>0</v>
      </c>
      <c r="AE133" s="85" t="s">
        <v>775</v>
      </c>
      <c r="AF133" s="79" t="b">
        <v>0</v>
      </c>
      <c r="AG133" s="79" t="s">
        <v>788</v>
      </c>
      <c r="AH133" s="79"/>
      <c r="AI133" s="85" t="s">
        <v>775</v>
      </c>
      <c r="AJ133" s="79" t="b">
        <v>0</v>
      </c>
      <c r="AK133" s="79">
        <v>1</v>
      </c>
      <c r="AL133" s="85" t="s">
        <v>737</v>
      </c>
      <c r="AM133" s="79" t="s">
        <v>812</v>
      </c>
      <c r="AN133" s="79" t="b">
        <v>0</v>
      </c>
      <c r="AO133" s="85" t="s">
        <v>737</v>
      </c>
      <c r="AP133" s="79" t="s">
        <v>176</v>
      </c>
      <c r="AQ133" s="79">
        <v>0</v>
      </c>
      <c r="AR133" s="79">
        <v>0</v>
      </c>
      <c r="AS133" s="79"/>
      <c r="AT133" s="79"/>
      <c r="AU133" s="79"/>
      <c r="AV133" s="79"/>
      <c r="AW133" s="79"/>
      <c r="AX133" s="79"/>
      <c r="AY133" s="79"/>
      <c r="AZ133" s="79"/>
      <c r="BA133">
        <v>3</v>
      </c>
      <c r="BB133" s="78" t="str">
        <f>REPLACE(INDEX(GroupVertices[Group],MATCH(Edges[[#This Row],[Vertex 1]],GroupVertices[Vertex],0)),1,1,"")</f>
        <v>3</v>
      </c>
      <c r="BC133" s="78" t="str">
        <f>REPLACE(INDEX(GroupVertices[Group],MATCH(Edges[[#This Row],[Vertex 2]],GroupVertices[Vertex],0)),1,1,"")</f>
        <v>1</v>
      </c>
      <c r="BD133" s="48">
        <v>1</v>
      </c>
      <c r="BE133" s="49">
        <v>3.7037037037037037</v>
      </c>
      <c r="BF133" s="48">
        <v>0</v>
      </c>
      <c r="BG133" s="49">
        <v>0</v>
      </c>
      <c r="BH133" s="48">
        <v>0</v>
      </c>
      <c r="BI133" s="49">
        <v>0</v>
      </c>
      <c r="BJ133" s="48">
        <v>26</v>
      </c>
      <c r="BK133" s="49">
        <v>96.29629629629629</v>
      </c>
      <c r="BL133" s="48">
        <v>27</v>
      </c>
    </row>
    <row r="134" spans="1:64" ht="15">
      <c r="A134" s="64" t="s">
        <v>236</v>
      </c>
      <c r="B134" s="64" t="s">
        <v>232</v>
      </c>
      <c r="C134" s="65" t="s">
        <v>2103</v>
      </c>
      <c r="D134" s="66">
        <v>5.8</v>
      </c>
      <c r="E134" s="67" t="s">
        <v>136</v>
      </c>
      <c r="F134" s="68">
        <v>25.8</v>
      </c>
      <c r="G134" s="65"/>
      <c r="H134" s="69"/>
      <c r="I134" s="70"/>
      <c r="J134" s="70"/>
      <c r="K134" s="34" t="s">
        <v>66</v>
      </c>
      <c r="L134" s="77">
        <v>134</v>
      </c>
      <c r="M134" s="77"/>
      <c r="N134" s="72"/>
      <c r="O134" s="79" t="s">
        <v>305</v>
      </c>
      <c r="P134" s="81">
        <v>43481.57046296296</v>
      </c>
      <c r="Q134" s="79" t="s">
        <v>369</v>
      </c>
      <c r="R134" s="79"/>
      <c r="S134" s="79"/>
      <c r="T134" s="79" t="s">
        <v>482</v>
      </c>
      <c r="U134" s="83" t="s">
        <v>502</v>
      </c>
      <c r="V134" s="83" t="s">
        <v>502</v>
      </c>
      <c r="W134" s="81">
        <v>43481.57046296296</v>
      </c>
      <c r="X134" s="83" t="s">
        <v>608</v>
      </c>
      <c r="Y134" s="79"/>
      <c r="Z134" s="79"/>
      <c r="AA134" s="85" t="s">
        <v>720</v>
      </c>
      <c r="AB134" s="79"/>
      <c r="AC134" s="79" t="b">
        <v>0</v>
      </c>
      <c r="AD134" s="79">
        <v>0</v>
      </c>
      <c r="AE134" s="85" t="s">
        <v>775</v>
      </c>
      <c r="AF134" s="79" t="b">
        <v>0</v>
      </c>
      <c r="AG134" s="79" t="s">
        <v>788</v>
      </c>
      <c r="AH134" s="79"/>
      <c r="AI134" s="85" t="s">
        <v>775</v>
      </c>
      <c r="AJ134" s="79" t="b">
        <v>0</v>
      </c>
      <c r="AK134" s="79">
        <v>0</v>
      </c>
      <c r="AL134" s="85" t="s">
        <v>775</v>
      </c>
      <c r="AM134" s="79" t="s">
        <v>812</v>
      </c>
      <c r="AN134" s="79" t="b">
        <v>0</v>
      </c>
      <c r="AO134" s="85" t="s">
        <v>720</v>
      </c>
      <c r="AP134" s="79" t="s">
        <v>176</v>
      </c>
      <c r="AQ134" s="79">
        <v>0</v>
      </c>
      <c r="AR134" s="79">
        <v>0</v>
      </c>
      <c r="AS134" s="79"/>
      <c r="AT134" s="79"/>
      <c r="AU134" s="79"/>
      <c r="AV134" s="79"/>
      <c r="AW134" s="79"/>
      <c r="AX134" s="79"/>
      <c r="AY134" s="79"/>
      <c r="AZ134" s="79"/>
      <c r="BA134">
        <v>3</v>
      </c>
      <c r="BB134" s="78" t="str">
        <f>REPLACE(INDEX(GroupVertices[Group],MATCH(Edges[[#This Row],[Vertex 1]],GroupVertices[Vertex],0)),1,1,"")</f>
        <v>3</v>
      </c>
      <c r="BC134" s="78" t="str">
        <f>REPLACE(INDEX(GroupVertices[Group],MATCH(Edges[[#This Row],[Vertex 2]],GroupVertices[Vertex],0)),1,1,"")</f>
        <v>1</v>
      </c>
      <c r="BD134" s="48">
        <v>2</v>
      </c>
      <c r="BE134" s="49">
        <v>10.526315789473685</v>
      </c>
      <c r="BF134" s="48">
        <v>0</v>
      </c>
      <c r="BG134" s="49">
        <v>0</v>
      </c>
      <c r="BH134" s="48">
        <v>0</v>
      </c>
      <c r="BI134" s="49">
        <v>0</v>
      </c>
      <c r="BJ134" s="48">
        <v>17</v>
      </c>
      <c r="BK134" s="49">
        <v>89.47368421052632</v>
      </c>
      <c r="BL134" s="48">
        <v>19</v>
      </c>
    </row>
    <row r="135" spans="1:64" ht="15">
      <c r="A135" s="64" t="s">
        <v>232</v>
      </c>
      <c r="B135" s="64" t="s">
        <v>236</v>
      </c>
      <c r="C135" s="65" t="s">
        <v>2102</v>
      </c>
      <c r="D135" s="66">
        <v>4.4</v>
      </c>
      <c r="E135" s="67" t="s">
        <v>136</v>
      </c>
      <c r="F135" s="68">
        <v>30.4</v>
      </c>
      <c r="G135" s="65"/>
      <c r="H135" s="69"/>
      <c r="I135" s="70"/>
      <c r="J135" s="70"/>
      <c r="K135" s="34" t="s">
        <v>66</v>
      </c>
      <c r="L135" s="77">
        <v>135</v>
      </c>
      <c r="M135" s="77"/>
      <c r="N135" s="72"/>
      <c r="O135" s="79" t="s">
        <v>305</v>
      </c>
      <c r="P135" s="81">
        <v>43474.59621527778</v>
      </c>
      <c r="Q135" s="79" t="s">
        <v>370</v>
      </c>
      <c r="R135" s="83" t="s">
        <v>432</v>
      </c>
      <c r="S135" s="79" t="s">
        <v>458</v>
      </c>
      <c r="T135" s="79" t="s">
        <v>467</v>
      </c>
      <c r="U135" s="83" t="s">
        <v>503</v>
      </c>
      <c r="V135" s="83" t="s">
        <v>503</v>
      </c>
      <c r="W135" s="81">
        <v>43474.59621527778</v>
      </c>
      <c r="X135" s="83" t="s">
        <v>609</v>
      </c>
      <c r="Y135" s="79"/>
      <c r="Z135" s="79"/>
      <c r="AA135" s="85" t="s">
        <v>721</v>
      </c>
      <c r="AB135" s="79"/>
      <c r="AC135" s="79" t="b">
        <v>0</v>
      </c>
      <c r="AD135" s="79">
        <v>3</v>
      </c>
      <c r="AE135" s="85" t="s">
        <v>775</v>
      </c>
      <c r="AF135" s="79" t="b">
        <v>0</v>
      </c>
      <c r="AG135" s="79" t="s">
        <v>788</v>
      </c>
      <c r="AH135" s="79"/>
      <c r="AI135" s="85" t="s">
        <v>775</v>
      </c>
      <c r="AJ135" s="79" t="b">
        <v>0</v>
      </c>
      <c r="AK135" s="79">
        <v>1</v>
      </c>
      <c r="AL135" s="85" t="s">
        <v>775</v>
      </c>
      <c r="AM135" s="79" t="s">
        <v>806</v>
      </c>
      <c r="AN135" s="79" t="b">
        <v>0</v>
      </c>
      <c r="AO135" s="85" t="s">
        <v>721</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1</v>
      </c>
      <c r="BC135" s="78" t="str">
        <f>REPLACE(INDEX(GroupVertices[Group],MATCH(Edges[[#This Row],[Vertex 2]],GroupVertices[Vertex],0)),1,1,"")</f>
        <v>3</v>
      </c>
      <c r="BD135" s="48"/>
      <c r="BE135" s="49"/>
      <c r="BF135" s="48"/>
      <c r="BG135" s="49"/>
      <c r="BH135" s="48"/>
      <c r="BI135" s="49"/>
      <c r="BJ135" s="48"/>
      <c r="BK135" s="49"/>
      <c r="BL135" s="48"/>
    </row>
    <row r="136" spans="1:64" ht="15">
      <c r="A136" s="64" t="s">
        <v>232</v>
      </c>
      <c r="B136" s="64" t="s">
        <v>236</v>
      </c>
      <c r="C136" s="65" t="s">
        <v>2102</v>
      </c>
      <c r="D136" s="66">
        <v>4.4</v>
      </c>
      <c r="E136" s="67" t="s">
        <v>136</v>
      </c>
      <c r="F136" s="68">
        <v>30.4</v>
      </c>
      <c r="G136" s="65"/>
      <c r="H136" s="69"/>
      <c r="I136" s="70"/>
      <c r="J136" s="70"/>
      <c r="K136" s="34" t="s">
        <v>66</v>
      </c>
      <c r="L136" s="77">
        <v>136</v>
      </c>
      <c r="M136" s="77"/>
      <c r="N136" s="72"/>
      <c r="O136" s="79" t="s">
        <v>305</v>
      </c>
      <c r="P136" s="81">
        <v>43481.66452546296</v>
      </c>
      <c r="Q136" s="79" t="s">
        <v>371</v>
      </c>
      <c r="R136" s="79"/>
      <c r="S136" s="79"/>
      <c r="T136" s="79" t="s">
        <v>482</v>
      </c>
      <c r="U136" s="79"/>
      <c r="V136" s="83" t="s">
        <v>531</v>
      </c>
      <c r="W136" s="81">
        <v>43481.66452546296</v>
      </c>
      <c r="X136" s="83" t="s">
        <v>610</v>
      </c>
      <c r="Y136" s="79"/>
      <c r="Z136" s="79"/>
      <c r="AA136" s="85" t="s">
        <v>722</v>
      </c>
      <c r="AB136" s="79"/>
      <c r="AC136" s="79" t="b">
        <v>0</v>
      </c>
      <c r="AD136" s="79">
        <v>0</v>
      </c>
      <c r="AE136" s="85" t="s">
        <v>775</v>
      </c>
      <c r="AF136" s="79" t="b">
        <v>0</v>
      </c>
      <c r="AG136" s="79" t="s">
        <v>788</v>
      </c>
      <c r="AH136" s="79"/>
      <c r="AI136" s="85" t="s">
        <v>775</v>
      </c>
      <c r="AJ136" s="79" t="b">
        <v>0</v>
      </c>
      <c r="AK136" s="79">
        <v>1</v>
      </c>
      <c r="AL136" s="85" t="s">
        <v>720</v>
      </c>
      <c r="AM136" s="79" t="s">
        <v>806</v>
      </c>
      <c r="AN136" s="79" t="b">
        <v>0</v>
      </c>
      <c r="AO136" s="85" t="s">
        <v>720</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1</v>
      </c>
      <c r="BC136" s="78" t="str">
        <f>REPLACE(INDEX(GroupVertices[Group],MATCH(Edges[[#This Row],[Vertex 2]],GroupVertices[Vertex],0)),1,1,"")</f>
        <v>3</v>
      </c>
      <c r="BD136" s="48">
        <v>2</v>
      </c>
      <c r="BE136" s="49">
        <v>9.523809523809524</v>
      </c>
      <c r="BF136" s="48">
        <v>0</v>
      </c>
      <c r="BG136" s="49">
        <v>0</v>
      </c>
      <c r="BH136" s="48">
        <v>0</v>
      </c>
      <c r="BI136" s="49">
        <v>0</v>
      </c>
      <c r="BJ136" s="48">
        <v>19</v>
      </c>
      <c r="BK136" s="49">
        <v>90.47619047619048</v>
      </c>
      <c r="BL136" s="48">
        <v>21</v>
      </c>
    </row>
    <row r="137" spans="1:64" ht="15">
      <c r="A137" s="64" t="s">
        <v>237</v>
      </c>
      <c r="B137" s="64" t="s">
        <v>237</v>
      </c>
      <c r="C137" s="65" t="s">
        <v>2101</v>
      </c>
      <c r="D137" s="66">
        <v>3</v>
      </c>
      <c r="E137" s="67" t="s">
        <v>132</v>
      </c>
      <c r="F137" s="68">
        <v>35</v>
      </c>
      <c r="G137" s="65"/>
      <c r="H137" s="69"/>
      <c r="I137" s="70"/>
      <c r="J137" s="70"/>
      <c r="K137" s="34" t="s">
        <v>65</v>
      </c>
      <c r="L137" s="77">
        <v>137</v>
      </c>
      <c r="M137" s="77"/>
      <c r="N137" s="72"/>
      <c r="O137" s="79" t="s">
        <v>176</v>
      </c>
      <c r="P137" s="81">
        <v>43481.93738425926</v>
      </c>
      <c r="Q137" s="79" t="s">
        <v>372</v>
      </c>
      <c r="R137" s="83" t="s">
        <v>433</v>
      </c>
      <c r="S137" s="79" t="s">
        <v>456</v>
      </c>
      <c r="T137" s="79"/>
      <c r="U137" s="79"/>
      <c r="V137" s="83" t="s">
        <v>534</v>
      </c>
      <c r="W137" s="81">
        <v>43481.93738425926</v>
      </c>
      <c r="X137" s="83" t="s">
        <v>611</v>
      </c>
      <c r="Y137" s="79"/>
      <c r="Z137" s="79"/>
      <c r="AA137" s="85" t="s">
        <v>723</v>
      </c>
      <c r="AB137" s="79"/>
      <c r="AC137" s="79" t="b">
        <v>0</v>
      </c>
      <c r="AD137" s="79">
        <v>1</v>
      </c>
      <c r="AE137" s="85" t="s">
        <v>775</v>
      </c>
      <c r="AF137" s="79" t="b">
        <v>1</v>
      </c>
      <c r="AG137" s="79" t="s">
        <v>788</v>
      </c>
      <c r="AH137" s="79"/>
      <c r="AI137" s="85" t="s">
        <v>724</v>
      </c>
      <c r="AJ137" s="79" t="b">
        <v>0</v>
      </c>
      <c r="AK137" s="79">
        <v>0</v>
      </c>
      <c r="AL137" s="85" t="s">
        <v>775</v>
      </c>
      <c r="AM137" s="79" t="s">
        <v>813</v>
      </c>
      <c r="AN137" s="79" t="b">
        <v>0</v>
      </c>
      <c r="AO137" s="85" t="s">
        <v>723</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1</v>
      </c>
      <c r="BK137" s="49">
        <v>100</v>
      </c>
      <c r="BL137" s="48">
        <v>1</v>
      </c>
    </row>
    <row r="138" spans="1:64" ht="15">
      <c r="A138" s="64" t="s">
        <v>232</v>
      </c>
      <c r="B138" s="64" t="s">
        <v>237</v>
      </c>
      <c r="C138" s="65" t="s">
        <v>2101</v>
      </c>
      <c r="D138" s="66">
        <v>3</v>
      </c>
      <c r="E138" s="67" t="s">
        <v>132</v>
      </c>
      <c r="F138" s="68">
        <v>35</v>
      </c>
      <c r="G138" s="65"/>
      <c r="H138" s="69"/>
      <c r="I138" s="70"/>
      <c r="J138" s="70"/>
      <c r="K138" s="34" t="s">
        <v>65</v>
      </c>
      <c r="L138" s="77">
        <v>138</v>
      </c>
      <c r="M138" s="77"/>
      <c r="N138" s="72"/>
      <c r="O138" s="79" t="s">
        <v>305</v>
      </c>
      <c r="P138" s="81">
        <v>43481.9174537037</v>
      </c>
      <c r="Q138" s="79" t="s">
        <v>373</v>
      </c>
      <c r="R138" s="83" t="s">
        <v>434</v>
      </c>
      <c r="S138" s="79" t="s">
        <v>460</v>
      </c>
      <c r="T138" s="79" t="s">
        <v>483</v>
      </c>
      <c r="U138" s="79"/>
      <c r="V138" s="83" t="s">
        <v>531</v>
      </c>
      <c r="W138" s="81">
        <v>43481.9174537037</v>
      </c>
      <c r="X138" s="83" t="s">
        <v>612</v>
      </c>
      <c r="Y138" s="79"/>
      <c r="Z138" s="79"/>
      <c r="AA138" s="85" t="s">
        <v>724</v>
      </c>
      <c r="AB138" s="79"/>
      <c r="AC138" s="79" t="b">
        <v>0</v>
      </c>
      <c r="AD138" s="79">
        <v>3</v>
      </c>
      <c r="AE138" s="85" t="s">
        <v>775</v>
      </c>
      <c r="AF138" s="79" t="b">
        <v>0</v>
      </c>
      <c r="AG138" s="79" t="s">
        <v>788</v>
      </c>
      <c r="AH138" s="79"/>
      <c r="AI138" s="85" t="s">
        <v>775</v>
      </c>
      <c r="AJ138" s="79" t="b">
        <v>0</v>
      </c>
      <c r="AK138" s="79">
        <v>0</v>
      </c>
      <c r="AL138" s="85" t="s">
        <v>775</v>
      </c>
      <c r="AM138" s="79" t="s">
        <v>806</v>
      </c>
      <c r="AN138" s="79" t="b">
        <v>0</v>
      </c>
      <c r="AO138" s="85" t="s">
        <v>724</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3</v>
      </c>
      <c r="BE138" s="49">
        <v>11.11111111111111</v>
      </c>
      <c r="BF138" s="48">
        <v>0</v>
      </c>
      <c r="BG138" s="49">
        <v>0</v>
      </c>
      <c r="BH138" s="48">
        <v>0</v>
      </c>
      <c r="BI138" s="49">
        <v>0</v>
      </c>
      <c r="BJ138" s="48">
        <v>24</v>
      </c>
      <c r="BK138" s="49">
        <v>88.88888888888889</v>
      </c>
      <c r="BL138" s="48">
        <v>27</v>
      </c>
    </row>
    <row r="139" spans="1:64" ht="15">
      <c r="A139" s="64" t="s">
        <v>232</v>
      </c>
      <c r="B139" s="64" t="s">
        <v>290</v>
      </c>
      <c r="C139" s="65" t="s">
        <v>2101</v>
      </c>
      <c r="D139" s="66">
        <v>3</v>
      </c>
      <c r="E139" s="67" t="s">
        <v>132</v>
      </c>
      <c r="F139" s="68">
        <v>35</v>
      </c>
      <c r="G139" s="65"/>
      <c r="H139" s="69"/>
      <c r="I139" s="70"/>
      <c r="J139" s="70"/>
      <c r="K139" s="34" t="s">
        <v>65</v>
      </c>
      <c r="L139" s="77">
        <v>139</v>
      </c>
      <c r="M139" s="77"/>
      <c r="N139" s="72"/>
      <c r="O139" s="79" t="s">
        <v>305</v>
      </c>
      <c r="P139" s="81">
        <v>43482.88269675926</v>
      </c>
      <c r="Q139" s="79" t="s">
        <v>374</v>
      </c>
      <c r="R139" s="79"/>
      <c r="S139" s="79"/>
      <c r="T139" s="79"/>
      <c r="U139" s="79"/>
      <c r="V139" s="83" t="s">
        <v>531</v>
      </c>
      <c r="W139" s="81">
        <v>43482.88269675926</v>
      </c>
      <c r="X139" s="83" t="s">
        <v>613</v>
      </c>
      <c r="Y139" s="79"/>
      <c r="Z139" s="79"/>
      <c r="AA139" s="85" t="s">
        <v>725</v>
      </c>
      <c r="AB139" s="85" t="s">
        <v>771</v>
      </c>
      <c r="AC139" s="79" t="b">
        <v>0</v>
      </c>
      <c r="AD139" s="79">
        <v>2</v>
      </c>
      <c r="AE139" s="85" t="s">
        <v>786</v>
      </c>
      <c r="AF139" s="79" t="b">
        <v>0</v>
      </c>
      <c r="AG139" s="79" t="s">
        <v>788</v>
      </c>
      <c r="AH139" s="79"/>
      <c r="AI139" s="85" t="s">
        <v>775</v>
      </c>
      <c r="AJ139" s="79" t="b">
        <v>0</v>
      </c>
      <c r="AK139" s="79">
        <v>0</v>
      </c>
      <c r="AL139" s="85" t="s">
        <v>775</v>
      </c>
      <c r="AM139" s="79" t="s">
        <v>806</v>
      </c>
      <c r="AN139" s="79" t="b">
        <v>0</v>
      </c>
      <c r="AO139" s="85" t="s">
        <v>771</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232</v>
      </c>
      <c r="B140" s="64" t="s">
        <v>291</v>
      </c>
      <c r="C140" s="65" t="s">
        <v>2101</v>
      </c>
      <c r="D140" s="66">
        <v>3</v>
      </c>
      <c r="E140" s="67" t="s">
        <v>132</v>
      </c>
      <c r="F140" s="68">
        <v>35</v>
      </c>
      <c r="G140" s="65"/>
      <c r="H140" s="69"/>
      <c r="I140" s="70"/>
      <c r="J140" s="70"/>
      <c r="K140" s="34" t="s">
        <v>65</v>
      </c>
      <c r="L140" s="77">
        <v>140</v>
      </c>
      <c r="M140" s="77"/>
      <c r="N140" s="72"/>
      <c r="O140" s="79" t="s">
        <v>306</v>
      </c>
      <c r="P140" s="81">
        <v>43482.88269675926</v>
      </c>
      <c r="Q140" s="79" t="s">
        <v>374</v>
      </c>
      <c r="R140" s="79"/>
      <c r="S140" s="79"/>
      <c r="T140" s="79"/>
      <c r="U140" s="79"/>
      <c r="V140" s="83" t="s">
        <v>531</v>
      </c>
      <c r="W140" s="81">
        <v>43482.88269675926</v>
      </c>
      <c r="X140" s="83" t="s">
        <v>613</v>
      </c>
      <c r="Y140" s="79"/>
      <c r="Z140" s="79"/>
      <c r="AA140" s="85" t="s">
        <v>725</v>
      </c>
      <c r="AB140" s="85" t="s">
        <v>771</v>
      </c>
      <c r="AC140" s="79" t="b">
        <v>0</v>
      </c>
      <c r="AD140" s="79">
        <v>2</v>
      </c>
      <c r="AE140" s="85" t="s">
        <v>786</v>
      </c>
      <c r="AF140" s="79" t="b">
        <v>0</v>
      </c>
      <c r="AG140" s="79" t="s">
        <v>788</v>
      </c>
      <c r="AH140" s="79"/>
      <c r="AI140" s="85" t="s">
        <v>775</v>
      </c>
      <c r="AJ140" s="79" t="b">
        <v>0</v>
      </c>
      <c r="AK140" s="79">
        <v>0</v>
      </c>
      <c r="AL140" s="85" t="s">
        <v>775</v>
      </c>
      <c r="AM140" s="79" t="s">
        <v>806</v>
      </c>
      <c r="AN140" s="79" t="b">
        <v>0</v>
      </c>
      <c r="AO140" s="85" t="s">
        <v>771</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3</v>
      </c>
      <c r="BK140" s="49">
        <v>100</v>
      </c>
      <c r="BL140" s="48">
        <v>3</v>
      </c>
    </row>
    <row r="141" spans="1:64" ht="15">
      <c r="A141" s="64" t="s">
        <v>232</v>
      </c>
      <c r="B141" s="64" t="s">
        <v>292</v>
      </c>
      <c r="C141" s="65" t="s">
        <v>2103</v>
      </c>
      <c r="D141" s="66">
        <v>5.8</v>
      </c>
      <c r="E141" s="67" t="s">
        <v>136</v>
      </c>
      <c r="F141" s="68">
        <v>25.8</v>
      </c>
      <c r="G141" s="65"/>
      <c r="H141" s="69"/>
      <c r="I141" s="70"/>
      <c r="J141" s="70"/>
      <c r="K141" s="34" t="s">
        <v>65</v>
      </c>
      <c r="L141" s="77">
        <v>141</v>
      </c>
      <c r="M141" s="77"/>
      <c r="N141" s="72"/>
      <c r="O141" s="79" t="s">
        <v>305</v>
      </c>
      <c r="P141" s="81">
        <v>43479.711435185185</v>
      </c>
      <c r="Q141" s="79" t="s">
        <v>339</v>
      </c>
      <c r="R141" s="79"/>
      <c r="S141" s="79"/>
      <c r="T141" s="79" t="s">
        <v>470</v>
      </c>
      <c r="U141" s="83" t="s">
        <v>498</v>
      </c>
      <c r="V141" s="83" t="s">
        <v>498</v>
      </c>
      <c r="W141" s="81">
        <v>43479.711435185185</v>
      </c>
      <c r="X141" s="83" t="s">
        <v>575</v>
      </c>
      <c r="Y141" s="79"/>
      <c r="Z141" s="79"/>
      <c r="AA141" s="85" t="s">
        <v>687</v>
      </c>
      <c r="AB141" s="79"/>
      <c r="AC141" s="79" t="b">
        <v>0</v>
      </c>
      <c r="AD141" s="79">
        <v>0</v>
      </c>
      <c r="AE141" s="85" t="s">
        <v>775</v>
      </c>
      <c r="AF141" s="79" t="b">
        <v>0</v>
      </c>
      <c r="AG141" s="79" t="s">
        <v>788</v>
      </c>
      <c r="AH141" s="79"/>
      <c r="AI141" s="85" t="s">
        <v>775</v>
      </c>
      <c r="AJ141" s="79" t="b">
        <v>0</v>
      </c>
      <c r="AK141" s="79">
        <v>0</v>
      </c>
      <c r="AL141" s="85" t="s">
        <v>775</v>
      </c>
      <c r="AM141" s="79" t="s">
        <v>806</v>
      </c>
      <c r="AN141" s="79" t="b">
        <v>0</v>
      </c>
      <c r="AO141" s="85" t="s">
        <v>687</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1</v>
      </c>
      <c r="BC141" s="78" t="str">
        <f>REPLACE(INDEX(GroupVertices[Group],MATCH(Edges[[#This Row],[Vertex 2]],GroupVertices[Vertex],0)),1,1,"")</f>
        <v>1</v>
      </c>
      <c r="BD141" s="48">
        <v>1</v>
      </c>
      <c r="BE141" s="49">
        <v>2.857142857142857</v>
      </c>
      <c r="BF141" s="48">
        <v>0</v>
      </c>
      <c r="BG141" s="49">
        <v>0</v>
      </c>
      <c r="BH141" s="48">
        <v>0</v>
      </c>
      <c r="BI141" s="49">
        <v>0</v>
      </c>
      <c r="BJ141" s="48">
        <v>34</v>
      </c>
      <c r="BK141" s="49">
        <v>97.14285714285714</v>
      </c>
      <c r="BL141" s="48">
        <v>35</v>
      </c>
    </row>
    <row r="142" spans="1:64" ht="15">
      <c r="A142" s="64" t="s">
        <v>232</v>
      </c>
      <c r="B142" s="64" t="s">
        <v>292</v>
      </c>
      <c r="C142" s="65" t="s">
        <v>2103</v>
      </c>
      <c r="D142" s="66">
        <v>5.8</v>
      </c>
      <c r="E142" s="67" t="s">
        <v>136</v>
      </c>
      <c r="F142" s="68">
        <v>25.8</v>
      </c>
      <c r="G142" s="65"/>
      <c r="H142" s="69"/>
      <c r="I142" s="70"/>
      <c r="J142" s="70"/>
      <c r="K142" s="34" t="s">
        <v>65</v>
      </c>
      <c r="L142" s="77">
        <v>142</v>
      </c>
      <c r="M142" s="77"/>
      <c r="N142" s="72"/>
      <c r="O142" s="79" t="s">
        <v>305</v>
      </c>
      <c r="P142" s="81">
        <v>43480.549479166664</v>
      </c>
      <c r="Q142" s="79" t="s">
        <v>350</v>
      </c>
      <c r="R142" s="79"/>
      <c r="S142" s="79"/>
      <c r="T142" s="79"/>
      <c r="U142" s="79"/>
      <c r="V142" s="83" t="s">
        <v>531</v>
      </c>
      <c r="W142" s="81">
        <v>43480.549479166664</v>
      </c>
      <c r="X142" s="83" t="s">
        <v>587</v>
      </c>
      <c r="Y142" s="79"/>
      <c r="Z142" s="79"/>
      <c r="AA142" s="85" t="s">
        <v>699</v>
      </c>
      <c r="AB142" s="85" t="s">
        <v>696</v>
      </c>
      <c r="AC142" s="79" t="b">
        <v>0</v>
      </c>
      <c r="AD142" s="79">
        <v>3</v>
      </c>
      <c r="AE142" s="85" t="s">
        <v>776</v>
      </c>
      <c r="AF142" s="79" t="b">
        <v>0</v>
      </c>
      <c r="AG142" s="79" t="s">
        <v>788</v>
      </c>
      <c r="AH142" s="79"/>
      <c r="AI142" s="85" t="s">
        <v>775</v>
      </c>
      <c r="AJ142" s="79" t="b">
        <v>0</v>
      </c>
      <c r="AK142" s="79">
        <v>0</v>
      </c>
      <c r="AL142" s="85" t="s">
        <v>775</v>
      </c>
      <c r="AM142" s="79" t="s">
        <v>806</v>
      </c>
      <c r="AN142" s="79" t="b">
        <v>0</v>
      </c>
      <c r="AO142" s="85" t="s">
        <v>696</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232</v>
      </c>
      <c r="B143" s="64" t="s">
        <v>292</v>
      </c>
      <c r="C143" s="65" t="s">
        <v>2103</v>
      </c>
      <c r="D143" s="66">
        <v>5.8</v>
      </c>
      <c r="E143" s="67" t="s">
        <v>136</v>
      </c>
      <c r="F143" s="68">
        <v>25.8</v>
      </c>
      <c r="G143" s="65"/>
      <c r="H143" s="69"/>
      <c r="I143" s="70"/>
      <c r="J143" s="70"/>
      <c r="K143" s="34" t="s">
        <v>65</v>
      </c>
      <c r="L143" s="77">
        <v>143</v>
      </c>
      <c r="M143" s="77"/>
      <c r="N143" s="72"/>
      <c r="O143" s="79" t="s">
        <v>305</v>
      </c>
      <c r="P143" s="81">
        <v>43483.75460648148</v>
      </c>
      <c r="Q143" s="79" t="s">
        <v>375</v>
      </c>
      <c r="R143" s="79"/>
      <c r="S143" s="79"/>
      <c r="T143" s="79" t="s">
        <v>484</v>
      </c>
      <c r="U143" s="79"/>
      <c r="V143" s="83" t="s">
        <v>531</v>
      </c>
      <c r="W143" s="81">
        <v>43483.75460648148</v>
      </c>
      <c r="X143" s="83" t="s">
        <v>614</v>
      </c>
      <c r="Y143" s="79"/>
      <c r="Z143" s="79"/>
      <c r="AA143" s="85" t="s">
        <v>726</v>
      </c>
      <c r="AB143" s="85" t="s">
        <v>742</v>
      </c>
      <c r="AC143" s="79" t="b">
        <v>0</v>
      </c>
      <c r="AD143" s="79">
        <v>0</v>
      </c>
      <c r="AE143" s="85" t="s">
        <v>776</v>
      </c>
      <c r="AF143" s="79" t="b">
        <v>0</v>
      </c>
      <c r="AG143" s="79" t="s">
        <v>788</v>
      </c>
      <c r="AH143" s="79"/>
      <c r="AI143" s="85" t="s">
        <v>775</v>
      </c>
      <c r="AJ143" s="79" t="b">
        <v>0</v>
      </c>
      <c r="AK143" s="79">
        <v>0</v>
      </c>
      <c r="AL143" s="85" t="s">
        <v>775</v>
      </c>
      <c r="AM143" s="79" t="s">
        <v>806</v>
      </c>
      <c r="AN143" s="79" t="b">
        <v>0</v>
      </c>
      <c r="AO143" s="85" t="s">
        <v>742</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232</v>
      </c>
      <c r="B144" s="64" t="s">
        <v>293</v>
      </c>
      <c r="C144" s="65" t="s">
        <v>2102</v>
      </c>
      <c r="D144" s="66">
        <v>4.4</v>
      </c>
      <c r="E144" s="67" t="s">
        <v>136</v>
      </c>
      <c r="F144" s="68">
        <v>30.4</v>
      </c>
      <c r="G144" s="65"/>
      <c r="H144" s="69"/>
      <c r="I144" s="70"/>
      <c r="J144" s="70"/>
      <c r="K144" s="34" t="s">
        <v>65</v>
      </c>
      <c r="L144" s="77">
        <v>144</v>
      </c>
      <c r="M144" s="77"/>
      <c r="N144" s="72"/>
      <c r="O144" s="79" t="s">
        <v>305</v>
      </c>
      <c r="P144" s="81">
        <v>43479.84568287037</v>
      </c>
      <c r="Q144" s="79" t="s">
        <v>346</v>
      </c>
      <c r="R144" s="79"/>
      <c r="S144" s="79"/>
      <c r="T144" s="79"/>
      <c r="U144" s="79"/>
      <c r="V144" s="83" t="s">
        <v>531</v>
      </c>
      <c r="W144" s="81">
        <v>43479.84568287037</v>
      </c>
      <c r="X144" s="83" t="s">
        <v>582</v>
      </c>
      <c r="Y144" s="79"/>
      <c r="Z144" s="79"/>
      <c r="AA144" s="85" t="s">
        <v>694</v>
      </c>
      <c r="AB144" s="85" t="s">
        <v>770</v>
      </c>
      <c r="AC144" s="79" t="b">
        <v>0</v>
      </c>
      <c r="AD144" s="79">
        <v>1</v>
      </c>
      <c r="AE144" s="85" t="s">
        <v>785</v>
      </c>
      <c r="AF144" s="79" t="b">
        <v>0</v>
      </c>
      <c r="AG144" s="79" t="s">
        <v>788</v>
      </c>
      <c r="AH144" s="79"/>
      <c r="AI144" s="85" t="s">
        <v>775</v>
      </c>
      <c r="AJ144" s="79" t="b">
        <v>0</v>
      </c>
      <c r="AK144" s="79">
        <v>0</v>
      </c>
      <c r="AL144" s="85" t="s">
        <v>775</v>
      </c>
      <c r="AM144" s="79" t="s">
        <v>806</v>
      </c>
      <c r="AN144" s="79" t="b">
        <v>0</v>
      </c>
      <c r="AO144" s="85" t="s">
        <v>770</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1</v>
      </c>
      <c r="BC144" s="78" t="str">
        <f>REPLACE(INDEX(GroupVertices[Group],MATCH(Edges[[#This Row],[Vertex 2]],GroupVertices[Vertex],0)),1,1,"")</f>
        <v>1</v>
      </c>
      <c r="BD144" s="48">
        <v>2</v>
      </c>
      <c r="BE144" s="49">
        <v>8.695652173913043</v>
      </c>
      <c r="BF144" s="48">
        <v>0</v>
      </c>
      <c r="BG144" s="49">
        <v>0</v>
      </c>
      <c r="BH144" s="48">
        <v>0</v>
      </c>
      <c r="BI144" s="49">
        <v>0</v>
      </c>
      <c r="BJ144" s="48">
        <v>21</v>
      </c>
      <c r="BK144" s="49">
        <v>91.30434782608695</v>
      </c>
      <c r="BL144" s="48">
        <v>23</v>
      </c>
    </row>
    <row r="145" spans="1:64" ht="15">
      <c r="A145" s="64" t="s">
        <v>232</v>
      </c>
      <c r="B145" s="64" t="s">
        <v>293</v>
      </c>
      <c r="C145" s="65" t="s">
        <v>2102</v>
      </c>
      <c r="D145" s="66">
        <v>4.4</v>
      </c>
      <c r="E145" s="67" t="s">
        <v>136</v>
      </c>
      <c r="F145" s="68">
        <v>30.4</v>
      </c>
      <c r="G145" s="65"/>
      <c r="H145" s="69"/>
      <c r="I145" s="70"/>
      <c r="J145" s="70"/>
      <c r="K145" s="34" t="s">
        <v>65</v>
      </c>
      <c r="L145" s="77">
        <v>145</v>
      </c>
      <c r="M145" s="77"/>
      <c r="N145" s="72"/>
      <c r="O145" s="79" t="s">
        <v>305</v>
      </c>
      <c r="P145" s="81">
        <v>43483.75460648148</v>
      </c>
      <c r="Q145" s="79" t="s">
        <v>375</v>
      </c>
      <c r="R145" s="79"/>
      <c r="S145" s="79"/>
      <c r="T145" s="79" t="s">
        <v>484</v>
      </c>
      <c r="U145" s="79"/>
      <c r="V145" s="83" t="s">
        <v>531</v>
      </c>
      <c r="W145" s="81">
        <v>43483.75460648148</v>
      </c>
      <c r="X145" s="83" t="s">
        <v>614</v>
      </c>
      <c r="Y145" s="79"/>
      <c r="Z145" s="79"/>
      <c r="AA145" s="85" t="s">
        <v>726</v>
      </c>
      <c r="AB145" s="85" t="s">
        <v>742</v>
      </c>
      <c r="AC145" s="79" t="b">
        <v>0</v>
      </c>
      <c r="AD145" s="79">
        <v>0</v>
      </c>
      <c r="AE145" s="85" t="s">
        <v>776</v>
      </c>
      <c r="AF145" s="79" t="b">
        <v>0</v>
      </c>
      <c r="AG145" s="79" t="s">
        <v>788</v>
      </c>
      <c r="AH145" s="79"/>
      <c r="AI145" s="85" t="s">
        <v>775</v>
      </c>
      <c r="AJ145" s="79" t="b">
        <v>0</v>
      </c>
      <c r="AK145" s="79">
        <v>0</v>
      </c>
      <c r="AL145" s="85" t="s">
        <v>775</v>
      </c>
      <c r="AM145" s="79" t="s">
        <v>806</v>
      </c>
      <c r="AN145" s="79" t="b">
        <v>0</v>
      </c>
      <c r="AO145" s="85" t="s">
        <v>742</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232</v>
      </c>
      <c r="B146" s="64" t="s">
        <v>294</v>
      </c>
      <c r="C146" s="65" t="s">
        <v>2101</v>
      </c>
      <c r="D146" s="66">
        <v>3</v>
      </c>
      <c r="E146" s="67" t="s">
        <v>132</v>
      </c>
      <c r="F146" s="68">
        <v>35</v>
      </c>
      <c r="G146" s="65"/>
      <c r="H146" s="69"/>
      <c r="I146" s="70"/>
      <c r="J146" s="70"/>
      <c r="K146" s="34" t="s">
        <v>65</v>
      </c>
      <c r="L146" s="77">
        <v>146</v>
      </c>
      <c r="M146" s="77"/>
      <c r="N146" s="72"/>
      <c r="O146" s="79" t="s">
        <v>306</v>
      </c>
      <c r="P146" s="81">
        <v>43479.8203125</v>
      </c>
      <c r="Q146" s="79" t="s">
        <v>343</v>
      </c>
      <c r="R146" s="79"/>
      <c r="S146" s="79"/>
      <c r="T146" s="79" t="s">
        <v>473</v>
      </c>
      <c r="U146" s="79"/>
      <c r="V146" s="83" t="s">
        <v>531</v>
      </c>
      <c r="W146" s="81">
        <v>43479.8203125</v>
      </c>
      <c r="X146" s="83" t="s">
        <v>579</v>
      </c>
      <c r="Y146" s="79"/>
      <c r="Z146" s="79"/>
      <c r="AA146" s="85" t="s">
        <v>691</v>
      </c>
      <c r="AB146" s="85" t="s">
        <v>769</v>
      </c>
      <c r="AC146" s="79" t="b">
        <v>0</v>
      </c>
      <c r="AD146" s="79">
        <v>1</v>
      </c>
      <c r="AE146" s="85" t="s">
        <v>784</v>
      </c>
      <c r="AF146" s="79" t="b">
        <v>0</v>
      </c>
      <c r="AG146" s="79" t="s">
        <v>788</v>
      </c>
      <c r="AH146" s="79"/>
      <c r="AI146" s="85" t="s">
        <v>775</v>
      </c>
      <c r="AJ146" s="79" t="b">
        <v>0</v>
      </c>
      <c r="AK146" s="79">
        <v>0</v>
      </c>
      <c r="AL146" s="85" t="s">
        <v>775</v>
      </c>
      <c r="AM146" s="79" t="s">
        <v>806</v>
      </c>
      <c r="AN146" s="79" t="b">
        <v>0</v>
      </c>
      <c r="AO146" s="85" t="s">
        <v>769</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5</v>
      </c>
      <c r="BE146" s="49">
        <v>10.869565217391305</v>
      </c>
      <c r="BF146" s="48">
        <v>0</v>
      </c>
      <c r="BG146" s="49">
        <v>0</v>
      </c>
      <c r="BH146" s="48">
        <v>0</v>
      </c>
      <c r="BI146" s="49">
        <v>0</v>
      </c>
      <c r="BJ146" s="48">
        <v>41</v>
      </c>
      <c r="BK146" s="49">
        <v>89.1304347826087</v>
      </c>
      <c r="BL146" s="48">
        <v>46</v>
      </c>
    </row>
    <row r="147" spans="1:64" ht="15">
      <c r="A147" s="64" t="s">
        <v>232</v>
      </c>
      <c r="B147" s="64" t="s">
        <v>294</v>
      </c>
      <c r="C147" s="65" t="s">
        <v>2101</v>
      </c>
      <c r="D147" s="66">
        <v>3</v>
      </c>
      <c r="E147" s="67" t="s">
        <v>132</v>
      </c>
      <c r="F147" s="68">
        <v>35</v>
      </c>
      <c r="G147" s="65"/>
      <c r="H147" s="69"/>
      <c r="I147" s="70"/>
      <c r="J147" s="70"/>
      <c r="K147" s="34" t="s">
        <v>65</v>
      </c>
      <c r="L147" s="77">
        <v>147</v>
      </c>
      <c r="M147" s="77"/>
      <c r="N147" s="72"/>
      <c r="O147" s="79" t="s">
        <v>305</v>
      </c>
      <c r="P147" s="81">
        <v>43483.75460648148</v>
      </c>
      <c r="Q147" s="79" t="s">
        <v>375</v>
      </c>
      <c r="R147" s="79"/>
      <c r="S147" s="79"/>
      <c r="T147" s="79" t="s">
        <v>484</v>
      </c>
      <c r="U147" s="79"/>
      <c r="V147" s="83" t="s">
        <v>531</v>
      </c>
      <c r="W147" s="81">
        <v>43483.75460648148</v>
      </c>
      <c r="X147" s="83" t="s">
        <v>614</v>
      </c>
      <c r="Y147" s="79"/>
      <c r="Z147" s="79"/>
      <c r="AA147" s="85" t="s">
        <v>726</v>
      </c>
      <c r="AB147" s="85" t="s">
        <v>742</v>
      </c>
      <c r="AC147" s="79" t="b">
        <v>0</v>
      </c>
      <c r="AD147" s="79">
        <v>0</v>
      </c>
      <c r="AE147" s="85" t="s">
        <v>776</v>
      </c>
      <c r="AF147" s="79" t="b">
        <v>0</v>
      </c>
      <c r="AG147" s="79" t="s">
        <v>788</v>
      </c>
      <c r="AH147" s="79"/>
      <c r="AI147" s="85" t="s">
        <v>775</v>
      </c>
      <c r="AJ147" s="79" t="b">
        <v>0</v>
      </c>
      <c r="AK147" s="79">
        <v>0</v>
      </c>
      <c r="AL147" s="85" t="s">
        <v>775</v>
      </c>
      <c r="AM147" s="79" t="s">
        <v>806</v>
      </c>
      <c r="AN147" s="79" t="b">
        <v>0</v>
      </c>
      <c r="AO147" s="85" t="s">
        <v>742</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232</v>
      </c>
      <c r="B148" s="64" t="s">
        <v>295</v>
      </c>
      <c r="C148" s="65" t="s">
        <v>2101</v>
      </c>
      <c r="D148" s="66">
        <v>3</v>
      </c>
      <c r="E148" s="67" t="s">
        <v>132</v>
      </c>
      <c r="F148" s="68">
        <v>35</v>
      </c>
      <c r="G148" s="65"/>
      <c r="H148" s="69"/>
      <c r="I148" s="70"/>
      <c r="J148" s="70"/>
      <c r="K148" s="34" t="s">
        <v>65</v>
      </c>
      <c r="L148" s="77">
        <v>148</v>
      </c>
      <c r="M148" s="77"/>
      <c r="N148" s="72"/>
      <c r="O148" s="79" t="s">
        <v>305</v>
      </c>
      <c r="P148" s="81">
        <v>43483.75460648148</v>
      </c>
      <c r="Q148" s="79" t="s">
        <v>375</v>
      </c>
      <c r="R148" s="79"/>
      <c r="S148" s="79"/>
      <c r="T148" s="79" t="s">
        <v>484</v>
      </c>
      <c r="U148" s="79"/>
      <c r="V148" s="83" t="s">
        <v>531</v>
      </c>
      <c r="W148" s="81">
        <v>43483.75460648148</v>
      </c>
      <c r="X148" s="83" t="s">
        <v>614</v>
      </c>
      <c r="Y148" s="79"/>
      <c r="Z148" s="79"/>
      <c r="AA148" s="85" t="s">
        <v>726</v>
      </c>
      <c r="AB148" s="85" t="s">
        <v>742</v>
      </c>
      <c r="AC148" s="79" t="b">
        <v>0</v>
      </c>
      <c r="AD148" s="79">
        <v>0</v>
      </c>
      <c r="AE148" s="85" t="s">
        <v>776</v>
      </c>
      <c r="AF148" s="79" t="b">
        <v>0</v>
      </c>
      <c r="AG148" s="79" t="s">
        <v>788</v>
      </c>
      <c r="AH148" s="79"/>
      <c r="AI148" s="85" t="s">
        <v>775</v>
      </c>
      <c r="AJ148" s="79" t="b">
        <v>0</v>
      </c>
      <c r="AK148" s="79">
        <v>0</v>
      </c>
      <c r="AL148" s="85" t="s">
        <v>775</v>
      </c>
      <c r="AM148" s="79" t="s">
        <v>806</v>
      </c>
      <c r="AN148" s="79" t="b">
        <v>0</v>
      </c>
      <c r="AO148" s="85" t="s">
        <v>742</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0</v>
      </c>
      <c r="BE148" s="49">
        <v>0</v>
      </c>
      <c r="BF148" s="48">
        <v>0</v>
      </c>
      <c r="BG148" s="49">
        <v>0</v>
      </c>
      <c r="BH148" s="48">
        <v>0</v>
      </c>
      <c r="BI148" s="49">
        <v>0</v>
      </c>
      <c r="BJ148" s="48">
        <v>9</v>
      </c>
      <c r="BK148" s="49">
        <v>100</v>
      </c>
      <c r="BL148" s="48">
        <v>9</v>
      </c>
    </row>
    <row r="149" spans="1:64" ht="15">
      <c r="A149" s="64" t="s">
        <v>232</v>
      </c>
      <c r="B149" s="64" t="s">
        <v>296</v>
      </c>
      <c r="C149" s="65" t="s">
        <v>2101</v>
      </c>
      <c r="D149" s="66">
        <v>3</v>
      </c>
      <c r="E149" s="67" t="s">
        <v>132</v>
      </c>
      <c r="F149" s="68">
        <v>35</v>
      </c>
      <c r="G149" s="65"/>
      <c r="H149" s="69"/>
      <c r="I149" s="70"/>
      <c r="J149" s="70"/>
      <c r="K149" s="34" t="s">
        <v>65</v>
      </c>
      <c r="L149" s="77">
        <v>149</v>
      </c>
      <c r="M149" s="77"/>
      <c r="N149" s="72"/>
      <c r="O149" s="79" t="s">
        <v>305</v>
      </c>
      <c r="P149" s="81">
        <v>43484.71778935185</v>
      </c>
      <c r="Q149" s="79" t="s">
        <v>376</v>
      </c>
      <c r="R149" s="79"/>
      <c r="S149" s="79"/>
      <c r="T149" s="79"/>
      <c r="U149" s="79"/>
      <c r="V149" s="83" t="s">
        <v>531</v>
      </c>
      <c r="W149" s="81">
        <v>43484.71778935185</v>
      </c>
      <c r="X149" s="83" t="s">
        <v>615</v>
      </c>
      <c r="Y149" s="79"/>
      <c r="Z149" s="79"/>
      <c r="AA149" s="85" t="s">
        <v>727</v>
      </c>
      <c r="AB149" s="85" t="s">
        <v>772</v>
      </c>
      <c r="AC149" s="79" t="b">
        <v>0</v>
      </c>
      <c r="AD149" s="79">
        <v>2</v>
      </c>
      <c r="AE149" s="85" t="s">
        <v>787</v>
      </c>
      <c r="AF149" s="79" t="b">
        <v>0</v>
      </c>
      <c r="AG149" s="79" t="s">
        <v>788</v>
      </c>
      <c r="AH149" s="79"/>
      <c r="AI149" s="85" t="s">
        <v>775</v>
      </c>
      <c r="AJ149" s="79" t="b">
        <v>0</v>
      </c>
      <c r="AK149" s="79">
        <v>0</v>
      </c>
      <c r="AL149" s="85" t="s">
        <v>775</v>
      </c>
      <c r="AM149" s="79" t="s">
        <v>804</v>
      </c>
      <c r="AN149" s="79" t="b">
        <v>0</v>
      </c>
      <c r="AO149" s="85" t="s">
        <v>772</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232</v>
      </c>
      <c r="B150" s="64" t="s">
        <v>297</v>
      </c>
      <c r="C150" s="65" t="s">
        <v>2101</v>
      </c>
      <c r="D150" s="66">
        <v>3</v>
      </c>
      <c r="E150" s="67" t="s">
        <v>132</v>
      </c>
      <c r="F150" s="68">
        <v>35</v>
      </c>
      <c r="G150" s="65"/>
      <c r="H150" s="69"/>
      <c r="I150" s="70"/>
      <c r="J150" s="70"/>
      <c r="K150" s="34" t="s">
        <v>65</v>
      </c>
      <c r="L150" s="77">
        <v>150</v>
      </c>
      <c r="M150" s="77"/>
      <c r="N150" s="72"/>
      <c r="O150" s="79" t="s">
        <v>305</v>
      </c>
      <c r="P150" s="81">
        <v>43484.71778935185</v>
      </c>
      <c r="Q150" s="79" t="s">
        <v>376</v>
      </c>
      <c r="R150" s="79"/>
      <c r="S150" s="79"/>
      <c r="T150" s="79"/>
      <c r="U150" s="79"/>
      <c r="V150" s="83" t="s">
        <v>531</v>
      </c>
      <c r="W150" s="81">
        <v>43484.71778935185</v>
      </c>
      <c r="X150" s="83" t="s">
        <v>615</v>
      </c>
      <c r="Y150" s="79"/>
      <c r="Z150" s="79"/>
      <c r="AA150" s="85" t="s">
        <v>727</v>
      </c>
      <c r="AB150" s="85" t="s">
        <v>772</v>
      </c>
      <c r="AC150" s="79" t="b">
        <v>0</v>
      </c>
      <c r="AD150" s="79">
        <v>2</v>
      </c>
      <c r="AE150" s="85" t="s">
        <v>787</v>
      </c>
      <c r="AF150" s="79" t="b">
        <v>0</v>
      </c>
      <c r="AG150" s="79" t="s">
        <v>788</v>
      </c>
      <c r="AH150" s="79"/>
      <c r="AI150" s="85" t="s">
        <v>775</v>
      </c>
      <c r="AJ150" s="79" t="b">
        <v>0</v>
      </c>
      <c r="AK150" s="79">
        <v>0</v>
      </c>
      <c r="AL150" s="85" t="s">
        <v>775</v>
      </c>
      <c r="AM150" s="79" t="s">
        <v>804</v>
      </c>
      <c r="AN150" s="79" t="b">
        <v>0</v>
      </c>
      <c r="AO150" s="85" t="s">
        <v>772</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238</v>
      </c>
      <c r="B151" s="64" t="s">
        <v>238</v>
      </c>
      <c r="C151" s="65" t="s">
        <v>2102</v>
      </c>
      <c r="D151" s="66">
        <v>4.4</v>
      </c>
      <c r="E151" s="67" t="s">
        <v>136</v>
      </c>
      <c r="F151" s="68">
        <v>30.4</v>
      </c>
      <c r="G151" s="65"/>
      <c r="H151" s="69"/>
      <c r="I151" s="70"/>
      <c r="J151" s="70"/>
      <c r="K151" s="34" t="s">
        <v>65</v>
      </c>
      <c r="L151" s="77">
        <v>151</v>
      </c>
      <c r="M151" s="77"/>
      <c r="N151" s="72"/>
      <c r="O151" s="79" t="s">
        <v>176</v>
      </c>
      <c r="P151" s="81">
        <v>43479.97614583333</v>
      </c>
      <c r="Q151" s="79" t="s">
        <v>377</v>
      </c>
      <c r="R151" s="79"/>
      <c r="S151" s="79"/>
      <c r="T151" s="79" t="s">
        <v>485</v>
      </c>
      <c r="U151" s="83" t="s">
        <v>504</v>
      </c>
      <c r="V151" s="83" t="s">
        <v>504</v>
      </c>
      <c r="W151" s="81">
        <v>43479.97614583333</v>
      </c>
      <c r="X151" s="83" t="s">
        <v>616</v>
      </c>
      <c r="Y151" s="79"/>
      <c r="Z151" s="79"/>
      <c r="AA151" s="85" t="s">
        <v>728</v>
      </c>
      <c r="AB151" s="79"/>
      <c r="AC151" s="79" t="b">
        <v>0</v>
      </c>
      <c r="AD151" s="79">
        <v>1</v>
      </c>
      <c r="AE151" s="85" t="s">
        <v>775</v>
      </c>
      <c r="AF151" s="79" t="b">
        <v>0</v>
      </c>
      <c r="AG151" s="79" t="s">
        <v>788</v>
      </c>
      <c r="AH151" s="79"/>
      <c r="AI151" s="85" t="s">
        <v>775</v>
      </c>
      <c r="AJ151" s="79" t="b">
        <v>0</v>
      </c>
      <c r="AK151" s="79">
        <v>18</v>
      </c>
      <c r="AL151" s="85" t="s">
        <v>775</v>
      </c>
      <c r="AM151" s="79" t="s">
        <v>805</v>
      </c>
      <c r="AN151" s="79" t="b">
        <v>0</v>
      </c>
      <c r="AO151" s="85" t="s">
        <v>728</v>
      </c>
      <c r="AP151" s="79" t="s">
        <v>814</v>
      </c>
      <c r="AQ151" s="79">
        <v>0</v>
      </c>
      <c r="AR151" s="79">
        <v>0</v>
      </c>
      <c r="AS151" s="79" t="s">
        <v>815</v>
      </c>
      <c r="AT151" s="79" t="s">
        <v>817</v>
      </c>
      <c r="AU151" s="79" t="s">
        <v>818</v>
      </c>
      <c r="AV151" s="79" t="s">
        <v>819</v>
      </c>
      <c r="AW151" s="79" t="s">
        <v>821</v>
      </c>
      <c r="AX151" s="79" t="s">
        <v>823</v>
      </c>
      <c r="AY151" s="79" t="s">
        <v>825</v>
      </c>
      <c r="AZ151" s="83" t="s">
        <v>827</v>
      </c>
      <c r="BA151">
        <v>2</v>
      </c>
      <c r="BB151" s="78" t="str">
        <f>REPLACE(INDEX(GroupVertices[Group],MATCH(Edges[[#This Row],[Vertex 1]],GroupVertices[Vertex],0)),1,1,"")</f>
        <v>1</v>
      </c>
      <c r="BC151" s="78" t="str">
        <f>REPLACE(INDEX(GroupVertices[Group],MATCH(Edges[[#This Row],[Vertex 2]],GroupVertices[Vertex],0)),1,1,"")</f>
        <v>1</v>
      </c>
      <c r="BD151" s="48">
        <v>5</v>
      </c>
      <c r="BE151" s="49">
        <v>10.638297872340425</v>
      </c>
      <c r="BF151" s="48">
        <v>0</v>
      </c>
      <c r="BG151" s="49">
        <v>0</v>
      </c>
      <c r="BH151" s="48">
        <v>0</v>
      </c>
      <c r="BI151" s="49">
        <v>0</v>
      </c>
      <c r="BJ151" s="48">
        <v>42</v>
      </c>
      <c r="BK151" s="49">
        <v>89.36170212765957</v>
      </c>
      <c r="BL151" s="48">
        <v>47</v>
      </c>
    </row>
    <row r="152" spans="1:64" ht="15">
      <c r="A152" s="64" t="s">
        <v>238</v>
      </c>
      <c r="B152" s="64" t="s">
        <v>238</v>
      </c>
      <c r="C152" s="65" t="s">
        <v>2102</v>
      </c>
      <c r="D152" s="66">
        <v>4.4</v>
      </c>
      <c r="E152" s="67" t="s">
        <v>136</v>
      </c>
      <c r="F152" s="68">
        <v>30.4</v>
      </c>
      <c r="G152" s="65"/>
      <c r="H152" s="69"/>
      <c r="I152" s="70"/>
      <c r="J152" s="70"/>
      <c r="K152" s="34" t="s">
        <v>65</v>
      </c>
      <c r="L152" s="77">
        <v>152</v>
      </c>
      <c r="M152" s="77"/>
      <c r="N152" s="72"/>
      <c r="O152" s="79" t="s">
        <v>176</v>
      </c>
      <c r="P152" s="81">
        <v>43480.72521990741</v>
      </c>
      <c r="Q152" s="79" t="s">
        <v>378</v>
      </c>
      <c r="R152" s="83" t="s">
        <v>435</v>
      </c>
      <c r="S152" s="79" t="s">
        <v>456</v>
      </c>
      <c r="T152" s="79" t="s">
        <v>467</v>
      </c>
      <c r="U152" s="79"/>
      <c r="V152" s="83" t="s">
        <v>535</v>
      </c>
      <c r="W152" s="81">
        <v>43480.72521990741</v>
      </c>
      <c r="X152" s="83" t="s">
        <v>617</v>
      </c>
      <c r="Y152" s="79"/>
      <c r="Z152" s="79"/>
      <c r="AA152" s="85" t="s">
        <v>729</v>
      </c>
      <c r="AB152" s="79"/>
      <c r="AC152" s="79" t="b">
        <v>0</v>
      </c>
      <c r="AD152" s="79">
        <v>1</v>
      </c>
      <c r="AE152" s="85" t="s">
        <v>775</v>
      </c>
      <c r="AF152" s="79" t="b">
        <v>1</v>
      </c>
      <c r="AG152" s="79" t="s">
        <v>788</v>
      </c>
      <c r="AH152" s="79"/>
      <c r="AI152" s="85" t="s">
        <v>730</v>
      </c>
      <c r="AJ152" s="79" t="b">
        <v>0</v>
      </c>
      <c r="AK152" s="79">
        <v>1</v>
      </c>
      <c r="AL152" s="85" t="s">
        <v>775</v>
      </c>
      <c r="AM152" s="79" t="s">
        <v>805</v>
      </c>
      <c r="AN152" s="79" t="b">
        <v>0</v>
      </c>
      <c r="AO152" s="85" t="s">
        <v>729</v>
      </c>
      <c r="AP152" s="79" t="s">
        <v>176</v>
      </c>
      <c r="AQ152" s="79">
        <v>0</v>
      </c>
      <c r="AR152" s="79">
        <v>0</v>
      </c>
      <c r="AS152" s="79" t="s">
        <v>815</v>
      </c>
      <c r="AT152" s="79" t="s">
        <v>817</v>
      </c>
      <c r="AU152" s="79" t="s">
        <v>818</v>
      </c>
      <c r="AV152" s="79" t="s">
        <v>819</v>
      </c>
      <c r="AW152" s="79" t="s">
        <v>821</v>
      </c>
      <c r="AX152" s="79" t="s">
        <v>823</v>
      </c>
      <c r="AY152" s="79" t="s">
        <v>825</v>
      </c>
      <c r="AZ152" s="83" t="s">
        <v>827</v>
      </c>
      <c r="BA152">
        <v>2</v>
      </c>
      <c r="BB152" s="78" t="str">
        <f>REPLACE(INDEX(GroupVertices[Group],MATCH(Edges[[#This Row],[Vertex 1]],GroupVertices[Vertex],0)),1,1,"")</f>
        <v>1</v>
      </c>
      <c r="BC152" s="78" t="str">
        <f>REPLACE(INDEX(GroupVertices[Group],MATCH(Edges[[#This Row],[Vertex 2]],GroupVertices[Vertex],0)),1,1,"")</f>
        <v>1</v>
      </c>
      <c r="BD152" s="48">
        <v>2</v>
      </c>
      <c r="BE152" s="49">
        <v>10.526315789473685</v>
      </c>
      <c r="BF152" s="48">
        <v>0</v>
      </c>
      <c r="BG152" s="49">
        <v>0</v>
      </c>
      <c r="BH152" s="48">
        <v>0</v>
      </c>
      <c r="BI152" s="49">
        <v>0</v>
      </c>
      <c r="BJ152" s="48">
        <v>17</v>
      </c>
      <c r="BK152" s="49">
        <v>89.47368421052632</v>
      </c>
      <c r="BL152" s="48">
        <v>19</v>
      </c>
    </row>
    <row r="153" spans="1:64" ht="15">
      <c r="A153" s="64" t="s">
        <v>232</v>
      </c>
      <c r="B153" s="64" t="s">
        <v>238</v>
      </c>
      <c r="C153" s="65" t="s">
        <v>2105</v>
      </c>
      <c r="D153" s="66">
        <v>8.6</v>
      </c>
      <c r="E153" s="67" t="s">
        <v>136</v>
      </c>
      <c r="F153" s="68">
        <v>16.6</v>
      </c>
      <c r="G153" s="65"/>
      <c r="H153" s="69"/>
      <c r="I153" s="70"/>
      <c r="J153" s="70"/>
      <c r="K153" s="34" t="s">
        <v>65</v>
      </c>
      <c r="L153" s="77">
        <v>153</v>
      </c>
      <c r="M153" s="77"/>
      <c r="N153" s="72"/>
      <c r="O153" s="79" t="s">
        <v>305</v>
      </c>
      <c r="P153" s="81">
        <v>43474.59621527778</v>
      </c>
      <c r="Q153" s="79" t="s">
        <v>370</v>
      </c>
      <c r="R153" s="83" t="s">
        <v>432</v>
      </c>
      <c r="S153" s="79" t="s">
        <v>458</v>
      </c>
      <c r="T153" s="79" t="s">
        <v>467</v>
      </c>
      <c r="U153" s="83" t="s">
        <v>503</v>
      </c>
      <c r="V153" s="83" t="s">
        <v>503</v>
      </c>
      <c r="W153" s="81">
        <v>43474.59621527778</v>
      </c>
      <c r="X153" s="83" t="s">
        <v>609</v>
      </c>
      <c r="Y153" s="79"/>
      <c r="Z153" s="79"/>
      <c r="AA153" s="85" t="s">
        <v>721</v>
      </c>
      <c r="AB153" s="79"/>
      <c r="AC153" s="79" t="b">
        <v>0</v>
      </c>
      <c r="AD153" s="79">
        <v>3</v>
      </c>
      <c r="AE153" s="85" t="s">
        <v>775</v>
      </c>
      <c r="AF153" s="79" t="b">
        <v>0</v>
      </c>
      <c r="AG153" s="79" t="s">
        <v>788</v>
      </c>
      <c r="AH153" s="79"/>
      <c r="AI153" s="85" t="s">
        <v>775</v>
      </c>
      <c r="AJ153" s="79" t="b">
        <v>0</v>
      </c>
      <c r="AK153" s="79">
        <v>1</v>
      </c>
      <c r="AL153" s="85" t="s">
        <v>775</v>
      </c>
      <c r="AM153" s="79" t="s">
        <v>806</v>
      </c>
      <c r="AN153" s="79" t="b">
        <v>0</v>
      </c>
      <c r="AO153" s="85" t="s">
        <v>721</v>
      </c>
      <c r="AP153" s="79" t="s">
        <v>176</v>
      </c>
      <c r="AQ153" s="79">
        <v>0</v>
      </c>
      <c r="AR153" s="79">
        <v>0</v>
      </c>
      <c r="AS153" s="79"/>
      <c r="AT153" s="79"/>
      <c r="AU153" s="79"/>
      <c r="AV153" s="79"/>
      <c r="AW153" s="79"/>
      <c r="AX153" s="79"/>
      <c r="AY153" s="79"/>
      <c r="AZ153" s="79"/>
      <c r="BA153">
        <v>5</v>
      </c>
      <c r="BB153" s="78" t="str">
        <f>REPLACE(INDEX(GroupVertices[Group],MATCH(Edges[[#This Row],[Vertex 1]],GroupVertices[Vertex],0)),1,1,"")</f>
        <v>1</v>
      </c>
      <c r="BC153" s="78" t="str">
        <f>REPLACE(INDEX(GroupVertices[Group],MATCH(Edges[[#This Row],[Vertex 2]],GroupVertices[Vertex],0)),1,1,"")</f>
        <v>1</v>
      </c>
      <c r="BD153" s="48">
        <v>3</v>
      </c>
      <c r="BE153" s="49">
        <v>5.660377358490566</v>
      </c>
      <c r="BF153" s="48">
        <v>0</v>
      </c>
      <c r="BG153" s="49">
        <v>0</v>
      </c>
      <c r="BH153" s="48">
        <v>0</v>
      </c>
      <c r="BI153" s="49">
        <v>0</v>
      </c>
      <c r="BJ153" s="48">
        <v>50</v>
      </c>
      <c r="BK153" s="49">
        <v>94.33962264150944</v>
      </c>
      <c r="BL153" s="48">
        <v>53</v>
      </c>
    </row>
    <row r="154" spans="1:64" ht="15">
      <c r="A154" s="64" t="s">
        <v>232</v>
      </c>
      <c r="B154" s="64" t="s">
        <v>238</v>
      </c>
      <c r="C154" s="65" t="s">
        <v>2105</v>
      </c>
      <c r="D154" s="66">
        <v>8.6</v>
      </c>
      <c r="E154" s="67" t="s">
        <v>136</v>
      </c>
      <c r="F154" s="68">
        <v>16.6</v>
      </c>
      <c r="G154" s="65"/>
      <c r="H154" s="69"/>
      <c r="I154" s="70"/>
      <c r="J154" s="70"/>
      <c r="K154" s="34" t="s">
        <v>65</v>
      </c>
      <c r="L154" s="77">
        <v>154</v>
      </c>
      <c r="M154" s="77"/>
      <c r="N154" s="72"/>
      <c r="O154" s="79" t="s">
        <v>305</v>
      </c>
      <c r="P154" s="81">
        <v>43479.685844907406</v>
      </c>
      <c r="Q154" s="79" t="s">
        <v>379</v>
      </c>
      <c r="R154" s="79"/>
      <c r="S154" s="79"/>
      <c r="T154" s="79" t="s">
        <v>486</v>
      </c>
      <c r="U154" s="83" t="s">
        <v>505</v>
      </c>
      <c r="V154" s="83" t="s">
        <v>505</v>
      </c>
      <c r="W154" s="81">
        <v>43479.685844907406</v>
      </c>
      <c r="X154" s="83" t="s">
        <v>618</v>
      </c>
      <c r="Y154" s="79"/>
      <c r="Z154" s="79"/>
      <c r="AA154" s="85" t="s">
        <v>730</v>
      </c>
      <c r="AB154" s="79"/>
      <c r="AC154" s="79" t="b">
        <v>0</v>
      </c>
      <c r="AD154" s="79">
        <v>0</v>
      </c>
      <c r="AE154" s="85" t="s">
        <v>775</v>
      </c>
      <c r="AF154" s="79" t="b">
        <v>0</v>
      </c>
      <c r="AG154" s="79" t="s">
        <v>788</v>
      </c>
      <c r="AH154" s="79"/>
      <c r="AI154" s="85" t="s">
        <v>775</v>
      </c>
      <c r="AJ154" s="79" t="b">
        <v>0</v>
      </c>
      <c r="AK154" s="79">
        <v>0</v>
      </c>
      <c r="AL154" s="85" t="s">
        <v>775</v>
      </c>
      <c r="AM154" s="79" t="s">
        <v>804</v>
      </c>
      <c r="AN154" s="79" t="b">
        <v>0</v>
      </c>
      <c r="AO154" s="85" t="s">
        <v>730</v>
      </c>
      <c r="AP154" s="79" t="s">
        <v>176</v>
      </c>
      <c r="AQ154" s="79">
        <v>0</v>
      </c>
      <c r="AR154" s="79">
        <v>0</v>
      </c>
      <c r="AS154" s="79"/>
      <c r="AT154" s="79"/>
      <c r="AU154" s="79"/>
      <c r="AV154" s="79"/>
      <c r="AW154" s="79"/>
      <c r="AX154" s="79"/>
      <c r="AY154" s="79"/>
      <c r="AZ154" s="79"/>
      <c r="BA154">
        <v>5</v>
      </c>
      <c r="BB154" s="78" t="str">
        <f>REPLACE(INDEX(GroupVertices[Group],MATCH(Edges[[#This Row],[Vertex 1]],GroupVertices[Vertex],0)),1,1,"")</f>
        <v>1</v>
      </c>
      <c r="BC154" s="78" t="str">
        <f>REPLACE(INDEX(GroupVertices[Group],MATCH(Edges[[#This Row],[Vertex 2]],GroupVertices[Vertex],0)),1,1,"")</f>
        <v>1</v>
      </c>
      <c r="BD154" s="48">
        <v>2</v>
      </c>
      <c r="BE154" s="49">
        <v>13.333333333333334</v>
      </c>
      <c r="BF154" s="48">
        <v>0</v>
      </c>
      <c r="BG154" s="49">
        <v>0</v>
      </c>
      <c r="BH154" s="48">
        <v>0</v>
      </c>
      <c r="BI154" s="49">
        <v>0</v>
      </c>
      <c r="BJ154" s="48">
        <v>13</v>
      </c>
      <c r="BK154" s="49">
        <v>86.66666666666667</v>
      </c>
      <c r="BL154" s="48">
        <v>15</v>
      </c>
    </row>
    <row r="155" spans="1:64" ht="15">
      <c r="A155" s="64" t="s">
        <v>232</v>
      </c>
      <c r="B155" s="64" t="s">
        <v>238</v>
      </c>
      <c r="C155" s="65" t="s">
        <v>2105</v>
      </c>
      <c r="D155" s="66">
        <v>8.6</v>
      </c>
      <c r="E155" s="67" t="s">
        <v>136</v>
      </c>
      <c r="F155" s="68">
        <v>16.6</v>
      </c>
      <c r="G155" s="65"/>
      <c r="H155" s="69"/>
      <c r="I155" s="70"/>
      <c r="J155" s="70"/>
      <c r="K155" s="34" t="s">
        <v>65</v>
      </c>
      <c r="L155" s="77">
        <v>155</v>
      </c>
      <c r="M155" s="77"/>
      <c r="N155" s="72"/>
      <c r="O155" s="79" t="s">
        <v>305</v>
      </c>
      <c r="P155" s="81">
        <v>43479.986030092594</v>
      </c>
      <c r="Q155" s="79" t="s">
        <v>380</v>
      </c>
      <c r="R155" s="79"/>
      <c r="S155" s="79"/>
      <c r="T155" s="79" t="s">
        <v>487</v>
      </c>
      <c r="U155" s="79"/>
      <c r="V155" s="83" t="s">
        <v>531</v>
      </c>
      <c r="W155" s="81">
        <v>43479.986030092594</v>
      </c>
      <c r="X155" s="83" t="s">
        <v>619</v>
      </c>
      <c r="Y155" s="79"/>
      <c r="Z155" s="79"/>
      <c r="AA155" s="85" t="s">
        <v>731</v>
      </c>
      <c r="AB155" s="79"/>
      <c r="AC155" s="79" t="b">
        <v>0</v>
      </c>
      <c r="AD155" s="79">
        <v>0</v>
      </c>
      <c r="AE155" s="85" t="s">
        <v>775</v>
      </c>
      <c r="AF155" s="79" t="b">
        <v>0</v>
      </c>
      <c r="AG155" s="79" t="s">
        <v>788</v>
      </c>
      <c r="AH155" s="79"/>
      <c r="AI155" s="85" t="s">
        <v>775</v>
      </c>
      <c r="AJ155" s="79" t="b">
        <v>0</v>
      </c>
      <c r="AK155" s="79">
        <v>18</v>
      </c>
      <c r="AL155" s="85" t="s">
        <v>728</v>
      </c>
      <c r="AM155" s="79" t="s">
        <v>804</v>
      </c>
      <c r="AN155" s="79" t="b">
        <v>0</v>
      </c>
      <c r="AO155" s="85" t="s">
        <v>728</v>
      </c>
      <c r="AP155" s="79" t="s">
        <v>176</v>
      </c>
      <c r="AQ155" s="79">
        <v>0</v>
      </c>
      <c r="AR155" s="79">
        <v>0</v>
      </c>
      <c r="AS155" s="79"/>
      <c r="AT155" s="79"/>
      <c r="AU155" s="79"/>
      <c r="AV155" s="79"/>
      <c r="AW155" s="79"/>
      <c r="AX155" s="79"/>
      <c r="AY155" s="79"/>
      <c r="AZ155" s="79"/>
      <c r="BA155">
        <v>5</v>
      </c>
      <c r="BB155" s="78" t="str">
        <f>REPLACE(INDEX(GroupVertices[Group],MATCH(Edges[[#This Row],[Vertex 1]],GroupVertices[Vertex],0)),1,1,"")</f>
        <v>1</v>
      </c>
      <c r="BC155" s="78" t="str">
        <f>REPLACE(INDEX(GroupVertices[Group],MATCH(Edges[[#This Row],[Vertex 2]],GroupVertices[Vertex],0)),1,1,"")</f>
        <v>1</v>
      </c>
      <c r="BD155" s="48">
        <v>3</v>
      </c>
      <c r="BE155" s="49">
        <v>12.5</v>
      </c>
      <c r="BF155" s="48">
        <v>0</v>
      </c>
      <c r="BG155" s="49">
        <v>0</v>
      </c>
      <c r="BH155" s="48">
        <v>0</v>
      </c>
      <c r="BI155" s="49">
        <v>0</v>
      </c>
      <c r="BJ155" s="48">
        <v>21</v>
      </c>
      <c r="BK155" s="49">
        <v>87.5</v>
      </c>
      <c r="BL155" s="48">
        <v>24</v>
      </c>
    </row>
    <row r="156" spans="1:64" ht="15">
      <c r="A156" s="64" t="s">
        <v>232</v>
      </c>
      <c r="B156" s="64" t="s">
        <v>238</v>
      </c>
      <c r="C156" s="65" t="s">
        <v>2105</v>
      </c>
      <c r="D156" s="66">
        <v>8.6</v>
      </c>
      <c r="E156" s="67" t="s">
        <v>136</v>
      </c>
      <c r="F156" s="68">
        <v>16.6</v>
      </c>
      <c r="G156" s="65"/>
      <c r="H156" s="69"/>
      <c r="I156" s="70"/>
      <c r="J156" s="70"/>
      <c r="K156" s="34" t="s">
        <v>65</v>
      </c>
      <c r="L156" s="77">
        <v>156</v>
      </c>
      <c r="M156" s="77"/>
      <c r="N156" s="72"/>
      <c r="O156" s="79" t="s">
        <v>305</v>
      </c>
      <c r="P156" s="81">
        <v>43480.72553240741</v>
      </c>
      <c r="Q156" s="79" t="s">
        <v>381</v>
      </c>
      <c r="R156" s="83" t="s">
        <v>435</v>
      </c>
      <c r="S156" s="79" t="s">
        <v>456</v>
      </c>
      <c r="T156" s="79" t="s">
        <v>467</v>
      </c>
      <c r="U156" s="79"/>
      <c r="V156" s="83" t="s">
        <v>531</v>
      </c>
      <c r="W156" s="81">
        <v>43480.72553240741</v>
      </c>
      <c r="X156" s="83" t="s">
        <v>620</v>
      </c>
      <c r="Y156" s="79"/>
      <c r="Z156" s="79"/>
      <c r="AA156" s="85" t="s">
        <v>732</v>
      </c>
      <c r="AB156" s="79"/>
      <c r="AC156" s="79" t="b">
        <v>0</v>
      </c>
      <c r="AD156" s="79">
        <v>0</v>
      </c>
      <c r="AE156" s="85" t="s">
        <v>775</v>
      </c>
      <c r="AF156" s="79" t="b">
        <v>1</v>
      </c>
      <c r="AG156" s="79" t="s">
        <v>788</v>
      </c>
      <c r="AH156" s="79"/>
      <c r="AI156" s="85" t="s">
        <v>730</v>
      </c>
      <c r="AJ156" s="79" t="b">
        <v>0</v>
      </c>
      <c r="AK156" s="79">
        <v>1</v>
      </c>
      <c r="AL156" s="85" t="s">
        <v>729</v>
      </c>
      <c r="AM156" s="79" t="s">
        <v>806</v>
      </c>
      <c r="AN156" s="79" t="b">
        <v>0</v>
      </c>
      <c r="AO156" s="85" t="s">
        <v>729</v>
      </c>
      <c r="AP156" s="79" t="s">
        <v>176</v>
      </c>
      <c r="AQ156" s="79">
        <v>0</v>
      </c>
      <c r="AR156" s="79">
        <v>0</v>
      </c>
      <c r="AS156" s="79"/>
      <c r="AT156" s="79"/>
      <c r="AU156" s="79"/>
      <c r="AV156" s="79"/>
      <c r="AW156" s="79"/>
      <c r="AX156" s="79"/>
      <c r="AY156" s="79"/>
      <c r="AZ156" s="79"/>
      <c r="BA156">
        <v>5</v>
      </c>
      <c r="BB156" s="78" t="str">
        <f>REPLACE(INDEX(GroupVertices[Group],MATCH(Edges[[#This Row],[Vertex 1]],GroupVertices[Vertex],0)),1,1,"")</f>
        <v>1</v>
      </c>
      <c r="BC156" s="78" t="str">
        <f>REPLACE(INDEX(GroupVertices[Group],MATCH(Edges[[#This Row],[Vertex 2]],GroupVertices[Vertex],0)),1,1,"")</f>
        <v>1</v>
      </c>
      <c r="BD156" s="48">
        <v>2</v>
      </c>
      <c r="BE156" s="49">
        <v>9.523809523809524</v>
      </c>
      <c r="BF156" s="48">
        <v>0</v>
      </c>
      <c r="BG156" s="49">
        <v>0</v>
      </c>
      <c r="BH156" s="48">
        <v>0</v>
      </c>
      <c r="BI156" s="49">
        <v>0</v>
      </c>
      <c r="BJ156" s="48">
        <v>19</v>
      </c>
      <c r="BK156" s="49">
        <v>90.47619047619048</v>
      </c>
      <c r="BL156" s="48">
        <v>21</v>
      </c>
    </row>
    <row r="157" spans="1:64" ht="15">
      <c r="A157" s="64" t="s">
        <v>232</v>
      </c>
      <c r="B157" s="64" t="s">
        <v>238</v>
      </c>
      <c r="C157" s="65" t="s">
        <v>2105</v>
      </c>
      <c r="D157" s="66">
        <v>8.6</v>
      </c>
      <c r="E157" s="67" t="s">
        <v>136</v>
      </c>
      <c r="F157" s="68">
        <v>16.6</v>
      </c>
      <c r="G157" s="65"/>
      <c r="H157" s="69"/>
      <c r="I157" s="70"/>
      <c r="J157" s="70"/>
      <c r="K157" s="34" t="s">
        <v>65</v>
      </c>
      <c r="L157" s="77">
        <v>157</v>
      </c>
      <c r="M157" s="77"/>
      <c r="N157" s="72"/>
      <c r="O157" s="79" t="s">
        <v>305</v>
      </c>
      <c r="P157" s="81">
        <v>43484.71778935185</v>
      </c>
      <c r="Q157" s="79" t="s">
        <v>376</v>
      </c>
      <c r="R157" s="79"/>
      <c r="S157" s="79"/>
      <c r="T157" s="79"/>
      <c r="U157" s="79"/>
      <c r="V157" s="83" t="s">
        <v>531</v>
      </c>
      <c r="W157" s="81">
        <v>43484.71778935185</v>
      </c>
      <c r="X157" s="83" t="s">
        <v>615</v>
      </c>
      <c r="Y157" s="79"/>
      <c r="Z157" s="79"/>
      <c r="AA157" s="85" t="s">
        <v>727</v>
      </c>
      <c r="AB157" s="85" t="s">
        <v>772</v>
      </c>
      <c r="AC157" s="79" t="b">
        <v>0</v>
      </c>
      <c r="AD157" s="79">
        <v>2</v>
      </c>
      <c r="AE157" s="85" t="s">
        <v>787</v>
      </c>
      <c r="AF157" s="79" t="b">
        <v>0</v>
      </c>
      <c r="AG157" s="79" t="s">
        <v>788</v>
      </c>
      <c r="AH157" s="79"/>
      <c r="AI157" s="85" t="s">
        <v>775</v>
      </c>
      <c r="AJ157" s="79" t="b">
        <v>0</v>
      </c>
      <c r="AK157" s="79">
        <v>0</v>
      </c>
      <c r="AL157" s="85" t="s">
        <v>775</v>
      </c>
      <c r="AM157" s="79" t="s">
        <v>804</v>
      </c>
      <c r="AN157" s="79" t="b">
        <v>0</v>
      </c>
      <c r="AO157" s="85" t="s">
        <v>772</v>
      </c>
      <c r="AP157" s="79" t="s">
        <v>176</v>
      </c>
      <c r="AQ157" s="79">
        <v>0</v>
      </c>
      <c r="AR157" s="79">
        <v>0</v>
      </c>
      <c r="AS157" s="79"/>
      <c r="AT157" s="79"/>
      <c r="AU157" s="79"/>
      <c r="AV157" s="79"/>
      <c r="AW157" s="79"/>
      <c r="AX157" s="79"/>
      <c r="AY157" s="79"/>
      <c r="AZ157" s="79"/>
      <c r="BA157">
        <v>5</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232</v>
      </c>
      <c r="B158" s="64" t="s">
        <v>298</v>
      </c>
      <c r="C158" s="65" t="s">
        <v>2101</v>
      </c>
      <c r="D158" s="66">
        <v>3</v>
      </c>
      <c r="E158" s="67" t="s">
        <v>132</v>
      </c>
      <c r="F158" s="68">
        <v>35</v>
      </c>
      <c r="G158" s="65"/>
      <c r="H158" s="69"/>
      <c r="I158" s="70"/>
      <c r="J158" s="70"/>
      <c r="K158" s="34" t="s">
        <v>65</v>
      </c>
      <c r="L158" s="77">
        <v>158</v>
      </c>
      <c r="M158" s="77"/>
      <c r="N158" s="72"/>
      <c r="O158" s="79" t="s">
        <v>305</v>
      </c>
      <c r="P158" s="81">
        <v>43484.71778935185</v>
      </c>
      <c r="Q158" s="79" t="s">
        <v>376</v>
      </c>
      <c r="R158" s="79"/>
      <c r="S158" s="79"/>
      <c r="T158" s="79"/>
      <c r="U158" s="79"/>
      <c r="V158" s="83" t="s">
        <v>531</v>
      </c>
      <c r="W158" s="81">
        <v>43484.71778935185</v>
      </c>
      <c r="X158" s="83" t="s">
        <v>615</v>
      </c>
      <c r="Y158" s="79"/>
      <c r="Z158" s="79"/>
      <c r="AA158" s="85" t="s">
        <v>727</v>
      </c>
      <c r="AB158" s="85" t="s">
        <v>772</v>
      </c>
      <c r="AC158" s="79" t="b">
        <v>0</v>
      </c>
      <c r="AD158" s="79">
        <v>2</v>
      </c>
      <c r="AE158" s="85" t="s">
        <v>787</v>
      </c>
      <c r="AF158" s="79" t="b">
        <v>0</v>
      </c>
      <c r="AG158" s="79" t="s">
        <v>788</v>
      </c>
      <c r="AH158" s="79"/>
      <c r="AI158" s="85" t="s">
        <v>775</v>
      </c>
      <c r="AJ158" s="79" t="b">
        <v>0</v>
      </c>
      <c r="AK158" s="79">
        <v>0</v>
      </c>
      <c r="AL158" s="85" t="s">
        <v>775</v>
      </c>
      <c r="AM158" s="79" t="s">
        <v>804</v>
      </c>
      <c r="AN158" s="79" t="b">
        <v>0</v>
      </c>
      <c r="AO158" s="85" t="s">
        <v>772</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232</v>
      </c>
      <c r="B159" s="64" t="s">
        <v>299</v>
      </c>
      <c r="C159" s="65" t="s">
        <v>2101</v>
      </c>
      <c r="D159" s="66">
        <v>3</v>
      </c>
      <c r="E159" s="67" t="s">
        <v>132</v>
      </c>
      <c r="F159" s="68">
        <v>35</v>
      </c>
      <c r="G159" s="65"/>
      <c r="H159" s="69"/>
      <c r="I159" s="70"/>
      <c r="J159" s="70"/>
      <c r="K159" s="34" t="s">
        <v>65</v>
      </c>
      <c r="L159" s="77">
        <v>159</v>
      </c>
      <c r="M159" s="77"/>
      <c r="N159" s="72"/>
      <c r="O159" s="79" t="s">
        <v>305</v>
      </c>
      <c r="P159" s="81">
        <v>43484.71778935185</v>
      </c>
      <c r="Q159" s="79" t="s">
        <v>376</v>
      </c>
      <c r="R159" s="79"/>
      <c r="S159" s="79"/>
      <c r="T159" s="79"/>
      <c r="U159" s="79"/>
      <c r="V159" s="83" t="s">
        <v>531</v>
      </c>
      <c r="W159" s="81">
        <v>43484.71778935185</v>
      </c>
      <c r="X159" s="83" t="s">
        <v>615</v>
      </c>
      <c r="Y159" s="79"/>
      <c r="Z159" s="79"/>
      <c r="AA159" s="85" t="s">
        <v>727</v>
      </c>
      <c r="AB159" s="85" t="s">
        <v>772</v>
      </c>
      <c r="AC159" s="79" t="b">
        <v>0</v>
      </c>
      <c r="AD159" s="79">
        <v>2</v>
      </c>
      <c r="AE159" s="85" t="s">
        <v>787</v>
      </c>
      <c r="AF159" s="79" t="b">
        <v>0</v>
      </c>
      <c r="AG159" s="79" t="s">
        <v>788</v>
      </c>
      <c r="AH159" s="79"/>
      <c r="AI159" s="85" t="s">
        <v>775</v>
      </c>
      <c r="AJ159" s="79" t="b">
        <v>0</v>
      </c>
      <c r="AK159" s="79">
        <v>0</v>
      </c>
      <c r="AL159" s="85" t="s">
        <v>775</v>
      </c>
      <c r="AM159" s="79" t="s">
        <v>804</v>
      </c>
      <c r="AN159" s="79" t="b">
        <v>0</v>
      </c>
      <c r="AO159" s="85" t="s">
        <v>772</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232</v>
      </c>
      <c r="B160" s="64" t="s">
        <v>300</v>
      </c>
      <c r="C160" s="65" t="s">
        <v>2101</v>
      </c>
      <c r="D160" s="66">
        <v>3</v>
      </c>
      <c r="E160" s="67" t="s">
        <v>132</v>
      </c>
      <c r="F160" s="68">
        <v>35</v>
      </c>
      <c r="G160" s="65"/>
      <c r="H160" s="69"/>
      <c r="I160" s="70"/>
      <c r="J160" s="70"/>
      <c r="K160" s="34" t="s">
        <v>65</v>
      </c>
      <c r="L160" s="77">
        <v>160</v>
      </c>
      <c r="M160" s="77"/>
      <c r="N160" s="72"/>
      <c r="O160" s="79" t="s">
        <v>305</v>
      </c>
      <c r="P160" s="81">
        <v>43484.71778935185</v>
      </c>
      <c r="Q160" s="79" t="s">
        <v>376</v>
      </c>
      <c r="R160" s="79"/>
      <c r="S160" s="79"/>
      <c r="T160" s="79"/>
      <c r="U160" s="79"/>
      <c r="V160" s="83" t="s">
        <v>531</v>
      </c>
      <c r="W160" s="81">
        <v>43484.71778935185</v>
      </c>
      <c r="X160" s="83" t="s">
        <v>615</v>
      </c>
      <c r="Y160" s="79"/>
      <c r="Z160" s="79"/>
      <c r="AA160" s="85" t="s">
        <v>727</v>
      </c>
      <c r="AB160" s="85" t="s">
        <v>772</v>
      </c>
      <c r="AC160" s="79" t="b">
        <v>0</v>
      </c>
      <c r="AD160" s="79">
        <v>2</v>
      </c>
      <c r="AE160" s="85" t="s">
        <v>787</v>
      </c>
      <c r="AF160" s="79" t="b">
        <v>0</v>
      </c>
      <c r="AG160" s="79" t="s">
        <v>788</v>
      </c>
      <c r="AH160" s="79"/>
      <c r="AI160" s="85" t="s">
        <v>775</v>
      </c>
      <c r="AJ160" s="79" t="b">
        <v>0</v>
      </c>
      <c r="AK160" s="79">
        <v>0</v>
      </c>
      <c r="AL160" s="85" t="s">
        <v>775</v>
      </c>
      <c r="AM160" s="79" t="s">
        <v>804</v>
      </c>
      <c r="AN160" s="79" t="b">
        <v>0</v>
      </c>
      <c r="AO160" s="85" t="s">
        <v>772</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232</v>
      </c>
      <c r="B161" s="64" t="s">
        <v>301</v>
      </c>
      <c r="C161" s="65" t="s">
        <v>2101</v>
      </c>
      <c r="D161" s="66">
        <v>3</v>
      </c>
      <c r="E161" s="67" t="s">
        <v>132</v>
      </c>
      <c r="F161" s="68">
        <v>35</v>
      </c>
      <c r="G161" s="65"/>
      <c r="H161" s="69"/>
      <c r="I161" s="70"/>
      <c r="J161" s="70"/>
      <c r="K161" s="34" t="s">
        <v>65</v>
      </c>
      <c r="L161" s="77">
        <v>161</v>
      </c>
      <c r="M161" s="77"/>
      <c r="N161" s="72"/>
      <c r="O161" s="79" t="s">
        <v>305</v>
      </c>
      <c r="P161" s="81">
        <v>43484.71778935185</v>
      </c>
      <c r="Q161" s="79" t="s">
        <v>376</v>
      </c>
      <c r="R161" s="79"/>
      <c r="S161" s="79"/>
      <c r="T161" s="79"/>
      <c r="U161" s="79"/>
      <c r="V161" s="83" t="s">
        <v>531</v>
      </c>
      <c r="W161" s="81">
        <v>43484.71778935185</v>
      </c>
      <c r="X161" s="83" t="s">
        <v>615</v>
      </c>
      <c r="Y161" s="79"/>
      <c r="Z161" s="79"/>
      <c r="AA161" s="85" t="s">
        <v>727</v>
      </c>
      <c r="AB161" s="85" t="s">
        <v>772</v>
      </c>
      <c r="AC161" s="79" t="b">
        <v>0</v>
      </c>
      <c r="AD161" s="79">
        <v>2</v>
      </c>
      <c r="AE161" s="85" t="s">
        <v>787</v>
      </c>
      <c r="AF161" s="79" t="b">
        <v>0</v>
      </c>
      <c r="AG161" s="79" t="s">
        <v>788</v>
      </c>
      <c r="AH161" s="79"/>
      <c r="AI161" s="85" t="s">
        <v>775</v>
      </c>
      <c r="AJ161" s="79" t="b">
        <v>0</v>
      </c>
      <c r="AK161" s="79">
        <v>0</v>
      </c>
      <c r="AL161" s="85" t="s">
        <v>775</v>
      </c>
      <c r="AM161" s="79" t="s">
        <v>804</v>
      </c>
      <c r="AN161" s="79" t="b">
        <v>0</v>
      </c>
      <c r="AO161" s="85" t="s">
        <v>772</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232</v>
      </c>
      <c r="B162" s="64" t="s">
        <v>302</v>
      </c>
      <c r="C162" s="65" t="s">
        <v>2101</v>
      </c>
      <c r="D162" s="66">
        <v>3</v>
      </c>
      <c r="E162" s="67" t="s">
        <v>132</v>
      </c>
      <c r="F162" s="68">
        <v>35</v>
      </c>
      <c r="G162" s="65"/>
      <c r="H162" s="69"/>
      <c r="I162" s="70"/>
      <c r="J162" s="70"/>
      <c r="K162" s="34" t="s">
        <v>65</v>
      </c>
      <c r="L162" s="77">
        <v>162</v>
      </c>
      <c r="M162" s="77"/>
      <c r="N162" s="72"/>
      <c r="O162" s="79" t="s">
        <v>305</v>
      </c>
      <c r="P162" s="81">
        <v>43484.71778935185</v>
      </c>
      <c r="Q162" s="79" t="s">
        <v>376</v>
      </c>
      <c r="R162" s="79"/>
      <c r="S162" s="79"/>
      <c r="T162" s="79"/>
      <c r="U162" s="79"/>
      <c r="V162" s="83" t="s">
        <v>531</v>
      </c>
      <c r="W162" s="81">
        <v>43484.71778935185</v>
      </c>
      <c r="X162" s="83" t="s">
        <v>615</v>
      </c>
      <c r="Y162" s="79"/>
      <c r="Z162" s="79"/>
      <c r="AA162" s="85" t="s">
        <v>727</v>
      </c>
      <c r="AB162" s="85" t="s">
        <v>772</v>
      </c>
      <c r="AC162" s="79" t="b">
        <v>0</v>
      </c>
      <c r="AD162" s="79">
        <v>2</v>
      </c>
      <c r="AE162" s="85" t="s">
        <v>787</v>
      </c>
      <c r="AF162" s="79" t="b">
        <v>0</v>
      </c>
      <c r="AG162" s="79" t="s">
        <v>788</v>
      </c>
      <c r="AH162" s="79"/>
      <c r="AI162" s="85" t="s">
        <v>775</v>
      </c>
      <c r="AJ162" s="79" t="b">
        <v>0</v>
      </c>
      <c r="AK162" s="79">
        <v>0</v>
      </c>
      <c r="AL162" s="85" t="s">
        <v>775</v>
      </c>
      <c r="AM162" s="79" t="s">
        <v>804</v>
      </c>
      <c r="AN162" s="79" t="b">
        <v>0</v>
      </c>
      <c r="AO162" s="85" t="s">
        <v>772</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232</v>
      </c>
      <c r="B163" s="64" t="s">
        <v>303</v>
      </c>
      <c r="C163" s="65" t="s">
        <v>2101</v>
      </c>
      <c r="D163" s="66">
        <v>3</v>
      </c>
      <c r="E163" s="67" t="s">
        <v>132</v>
      </c>
      <c r="F163" s="68">
        <v>35</v>
      </c>
      <c r="G163" s="65"/>
      <c r="H163" s="69"/>
      <c r="I163" s="70"/>
      <c r="J163" s="70"/>
      <c r="K163" s="34" t="s">
        <v>65</v>
      </c>
      <c r="L163" s="77">
        <v>163</v>
      </c>
      <c r="M163" s="77"/>
      <c r="N163" s="72"/>
      <c r="O163" s="79" t="s">
        <v>305</v>
      </c>
      <c r="P163" s="81">
        <v>43484.71778935185</v>
      </c>
      <c r="Q163" s="79" t="s">
        <v>376</v>
      </c>
      <c r="R163" s="79"/>
      <c r="S163" s="79"/>
      <c r="T163" s="79"/>
      <c r="U163" s="79"/>
      <c r="V163" s="83" t="s">
        <v>531</v>
      </c>
      <c r="W163" s="81">
        <v>43484.71778935185</v>
      </c>
      <c r="X163" s="83" t="s">
        <v>615</v>
      </c>
      <c r="Y163" s="79"/>
      <c r="Z163" s="79"/>
      <c r="AA163" s="85" t="s">
        <v>727</v>
      </c>
      <c r="AB163" s="85" t="s">
        <v>772</v>
      </c>
      <c r="AC163" s="79" t="b">
        <v>0</v>
      </c>
      <c r="AD163" s="79">
        <v>2</v>
      </c>
      <c r="AE163" s="85" t="s">
        <v>787</v>
      </c>
      <c r="AF163" s="79" t="b">
        <v>0</v>
      </c>
      <c r="AG163" s="79" t="s">
        <v>788</v>
      </c>
      <c r="AH163" s="79"/>
      <c r="AI163" s="85" t="s">
        <v>775</v>
      </c>
      <c r="AJ163" s="79" t="b">
        <v>0</v>
      </c>
      <c r="AK163" s="79">
        <v>0</v>
      </c>
      <c r="AL163" s="85" t="s">
        <v>775</v>
      </c>
      <c r="AM163" s="79" t="s">
        <v>804</v>
      </c>
      <c r="AN163" s="79" t="b">
        <v>0</v>
      </c>
      <c r="AO163" s="85" t="s">
        <v>772</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232</v>
      </c>
      <c r="B164" s="64" t="s">
        <v>304</v>
      </c>
      <c r="C164" s="65" t="s">
        <v>2101</v>
      </c>
      <c r="D164" s="66">
        <v>3</v>
      </c>
      <c r="E164" s="67" t="s">
        <v>132</v>
      </c>
      <c r="F164" s="68">
        <v>35</v>
      </c>
      <c r="G164" s="65"/>
      <c r="H164" s="69"/>
      <c r="I164" s="70"/>
      <c r="J164" s="70"/>
      <c r="K164" s="34" t="s">
        <v>65</v>
      </c>
      <c r="L164" s="77">
        <v>164</v>
      </c>
      <c r="M164" s="77"/>
      <c r="N164" s="72"/>
      <c r="O164" s="79" t="s">
        <v>305</v>
      </c>
      <c r="P164" s="81">
        <v>43484.71778935185</v>
      </c>
      <c r="Q164" s="79" t="s">
        <v>376</v>
      </c>
      <c r="R164" s="79"/>
      <c r="S164" s="79"/>
      <c r="T164" s="79"/>
      <c r="U164" s="79"/>
      <c r="V164" s="83" t="s">
        <v>531</v>
      </c>
      <c r="W164" s="81">
        <v>43484.71778935185</v>
      </c>
      <c r="X164" s="83" t="s">
        <v>615</v>
      </c>
      <c r="Y164" s="79"/>
      <c r="Z164" s="79"/>
      <c r="AA164" s="85" t="s">
        <v>727</v>
      </c>
      <c r="AB164" s="85" t="s">
        <v>772</v>
      </c>
      <c r="AC164" s="79" t="b">
        <v>0</v>
      </c>
      <c r="AD164" s="79">
        <v>2</v>
      </c>
      <c r="AE164" s="85" t="s">
        <v>787</v>
      </c>
      <c r="AF164" s="79" t="b">
        <v>0</v>
      </c>
      <c r="AG164" s="79" t="s">
        <v>788</v>
      </c>
      <c r="AH164" s="79"/>
      <c r="AI164" s="85" t="s">
        <v>775</v>
      </c>
      <c r="AJ164" s="79" t="b">
        <v>0</v>
      </c>
      <c r="AK164" s="79">
        <v>0</v>
      </c>
      <c r="AL164" s="85" t="s">
        <v>775</v>
      </c>
      <c r="AM164" s="79" t="s">
        <v>804</v>
      </c>
      <c r="AN164" s="79" t="b">
        <v>0</v>
      </c>
      <c r="AO164" s="85" t="s">
        <v>772</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1</v>
      </c>
      <c r="BE164" s="49">
        <v>2.857142857142857</v>
      </c>
      <c r="BF164" s="48">
        <v>0</v>
      </c>
      <c r="BG164" s="49">
        <v>0</v>
      </c>
      <c r="BH164" s="48">
        <v>0</v>
      </c>
      <c r="BI164" s="49">
        <v>0</v>
      </c>
      <c r="BJ164" s="48">
        <v>34</v>
      </c>
      <c r="BK164" s="49">
        <v>97.14285714285714</v>
      </c>
      <c r="BL164" s="48">
        <v>35</v>
      </c>
    </row>
    <row r="165" spans="1:64" ht="15">
      <c r="A165" s="64" t="s">
        <v>225</v>
      </c>
      <c r="B165" s="64" t="s">
        <v>243</v>
      </c>
      <c r="C165" s="65" t="s">
        <v>2102</v>
      </c>
      <c r="D165" s="66">
        <v>4.4</v>
      </c>
      <c r="E165" s="67" t="s">
        <v>136</v>
      </c>
      <c r="F165" s="68">
        <v>30.4</v>
      </c>
      <c r="G165" s="65"/>
      <c r="H165" s="69"/>
      <c r="I165" s="70"/>
      <c r="J165" s="70"/>
      <c r="K165" s="34" t="s">
        <v>65</v>
      </c>
      <c r="L165" s="77">
        <v>165</v>
      </c>
      <c r="M165" s="77"/>
      <c r="N165" s="72"/>
      <c r="O165" s="79" t="s">
        <v>305</v>
      </c>
      <c r="P165" s="81">
        <v>43484.73902777778</v>
      </c>
      <c r="Q165" s="79" t="s">
        <v>321</v>
      </c>
      <c r="R165" s="79"/>
      <c r="S165" s="79"/>
      <c r="T165" s="79"/>
      <c r="U165" s="79"/>
      <c r="V165" s="83" t="s">
        <v>524</v>
      </c>
      <c r="W165" s="81">
        <v>43484.73902777778</v>
      </c>
      <c r="X165" s="83" t="s">
        <v>555</v>
      </c>
      <c r="Y165" s="79"/>
      <c r="Z165" s="79"/>
      <c r="AA165" s="85" t="s">
        <v>667</v>
      </c>
      <c r="AB165" s="85" t="s">
        <v>743</v>
      </c>
      <c r="AC165" s="79" t="b">
        <v>0</v>
      </c>
      <c r="AD165" s="79">
        <v>1</v>
      </c>
      <c r="AE165" s="85" t="s">
        <v>776</v>
      </c>
      <c r="AF165" s="79" t="b">
        <v>0</v>
      </c>
      <c r="AG165" s="79" t="s">
        <v>788</v>
      </c>
      <c r="AH165" s="79"/>
      <c r="AI165" s="85" t="s">
        <v>775</v>
      </c>
      <c r="AJ165" s="79" t="b">
        <v>0</v>
      </c>
      <c r="AK165" s="79">
        <v>0</v>
      </c>
      <c r="AL165" s="85" t="s">
        <v>775</v>
      </c>
      <c r="AM165" s="79" t="s">
        <v>806</v>
      </c>
      <c r="AN165" s="79" t="b">
        <v>0</v>
      </c>
      <c r="AO165" s="85" t="s">
        <v>743</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4</v>
      </c>
      <c r="BC165" s="78" t="str">
        <f>REPLACE(INDEX(GroupVertices[Group],MATCH(Edges[[#This Row],[Vertex 2]],GroupVertices[Vertex],0)),1,1,"")</f>
        <v>3</v>
      </c>
      <c r="BD165" s="48"/>
      <c r="BE165" s="49"/>
      <c r="BF165" s="48"/>
      <c r="BG165" s="49"/>
      <c r="BH165" s="48"/>
      <c r="BI165" s="49"/>
      <c r="BJ165" s="48"/>
      <c r="BK165" s="49"/>
      <c r="BL165" s="48"/>
    </row>
    <row r="166" spans="1:64" ht="15">
      <c r="A166" s="64" t="s">
        <v>225</v>
      </c>
      <c r="B166" s="64" t="s">
        <v>243</v>
      </c>
      <c r="C166" s="65" t="s">
        <v>2102</v>
      </c>
      <c r="D166" s="66">
        <v>4.4</v>
      </c>
      <c r="E166" s="67" t="s">
        <v>136</v>
      </c>
      <c r="F166" s="68">
        <v>30.4</v>
      </c>
      <c r="G166" s="65"/>
      <c r="H166" s="69"/>
      <c r="I166" s="70"/>
      <c r="J166" s="70"/>
      <c r="K166" s="34" t="s">
        <v>65</v>
      </c>
      <c r="L166" s="77">
        <v>166</v>
      </c>
      <c r="M166" s="77"/>
      <c r="N166" s="72"/>
      <c r="O166" s="79" t="s">
        <v>305</v>
      </c>
      <c r="P166" s="81">
        <v>43484.73909722222</v>
      </c>
      <c r="Q166" s="79" t="s">
        <v>322</v>
      </c>
      <c r="R166" s="79"/>
      <c r="S166" s="79"/>
      <c r="T166" s="79"/>
      <c r="U166" s="79"/>
      <c r="V166" s="83" t="s">
        <v>524</v>
      </c>
      <c r="W166" s="81">
        <v>43484.73909722222</v>
      </c>
      <c r="X166" s="83" t="s">
        <v>556</v>
      </c>
      <c r="Y166" s="79"/>
      <c r="Z166" s="79"/>
      <c r="AA166" s="85" t="s">
        <v>668</v>
      </c>
      <c r="AB166" s="79"/>
      <c r="AC166" s="79" t="b">
        <v>0</v>
      </c>
      <c r="AD166" s="79">
        <v>0</v>
      </c>
      <c r="AE166" s="85" t="s">
        <v>775</v>
      </c>
      <c r="AF166" s="79" t="b">
        <v>0</v>
      </c>
      <c r="AG166" s="79" t="s">
        <v>788</v>
      </c>
      <c r="AH166" s="79"/>
      <c r="AI166" s="85" t="s">
        <v>775</v>
      </c>
      <c r="AJ166" s="79" t="b">
        <v>0</v>
      </c>
      <c r="AK166" s="79">
        <v>1</v>
      </c>
      <c r="AL166" s="85" t="s">
        <v>743</v>
      </c>
      <c r="AM166" s="79" t="s">
        <v>806</v>
      </c>
      <c r="AN166" s="79" t="b">
        <v>0</v>
      </c>
      <c r="AO166" s="85" t="s">
        <v>743</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4</v>
      </c>
      <c r="BC166" s="78" t="str">
        <f>REPLACE(INDEX(GroupVertices[Group],MATCH(Edges[[#This Row],[Vertex 2]],GroupVertices[Vertex],0)),1,1,"")</f>
        <v>3</v>
      </c>
      <c r="BD166" s="48"/>
      <c r="BE166" s="49"/>
      <c r="BF166" s="48"/>
      <c r="BG166" s="49"/>
      <c r="BH166" s="48"/>
      <c r="BI166" s="49"/>
      <c r="BJ166" s="48"/>
      <c r="BK166" s="49"/>
      <c r="BL166" s="48"/>
    </row>
    <row r="167" spans="1:64" ht="15">
      <c r="A167" s="64" t="s">
        <v>232</v>
      </c>
      <c r="B167" s="64" t="s">
        <v>243</v>
      </c>
      <c r="C167" s="65" t="s">
        <v>2104</v>
      </c>
      <c r="D167" s="66">
        <v>10</v>
      </c>
      <c r="E167" s="67" t="s">
        <v>136</v>
      </c>
      <c r="F167" s="68">
        <v>12</v>
      </c>
      <c r="G167" s="65"/>
      <c r="H167" s="69"/>
      <c r="I167" s="70"/>
      <c r="J167" s="70"/>
      <c r="K167" s="34" t="s">
        <v>65</v>
      </c>
      <c r="L167" s="77">
        <v>167</v>
      </c>
      <c r="M167" s="77"/>
      <c r="N167" s="72"/>
      <c r="O167" s="79" t="s">
        <v>305</v>
      </c>
      <c r="P167" s="81">
        <v>43478.47986111111</v>
      </c>
      <c r="Q167" s="79" t="s">
        <v>382</v>
      </c>
      <c r="R167" s="79"/>
      <c r="S167" s="79"/>
      <c r="T167" s="79" t="s">
        <v>488</v>
      </c>
      <c r="U167" s="83" t="s">
        <v>506</v>
      </c>
      <c r="V167" s="83" t="s">
        <v>506</v>
      </c>
      <c r="W167" s="81">
        <v>43478.47986111111</v>
      </c>
      <c r="X167" s="83" t="s">
        <v>621</v>
      </c>
      <c r="Y167" s="79"/>
      <c r="Z167" s="79"/>
      <c r="AA167" s="85" t="s">
        <v>733</v>
      </c>
      <c r="AB167" s="79"/>
      <c r="AC167" s="79" t="b">
        <v>0</v>
      </c>
      <c r="AD167" s="79">
        <v>2</v>
      </c>
      <c r="AE167" s="85" t="s">
        <v>775</v>
      </c>
      <c r="AF167" s="79" t="b">
        <v>0</v>
      </c>
      <c r="AG167" s="79" t="s">
        <v>788</v>
      </c>
      <c r="AH167" s="79"/>
      <c r="AI167" s="85" t="s">
        <v>775</v>
      </c>
      <c r="AJ167" s="79" t="b">
        <v>0</v>
      </c>
      <c r="AK167" s="79">
        <v>0</v>
      </c>
      <c r="AL167" s="85" t="s">
        <v>775</v>
      </c>
      <c r="AM167" s="79" t="s">
        <v>804</v>
      </c>
      <c r="AN167" s="79" t="b">
        <v>0</v>
      </c>
      <c r="AO167" s="85" t="s">
        <v>733</v>
      </c>
      <c r="AP167" s="79" t="s">
        <v>176</v>
      </c>
      <c r="AQ167" s="79">
        <v>0</v>
      </c>
      <c r="AR167" s="79">
        <v>0</v>
      </c>
      <c r="AS167" s="79" t="s">
        <v>816</v>
      </c>
      <c r="AT167" s="79" t="s">
        <v>817</v>
      </c>
      <c r="AU167" s="79" t="s">
        <v>818</v>
      </c>
      <c r="AV167" s="79" t="s">
        <v>820</v>
      </c>
      <c r="AW167" s="79" t="s">
        <v>822</v>
      </c>
      <c r="AX167" s="79" t="s">
        <v>824</v>
      </c>
      <c r="AY167" s="79" t="s">
        <v>826</v>
      </c>
      <c r="AZ167" s="83" t="s">
        <v>828</v>
      </c>
      <c r="BA167">
        <v>18</v>
      </c>
      <c r="BB167" s="78" t="str">
        <f>REPLACE(INDEX(GroupVertices[Group],MATCH(Edges[[#This Row],[Vertex 1]],GroupVertices[Vertex],0)),1,1,"")</f>
        <v>1</v>
      </c>
      <c r="BC167" s="78" t="str">
        <f>REPLACE(INDEX(GroupVertices[Group],MATCH(Edges[[#This Row],[Vertex 2]],GroupVertices[Vertex],0)),1,1,"")</f>
        <v>3</v>
      </c>
      <c r="BD167" s="48">
        <v>1</v>
      </c>
      <c r="BE167" s="49">
        <v>2.5641025641025643</v>
      </c>
      <c r="BF167" s="48">
        <v>0</v>
      </c>
      <c r="BG167" s="49">
        <v>0</v>
      </c>
      <c r="BH167" s="48">
        <v>0</v>
      </c>
      <c r="BI167" s="49">
        <v>0</v>
      </c>
      <c r="BJ167" s="48">
        <v>38</v>
      </c>
      <c r="BK167" s="49">
        <v>97.43589743589743</v>
      </c>
      <c r="BL167" s="48">
        <v>39</v>
      </c>
    </row>
    <row r="168" spans="1:64" ht="15">
      <c r="A168" s="64" t="s">
        <v>232</v>
      </c>
      <c r="B168" s="64" t="s">
        <v>243</v>
      </c>
      <c r="C168" s="65" t="s">
        <v>2104</v>
      </c>
      <c r="D168" s="66">
        <v>10</v>
      </c>
      <c r="E168" s="67" t="s">
        <v>136</v>
      </c>
      <c r="F168" s="68">
        <v>12</v>
      </c>
      <c r="G168" s="65"/>
      <c r="H168" s="69"/>
      <c r="I168" s="70"/>
      <c r="J168" s="70"/>
      <c r="K168" s="34" t="s">
        <v>65</v>
      </c>
      <c r="L168" s="77">
        <v>168</v>
      </c>
      <c r="M168" s="77"/>
      <c r="N168" s="72"/>
      <c r="O168" s="79" t="s">
        <v>305</v>
      </c>
      <c r="P168" s="81">
        <v>43478.66892361111</v>
      </c>
      <c r="Q168" s="79" t="s">
        <v>383</v>
      </c>
      <c r="R168" s="79"/>
      <c r="S168" s="79"/>
      <c r="T168" s="79"/>
      <c r="U168" s="79"/>
      <c r="V168" s="83" t="s">
        <v>531</v>
      </c>
      <c r="W168" s="81">
        <v>43478.66892361111</v>
      </c>
      <c r="X168" s="83" t="s">
        <v>622</v>
      </c>
      <c r="Y168" s="79"/>
      <c r="Z168" s="79"/>
      <c r="AA168" s="85" t="s">
        <v>734</v>
      </c>
      <c r="AB168" s="85" t="s">
        <v>773</v>
      </c>
      <c r="AC168" s="79" t="b">
        <v>0</v>
      </c>
      <c r="AD168" s="79">
        <v>1</v>
      </c>
      <c r="AE168" s="85" t="s">
        <v>787</v>
      </c>
      <c r="AF168" s="79" t="b">
        <v>0</v>
      </c>
      <c r="AG168" s="79" t="s">
        <v>788</v>
      </c>
      <c r="AH168" s="79"/>
      <c r="AI168" s="85" t="s">
        <v>775</v>
      </c>
      <c r="AJ168" s="79" t="b">
        <v>0</v>
      </c>
      <c r="AK168" s="79">
        <v>0</v>
      </c>
      <c r="AL168" s="85" t="s">
        <v>775</v>
      </c>
      <c r="AM168" s="79" t="s">
        <v>806</v>
      </c>
      <c r="AN168" s="79" t="b">
        <v>0</v>
      </c>
      <c r="AO168" s="85" t="s">
        <v>773</v>
      </c>
      <c r="AP168" s="79" t="s">
        <v>176</v>
      </c>
      <c r="AQ168" s="79">
        <v>0</v>
      </c>
      <c r="AR168" s="79">
        <v>0</v>
      </c>
      <c r="AS168" s="79"/>
      <c r="AT168" s="79"/>
      <c r="AU168" s="79"/>
      <c r="AV168" s="79"/>
      <c r="AW168" s="79"/>
      <c r="AX168" s="79"/>
      <c r="AY168" s="79"/>
      <c r="AZ168" s="79"/>
      <c r="BA168">
        <v>18</v>
      </c>
      <c r="BB168" s="78" t="str">
        <f>REPLACE(INDEX(GroupVertices[Group],MATCH(Edges[[#This Row],[Vertex 1]],GroupVertices[Vertex],0)),1,1,"")</f>
        <v>1</v>
      </c>
      <c r="BC168" s="78" t="str">
        <f>REPLACE(INDEX(GroupVertices[Group],MATCH(Edges[[#This Row],[Vertex 2]],GroupVertices[Vertex],0)),1,1,"")</f>
        <v>3</v>
      </c>
      <c r="BD168" s="48"/>
      <c r="BE168" s="49"/>
      <c r="BF168" s="48"/>
      <c r="BG168" s="49"/>
      <c r="BH168" s="48"/>
      <c r="BI168" s="49"/>
      <c r="BJ168" s="48"/>
      <c r="BK168" s="49"/>
      <c r="BL168" s="48"/>
    </row>
    <row r="169" spans="1:64" ht="15">
      <c r="A169" s="64" t="s">
        <v>232</v>
      </c>
      <c r="B169" s="64" t="s">
        <v>243</v>
      </c>
      <c r="C169" s="65" t="s">
        <v>2104</v>
      </c>
      <c r="D169" s="66">
        <v>10</v>
      </c>
      <c r="E169" s="67" t="s">
        <v>136</v>
      </c>
      <c r="F169" s="68">
        <v>12</v>
      </c>
      <c r="G169" s="65"/>
      <c r="H169" s="69"/>
      <c r="I169" s="70"/>
      <c r="J169" s="70"/>
      <c r="K169" s="34" t="s">
        <v>65</v>
      </c>
      <c r="L169" s="77">
        <v>169</v>
      </c>
      <c r="M169" s="77"/>
      <c r="N169" s="72"/>
      <c r="O169" s="79" t="s">
        <v>305</v>
      </c>
      <c r="P169" s="81">
        <v>43479.6150462963</v>
      </c>
      <c r="Q169" s="79" t="s">
        <v>384</v>
      </c>
      <c r="R169" s="83" t="s">
        <v>436</v>
      </c>
      <c r="S169" s="79" t="s">
        <v>456</v>
      </c>
      <c r="T169" s="79"/>
      <c r="U169" s="79"/>
      <c r="V169" s="83" t="s">
        <v>531</v>
      </c>
      <c r="W169" s="81">
        <v>43479.6150462963</v>
      </c>
      <c r="X169" s="83" t="s">
        <v>623</v>
      </c>
      <c r="Y169" s="79"/>
      <c r="Z169" s="79"/>
      <c r="AA169" s="85" t="s">
        <v>735</v>
      </c>
      <c r="AB169" s="79"/>
      <c r="AC169" s="79" t="b">
        <v>0</v>
      </c>
      <c r="AD169" s="79">
        <v>0</v>
      </c>
      <c r="AE169" s="85" t="s">
        <v>775</v>
      </c>
      <c r="AF169" s="79" t="b">
        <v>0</v>
      </c>
      <c r="AG169" s="79" t="s">
        <v>788</v>
      </c>
      <c r="AH169" s="79"/>
      <c r="AI169" s="85" t="s">
        <v>775</v>
      </c>
      <c r="AJ169" s="79" t="b">
        <v>0</v>
      </c>
      <c r="AK169" s="79">
        <v>0</v>
      </c>
      <c r="AL169" s="85" t="s">
        <v>775</v>
      </c>
      <c r="AM169" s="79" t="s">
        <v>806</v>
      </c>
      <c r="AN169" s="79" t="b">
        <v>1</v>
      </c>
      <c r="AO169" s="85" t="s">
        <v>735</v>
      </c>
      <c r="AP169" s="79" t="s">
        <v>176</v>
      </c>
      <c r="AQ169" s="79">
        <v>0</v>
      </c>
      <c r="AR169" s="79">
        <v>0</v>
      </c>
      <c r="AS169" s="79"/>
      <c r="AT169" s="79"/>
      <c r="AU169" s="79"/>
      <c r="AV169" s="79"/>
      <c r="AW169" s="79"/>
      <c r="AX169" s="79"/>
      <c r="AY169" s="79"/>
      <c r="AZ169" s="79"/>
      <c r="BA169">
        <v>18</v>
      </c>
      <c r="BB169" s="78" t="str">
        <f>REPLACE(INDEX(GroupVertices[Group],MATCH(Edges[[#This Row],[Vertex 1]],GroupVertices[Vertex],0)),1,1,"")</f>
        <v>1</v>
      </c>
      <c r="BC169" s="78" t="str">
        <f>REPLACE(INDEX(GroupVertices[Group],MATCH(Edges[[#This Row],[Vertex 2]],GroupVertices[Vertex],0)),1,1,"")</f>
        <v>3</v>
      </c>
      <c r="BD169" s="48">
        <v>1</v>
      </c>
      <c r="BE169" s="49">
        <v>4.3478260869565215</v>
      </c>
      <c r="BF169" s="48">
        <v>0</v>
      </c>
      <c r="BG169" s="49">
        <v>0</v>
      </c>
      <c r="BH169" s="48">
        <v>0</v>
      </c>
      <c r="BI169" s="49">
        <v>0</v>
      </c>
      <c r="BJ169" s="48">
        <v>22</v>
      </c>
      <c r="BK169" s="49">
        <v>95.65217391304348</v>
      </c>
      <c r="BL169" s="48">
        <v>23</v>
      </c>
    </row>
    <row r="170" spans="1:64" ht="15">
      <c r="A170" s="64" t="s">
        <v>232</v>
      </c>
      <c r="B170" s="64" t="s">
        <v>243</v>
      </c>
      <c r="C170" s="65" t="s">
        <v>2104</v>
      </c>
      <c r="D170" s="66">
        <v>10</v>
      </c>
      <c r="E170" s="67" t="s">
        <v>136</v>
      </c>
      <c r="F170" s="68">
        <v>12</v>
      </c>
      <c r="G170" s="65"/>
      <c r="H170" s="69"/>
      <c r="I170" s="70"/>
      <c r="J170" s="70"/>
      <c r="K170" s="34" t="s">
        <v>65</v>
      </c>
      <c r="L170" s="77">
        <v>170</v>
      </c>
      <c r="M170" s="77"/>
      <c r="N170" s="72"/>
      <c r="O170" s="79" t="s">
        <v>305</v>
      </c>
      <c r="P170" s="81">
        <v>43479.620208333334</v>
      </c>
      <c r="Q170" s="79" t="s">
        <v>385</v>
      </c>
      <c r="R170" s="83" t="s">
        <v>437</v>
      </c>
      <c r="S170" s="79" t="s">
        <v>456</v>
      </c>
      <c r="T170" s="79"/>
      <c r="U170" s="79"/>
      <c r="V170" s="83" t="s">
        <v>531</v>
      </c>
      <c r="W170" s="81">
        <v>43479.620208333334</v>
      </c>
      <c r="X170" s="83" t="s">
        <v>624</v>
      </c>
      <c r="Y170" s="79"/>
      <c r="Z170" s="79"/>
      <c r="AA170" s="85" t="s">
        <v>736</v>
      </c>
      <c r="AB170" s="79"/>
      <c r="AC170" s="79" t="b">
        <v>0</v>
      </c>
      <c r="AD170" s="79">
        <v>0</v>
      </c>
      <c r="AE170" s="85" t="s">
        <v>775</v>
      </c>
      <c r="AF170" s="79" t="b">
        <v>0</v>
      </c>
      <c r="AG170" s="79" t="s">
        <v>788</v>
      </c>
      <c r="AH170" s="79"/>
      <c r="AI170" s="85" t="s">
        <v>775</v>
      </c>
      <c r="AJ170" s="79" t="b">
        <v>0</v>
      </c>
      <c r="AK170" s="79">
        <v>0</v>
      </c>
      <c r="AL170" s="85" t="s">
        <v>775</v>
      </c>
      <c r="AM170" s="79" t="s">
        <v>806</v>
      </c>
      <c r="AN170" s="79" t="b">
        <v>1</v>
      </c>
      <c r="AO170" s="85" t="s">
        <v>736</v>
      </c>
      <c r="AP170" s="79" t="s">
        <v>176</v>
      </c>
      <c r="AQ170" s="79">
        <v>0</v>
      </c>
      <c r="AR170" s="79">
        <v>0</v>
      </c>
      <c r="AS170" s="79"/>
      <c r="AT170" s="79"/>
      <c r="AU170" s="79"/>
      <c r="AV170" s="79"/>
      <c r="AW170" s="79"/>
      <c r="AX170" s="79"/>
      <c r="AY170" s="79"/>
      <c r="AZ170" s="79"/>
      <c r="BA170">
        <v>18</v>
      </c>
      <c r="BB170" s="78" t="str">
        <f>REPLACE(INDEX(GroupVertices[Group],MATCH(Edges[[#This Row],[Vertex 1]],GroupVertices[Vertex],0)),1,1,"")</f>
        <v>1</v>
      </c>
      <c r="BC170" s="78" t="str">
        <f>REPLACE(INDEX(GroupVertices[Group],MATCH(Edges[[#This Row],[Vertex 2]],GroupVertices[Vertex],0)),1,1,"")</f>
        <v>3</v>
      </c>
      <c r="BD170" s="48">
        <v>1</v>
      </c>
      <c r="BE170" s="49">
        <v>4.3478260869565215</v>
      </c>
      <c r="BF170" s="48">
        <v>0</v>
      </c>
      <c r="BG170" s="49">
        <v>0</v>
      </c>
      <c r="BH170" s="48">
        <v>0</v>
      </c>
      <c r="BI170" s="49">
        <v>0</v>
      </c>
      <c r="BJ170" s="48">
        <v>22</v>
      </c>
      <c r="BK170" s="49">
        <v>95.65217391304348</v>
      </c>
      <c r="BL170" s="48">
        <v>23</v>
      </c>
    </row>
    <row r="171" spans="1:64" ht="15">
      <c r="A171" s="64" t="s">
        <v>232</v>
      </c>
      <c r="B171" s="64" t="s">
        <v>243</v>
      </c>
      <c r="C171" s="65" t="s">
        <v>2104</v>
      </c>
      <c r="D171" s="66">
        <v>10</v>
      </c>
      <c r="E171" s="67" t="s">
        <v>136</v>
      </c>
      <c r="F171" s="68">
        <v>12</v>
      </c>
      <c r="G171" s="65"/>
      <c r="H171" s="69"/>
      <c r="I171" s="70"/>
      <c r="J171" s="70"/>
      <c r="K171" s="34" t="s">
        <v>65</v>
      </c>
      <c r="L171" s="77">
        <v>171</v>
      </c>
      <c r="M171" s="77"/>
      <c r="N171" s="72"/>
      <c r="O171" s="79" t="s">
        <v>305</v>
      </c>
      <c r="P171" s="81">
        <v>43479.62752314815</v>
      </c>
      <c r="Q171" s="79" t="s">
        <v>386</v>
      </c>
      <c r="R171" s="83" t="s">
        <v>438</v>
      </c>
      <c r="S171" s="79" t="s">
        <v>456</v>
      </c>
      <c r="T171" s="79"/>
      <c r="U171" s="79"/>
      <c r="V171" s="83" t="s">
        <v>531</v>
      </c>
      <c r="W171" s="81">
        <v>43479.62752314815</v>
      </c>
      <c r="X171" s="83" t="s">
        <v>625</v>
      </c>
      <c r="Y171" s="79"/>
      <c r="Z171" s="79"/>
      <c r="AA171" s="85" t="s">
        <v>737</v>
      </c>
      <c r="AB171" s="79"/>
      <c r="AC171" s="79" t="b">
        <v>0</v>
      </c>
      <c r="AD171" s="79">
        <v>0</v>
      </c>
      <c r="AE171" s="85" t="s">
        <v>775</v>
      </c>
      <c r="AF171" s="79" t="b">
        <v>0</v>
      </c>
      <c r="AG171" s="79" t="s">
        <v>788</v>
      </c>
      <c r="AH171" s="79"/>
      <c r="AI171" s="85" t="s">
        <v>775</v>
      </c>
      <c r="AJ171" s="79" t="b">
        <v>0</v>
      </c>
      <c r="AK171" s="79">
        <v>0</v>
      </c>
      <c r="AL171" s="85" t="s">
        <v>775</v>
      </c>
      <c r="AM171" s="79" t="s">
        <v>806</v>
      </c>
      <c r="AN171" s="79" t="b">
        <v>1</v>
      </c>
      <c r="AO171" s="85" t="s">
        <v>737</v>
      </c>
      <c r="AP171" s="79" t="s">
        <v>176</v>
      </c>
      <c r="AQ171" s="79">
        <v>0</v>
      </c>
      <c r="AR171" s="79">
        <v>0</v>
      </c>
      <c r="AS171" s="79"/>
      <c r="AT171" s="79"/>
      <c r="AU171" s="79"/>
      <c r="AV171" s="79"/>
      <c r="AW171" s="79"/>
      <c r="AX171" s="79"/>
      <c r="AY171" s="79"/>
      <c r="AZ171" s="79"/>
      <c r="BA171">
        <v>18</v>
      </c>
      <c r="BB171" s="78" t="str">
        <f>REPLACE(INDEX(GroupVertices[Group],MATCH(Edges[[#This Row],[Vertex 1]],GroupVertices[Vertex],0)),1,1,"")</f>
        <v>1</v>
      </c>
      <c r="BC171" s="78" t="str">
        <f>REPLACE(INDEX(GroupVertices[Group],MATCH(Edges[[#This Row],[Vertex 2]],GroupVertices[Vertex],0)),1,1,"")</f>
        <v>3</v>
      </c>
      <c r="BD171" s="48">
        <v>1</v>
      </c>
      <c r="BE171" s="49">
        <v>4.3478260869565215</v>
      </c>
      <c r="BF171" s="48">
        <v>0</v>
      </c>
      <c r="BG171" s="49">
        <v>0</v>
      </c>
      <c r="BH171" s="48">
        <v>0</v>
      </c>
      <c r="BI171" s="49">
        <v>0</v>
      </c>
      <c r="BJ171" s="48">
        <v>22</v>
      </c>
      <c r="BK171" s="49">
        <v>95.65217391304348</v>
      </c>
      <c r="BL171" s="48">
        <v>23</v>
      </c>
    </row>
    <row r="172" spans="1:64" ht="15">
      <c r="A172" s="64" t="s">
        <v>232</v>
      </c>
      <c r="B172" s="64" t="s">
        <v>243</v>
      </c>
      <c r="C172" s="65" t="s">
        <v>2104</v>
      </c>
      <c r="D172" s="66">
        <v>10</v>
      </c>
      <c r="E172" s="67" t="s">
        <v>136</v>
      </c>
      <c r="F172" s="68">
        <v>12</v>
      </c>
      <c r="G172" s="65"/>
      <c r="H172" s="69"/>
      <c r="I172" s="70"/>
      <c r="J172" s="70"/>
      <c r="K172" s="34" t="s">
        <v>65</v>
      </c>
      <c r="L172" s="77">
        <v>172</v>
      </c>
      <c r="M172" s="77"/>
      <c r="N172" s="72"/>
      <c r="O172" s="79" t="s">
        <v>305</v>
      </c>
      <c r="P172" s="81">
        <v>43479.646099537036</v>
      </c>
      <c r="Q172" s="79" t="s">
        <v>387</v>
      </c>
      <c r="R172" s="79"/>
      <c r="S172" s="79"/>
      <c r="T172" s="79" t="s">
        <v>467</v>
      </c>
      <c r="U172" s="83" t="s">
        <v>507</v>
      </c>
      <c r="V172" s="83" t="s">
        <v>507</v>
      </c>
      <c r="W172" s="81">
        <v>43479.646099537036</v>
      </c>
      <c r="X172" s="83" t="s">
        <v>626</v>
      </c>
      <c r="Y172" s="79"/>
      <c r="Z172" s="79"/>
      <c r="AA172" s="85" t="s">
        <v>738</v>
      </c>
      <c r="AB172" s="79"/>
      <c r="AC172" s="79" t="b">
        <v>0</v>
      </c>
      <c r="AD172" s="79">
        <v>2</v>
      </c>
      <c r="AE172" s="85" t="s">
        <v>775</v>
      </c>
      <c r="AF172" s="79" t="b">
        <v>0</v>
      </c>
      <c r="AG172" s="79" t="s">
        <v>788</v>
      </c>
      <c r="AH172" s="79"/>
      <c r="AI172" s="85" t="s">
        <v>775</v>
      </c>
      <c r="AJ172" s="79" t="b">
        <v>0</v>
      </c>
      <c r="AK172" s="79">
        <v>1</v>
      </c>
      <c r="AL172" s="85" t="s">
        <v>775</v>
      </c>
      <c r="AM172" s="79" t="s">
        <v>806</v>
      </c>
      <c r="AN172" s="79" t="b">
        <v>0</v>
      </c>
      <c r="AO172" s="85" t="s">
        <v>738</v>
      </c>
      <c r="AP172" s="79" t="s">
        <v>176</v>
      </c>
      <c r="AQ172" s="79">
        <v>0</v>
      </c>
      <c r="AR172" s="79">
        <v>0</v>
      </c>
      <c r="AS172" s="79"/>
      <c r="AT172" s="79"/>
      <c r="AU172" s="79"/>
      <c r="AV172" s="79"/>
      <c r="AW172" s="79"/>
      <c r="AX172" s="79"/>
      <c r="AY172" s="79"/>
      <c r="AZ172" s="79"/>
      <c r="BA172">
        <v>18</v>
      </c>
      <c r="BB172" s="78" t="str">
        <f>REPLACE(INDEX(GroupVertices[Group],MATCH(Edges[[#This Row],[Vertex 1]],GroupVertices[Vertex],0)),1,1,"")</f>
        <v>1</v>
      </c>
      <c r="BC172" s="78" t="str">
        <f>REPLACE(INDEX(GroupVertices[Group],MATCH(Edges[[#This Row],[Vertex 2]],GroupVertices[Vertex],0)),1,1,"")</f>
        <v>3</v>
      </c>
      <c r="BD172" s="48">
        <v>2</v>
      </c>
      <c r="BE172" s="49">
        <v>5.2631578947368425</v>
      </c>
      <c r="BF172" s="48">
        <v>0</v>
      </c>
      <c r="BG172" s="49">
        <v>0</v>
      </c>
      <c r="BH172" s="48">
        <v>0</v>
      </c>
      <c r="BI172" s="49">
        <v>0</v>
      </c>
      <c r="BJ172" s="48">
        <v>36</v>
      </c>
      <c r="BK172" s="49">
        <v>94.73684210526316</v>
      </c>
      <c r="BL172" s="48">
        <v>38</v>
      </c>
    </row>
    <row r="173" spans="1:64" ht="15">
      <c r="A173" s="64" t="s">
        <v>232</v>
      </c>
      <c r="B173" s="64" t="s">
        <v>243</v>
      </c>
      <c r="C173" s="65" t="s">
        <v>2104</v>
      </c>
      <c r="D173" s="66">
        <v>10</v>
      </c>
      <c r="E173" s="67" t="s">
        <v>136</v>
      </c>
      <c r="F173" s="68">
        <v>12</v>
      </c>
      <c r="G173" s="65"/>
      <c r="H173" s="69"/>
      <c r="I173" s="70"/>
      <c r="J173" s="70"/>
      <c r="K173" s="34" t="s">
        <v>65</v>
      </c>
      <c r="L173" s="77">
        <v>173</v>
      </c>
      <c r="M173" s="77"/>
      <c r="N173" s="72"/>
      <c r="O173" s="79" t="s">
        <v>305</v>
      </c>
      <c r="P173" s="81">
        <v>43479.685844907406</v>
      </c>
      <c r="Q173" s="79" t="s">
        <v>379</v>
      </c>
      <c r="R173" s="79"/>
      <c r="S173" s="79"/>
      <c r="T173" s="79" t="s">
        <v>486</v>
      </c>
      <c r="U173" s="83" t="s">
        <v>505</v>
      </c>
      <c r="V173" s="83" t="s">
        <v>505</v>
      </c>
      <c r="W173" s="81">
        <v>43479.685844907406</v>
      </c>
      <c r="X173" s="83" t="s">
        <v>618</v>
      </c>
      <c r="Y173" s="79"/>
      <c r="Z173" s="79"/>
      <c r="AA173" s="85" t="s">
        <v>730</v>
      </c>
      <c r="AB173" s="79"/>
      <c r="AC173" s="79" t="b">
        <v>0</v>
      </c>
      <c r="AD173" s="79">
        <v>0</v>
      </c>
      <c r="AE173" s="85" t="s">
        <v>775</v>
      </c>
      <c r="AF173" s="79" t="b">
        <v>0</v>
      </c>
      <c r="AG173" s="79" t="s">
        <v>788</v>
      </c>
      <c r="AH173" s="79"/>
      <c r="AI173" s="85" t="s">
        <v>775</v>
      </c>
      <c r="AJ173" s="79" t="b">
        <v>0</v>
      </c>
      <c r="AK173" s="79">
        <v>0</v>
      </c>
      <c r="AL173" s="85" t="s">
        <v>775</v>
      </c>
      <c r="AM173" s="79" t="s">
        <v>804</v>
      </c>
      <c r="AN173" s="79" t="b">
        <v>0</v>
      </c>
      <c r="AO173" s="85" t="s">
        <v>730</v>
      </c>
      <c r="AP173" s="79" t="s">
        <v>176</v>
      </c>
      <c r="AQ173" s="79">
        <v>0</v>
      </c>
      <c r="AR173" s="79">
        <v>0</v>
      </c>
      <c r="AS173" s="79"/>
      <c r="AT173" s="79"/>
      <c r="AU173" s="79"/>
      <c r="AV173" s="79"/>
      <c r="AW173" s="79"/>
      <c r="AX173" s="79"/>
      <c r="AY173" s="79"/>
      <c r="AZ173" s="79"/>
      <c r="BA173">
        <v>18</v>
      </c>
      <c r="BB173" s="78" t="str">
        <f>REPLACE(INDEX(GroupVertices[Group],MATCH(Edges[[#This Row],[Vertex 1]],GroupVertices[Vertex],0)),1,1,"")</f>
        <v>1</v>
      </c>
      <c r="BC173" s="78" t="str">
        <f>REPLACE(INDEX(GroupVertices[Group],MATCH(Edges[[#This Row],[Vertex 2]],GroupVertices[Vertex],0)),1,1,"")</f>
        <v>3</v>
      </c>
      <c r="BD173" s="48"/>
      <c r="BE173" s="49"/>
      <c r="BF173" s="48"/>
      <c r="BG173" s="49"/>
      <c r="BH173" s="48"/>
      <c r="BI173" s="49"/>
      <c r="BJ173" s="48"/>
      <c r="BK173" s="49"/>
      <c r="BL173" s="48"/>
    </row>
    <row r="174" spans="1:64" ht="15">
      <c r="A174" s="64" t="s">
        <v>232</v>
      </c>
      <c r="B174" s="64" t="s">
        <v>243</v>
      </c>
      <c r="C174" s="65" t="s">
        <v>2104</v>
      </c>
      <c r="D174" s="66">
        <v>10</v>
      </c>
      <c r="E174" s="67" t="s">
        <v>136</v>
      </c>
      <c r="F174" s="68">
        <v>12</v>
      </c>
      <c r="G174" s="65"/>
      <c r="H174" s="69"/>
      <c r="I174" s="70"/>
      <c r="J174" s="70"/>
      <c r="K174" s="34" t="s">
        <v>65</v>
      </c>
      <c r="L174" s="77">
        <v>174</v>
      </c>
      <c r="M174" s="77"/>
      <c r="N174" s="72"/>
      <c r="O174" s="79" t="s">
        <v>305</v>
      </c>
      <c r="P174" s="81">
        <v>43479.711435185185</v>
      </c>
      <c r="Q174" s="79" t="s">
        <v>339</v>
      </c>
      <c r="R174" s="79"/>
      <c r="S174" s="79"/>
      <c r="T174" s="79" t="s">
        <v>470</v>
      </c>
      <c r="U174" s="83" t="s">
        <v>498</v>
      </c>
      <c r="V174" s="83" t="s">
        <v>498</v>
      </c>
      <c r="W174" s="81">
        <v>43479.711435185185</v>
      </c>
      <c r="X174" s="83" t="s">
        <v>575</v>
      </c>
      <c r="Y174" s="79"/>
      <c r="Z174" s="79"/>
      <c r="AA174" s="85" t="s">
        <v>687</v>
      </c>
      <c r="AB174" s="79"/>
      <c r="AC174" s="79" t="b">
        <v>0</v>
      </c>
      <c r="AD174" s="79">
        <v>0</v>
      </c>
      <c r="AE174" s="85" t="s">
        <v>775</v>
      </c>
      <c r="AF174" s="79" t="b">
        <v>0</v>
      </c>
      <c r="AG174" s="79" t="s">
        <v>788</v>
      </c>
      <c r="AH174" s="79"/>
      <c r="AI174" s="85" t="s">
        <v>775</v>
      </c>
      <c r="AJ174" s="79" t="b">
        <v>0</v>
      </c>
      <c r="AK174" s="79">
        <v>0</v>
      </c>
      <c r="AL174" s="85" t="s">
        <v>775</v>
      </c>
      <c r="AM174" s="79" t="s">
        <v>806</v>
      </c>
      <c r="AN174" s="79" t="b">
        <v>0</v>
      </c>
      <c r="AO174" s="85" t="s">
        <v>687</v>
      </c>
      <c r="AP174" s="79" t="s">
        <v>176</v>
      </c>
      <c r="AQ174" s="79">
        <v>0</v>
      </c>
      <c r="AR174" s="79">
        <v>0</v>
      </c>
      <c r="AS174" s="79"/>
      <c r="AT174" s="79"/>
      <c r="AU174" s="79"/>
      <c r="AV174" s="79"/>
      <c r="AW174" s="79"/>
      <c r="AX174" s="79"/>
      <c r="AY174" s="79"/>
      <c r="AZ174" s="79"/>
      <c r="BA174">
        <v>18</v>
      </c>
      <c r="BB174" s="78" t="str">
        <f>REPLACE(INDEX(GroupVertices[Group],MATCH(Edges[[#This Row],[Vertex 1]],GroupVertices[Vertex],0)),1,1,"")</f>
        <v>1</v>
      </c>
      <c r="BC174" s="78" t="str">
        <f>REPLACE(INDEX(GroupVertices[Group],MATCH(Edges[[#This Row],[Vertex 2]],GroupVertices[Vertex],0)),1,1,"")</f>
        <v>3</v>
      </c>
      <c r="BD174" s="48"/>
      <c r="BE174" s="49"/>
      <c r="BF174" s="48"/>
      <c r="BG174" s="49"/>
      <c r="BH174" s="48"/>
      <c r="BI174" s="49"/>
      <c r="BJ174" s="48"/>
      <c r="BK174" s="49"/>
      <c r="BL174" s="48"/>
    </row>
    <row r="175" spans="1:64" ht="15">
      <c r="A175" s="64" t="s">
        <v>232</v>
      </c>
      <c r="B175" s="64" t="s">
        <v>243</v>
      </c>
      <c r="C175" s="65" t="s">
        <v>2104</v>
      </c>
      <c r="D175" s="66">
        <v>10</v>
      </c>
      <c r="E175" s="67" t="s">
        <v>136</v>
      </c>
      <c r="F175" s="68">
        <v>12</v>
      </c>
      <c r="G175" s="65"/>
      <c r="H175" s="69"/>
      <c r="I175" s="70"/>
      <c r="J175" s="70"/>
      <c r="K175" s="34" t="s">
        <v>65</v>
      </c>
      <c r="L175" s="77">
        <v>175</v>
      </c>
      <c r="M175" s="77"/>
      <c r="N175" s="72"/>
      <c r="O175" s="79" t="s">
        <v>305</v>
      </c>
      <c r="P175" s="81">
        <v>43479.7396875</v>
      </c>
      <c r="Q175" s="79" t="s">
        <v>388</v>
      </c>
      <c r="R175" s="83" t="s">
        <v>439</v>
      </c>
      <c r="S175" s="79" t="s">
        <v>456</v>
      </c>
      <c r="T175" s="79"/>
      <c r="U175" s="79"/>
      <c r="V175" s="83" t="s">
        <v>531</v>
      </c>
      <c r="W175" s="81">
        <v>43479.7396875</v>
      </c>
      <c r="X175" s="83" t="s">
        <v>627</v>
      </c>
      <c r="Y175" s="79"/>
      <c r="Z175" s="79"/>
      <c r="AA175" s="85" t="s">
        <v>739</v>
      </c>
      <c r="AB175" s="85" t="s">
        <v>774</v>
      </c>
      <c r="AC175" s="79" t="b">
        <v>0</v>
      </c>
      <c r="AD175" s="79">
        <v>0</v>
      </c>
      <c r="AE175" s="85" t="s">
        <v>787</v>
      </c>
      <c r="AF175" s="79" t="b">
        <v>0</v>
      </c>
      <c r="AG175" s="79" t="s">
        <v>788</v>
      </c>
      <c r="AH175" s="79"/>
      <c r="AI175" s="85" t="s">
        <v>775</v>
      </c>
      <c r="AJ175" s="79" t="b">
        <v>0</v>
      </c>
      <c r="AK175" s="79">
        <v>0</v>
      </c>
      <c r="AL175" s="85" t="s">
        <v>775</v>
      </c>
      <c r="AM175" s="79" t="s">
        <v>806</v>
      </c>
      <c r="AN175" s="79" t="b">
        <v>1</v>
      </c>
      <c r="AO175" s="85" t="s">
        <v>774</v>
      </c>
      <c r="AP175" s="79" t="s">
        <v>176</v>
      </c>
      <c r="AQ175" s="79">
        <v>0</v>
      </c>
      <c r="AR175" s="79">
        <v>0</v>
      </c>
      <c r="AS175" s="79"/>
      <c r="AT175" s="79"/>
      <c r="AU175" s="79"/>
      <c r="AV175" s="79"/>
      <c r="AW175" s="79"/>
      <c r="AX175" s="79"/>
      <c r="AY175" s="79"/>
      <c r="AZ175" s="79"/>
      <c r="BA175">
        <v>18</v>
      </c>
      <c r="BB175" s="78" t="str">
        <f>REPLACE(INDEX(GroupVertices[Group],MATCH(Edges[[#This Row],[Vertex 1]],GroupVertices[Vertex],0)),1,1,"")</f>
        <v>1</v>
      </c>
      <c r="BC175" s="78" t="str">
        <f>REPLACE(INDEX(GroupVertices[Group],MATCH(Edges[[#This Row],[Vertex 2]],GroupVertices[Vertex],0)),1,1,"")</f>
        <v>3</v>
      </c>
      <c r="BD175" s="48"/>
      <c r="BE175" s="49"/>
      <c r="BF175" s="48"/>
      <c r="BG175" s="49"/>
      <c r="BH175" s="48"/>
      <c r="BI175" s="49"/>
      <c r="BJ175" s="48"/>
      <c r="BK175" s="49"/>
      <c r="BL175" s="48"/>
    </row>
    <row r="176" spans="1:64" ht="15">
      <c r="A176" s="64" t="s">
        <v>232</v>
      </c>
      <c r="B176" s="64" t="s">
        <v>243</v>
      </c>
      <c r="C176" s="65" t="s">
        <v>2104</v>
      </c>
      <c r="D176" s="66">
        <v>10</v>
      </c>
      <c r="E176" s="67" t="s">
        <v>136</v>
      </c>
      <c r="F176" s="68">
        <v>12</v>
      </c>
      <c r="G176" s="65"/>
      <c r="H176" s="69"/>
      <c r="I176" s="70"/>
      <c r="J176" s="70"/>
      <c r="K176" s="34" t="s">
        <v>65</v>
      </c>
      <c r="L176" s="77">
        <v>176</v>
      </c>
      <c r="M176" s="77"/>
      <c r="N176" s="72"/>
      <c r="O176" s="79" t="s">
        <v>305</v>
      </c>
      <c r="P176" s="81">
        <v>43479.814375</v>
      </c>
      <c r="Q176" s="79" t="s">
        <v>342</v>
      </c>
      <c r="R176" s="79"/>
      <c r="S176" s="79"/>
      <c r="T176" s="79" t="s">
        <v>472</v>
      </c>
      <c r="U176" s="79"/>
      <c r="V176" s="83" t="s">
        <v>531</v>
      </c>
      <c r="W176" s="81">
        <v>43479.814375</v>
      </c>
      <c r="X176" s="83" t="s">
        <v>578</v>
      </c>
      <c r="Y176" s="79"/>
      <c r="Z176" s="79"/>
      <c r="AA176" s="85" t="s">
        <v>690</v>
      </c>
      <c r="AB176" s="85" t="s">
        <v>768</v>
      </c>
      <c r="AC176" s="79" t="b">
        <v>0</v>
      </c>
      <c r="AD176" s="79">
        <v>2</v>
      </c>
      <c r="AE176" s="85" t="s">
        <v>783</v>
      </c>
      <c r="AF176" s="79" t="b">
        <v>0</v>
      </c>
      <c r="AG176" s="79" t="s">
        <v>788</v>
      </c>
      <c r="AH176" s="79"/>
      <c r="AI176" s="85" t="s">
        <v>775</v>
      </c>
      <c r="AJ176" s="79" t="b">
        <v>0</v>
      </c>
      <c r="AK176" s="79">
        <v>0</v>
      </c>
      <c r="AL176" s="85" t="s">
        <v>775</v>
      </c>
      <c r="AM176" s="79" t="s">
        <v>806</v>
      </c>
      <c r="AN176" s="79" t="b">
        <v>0</v>
      </c>
      <c r="AO176" s="85" t="s">
        <v>768</v>
      </c>
      <c r="AP176" s="79" t="s">
        <v>176</v>
      </c>
      <c r="AQ176" s="79">
        <v>0</v>
      </c>
      <c r="AR176" s="79">
        <v>0</v>
      </c>
      <c r="AS176" s="79"/>
      <c r="AT176" s="79"/>
      <c r="AU176" s="79"/>
      <c r="AV176" s="79"/>
      <c r="AW176" s="79"/>
      <c r="AX176" s="79"/>
      <c r="AY176" s="79"/>
      <c r="AZ176" s="79"/>
      <c r="BA176">
        <v>18</v>
      </c>
      <c r="BB176" s="78" t="str">
        <f>REPLACE(INDEX(GroupVertices[Group],MATCH(Edges[[#This Row],[Vertex 1]],GroupVertices[Vertex],0)),1,1,"")</f>
        <v>1</v>
      </c>
      <c r="BC176" s="78" t="str">
        <f>REPLACE(INDEX(GroupVertices[Group],MATCH(Edges[[#This Row],[Vertex 2]],GroupVertices[Vertex],0)),1,1,"")</f>
        <v>3</v>
      </c>
      <c r="BD176" s="48"/>
      <c r="BE176" s="49"/>
      <c r="BF176" s="48"/>
      <c r="BG176" s="49"/>
      <c r="BH176" s="48"/>
      <c r="BI176" s="49"/>
      <c r="BJ176" s="48"/>
      <c r="BK176" s="49"/>
      <c r="BL176" s="48"/>
    </row>
    <row r="177" spans="1:64" ht="15">
      <c r="A177" s="64" t="s">
        <v>232</v>
      </c>
      <c r="B177" s="64" t="s">
        <v>243</v>
      </c>
      <c r="C177" s="65" t="s">
        <v>2104</v>
      </c>
      <c r="D177" s="66">
        <v>10</v>
      </c>
      <c r="E177" s="67" t="s">
        <v>136</v>
      </c>
      <c r="F177" s="68">
        <v>12</v>
      </c>
      <c r="G177" s="65"/>
      <c r="H177" s="69"/>
      <c r="I177" s="70"/>
      <c r="J177" s="70"/>
      <c r="K177" s="34" t="s">
        <v>65</v>
      </c>
      <c r="L177" s="77">
        <v>177</v>
      </c>
      <c r="M177" s="77"/>
      <c r="N177" s="72"/>
      <c r="O177" s="79" t="s">
        <v>305</v>
      </c>
      <c r="P177" s="81">
        <v>43479.840219907404</v>
      </c>
      <c r="Q177" s="79" t="s">
        <v>345</v>
      </c>
      <c r="R177" s="79"/>
      <c r="S177" s="79"/>
      <c r="T177" s="79" t="s">
        <v>467</v>
      </c>
      <c r="U177" s="79"/>
      <c r="V177" s="83" t="s">
        <v>531</v>
      </c>
      <c r="W177" s="81">
        <v>43479.840219907404</v>
      </c>
      <c r="X177" s="83" t="s">
        <v>581</v>
      </c>
      <c r="Y177" s="79"/>
      <c r="Z177" s="79"/>
      <c r="AA177" s="85" t="s">
        <v>693</v>
      </c>
      <c r="AB177" s="79"/>
      <c r="AC177" s="79" t="b">
        <v>0</v>
      </c>
      <c r="AD177" s="79">
        <v>2</v>
      </c>
      <c r="AE177" s="85" t="s">
        <v>775</v>
      </c>
      <c r="AF177" s="79" t="b">
        <v>0</v>
      </c>
      <c r="AG177" s="79" t="s">
        <v>788</v>
      </c>
      <c r="AH177" s="79"/>
      <c r="AI177" s="85" t="s">
        <v>775</v>
      </c>
      <c r="AJ177" s="79" t="b">
        <v>0</v>
      </c>
      <c r="AK177" s="79">
        <v>0</v>
      </c>
      <c r="AL177" s="85" t="s">
        <v>775</v>
      </c>
      <c r="AM177" s="79" t="s">
        <v>806</v>
      </c>
      <c r="AN177" s="79" t="b">
        <v>0</v>
      </c>
      <c r="AO177" s="85" t="s">
        <v>693</v>
      </c>
      <c r="AP177" s="79" t="s">
        <v>176</v>
      </c>
      <c r="AQ177" s="79">
        <v>0</v>
      </c>
      <c r="AR177" s="79">
        <v>0</v>
      </c>
      <c r="AS177" s="79"/>
      <c r="AT177" s="79"/>
      <c r="AU177" s="79"/>
      <c r="AV177" s="79"/>
      <c r="AW177" s="79"/>
      <c r="AX177" s="79"/>
      <c r="AY177" s="79"/>
      <c r="AZ177" s="79"/>
      <c r="BA177">
        <v>18</v>
      </c>
      <c r="BB177" s="78" t="str">
        <f>REPLACE(INDEX(GroupVertices[Group],MATCH(Edges[[#This Row],[Vertex 1]],GroupVertices[Vertex],0)),1,1,"")</f>
        <v>1</v>
      </c>
      <c r="BC177" s="78" t="str">
        <f>REPLACE(INDEX(GroupVertices[Group],MATCH(Edges[[#This Row],[Vertex 2]],GroupVertices[Vertex],0)),1,1,"")</f>
        <v>3</v>
      </c>
      <c r="BD177" s="48"/>
      <c r="BE177" s="49"/>
      <c r="BF177" s="48"/>
      <c r="BG177" s="49"/>
      <c r="BH177" s="48"/>
      <c r="BI177" s="49"/>
      <c r="BJ177" s="48"/>
      <c r="BK177" s="49"/>
      <c r="BL177" s="48"/>
    </row>
    <row r="178" spans="1:64" ht="15">
      <c r="A178" s="64" t="s">
        <v>232</v>
      </c>
      <c r="B178" s="64" t="s">
        <v>243</v>
      </c>
      <c r="C178" s="65" t="s">
        <v>2104</v>
      </c>
      <c r="D178" s="66">
        <v>10</v>
      </c>
      <c r="E178" s="67" t="s">
        <v>136</v>
      </c>
      <c r="F178" s="68">
        <v>12</v>
      </c>
      <c r="G178" s="65"/>
      <c r="H178" s="69"/>
      <c r="I178" s="70"/>
      <c r="J178" s="70"/>
      <c r="K178" s="34" t="s">
        <v>65</v>
      </c>
      <c r="L178" s="77">
        <v>178</v>
      </c>
      <c r="M178" s="77"/>
      <c r="N178" s="72"/>
      <c r="O178" s="79" t="s">
        <v>305</v>
      </c>
      <c r="P178" s="81">
        <v>43480.54736111111</v>
      </c>
      <c r="Q178" s="79" t="s">
        <v>348</v>
      </c>
      <c r="R178" s="83" t="s">
        <v>423</v>
      </c>
      <c r="S178" s="79" t="s">
        <v>458</v>
      </c>
      <c r="T178" s="79" t="s">
        <v>467</v>
      </c>
      <c r="U178" s="79"/>
      <c r="V178" s="83" t="s">
        <v>531</v>
      </c>
      <c r="W178" s="81">
        <v>43480.54736111111</v>
      </c>
      <c r="X178" s="83" t="s">
        <v>584</v>
      </c>
      <c r="Y178" s="79"/>
      <c r="Z178" s="79"/>
      <c r="AA178" s="85" t="s">
        <v>696</v>
      </c>
      <c r="AB178" s="79"/>
      <c r="AC178" s="79" t="b">
        <v>0</v>
      </c>
      <c r="AD178" s="79">
        <v>4</v>
      </c>
      <c r="AE178" s="85" t="s">
        <v>775</v>
      </c>
      <c r="AF178" s="79" t="b">
        <v>0</v>
      </c>
      <c r="AG178" s="79" t="s">
        <v>788</v>
      </c>
      <c r="AH178" s="79"/>
      <c r="AI178" s="85" t="s">
        <v>775</v>
      </c>
      <c r="AJ178" s="79" t="b">
        <v>0</v>
      </c>
      <c r="AK178" s="79">
        <v>4</v>
      </c>
      <c r="AL178" s="85" t="s">
        <v>775</v>
      </c>
      <c r="AM178" s="79" t="s">
        <v>806</v>
      </c>
      <c r="AN178" s="79" t="b">
        <v>0</v>
      </c>
      <c r="AO178" s="85" t="s">
        <v>696</v>
      </c>
      <c r="AP178" s="79" t="s">
        <v>176</v>
      </c>
      <c r="AQ178" s="79">
        <v>0</v>
      </c>
      <c r="AR178" s="79">
        <v>0</v>
      </c>
      <c r="AS178" s="79"/>
      <c r="AT178" s="79"/>
      <c r="AU178" s="79"/>
      <c r="AV178" s="79"/>
      <c r="AW178" s="79"/>
      <c r="AX178" s="79"/>
      <c r="AY178" s="79"/>
      <c r="AZ178" s="79"/>
      <c r="BA178">
        <v>18</v>
      </c>
      <c r="BB178" s="78" t="str">
        <f>REPLACE(INDEX(GroupVertices[Group],MATCH(Edges[[#This Row],[Vertex 1]],GroupVertices[Vertex],0)),1,1,"")</f>
        <v>1</v>
      </c>
      <c r="BC178" s="78" t="str">
        <f>REPLACE(INDEX(GroupVertices[Group],MATCH(Edges[[#This Row],[Vertex 2]],GroupVertices[Vertex],0)),1,1,"")</f>
        <v>3</v>
      </c>
      <c r="BD178" s="48"/>
      <c r="BE178" s="49"/>
      <c r="BF178" s="48"/>
      <c r="BG178" s="49"/>
      <c r="BH178" s="48"/>
      <c r="BI178" s="49"/>
      <c r="BJ178" s="48"/>
      <c r="BK178" s="49"/>
      <c r="BL178" s="48"/>
    </row>
    <row r="179" spans="1:64" ht="15">
      <c r="A179" s="64" t="s">
        <v>232</v>
      </c>
      <c r="B179" s="64" t="s">
        <v>243</v>
      </c>
      <c r="C179" s="65" t="s">
        <v>2104</v>
      </c>
      <c r="D179" s="66">
        <v>10</v>
      </c>
      <c r="E179" s="67" t="s">
        <v>136</v>
      </c>
      <c r="F179" s="68">
        <v>12</v>
      </c>
      <c r="G179" s="65"/>
      <c r="H179" s="69"/>
      <c r="I179" s="70"/>
      <c r="J179" s="70"/>
      <c r="K179" s="34" t="s">
        <v>65</v>
      </c>
      <c r="L179" s="77">
        <v>179</v>
      </c>
      <c r="M179" s="77"/>
      <c r="N179" s="72"/>
      <c r="O179" s="79" t="s">
        <v>305</v>
      </c>
      <c r="P179" s="81">
        <v>43480.64934027778</v>
      </c>
      <c r="Q179" s="79" t="s">
        <v>353</v>
      </c>
      <c r="R179" s="83" t="s">
        <v>424</v>
      </c>
      <c r="S179" s="79" t="s">
        <v>456</v>
      </c>
      <c r="T179" s="79" t="s">
        <v>467</v>
      </c>
      <c r="U179" s="79"/>
      <c r="V179" s="83" t="s">
        <v>531</v>
      </c>
      <c r="W179" s="81">
        <v>43480.64934027778</v>
      </c>
      <c r="X179" s="83" t="s">
        <v>590</v>
      </c>
      <c r="Y179" s="79"/>
      <c r="Z179" s="79"/>
      <c r="AA179" s="85" t="s">
        <v>702</v>
      </c>
      <c r="AB179" s="79"/>
      <c r="AC179" s="79" t="b">
        <v>0</v>
      </c>
      <c r="AD179" s="79">
        <v>2</v>
      </c>
      <c r="AE179" s="85" t="s">
        <v>775</v>
      </c>
      <c r="AF179" s="79" t="b">
        <v>1</v>
      </c>
      <c r="AG179" s="79" t="s">
        <v>788</v>
      </c>
      <c r="AH179" s="79"/>
      <c r="AI179" s="85" t="s">
        <v>792</v>
      </c>
      <c r="AJ179" s="79" t="b">
        <v>0</v>
      </c>
      <c r="AK179" s="79">
        <v>2</v>
      </c>
      <c r="AL179" s="85" t="s">
        <v>775</v>
      </c>
      <c r="AM179" s="79" t="s">
        <v>806</v>
      </c>
      <c r="AN179" s="79" t="b">
        <v>0</v>
      </c>
      <c r="AO179" s="85" t="s">
        <v>702</v>
      </c>
      <c r="AP179" s="79" t="s">
        <v>176</v>
      </c>
      <c r="AQ179" s="79">
        <v>0</v>
      </c>
      <c r="AR179" s="79">
        <v>0</v>
      </c>
      <c r="AS179" s="79"/>
      <c r="AT179" s="79"/>
      <c r="AU179" s="79"/>
      <c r="AV179" s="79"/>
      <c r="AW179" s="79"/>
      <c r="AX179" s="79"/>
      <c r="AY179" s="79"/>
      <c r="AZ179" s="79"/>
      <c r="BA179">
        <v>18</v>
      </c>
      <c r="BB179" s="78" t="str">
        <f>REPLACE(INDEX(GroupVertices[Group],MATCH(Edges[[#This Row],[Vertex 1]],GroupVertices[Vertex],0)),1,1,"")</f>
        <v>1</v>
      </c>
      <c r="BC179" s="78" t="str">
        <f>REPLACE(INDEX(GroupVertices[Group],MATCH(Edges[[#This Row],[Vertex 2]],GroupVertices[Vertex],0)),1,1,"")</f>
        <v>3</v>
      </c>
      <c r="BD179" s="48"/>
      <c r="BE179" s="49"/>
      <c r="BF179" s="48"/>
      <c r="BG179" s="49"/>
      <c r="BH179" s="48"/>
      <c r="BI179" s="49"/>
      <c r="BJ179" s="48"/>
      <c r="BK179" s="49"/>
      <c r="BL179" s="48"/>
    </row>
    <row r="180" spans="1:64" ht="15">
      <c r="A180" s="64" t="s">
        <v>232</v>
      </c>
      <c r="B180" s="64" t="s">
        <v>243</v>
      </c>
      <c r="C180" s="65" t="s">
        <v>2104</v>
      </c>
      <c r="D180" s="66">
        <v>10</v>
      </c>
      <c r="E180" s="67" t="s">
        <v>136</v>
      </c>
      <c r="F180" s="68">
        <v>12</v>
      </c>
      <c r="G180" s="65"/>
      <c r="H180" s="69"/>
      <c r="I180" s="70"/>
      <c r="J180" s="70"/>
      <c r="K180" s="34" t="s">
        <v>65</v>
      </c>
      <c r="L180" s="77">
        <v>180</v>
      </c>
      <c r="M180" s="77"/>
      <c r="N180" s="72"/>
      <c r="O180" s="79" t="s">
        <v>305</v>
      </c>
      <c r="P180" s="81">
        <v>43480.71383101852</v>
      </c>
      <c r="Q180" s="79" t="s">
        <v>314</v>
      </c>
      <c r="R180" s="79"/>
      <c r="S180" s="79"/>
      <c r="T180" s="79"/>
      <c r="U180" s="79"/>
      <c r="V180" s="83" t="s">
        <v>531</v>
      </c>
      <c r="W180" s="81">
        <v>43480.71383101852</v>
      </c>
      <c r="X180" s="83" t="s">
        <v>628</v>
      </c>
      <c r="Y180" s="79"/>
      <c r="Z180" s="79"/>
      <c r="AA180" s="85" t="s">
        <v>740</v>
      </c>
      <c r="AB180" s="79"/>
      <c r="AC180" s="79" t="b">
        <v>0</v>
      </c>
      <c r="AD180" s="79">
        <v>0</v>
      </c>
      <c r="AE180" s="85" t="s">
        <v>775</v>
      </c>
      <c r="AF180" s="79" t="b">
        <v>0</v>
      </c>
      <c r="AG180" s="79" t="s">
        <v>788</v>
      </c>
      <c r="AH180" s="79"/>
      <c r="AI180" s="85" t="s">
        <v>775</v>
      </c>
      <c r="AJ180" s="79" t="b">
        <v>0</v>
      </c>
      <c r="AK180" s="79">
        <v>4</v>
      </c>
      <c r="AL180" s="85" t="s">
        <v>696</v>
      </c>
      <c r="AM180" s="79" t="s">
        <v>806</v>
      </c>
      <c r="AN180" s="79" t="b">
        <v>0</v>
      </c>
      <c r="AO180" s="85" t="s">
        <v>696</v>
      </c>
      <c r="AP180" s="79" t="s">
        <v>176</v>
      </c>
      <c r="AQ180" s="79">
        <v>0</v>
      </c>
      <c r="AR180" s="79">
        <v>0</v>
      </c>
      <c r="AS180" s="79"/>
      <c r="AT180" s="79"/>
      <c r="AU180" s="79"/>
      <c r="AV180" s="79"/>
      <c r="AW180" s="79"/>
      <c r="AX180" s="79"/>
      <c r="AY180" s="79"/>
      <c r="AZ180" s="79"/>
      <c r="BA180">
        <v>18</v>
      </c>
      <c r="BB180" s="78" t="str">
        <f>REPLACE(INDEX(GroupVertices[Group],MATCH(Edges[[#This Row],[Vertex 1]],GroupVertices[Vertex],0)),1,1,"")</f>
        <v>1</v>
      </c>
      <c r="BC180" s="78" t="str">
        <f>REPLACE(INDEX(GroupVertices[Group],MATCH(Edges[[#This Row],[Vertex 2]],GroupVertices[Vertex],0)),1,1,"")</f>
        <v>3</v>
      </c>
      <c r="BD180" s="48">
        <v>2</v>
      </c>
      <c r="BE180" s="49">
        <v>7.407407407407407</v>
      </c>
      <c r="BF180" s="48">
        <v>0</v>
      </c>
      <c r="BG180" s="49">
        <v>0</v>
      </c>
      <c r="BH180" s="48">
        <v>0</v>
      </c>
      <c r="BI180" s="49">
        <v>0</v>
      </c>
      <c r="BJ180" s="48">
        <v>25</v>
      </c>
      <c r="BK180" s="49">
        <v>92.5925925925926</v>
      </c>
      <c r="BL180" s="48">
        <v>27</v>
      </c>
    </row>
    <row r="181" spans="1:64" ht="15">
      <c r="A181" s="64" t="s">
        <v>232</v>
      </c>
      <c r="B181" s="64" t="s">
        <v>243</v>
      </c>
      <c r="C181" s="65" t="s">
        <v>2104</v>
      </c>
      <c r="D181" s="66">
        <v>10</v>
      </c>
      <c r="E181" s="67" t="s">
        <v>136</v>
      </c>
      <c r="F181" s="68">
        <v>12</v>
      </c>
      <c r="G181" s="65"/>
      <c r="H181" s="69"/>
      <c r="I181" s="70"/>
      <c r="J181" s="70"/>
      <c r="K181" s="34" t="s">
        <v>65</v>
      </c>
      <c r="L181" s="77">
        <v>181</v>
      </c>
      <c r="M181" s="77"/>
      <c r="N181" s="72"/>
      <c r="O181" s="79" t="s">
        <v>305</v>
      </c>
      <c r="P181" s="81">
        <v>43480.792233796295</v>
      </c>
      <c r="Q181" s="79" t="s">
        <v>389</v>
      </c>
      <c r="R181" s="79"/>
      <c r="S181" s="79"/>
      <c r="T181" s="79" t="s">
        <v>489</v>
      </c>
      <c r="U181" s="83" t="s">
        <v>508</v>
      </c>
      <c r="V181" s="83" t="s">
        <v>508</v>
      </c>
      <c r="W181" s="81">
        <v>43480.792233796295</v>
      </c>
      <c r="X181" s="83" t="s">
        <v>629</v>
      </c>
      <c r="Y181" s="79"/>
      <c r="Z181" s="79"/>
      <c r="AA181" s="85" t="s">
        <v>741</v>
      </c>
      <c r="AB181" s="79"/>
      <c r="AC181" s="79" t="b">
        <v>0</v>
      </c>
      <c r="AD181" s="79">
        <v>0</v>
      </c>
      <c r="AE181" s="85" t="s">
        <v>775</v>
      </c>
      <c r="AF181" s="79" t="b">
        <v>0</v>
      </c>
      <c r="AG181" s="79" t="s">
        <v>788</v>
      </c>
      <c r="AH181" s="79"/>
      <c r="AI181" s="85" t="s">
        <v>775</v>
      </c>
      <c r="AJ181" s="79" t="b">
        <v>0</v>
      </c>
      <c r="AK181" s="79">
        <v>0</v>
      </c>
      <c r="AL181" s="85" t="s">
        <v>775</v>
      </c>
      <c r="AM181" s="79" t="s">
        <v>806</v>
      </c>
      <c r="AN181" s="79" t="b">
        <v>0</v>
      </c>
      <c r="AO181" s="85" t="s">
        <v>741</v>
      </c>
      <c r="AP181" s="79" t="s">
        <v>176</v>
      </c>
      <c r="AQ181" s="79">
        <v>0</v>
      </c>
      <c r="AR181" s="79">
        <v>0</v>
      </c>
      <c r="AS181" s="79"/>
      <c r="AT181" s="79"/>
      <c r="AU181" s="79"/>
      <c r="AV181" s="79"/>
      <c r="AW181" s="79"/>
      <c r="AX181" s="79"/>
      <c r="AY181" s="79"/>
      <c r="AZ181" s="79"/>
      <c r="BA181">
        <v>18</v>
      </c>
      <c r="BB181" s="78" t="str">
        <f>REPLACE(INDEX(GroupVertices[Group],MATCH(Edges[[#This Row],[Vertex 1]],GroupVertices[Vertex],0)),1,1,"")</f>
        <v>1</v>
      </c>
      <c r="BC181" s="78" t="str">
        <f>REPLACE(INDEX(GroupVertices[Group],MATCH(Edges[[#This Row],[Vertex 2]],GroupVertices[Vertex],0)),1,1,"")</f>
        <v>3</v>
      </c>
      <c r="BD181" s="48">
        <v>2</v>
      </c>
      <c r="BE181" s="49">
        <v>6.0606060606060606</v>
      </c>
      <c r="BF181" s="48">
        <v>0</v>
      </c>
      <c r="BG181" s="49">
        <v>0</v>
      </c>
      <c r="BH181" s="48">
        <v>0</v>
      </c>
      <c r="BI181" s="49">
        <v>0</v>
      </c>
      <c r="BJ181" s="48">
        <v>31</v>
      </c>
      <c r="BK181" s="49">
        <v>93.93939393939394</v>
      </c>
      <c r="BL181" s="48">
        <v>33</v>
      </c>
    </row>
    <row r="182" spans="1:64" ht="15">
      <c r="A182" s="64" t="s">
        <v>232</v>
      </c>
      <c r="B182" s="64" t="s">
        <v>243</v>
      </c>
      <c r="C182" s="65" t="s">
        <v>2104</v>
      </c>
      <c r="D182" s="66">
        <v>10</v>
      </c>
      <c r="E182" s="67" t="s">
        <v>136</v>
      </c>
      <c r="F182" s="68">
        <v>12</v>
      </c>
      <c r="G182" s="65"/>
      <c r="H182" s="69"/>
      <c r="I182" s="70"/>
      <c r="J182" s="70"/>
      <c r="K182" s="34" t="s">
        <v>65</v>
      </c>
      <c r="L182" s="77">
        <v>182</v>
      </c>
      <c r="M182" s="77"/>
      <c r="N182" s="72"/>
      <c r="O182" s="79" t="s">
        <v>305</v>
      </c>
      <c r="P182" s="81">
        <v>43483.58137731482</v>
      </c>
      <c r="Q182" s="79" t="s">
        <v>390</v>
      </c>
      <c r="R182" s="83" t="s">
        <v>440</v>
      </c>
      <c r="S182" s="79" t="s">
        <v>456</v>
      </c>
      <c r="T182" s="79"/>
      <c r="U182" s="79"/>
      <c r="V182" s="83" t="s">
        <v>531</v>
      </c>
      <c r="W182" s="81">
        <v>43483.58137731482</v>
      </c>
      <c r="X182" s="83" t="s">
        <v>630</v>
      </c>
      <c r="Y182" s="79"/>
      <c r="Z182" s="79"/>
      <c r="AA182" s="85" t="s">
        <v>742</v>
      </c>
      <c r="AB182" s="79"/>
      <c r="AC182" s="79" t="b">
        <v>0</v>
      </c>
      <c r="AD182" s="79">
        <v>0</v>
      </c>
      <c r="AE182" s="85" t="s">
        <v>775</v>
      </c>
      <c r="AF182" s="79" t="b">
        <v>0</v>
      </c>
      <c r="AG182" s="79" t="s">
        <v>788</v>
      </c>
      <c r="AH182" s="79"/>
      <c r="AI182" s="85" t="s">
        <v>775</v>
      </c>
      <c r="AJ182" s="79" t="b">
        <v>0</v>
      </c>
      <c r="AK182" s="79">
        <v>0</v>
      </c>
      <c r="AL182" s="85" t="s">
        <v>775</v>
      </c>
      <c r="AM182" s="79" t="s">
        <v>806</v>
      </c>
      <c r="AN182" s="79" t="b">
        <v>1</v>
      </c>
      <c r="AO182" s="85" t="s">
        <v>742</v>
      </c>
      <c r="AP182" s="79" t="s">
        <v>176</v>
      </c>
      <c r="AQ182" s="79">
        <v>0</v>
      </c>
      <c r="AR182" s="79">
        <v>0</v>
      </c>
      <c r="AS182" s="79"/>
      <c r="AT182" s="79"/>
      <c r="AU182" s="79"/>
      <c r="AV182" s="79"/>
      <c r="AW182" s="79"/>
      <c r="AX182" s="79"/>
      <c r="AY182" s="79"/>
      <c r="AZ182" s="79"/>
      <c r="BA182">
        <v>18</v>
      </c>
      <c r="BB182" s="78" t="str">
        <f>REPLACE(INDEX(GroupVertices[Group],MATCH(Edges[[#This Row],[Vertex 1]],GroupVertices[Vertex],0)),1,1,"")</f>
        <v>1</v>
      </c>
      <c r="BC182" s="78" t="str">
        <f>REPLACE(INDEX(GroupVertices[Group],MATCH(Edges[[#This Row],[Vertex 2]],GroupVertices[Vertex],0)),1,1,"")</f>
        <v>3</v>
      </c>
      <c r="BD182" s="48">
        <v>0</v>
      </c>
      <c r="BE182" s="49">
        <v>0</v>
      </c>
      <c r="BF182" s="48">
        <v>2</v>
      </c>
      <c r="BG182" s="49">
        <v>10.526315789473685</v>
      </c>
      <c r="BH182" s="48">
        <v>0</v>
      </c>
      <c r="BI182" s="49">
        <v>0</v>
      </c>
      <c r="BJ182" s="48">
        <v>17</v>
      </c>
      <c r="BK182" s="49">
        <v>89.47368421052632</v>
      </c>
      <c r="BL182" s="48">
        <v>19</v>
      </c>
    </row>
    <row r="183" spans="1:64" ht="15">
      <c r="A183" s="64" t="s">
        <v>232</v>
      </c>
      <c r="B183" s="64" t="s">
        <v>243</v>
      </c>
      <c r="C183" s="65" t="s">
        <v>2104</v>
      </c>
      <c r="D183" s="66">
        <v>10</v>
      </c>
      <c r="E183" s="67" t="s">
        <v>136</v>
      </c>
      <c r="F183" s="68">
        <v>12</v>
      </c>
      <c r="G183" s="65"/>
      <c r="H183" s="69"/>
      <c r="I183" s="70"/>
      <c r="J183" s="70"/>
      <c r="K183" s="34" t="s">
        <v>65</v>
      </c>
      <c r="L183" s="77">
        <v>183</v>
      </c>
      <c r="M183" s="77"/>
      <c r="N183" s="72"/>
      <c r="O183" s="79" t="s">
        <v>305</v>
      </c>
      <c r="P183" s="81">
        <v>43483.831875</v>
      </c>
      <c r="Q183" s="79" t="s">
        <v>391</v>
      </c>
      <c r="R183" s="83" t="s">
        <v>441</v>
      </c>
      <c r="S183" s="79" t="s">
        <v>456</v>
      </c>
      <c r="T183" s="79"/>
      <c r="U183" s="79"/>
      <c r="V183" s="83" t="s">
        <v>531</v>
      </c>
      <c r="W183" s="81">
        <v>43483.831875</v>
      </c>
      <c r="X183" s="83" t="s">
        <v>631</v>
      </c>
      <c r="Y183" s="79"/>
      <c r="Z183" s="79"/>
      <c r="AA183" s="85" t="s">
        <v>743</v>
      </c>
      <c r="AB183" s="79"/>
      <c r="AC183" s="79" t="b">
        <v>0</v>
      </c>
      <c r="AD183" s="79">
        <v>0</v>
      </c>
      <c r="AE183" s="85" t="s">
        <v>775</v>
      </c>
      <c r="AF183" s="79" t="b">
        <v>0</v>
      </c>
      <c r="AG183" s="79" t="s">
        <v>788</v>
      </c>
      <c r="AH183" s="79"/>
      <c r="AI183" s="85" t="s">
        <v>775</v>
      </c>
      <c r="AJ183" s="79" t="b">
        <v>0</v>
      </c>
      <c r="AK183" s="79">
        <v>0</v>
      </c>
      <c r="AL183" s="85" t="s">
        <v>775</v>
      </c>
      <c r="AM183" s="79" t="s">
        <v>806</v>
      </c>
      <c r="AN183" s="79" t="b">
        <v>1</v>
      </c>
      <c r="AO183" s="85" t="s">
        <v>743</v>
      </c>
      <c r="AP183" s="79" t="s">
        <v>176</v>
      </c>
      <c r="AQ183" s="79">
        <v>0</v>
      </c>
      <c r="AR183" s="79">
        <v>0</v>
      </c>
      <c r="AS183" s="79"/>
      <c r="AT183" s="79"/>
      <c r="AU183" s="79"/>
      <c r="AV183" s="79"/>
      <c r="AW183" s="79"/>
      <c r="AX183" s="79"/>
      <c r="AY183" s="79"/>
      <c r="AZ183" s="79"/>
      <c r="BA183">
        <v>18</v>
      </c>
      <c r="BB183" s="78" t="str">
        <f>REPLACE(INDEX(GroupVertices[Group],MATCH(Edges[[#This Row],[Vertex 1]],GroupVertices[Vertex],0)),1,1,"")</f>
        <v>1</v>
      </c>
      <c r="BC183" s="78" t="str">
        <f>REPLACE(INDEX(GroupVertices[Group],MATCH(Edges[[#This Row],[Vertex 2]],GroupVertices[Vertex],0)),1,1,"")</f>
        <v>3</v>
      </c>
      <c r="BD183" s="48">
        <v>1</v>
      </c>
      <c r="BE183" s="49">
        <v>5</v>
      </c>
      <c r="BF183" s="48">
        <v>0</v>
      </c>
      <c r="BG183" s="49">
        <v>0</v>
      </c>
      <c r="BH183" s="48">
        <v>0</v>
      </c>
      <c r="BI183" s="49">
        <v>0</v>
      </c>
      <c r="BJ183" s="48">
        <v>19</v>
      </c>
      <c r="BK183" s="49">
        <v>95</v>
      </c>
      <c r="BL183" s="48">
        <v>20</v>
      </c>
    </row>
    <row r="184" spans="1:64" ht="15">
      <c r="A184" s="64" t="s">
        <v>232</v>
      </c>
      <c r="B184" s="64" t="s">
        <v>243</v>
      </c>
      <c r="C184" s="65" t="s">
        <v>2104</v>
      </c>
      <c r="D184" s="66">
        <v>10</v>
      </c>
      <c r="E184" s="67" t="s">
        <v>136</v>
      </c>
      <c r="F184" s="68">
        <v>12</v>
      </c>
      <c r="G184" s="65"/>
      <c r="H184" s="69"/>
      <c r="I184" s="70"/>
      <c r="J184" s="70"/>
      <c r="K184" s="34" t="s">
        <v>65</v>
      </c>
      <c r="L184" s="77">
        <v>184</v>
      </c>
      <c r="M184" s="77"/>
      <c r="N184" s="72"/>
      <c r="O184" s="79" t="s">
        <v>305</v>
      </c>
      <c r="P184" s="81">
        <v>43484.71778935185</v>
      </c>
      <c r="Q184" s="79" t="s">
        <v>376</v>
      </c>
      <c r="R184" s="79"/>
      <c r="S184" s="79"/>
      <c r="T184" s="79"/>
      <c r="U184" s="79"/>
      <c r="V184" s="83" t="s">
        <v>531</v>
      </c>
      <c r="W184" s="81">
        <v>43484.71778935185</v>
      </c>
      <c r="X184" s="83" t="s">
        <v>615</v>
      </c>
      <c r="Y184" s="79"/>
      <c r="Z184" s="79"/>
      <c r="AA184" s="85" t="s">
        <v>727</v>
      </c>
      <c r="AB184" s="85" t="s">
        <v>772</v>
      </c>
      <c r="AC184" s="79" t="b">
        <v>0</v>
      </c>
      <c r="AD184" s="79">
        <v>2</v>
      </c>
      <c r="AE184" s="85" t="s">
        <v>787</v>
      </c>
      <c r="AF184" s="79" t="b">
        <v>0</v>
      </c>
      <c r="AG184" s="79" t="s">
        <v>788</v>
      </c>
      <c r="AH184" s="79"/>
      <c r="AI184" s="85" t="s">
        <v>775</v>
      </c>
      <c r="AJ184" s="79" t="b">
        <v>0</v>
      </c>
      <c r="AK184" s="79">
        <v>0</v>
      </c>
      <c r="AL184" s="85" t="s">
        <v>775</v>
      </c>
      <c r="AM184" s="79" t="s">
        <v>804</v>
      </c>
      <c r="AN184" s="79" t="b">
        <v>0</v>
      </c>
      <c r="AO184" s="85" t="s">
        <v>772</v>
      </c>
      <c r="AP184" s="79" t="s">
        <v>176</v>
      </c>
      <c r="AQ184" s="79">
        <v>0</v>
      </c>
      <c r="AR184" s="79">
        <v>0</v>
      </c>
      <c r="AS184" s="79"/>
      <c r="AT184" s="79"/>
      <c r="AU184" s="79"/>
      <c r="AV184" s="79"/>
      <c r="AW184" s="79"/>
      <c r="AX184" s="79"/>
      <c r="AY184" s="79"/>
      <c r="AZ184" s="79"/>
      <c r="BA184">
        <v>18</v>
      </c>
      <c r="BB184" s="78" t="str">
        <f>REPLACE(INDEX(GroupVertices[Group],MATCH(Edges[[#This Row],[Vertex 1]],GroupVertices[Vertex],0)),1,1,"")</f>
        <v>1</v>
      </c>
      <c r="BC184" s="78" t="str">
        <f>REPLACE(INDEX(GroupVertices[Group],MATCH(Edges[[#This Row],[Vertex 2]],GroupVertices[Vertex],0)),1,1,"")</f>
        <v>3</v>
      </c>
      <c r="BD184" s="48"/>
      <c r="BE184" s="49"/>
      <c r="BF184" s="48"/>
      <c r="BG184" s="49"/>
      <c r="BH184" s="48"/>
      <c r="BI184" s="49"/>
      <c r="BJ184" s="48"/>
      <c r="BK184" s="49"/>
      <c r="BL184" s="48"/>
    </row>
    <row r="185" spans="1:64" ht="15">
      <c r="A185" s="64" t="s">
        <v>225</v>
      </c>
      <c r="B185" s="64" t="s">
        <v>225</v>
      </c>
      <c r="C185" s="65" t="s">
        <v>2101</v>
      </c>
      <c r="D185" s="66">
        <v>3</v>
      </c>
      <c r="E185" s="67" t="s">
        <v>132</v>
      </c>
      <c r="F185" s="68">
        <v>35</v>
      </c>
      <c r="G185" s="65"/>
      <c r="H185" s="69"/>
      <c r="I185" s="70"/>
      <c r="J185" s="70"/>
      <c r="K185" s="34" t="s">
        <v>65</v>
      </c>
      <c r="L185" s="77">
        <v>185</v>
      </c>
      <c r="M185" s="77"/>
      <c r="N185" s="72"/>
      <c r="O185" s="79" t="s">
        <v>176</v>
      </c>
      <c r="P185" s="81">
        <v>43480.57917824074</v>
      </c>
      <c r="Q185" s="79" t="s">
        <v>392</v>
      </c>
      <c r="R185" s="83" t="s">
        <v>442</v>
      </c>
      <c r="S185" s="79" t="s">
        <v>456</v>
      </c>
      <c r="T185" s="79"/>
      <c r="U185" s="79"/>
      <c r="V185" s="83" t="s">
        <v>524</v>
      </c>
      <c r="W185" s="81">
        <v>43480.57917824074</v>
      </c>
      <c r="X185" s="83" t="s">
        <v>632</v>
      </c>
      <c r="Y185" s="79"/>
      <c r="Z185" s="79"/>
      <c r="AA185" s="85" t="s">
        <v>744</v>
      </c>
      <c r="AB185" s="79"/>
      <c r="AC185" s="79" t="b">
        <v>0</v>
      </c>
      <c r="AD185" s="79">
        <v>1</v>
      </c>
      <c r="AE185" s="85" t="s">
        <v>775</v>
      </c>
      <c r="AF185" s="79" t="b">
        <v>1</v>
      </c>
      <c r="AG185" s="79" t="s">
        <v>788</v>
      </c>
      <c r="AH185" s="79"/>
      <c r="AI185" s="85" t="s">
        <v>699</v>
      </c>
      <c r="AJ185" s="79" t="b">
        <v>0</v>
      </c>
      <c r="AK185" s="79">
        <v>0</v>
      </c>
      <c r="AL185" s="85" t="s">
        <v>775</v>
      </c>
      <c r="AM185" s="79" t="s">
        <v>804</v>
      </c>
      <c r="AN185" s="79" t="b">
        <v>0</v>
      </c>
      <c r="AO185" s="85" t="s">
        <v>744</v>
      </c>
      <c r="AP185" s="79" t="s">
        <v>176</v>
      </c>
      <c r="AQ185" s="79">
        <v>0</v>
      </c>
      <c r="AR185" s="79">
        <v>0</v>
      </c>
      <c r="AS185" s="79" t="s">
        <v>815</v>
      </c>
      <c r="AT185" s="79" t="s">
        <v>817</v>
      </c>
      <c r="AU185" s="79" t="s">
        <v>818</v>
      </c>
      <c r="AV185" s="79" t="s">
        <v>819</v>
      </c>
      <c r="AW185" s="79" t="s">
        <v>821</v>
      </c>
      <c r="AX185" s="79" t="s">
        <v>823</v>
      </c>
      <c r="AY185" s="79" t="s">
        <v>825</v>
      </c>
      <c r="AZ185" s="83" t="s">
        <v>827</v>
      </c>
      <c r="BA185">
        <v>1</v>
      </c>
      <c r="BB185" s="78" t="str">
        <f>REPLACE(INDEX(GroupVertices[Group],MATCH(Edges[[#This Row],[Vertex 1]],GroupVertices[Vertex],0)),1,1,"")</f>
        <v>4</v>
      </c>
      <c r="BC185" s="78" t="str">
        <f>REPLACE(INDEX(GroupVertices[Group],MATCH(Edges[[#This Row],[Vertex 2]],GroupVertices[Vertex],0)),1,1,"")</f>
        <v>4</v>
      </c>
      <c r="BD185" s="48">
        <v>0</v>
      </c>
      <c r="BE185" s="49">
        <v>0</v>
      </c>
      <c r="BF185" s="48">
        <v>0</v>
      </c>
      <c r="BG185" s="49">
        <v>0</v>
      </c>
      <c r="BH185" s="48">
        <v>0</v>
      </c>
      <c r="BI185" s="49">
        <v>0</v>
      </c>
      <c r="BJ185" s="48">
        <v>2</v>
      </c>
      <c r="BK185" s="49">
        <v>100</v>
      </c>
      <c r="BL185" s="48">
        <v>2</v>
      </c>
    </row>
    <row r="186" spans="1:64" ht="15">
      <c r="A186" s="64" t="s">
        <v>225</v>
      </c>
      <c r="B186" s="64" t="s">
        <v>232</v>
      </c>
      <c r="C186" s="65" t="s">
        <v>2102</v>
      </c>
      <c r="D186" s="66">
        <v>4.4</v>
      </c>
      <c r="E186" s="67" t="s">
        <v>136</v>
      </c>
      <c r="F186" s="68">
        <v>30.4</v>
      </c>
      <c r="G186" s="65"/>
      <c r="H186" s="69"/>
      <c r="I186" s="70"/>
      <c r="J186" s="70"/>
      <c r="K186" s="34" t="s">
        <v>66</v>
      </c>
      <c r="L186" s="77">
        <v>186</v>
      </c>
      <c r="M186" s="77"/>
      <c r="N186" s="72"/>
      <c r="O186" s="79" t="s">
        <v>306</v>
      </c>
      <c r="P186" s="81">
        <v>43484.73837962963</v>
      </c>
      <c r="Q186" s="79" t="s">
        <v>393</v>
      </c>
      <c r="R186" s="79"/>
      <c r="S186" s="79"/>
      <c r="T186" s="79"/>
      <c r="U186" s="79"/>
      <c r="V186" s="83" t="s">
        <v>524</v>
      </c>
      <c r="W186" s="81">
        <v>43484.73837962963</v>
      </c>
      <c r="X186" s="83" t="s">
        <v>633</v>
      </c>
      <c r="Y186" s="79"/>
      <c r="Z186" s="79"/>
      <c r="AA186" s="85" t="s">
        <v>745</v>
      </c>
      <c r="AB186" s="85" t="s">
        <v>727</v>
      </c>
      <c r="AC186" s="79" t="b">
        <v>0</v>
      </c>
      <c r="AD186" s="79">
        <v>1</v>
      </c>
      <c r="AE186" s="85" t="s">
        <v>776</v>
      </c>
      <c r="AF186" s="79" t="b">
        <v>0</v>
      </c>
      <c r="AG186" s="79" t="s">
        <v>788</v>
      </c>
      <c r="AH186" s="79"/>
      <c r="AI186" s="85" t="s">
        <v>775</v>
      </c>
      <c r="AJ186" s="79" t="b">
        <v>0</v>
      </c>
      <c r="AK186" s="79">
        <v>0</v>
      </c>
      <c r="AL186" s="85" t="s">
        <v>775</v>
      </c>
      <c r="AM186" s="79" t="s">
        <v>806</v>
      </c>
      <c r="AN186" s="79" t="b">
        <v>0</v>
      </c>
      <c r="AO186" s="85" t="s">
        <v>727</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4</v>
      </c>
      <c r="BC186" s="78" t="str">
        <f>REPLACE(INDEX(GroupVertices[Group],MATCH(Edges[[#This Row],[Vertex 2]],GroupVertices[Vertex],0)),1,1,"")</f>
        <v>1</v>
      </c>
      <c r="BD186" s="48">
        <v>1</v>
      </c>
      <c r="BE186" s="49">
        <v>3.225806451612903</v>
      </c>
      <c r="BF186" s="48">
        <v>2</v>
      </c>
      <c r="BG186" s="49">
        <v>6.451612903225806</v>
      </c>
      <c r="BH186" s="48">
        <v>0</v>
      </c>
      <c r="BI186" s="49">
        <v>0</v>
      </c>
      <c r="BJ186" s="48">
        <v>28</v>
      </c>
      <c r="BK186" s="49">
        <v>90.3225806451613</v>
      </c>
      <c r="BL186" s="48">
        <v>31</v>
      </c>
    </row>
    <row r="187" spans="1:64" ht="15">
      <c r="A187" s="64" t="s">
        <v>225</v>
      </c>
      <c r="B187" s="64" t="s">
        <v>232</v>
      </c>
      <c r="C187" s="65" t="s">
        <v>2102</v>
      </c>
      <c r="D187" s="66">
        <v>4.4</v>
      </c>
      <c r="E187" s="67" t="s">
        <v>136</v>
      </c>
      <c r="F187" s="68">
        <v>30.4</v>
      </c>
      <c r="G187" s="65"/>
      <c r="H187" s="69"/>
      <c r="I187" s="70"/>
      <c r="J187" s="70"/>
      <c r="K187" s="34" t="s">
        <v>66</v>
      </c>
      <c r="L187" s="77">
        <v>187</v>
      </c>
      <c r="M187" s="77"/>
      <c r="N187" s="72"/>
      <c r="O187" s="79" t="s">
        <v>306</v>
      </c>
      <c r="P187" s="81">
        <v>43484.73902777778</v>
      </c>
      <c r="Q187" s="79" t="s">
        <v>321</v>
      </c>
      <c r="R187" s="79"/>
      <c r="S187" s="79"/>
      <c r="T187" s="79"/>
      <c r="U187" s="79"/>
      <c r="V187" s="83" t="s">
        <v>524</v>
      </c>
      <c r="W187" s="81">
        <v>43484.73902777778</v>
      </c>
      <c r="X187" s="83" t="s">
        <v>555</v>
      </c>
      <c r="Y187" s="79"/>
      <c r="Z187" s="79"/>
      <c r="AA187" s="85" t="s">
        <v>667</v>
      </c>
      <c r="AB187" s="85" t="s">
        <v>743</v>
      </c>
      <c r="AC187" s="79" t="b">
        <v>0</v>
      </c>
      <c r="AD187" s="79">
        <v>1</v>
      </c>
      <c r="AE187" s="85" t="s">
        <v>776</v>
      </c>
      <c r="AF187" s="79" t="b">
        <v>0</v>
      </c>
      <c r="AG187" s="79" t="s">
        <v>788</v>
      </c>
      <c r="AH187" s="79"/>
      <c r="AI187" s="85" t="s">
        <v>775</v>
      </c>
      <c r="AJ187" s="79" t="b">
        <v>0</v>
      </c>
      <c r="AK187" s="79">
        <v>0</v>
      </c>
      <c r="AL187" s="85" t="s">
        <v>775</v>
      </c>
      <c r="AM187" s="79" t="s">
        <v>806</v>
      </c>
      <c r="AN187" s="79" t="b">
        <v>0</v>
      </c>
      <c r="AO187" s="85" t="s">
        <v>743</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4</v>
      </c>
      <c r="BC187" s="78" t="str">
        <f>REPLACE(INDEX(GroupVertices[Group],MATCH(Edges[[#This Row],[Vertex 2]],GroupVertices[Vertex],0)),1,1,"")</f>
        <v>1</v>
      </c>
      <c r="BD187" s="48"/>
      <c r="BE187" s="49"/>
      <c r="BF187" s="48"/>
      <c r="BG187" s="49"/>
      <c r="BH187" s="48"/>
      <c r="BI187" s="49"/>
      <c r="BJ187" s="48"/>
      <c r="BK187" s="49"/>
      <c r="BL187" s="48"/>
    </row>
    <row r="188" spans="1:64" ht="15">
      <c r="A188" s="64" t="s">
        <v>225</v>
      </c>
      <c r="B188" s="64" t="s">
        <v>232</v>
      </c>
      <c r="C188" s="65" t="s">
        <v>2101</v>
      </c>
      <c r="D188" s="66">
        <v>3</v>
      </c>
      <c r="E188" s="67" t="s">
        <v>132</v>
      </c>
      <c r="F188" s="68">
        <v>35</v>
      </c>
      <c r="G188" s="65"/>
      <c r="H188" s="69"/>
      <c r="I188" s="70"/>
      <c r="J188" s="70"/>
      <c r="K188" s="34" t="s">
        <v>66</v>
      </c>
      <c r="L188" s="77">
        <v>188</v>
      </c>
      <c r="M188" s="77"/>
      <c r="N188" s="72"/>
      <c r="O188" s="79" t="s">
        <v>305</v>
      </c>
      <c r="P188" s="81">
        <v>43484.73909722222</v>
      </c>
      <c r="Q188" s="79" t="s">
        <v>322</v>
      </c>
      <c r="R188" s="79"/>
      <c r="S188" s="79"/>
      <c r="T188" s="79"/>
      <c r="U188" s="79"/>
      <c r="V188" s="83" t="s">
        <v>524</v>
      </c>
      <c r="W188" s="81">
        <v>43484.73909722222</v>
      </c>
      <c r="X188" s="83" t="s">
        <v>556</v>
      </c>
      <c r="Y188" s="79"/>
      <c r="Z188" s="79"/>
      <c r="AA188" s="85" t="s">
        <v>668</v>
      </c>
      <c r="AB188" s="79"/>
      <c r="AC188" s="79" t="b">
        <v>0</v>
      </c>
      <c r="AD188" s="79">
        <v>0</v>
      </c>
      <c r="AE188" s="85" t="s">
        <v>775</v>
      </c>
      <c r="AF188" s="79" t="b">
        <v>0</v>
      </c>
      <c r="AG188" s="79" t="s">
        <v>788</v>
      </c>
      <c r="AH188" s="79"/>
      <c r="AI188" s="85" t="s">
        <v>775</v>
      </c>
      <c r="AJ188" s="79" t="b">
        <v>0</v>
      </c>
      <c r="AK188" s="79">
        <v>1</v>
      </c>
      <c r="AL188" s="85" t="s">
        <v>743</v>
      </c>
      <c r="AM188" s="79" t="s">
        <v>806</v>
      </c>
      <c r="AN188" s="79" t="b">
        <v>0</v>
      </c>
      <c r="AO188" s="85" t="s">
        <v>743</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4</v>
      </c>
      <c r="BC188" s="78" t="str">
        <f>REPLACE(INDEX(GroupVertices[Group],MATCH(Edges[[#This Row],[Vertex 2]],GroupVertices[Vertex],0)),1,1,"")</f>
        <v>1</v>
      </c>
      <c r="BD188" s="48"/>
      <c r="BE188" s="49"/>
      <c r="BF188" s="48"/>
      <c r="BG188" s="49"/>
      <c r="BH188" s="48"/>
      <c r="BI188" s="49"/>
      <c r="BJ188" s="48"/>
      <c r="BK188" s="49"/>
      <c r="BL188" s="48"/>
    </row>
    <row r="189" spans="1:64" ht="15">
      <c r="A189" s="64" t="s">
        <v>232</v>
      </c>
      <c r="B189" s="64" t="s">
        <v>225</v>
      </c>
      <c r="C189" s="65" t="s">
        <v>2103</v>
      </c>
      <c r="D189" s="66">
        <v>5.8</v>
      </c>
      <c r="E189" s="67" t="s">
        <v>136</v>
      </c>
      <c r="F189" s="68">
        <v>25.8</v>
      </c>
      <c r="G189" s="65"/>
      <c r="H189" s="69"/>
      <c r="I189" s="70"/>
      <c r="J189" s="70"/>
      <c r="K189" s="34" t="s">
        <v>66</v>
      </c>
      <c r="L189" s="77">
        <v>189</v>
      </c>
      <c r="M189" s="77"/>
      <c r="N189" s="72"/>
      <c r="O189" s="79" t="s">
        <v>306</v>
      </c>
      <c r="P189" s="81">
        <v>43478.66892361111</v>
      </c>
      <c r="Q189" s="79" t="s">
        <v>383</v>
      </c>
      <c r="R189" s="79"/>
      <c r="S189" s="79"/>
      <c r="T189" s="79"/>
      <c r="U189" s="79"/>
      <c r="V189" s="83" t="s">
        <v>531</v>
      </c>
      <c r="W189" s="81">
        <v>43478.66892361111</v>
      </c>
      <c r="X189" s="83" t="s">
        <v>622</v>
      </c>
      <c r="Y189" s="79"/>
      <c r="Z189" s="79"/>
      <c r="AA189" s="85" t="s">
        <v>734</v>
      </c>
      <c r="AB189" s="85" t="s">
        <v>773</v>
      </c>
      <c r="AC189" s="79" t="b">
        <v>0</v>
      </c>
      <c r="AD189" s="79">
        <v>1</v>
      </c>
      <c r="AE189" s="85" t="s">
        <v>787</v>
      </c>
      <c r="AF189" s="79" t="b">
        <v>0</v>
      </c>
      <c r="AG189" s="79" t="s">
        <v>788</v>
      </c>
      <c r="AH189" s="79"/>
      <c r="AI189" s="85" t="s">
        <v>775</v>
      </c>
      <c r="AJ189" s="79" t="b">
        <v>0</v>
      </c>
      <c r="AK189" s="79">
        <v>0</v>
      </c>
      <c r="AL189" s="85" t="s">
        <v>775</v>
      </c>
      <c r="AM189" s="79" t="s">
        <v>806</v>
      </c>
      <c r="AN189" s="79" t="b">
        <v>0</v>
      </c>
      <c r="AO189" s="85" t="s">
        <v>773</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1</v>
      </c>
      <c r="BC189" s="78" t="str">
        <f>REPLACE(INDEX(GroupVertices[Group],MATCH(Edges[[#This Row],[Vertex 2]],GroupVertices[Vertex],0)),1,1,"")</f>
        <v>4</v>
      </c>
      <c r="BD189" s="48">
        <v>1</v>
      </c>
      <c r="BE189" s="49">
        <v>2.7777777777777777</v>
      </c>
      <c r="BF189" s="48">
        <v>1</v>
      </c>
      <c r="BG189" s="49">
        <v>2.7777777777777777</v>
      </c>
      <c r="BH189" s="48">
        <v>0</v>
      </c>
      <c r="BI189" s="49">
        <v>0</v>
      </c>
      <c r="BJ189" s="48">
        <v>34</v>
      </c>
      <c r="BK189" s="49">
        <v>94.44444444444444</v>
      </c>
      <c r="BL189" s="48">
        <v>36</v>
      </c>
    </row>
    <row r="190" spans="1:64" ht="15">
      <c r="A190" s="64" t="s">
        <v>232</v>
      </c>
      <c r="B190" s="64" t="s">
        <v>225</v>
      </c>
      <c r="C190" s="65" t="s">
        <v>2103</v>
      </c>
      <c r="D190" s="66">
        <v>5.8</v>
      </c>
      <c r="E190" s="67" t="s">
        <v>136</v>
      </c>
      <c r="F190" s="68">
        <v>25.8</v>
      </c>
      <c r="G190" s="65"/>
      <c r="H190" s="69"/>
      <c r="I190" s="70"/>
      <c r="J190" s="70"/>
      <c r="K190" s="34" t="s">
        <v>66</v>
      </c>
      <c r="L190" s="77">
        <v>190</v>
      </c>
      <c r="M190" s="77"/>
      <c r="N190" s="72"/>
      <c r="O190" s="79" t="s">
        <v>306</v>
      </c>
      <c r="P190" s="81">
        <v>43479.7396875</v>
      </c>
      <c r="Q190" s="79" t="s">
        <v>388</v>
      </c>
      <c r="R190" s="83" t="s">
        <v>439</v>
      </c>
      <c r="S190" s="79" t="s">
        <v>456</v>
      </c>
      <c r="T190" s="79"/>
      <c r="U190" s="79"/>
      <c r="V190" s="83" t="s">
        <v>531</v>
      </c>
      <c r="W190" s="81">
        <v>43479.7396875</v>
      </c>
      <c r="X190" s="83" t="s">
        <v>627</v>
      </c>
      <c r="Y190" s="79"/>
      <c r="Z190" s="79"/>
      <c r="AA190" s="85" t="s">
        <v>739</v>
      </c>
      <c r="AB190" s="85" t="s">
        <v>774</v>
      </c>
      <c r="AC190" s="79" t="b">
        <v>0</v>
      </c>
      <c r="AD190" s="79">
        <v>0</v>
      </c>
      <c r="AE190" s="85" t="s">
        <v>787</v>
      </c>
      <c r="AF190" s="79" t="b">
        <v>0</v>
      </c>
      <c r="AG190" s="79" t="s">
        <v>788</v>
      </c>
      <c r="AH190" s="79"/>
      <c r="AI190" s="85" t="s">
        <v>775</v>
      </c>
      <c r="AJ190" s="79" t="b">
        <v>0</v>
      </c>
      <c r="AK190" s="79">
        <v>0</v>
      </c>
      <c r="AL190" s="85" t="s">
        <v>775</v>
      </c>
      <c r="AM190" s="79" t="s">
        <v>806</v>
      </c>
      <c r="AN190" s="79" t="b">
        <v>1</v>
      </c>
      <c r="AO190" s="85" t="s">
        <v>774</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1</v>
      </c>
      <c r="BC190" s="78" t="str">
        <f>REPLACE(INDEX(GroupVertices[Group],MATCH(Edges[[#This Row],[Vertex 2]],GroupVertices[Vertex],0)),1,1,"")</f>
        <v>4</v>
      </c>
      <c r="BD190" s="48">
        <v>2</v>
      </c>
      <c r="BE190" s="49">
        <v>10</v>
      </c>
      <c r="BF190" s="48">
        <v>0</v>
      </c>
      <c r="BG190" s="49">
        <v>0</v>
      </c>
      <c r="BH190" s="48">
        <v>0</v>
      </c>
      <c r="BI190" s="49">
        <v>0</v>
      </c>
      <c r="BJ190" s="48">
        <v>18</v>
      </c>
      <c r="BK190" s="49">
        <v>90</v>
      </c>
      <c r="BL190" s="48">
        <v>20</v>
      </c>
    </row>
    <row r="191" spans="1:64" ht="15">
      <c r="A191" s="64" t="s">
        <v>232</v>
      </c>
      <c r="B191" s="64" t="s">
        <v>225</v>
      </c>
      <c r="C191" s="65" t="s">
        <v>2101</v>
      </c>
      <c r="D191" s="66">
        <v>3</v>
      </c>
      <c r="E191" s="67" t="s">
        <v>132</v>
      </c>
      <c r="F191" s="68">
        <v>35</v>
      </c>
      <c r="G191" s="65"/>
      <c r="H191" s="69"/>
      <c r="I191" s="70"/>
      <c r="J191" s="70"/>
      <c r="K191" s="34" t="s">
        <v>66</v>
      </c>
      <c r="L191" s="77">
        <v>191</v>
      </c>
      <c r="M191" s="77"/>
      <c r="N191" s="72"/>
      <c r="O191" s="79" t="s">
        <v>305</v>
      </c>
      <c r="P191" s="81">
        <v>43480.549479166664</v>
      </c>
      <c r="Q191" s="79" t="s">
        <v>350</v>
      </c>
      <c r="R191" s="79"/>
      <c r="S191" s="79"/>
      <c r="T191" s="79"/>
      <c r="U191" s="79"/>
      <c r="V191" s="83" t="s">
        <v>531</v>
      </c>
      <c r="W191" s="81">
        <v>43480.549479166664</v>
      </c>
      <c r="X191" s="83" t="s">
        <v>587</v>
      </c>
      <c r="Y191" s="79"/>
      <c r="Z191" s="79"/>
      <c r="AA191" s="85" t="s">
        <v>699</v>
      </c>
      <c r="AB191" s="85" t="s">
        <v>696</v>
      </c>
      <c r="AC191" s="79" t="b">
        <v>0</v>
      </c>
      <c r="AD191" s="79">
        <v>3</v>
      </c>
      <c r="AE191" s="85" t="s">
        <v>776</v>
      </c>
      <c r="AF191" s="79" t="b">
        <v>0</v>
      </c>
      <c r="AG191" s="79" t="s">
        <v>788</v>
      </c>
      <c r="AH191" s="79"/>
      <c r="AI191" s="85" t="s">
        <v>775</v>
      </c>
      <c r="AJ191" s="79" t="b">
        <v>0</v>
      </c>
      <c r="AK191" s="79">
        <v>0</v>
      </c>
      <c r="AL191" s="85" t="s">
        <v>775</v>
      </c>
      <c r="AM191" s="79" t="s">
        <v>806</v>
      </c>
      <c r="AN191" s="79" t="b">
        <v>0</v>
      </c>
      <c r="AO191" s="85" t="s">
        <v>696</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4</v>
      </c>
      <c r="BD191" s="48"/>
      <c r="BE191" s="49"/>
      <c r="BF191" s="48"/>
      <c r="BG191" s="49"/>
      <c r="BH191" s="48"/>
      <c r="BI191" s="49"/>
      <c r="BJ191" s="48"/>
      <c r="BK191" s="49"/>
      <c r="BL191" s="48"/>
    </row>
    <row r="192" spans="1:64" ht="15">
      <c r="A192" s="64" t="s">
        <v>232</v>
      </c>
      <c r="B192" s="64" t="s">
        <v>225</v>
      </c>
      <c r="C192" s="65" t="s">
        <v>2103</v>
      </c>
      <c r="D192" s="66">
        <v>5.8</v>
      </c>
      <c r="E192" s="67" t="s">
        <v>136</v>
      </c>
      <c r="F192" s="68">
        <v>25.8</v>
      </c>
      <c r="G192" s="65"/>
      <c r="H192" s="69"/>
      <c r="I192" s="70"/>
      <c r="J192" s="70"/>
      <c r="K192" s="34" t="s">
        <v>66</v>
      </c>
      <c r="L192" s="77">
        <v>192</v>
      </c>
      <c r="M192" s="77"/>
      <c r="N192" s="72"/>
      <c r="O192" s="79" t="s">
        <v>306</v>
      </c>
      <c r="P192" s="81">
        <v>43484.71778935185</v>
      </c>
      <c r="Q192" s="79" t="s">
        <v>376</v>
      </c>
      <c r="R192" s="79"/>
      <c r="S192" s="79"/>
      <c r="T192" s="79"/>
      <c r="U192" s="79"/>
      <c r="V192" s="83" t="s">
        <v>531</v>
      </c>
      <c r="W192" s="81">
        <v>43484.71778935185</v>
      </c>
      <c r="X192" s="83" t="s">
        <v>615</v>
      </c>
      <c r="Y192" s="79"/>
      <c r="Z192" s="79"/>
      <c r="AA192" s="85" t="s">
        <v>727</v>
      </c>
      <c r="AB192" s="85" t="s">
        <v>772</v>
      </c>
      <c r="AC192" s="79" t="b">
        <v>0</v>
      </c>
      <c r="AD192" s="79">
        <v>2</v>
      </c>
      <c r="AE192" s="85" t="s">
        <v>787</v>
      </c>
      <c r="AF192" s="79" t="b">
        <v>0</v>
      </c>
      <c r="AG192" s="79" t="s">
        <v>788</v>
      </c>
      <c r="AH192" s="79"/>
      <c r="AI192" s="85" t="s">
        <v>775</v>
      </c>
      <c r="AJ192" s="79" t="b">
        <v>0</v>
      </c>
      <c r="AK192" s="79">
        <v>0</v>
      </c>
      <c r="AL192" s="85" t="s">
        <v>775</v>
      </c>
      <c r="AM192" s="79" t="s">
        <v>804</v>
      </c>
      <c r="AN192" s="79" t="b">
        <v>0</v>
      </c>
      <c r="AO192" s="85" t="s">
        <v>772</v>
      </c>
      <c r="AP192" s="79" t="s">
        <v>176</v>
      </c>
      <c r="AQ192" s="79">
        <v>0</v>
      </c>
      <c r="AR192" s="79">
        <v>0</v>
      </c>
      <c r="AS192" s="79"/>
      <c r="AT192" s="79"/>
      <c r="AU192" s="79"/>
      <c r="AV192" s="79"/>
      <c r="AW192" s="79"/>
      <c r="AX192" s="79"/>
      <c r="AY192" s="79"/>
      <c r="AZ192" s="79"/>
      <c r="BA192">
        <v>3</v>
      </c>
      <c r="BB192" s="78" t="str">
        <f>REPLACE(INDEX(GroupVertices[Group],MATCH(Edges[[#This Row],[Vertex 1]],GroupVertices[Vertex],0)),1,1,"")</f>
        <v>1</v>
      </c>
      <c r="BC192" s="78" t="str">
        <f>REPLACE(INDEX(GroupVertices[Group],MATCH(Edges[[#This Row],[Vertex 2]],GroupVertices[Vertex],0)),1,1,"")</f>
        <v>4</v>
      </c>
      <c r="BD192" s="48"/>
      <c r="BE192" s="49"/>
      <c r="BF192" s="48"/>
      <c r="BG192" s="49"/>
      <c r="BH192" s="48"/>
      <c r="BI192" s="49"/>
      <c r="BJ192" s="48"/>
      <c r="BK192" s="49"/>
      <c r="BL192" s="48"/>
    </row>
    <row r="193" spans="1:64" ht="15">
      <c r="A193" s="64" t="s">
        <v>239</v>
      </c>
      <c r="B193" s="64" t="s">
        <v>232</v>
      </c>
      <c r="C193" s="65" t="s">
        <v>2101</v>
      </c>
      <c r="D193" s="66">
        <v>3</v>
      </c>
      <c r="E193" s="67" t="s">
        <v>132</v>
      </c>
      <c r="F193" s="68">
        <v>35</v>
      </c>
      <c r="G193" s="65"/>
      <c r="H193" s="69"/>
      <c r="I193" s="70"/>
      <c r="J193" s="70"/>
      <c r="K193" s="34" t="s">
        <v>66</v>
      </c>
      <c r="L193" s="77">
        <v>193</v>
      </c>
      <c r="M193" s="77"/>
      <c r="N193" s="72"/>
      <c r="O193" s="79" t="s">
        <v>306</v>
      </c>
      <c r="P193" s="81">
        <v>43479.80416666667</v>
      </c>
      <c r="Q193" s="79" t="s">
        <v>394</v>
      </c>
      <c r="R193" s="79"/>
      <c r="S193" s="79"/>
      <c r="T193" s="79" t="s">
        <v>490</v>
      </c>
      <c r="U193" s="79"/>
      <c r="V193" s="83" t="s">
        <v>536</v>
      </c>
      <c r="W193" s="81">
        <v>43479.80416666667</v>
      </c>
      <c r="X193" s="83" t="s">
        <v>634</v>
      </c>
      <c r="Y193" s="79"/>
      <c r="Z193" s="79"/>
      <c r="AA193" s="85" t="s">
        <v>746</v>
      </c>
      <c r="AB193" s="85" t="s">
        <v>751</v>
      </c>
      <c r="AC193" s="79" t="b">
        <v>0</v>
      </c>
      <c r="AD193" s="79">
        <v>0</v>
      </c>
      <c r="AE193" s="85" t="s">
        <v>776</v>
      </c>
      <c r="AF193" s="79" t="b">
        <v>0</v>
      </c>
      <c r="AG193" s="79" t="s">
        <v>788</v>
      </c>
      <c r="AH193" s="79"/>
      <c r="AI193" s="85" t="s">
        <v>775</v>
      </c>
      <c r="AJ193" s="79" t="b">
        <v>0</v>
      </c>
      <c r="AK193" s="79">
        <v>0</v>
      </c>
      <c r="AL193" s="85" t="s">
        <v>775</v>
      </c>
      <c r="AM193" s="79" t="s">
        <v>805</v>
      </c>
      <c r="AN193" s="79" t="b">
        <v>0</v>
      </c>
      <c r="AO193" s="85" t="s">
        <v>751</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1</v>
      </c>
      <c r="BD193" s="48">
        <v>4</v>
      </c>
      <c r="BE193" s="49">
        <v>18.181818181818183</v>
      </c>
      <c r="BF193" s="48">
        <v>0</v>
      </c>
      <c r="BG193" s="49">
        <v>0</v>
      </c>
      <c r="BH193" s="48">
        <v>0</v>
      </c>
      <c r="BI193" s="49">
        <v>0</v>
      </c>
      <c r="BJ193" s="48">
        <v>18</v>
      </c>
      <c r="BK193" s="49">
        <v>81.81818181818181</v>
      </c>
      <c r="BL193" s="48">
        <v>22</v>
      </c>
    </row>
    <row r="194" spans="1:64" ht="15">
      <c r="A194" s="64" t="s">
        <v>227</v>
      </c>
      <c r="B194" s="64" t="s">
        <v>232</v>
      </c>
      <c r="C194" s="65" t="s">
        <v>2101</v>
      </c>
      <c r="D194" s="66">
        <v>3</v>
      </c>
      <c r="E194" s="67" t="s">
        <v>132</v>
      </c>
      <c r="F194" s="68">
        <v>35</v>
      </c>
      <c r="G194" s="65"/>
      <c r="H194" s="69"/>
      <c r="I194" s="70"/>
      <c r="J194" s="70"/>
      <c r="K194" s="34" t="s">
        <v>66</v>
      </c>
      <c r="L194" s="77">
        <v>194</v>
      </c>
      <c r="M194" s="77"/>
      <c r="N194" s="72"/>
      <c r="O194" s="79" t="s">
        <v>305</v>
      </c>
      <c r="P194" s="81">
        <v>43486.7049537037</v>
      </c>
      <c r="Q194" s="79" t="s">
        <v>324</v>
      </c>
      <c r="R194" s="83" t="s">
        <v>416</v>
      </c>
      <c r="S194" s="79" t="s">
        <v>456</v>
      </c>
      <c r="T194" s="79" t="s">
        <v>467</v>
      </c>
      <c r="U194" s="79"/>
      <c r="V194" s="83" t="s">
        <v>526</v>
      </c>
      <c r="W194" s="81">
        <v>43486.7049537037</v>
      </c>
      <c r="X194" s="83" t="s">
        <v>558</v>
      </c>
      <c r="Y194" s="79"/>
      <c r="Z194" s="79"/>
      <c r="AA194" s="85" t="s">
        <v>670</v>
      </c>
      <c r="AB194" s="79"/>
      <c r="AC194" s="79" t="b">
        <v>0</v>
      </c>
      <c r="AD194" s="79">
        <v>8</v>
      </c>
      <c r="AE194" s="85" t="s">
        <v>775</v>
      </c>
      <c r="AF194" s="79" t="b">
        <v>1</v>
      </c>
      <c r="AG194" s="79" t="s">
        <v>788</v>
      </c>
      <c r="AH194" s="79"/>
      <c r="AI194" s="85" t="s">
        <v>790</v>
      </c>
      <c r="AJ194" s="79" t="b">
        <v>0</v>
      </c>
      <c r="AK194" s="79">
        <v>4</v>
      </c>
      <c r="AL194" s="85" t="s">
        <v>775</v>
      </c>
      <c r="AM194" s="79" t="s">
        <v>806</v>
      </c>
      <c r="AN194" s="79" t="b">
        <v>0</v>
      </c>
      <c r="AO194" s="85" t="s">
        <v>670</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1</v>
      </c>
      <c r="BD194" s="48"/>
      <c r="BE194" s="49"/>
      <c r="BF194" s="48"/>
      <c r="BG194" s="49"/>
      <c r="BH194" s="48"/>
      <c r="BI194" s="49"/>
      <c r="BJ194" s="48"/>
      <c r="BK194" s="49"/>
      <c r="BL194" s="48"/>
    </row>
    <row r="195" spans="1:64" ht="15">
      <c r="A195" s="64" t="s">
        <v>232</v>
      </c>
      <c r="B195" s="64" t="s">
        <v>232</v>
      </c>
      <c r="C195" s="65" t="s">
        <v>2104</v>
      </c>
      <c r="D195" s="66">
        <v>10</v>
      </c>
      <c r="E195" s="67" t="s">
        <v>136</v>
      </c>
      <c r="F195" s="68">
        <v>12</v>
      </c>
      <c r="G195" s="65"/>
      <c r="H195" s="69"/>
      <c r="I195" s="70"/>
      <c r="J195" s="70"/>
      <c r="K195" s="34" t="s">
        <v>65</v>
      </c>
      <c r="L195" s="77">
        <v>195</v>
      </c>
      <c r="M195" s="77"/>
      <c r="N195" s="72"/>
      <c r="O195" s="79" t="s">
        <v>176</v>
      </c>
      <c r="P195" s="81">
        <v>43476.85361111111</v>
      </c>
      <c r="Q195" s="79" t="s">
        <v>395</v>
      </c>
      <c r="R195" s="83" t="s">
        <v>443</v>
      </c>
      <c r="S195" s="79" t="s">
        <v>461</v>
      </c>
      <c r="T195" s="79" t="s">
        <v>491</v>
      </c>
      <c r="U195" s="79"/>
      <c r="V195" s="83" t="s">
        <v>531</v>
      </c>
      <c r="W195" s="81">
        <v>43476.85361111111</v>
      </c>
      <c r="X195" s="83" t="s">
        <v>635</v>
      </c>
      <c r="Y195" s="79"/>
      <c r="Z195" s="79"/>
      <c r="AA195" s="85" t="s">
        <v>747</v>
      </c>
      <c r="AB195" s="79"/>
      <c r="AC195" s="79" t="b">
        <v>0</v>
      </c>
      <c r="AD195" s="79">
        <v>0</v>
      </c>
      <c r="AE195" s="85" t="s">
        <v>775</v>
      </c>
      <c r="AF195" s="79" t="b">
        <v>0</v>
      </c>
      <c r="AG195" s="79" t="s">
        <v>788</v>
      </c>
      <c r="AH195" s="79"/>
      <c r="AI195" s="85" t="s">
        <v>775</v>
      </c>
      <c r="AJ195" s="79" t="b">
        <v>0</v>
      </c>
      <c r="AK195" s="79">
        <v>0</v>
      </c>
      <c r="AL195" s="85" t="s">
        <v>775</v>
      </c>
      <c r="AM195" s="79" t="s">
        <v>806</v>
      </c>
      <c r="AN195" s="79" t="b">
        <v>0</v>
      </c>
      <c r="AO195" s="85" t="s">
        <v>747</v>
      </c>
      <c r="AP195" s="79" t="s">
        <v>176</v>
      </c>
      <c r="AQ195" s="79">
        <v>0</v>
      </c>
      <c r="AR195" s="79">
        <v>0</v>
      </c>
      <c r="AS195" s="79"/>
      <c r="AT195" s="79"/>
      <c r="AU195" s="79"/>
      <c r="AV195" s="79"/>
      <c r="AW195" s="79"/>
      <c r="AX195" s="79"/>
      <c r="AY195" s="79"/>
      <c r="AZ195" s="79"/>
      <c r="BA195">
        <v>10</v>
      </c>
      <c r="BB195" s="78" t="str">
        <f>REPLACE(INDEX(GroupVertices[Group],MATCH(Edges[[#This Row],[Vertex 1]],GroupVertices[Vertex],0)),1,1,"")</f>
        <v>1</v>
      </c>
      <c r="BC195" s="78" t="str">
        <f>REPLACE(INDEX(GroupVertices[Group],MATCH(Edges[[#This Row],[Vertex 2]],GroupVertices[Vertex],0)),1,1,"")</f>
        <v>1</v>
      </c>
      <c r="BD195" s="48">
        <v>0</v>
      </c>
      <c r="BE195" s="49">
        <v>0</v>
      </c>
      <c r="BF195" s="48">
        <v>0</v>
      </c>
      <c r="BG195" s="49">
        <v>0</v>
      </c>
      <c r="BH195" s="48">
        <v>0</v>
      </c>
      <c r="BI195" s="49">
        <v>0</v>
      </c>
      <c r="BJ195" s="48">
        <v>16</v>
      </c>
      <c r="BK195" s="49">
        <v>100</v>
      </c>
      <c r="BL195" s="48">
        <v>16</v>
      </c>
    </row>
    <row r="196" spans="1:64" ht="15">
      <c r="A196" s="64" t="s">
        <v>232</v>
      </c>
      <c r="B196" s="64" t="s">
        <v>232</v>
      </c>
      <c r="C196" s="65" t="s">
        <v>2104</v>
      </c>
      <c r="D196" s="66">
        <v>10</v>
      </c>
      <c r="E196" s="67" t="s">
        <v>136</v>
      </c>
      <c r="F196" s="68">
        <v>12</v>
      </c>
      <c r="G196" s="65"/>
      <c r="H196" s="69"/>
      <c r="I196" s="70"/>
      <c r="J196" s="70"/>
      <c r="K196" s="34" t="s">
        <v>65</v>
      </c>
      <c r="L196" s="77">
        <v>196</v>
      </c>
      <c r="M196" s="77"/>
      <c r="N196" s="72"/>
      <c r="O196" s="79" t="s">
        <v>176</v>
      </c>
      <c r="P196" s="81">
        <v>43476.85502314815</v>
      </c>
      <c r="Q196" s="79" t="s">
        <v>396</v>
      </c>
      <c r="R196" s="83" t="s">
        <v>444</v>
      </c>
      <c r="S196" s="79" t="s">
        <v>456</v>
      </c>
      <c r="T196" s="79"/>
      <c r="U196" s="79"/>
      <c r="V196" s="83" t="s">
        <v>531</v>
      </c>
      <c r="W196" s="81">
        <v>43476.85502314815</v>
      </c>
      <c r="X196" s="83" t="s">
        <v>636</v>
      </c>
      <c r="Y196" s="79"/>
      <c r="Z196" s="79"/>
      <c r="AA196" s="85" t="s">
        <v>748</v>
      </c>
      <c r="AB196" s="79"/>
      <c r="AC196" s="79" t="b">
        <v>0</v>
      </c>
      <c r="AD196" s="79">
        <v>0</v>
      </c>
      <c r="AE196" s="85" t="s">
        <v>775</v>
      </c>
      <c r="AF196" s="79" t="b">
        <v>1</v>
      </c>
      <c r="AG196" s="79" t="s">
        <v>788</v>
      </c>
      <c r="AH196" s="79"/>
      <c r="AI196" s="85" t="s">
        <v>796</v>
      </c>
      <c r="AJ196" s="79" t="b">
        <v>0</v>
      </c>
      <c r="AK196" s="79">
        <v>0</v>
      </c>
      <c r="AL196" s="85" t="s">
        <v>775</v>
      </c>
      <c r="AM196" s="79" t="s">
        <v>806</v>
      </c>
      <c r="AN196" s="79" t="b">
        <v>0</v>
      </c>
      <c r="AO196" s="85" t="s">
        <v>748</v>
      </c>
      <c r="AP196" s="79" t="s">
        <v>176</v>
      </c>
      <c r="AQ196" s="79">
        <v>0</v>
      </c>
      <c r="AR196" s="79">
        <v>0</v>
      </c>
      <c r="AS196" s="79"/>
      <c r="AT196" s="79"/>
      <c r="AU196" s="79"/>
      <c r="AV196" s="79"/>
      <c r="AW196" s="79"/>
      <c r="AX196" s="79"/>
      <c r="AY196" s="79"/>
      <c r="AZ196" s="79"/>
      <c r="BA196">
        <v>10</v>
      </c>
      <c r="BB196" s="78" t="str">
        <f>REPLACE(INDEX(GroupVertices[Group],MATCH(Edges[[#This Row],[Vertex 1]],GroupVertices[Vertex],0)),1,1,"")</f>
        <v>1</v>
      </c>
      <c r="BC196" s="78" t="str">
        <f>REPLACE(INDEX(GroupVertices[Group],MATCH(Edges[[#This Row],[Vertex 2]],GroupVertices[Vertex],0)),1,1,"")</f>
        <v>1</v>
      </c>
      <c r="BD196" s="48">
        <v>1</v>
      </c>
      <c r="BE196" s="49">
        <v>16.666666666666668</v>
      </c>
      <c r="BF196" s="48">
        <v>0</v>
      </c>
      <c r="BG196" s="49">
        <v>0</v>
      </c>
      <c r="BH196" s="48">
        <v>0</v>
      </c>
      <c r="BI196" s="49">
        <v>0</v>
      </c>
      <c r="BJ196" s="48">
        <v>5</v>
      </c>
      <c r="BK196" s="49">
        <v>83.33333333333333</v>
      </c>
      <c r="BL196" s="48">
        <v>6</v>
      </c>
    </row>
    <row r="197" spans="1:64" ht="15">
      <c r="A197" s="64" t="s">
        <v>232</v>
      </c>
      <c r="B197" s="64" t="s">
        <v>232</v>
      </c>
      <c r="C197" s="65" t="s">
        <v>2104</v>
      </c>
      <c r="D197" s="66">
        <v>10</v>
      </c>
      <c r="E197" s="67" t="s">
        <v>136</v>
      </c>
      <c r="F197" s="68">
        <v>12</v>
      </c>
      <c r="G197" s="65"/>
      <c r="H197" s="69"/>
      <c r="I197" s="70"/>
      <c r="J197" s="70"/>
      <c r="K197" s="34" t="s">
        <v>65</v>
      </c>
      <c r="L197" s="77">
        <v>197</v>
      </c>
      <c r="M197" s="77"/>
      <c r="N197" s="72"/>
      <c r="O197" s="79" t="s">
        <v>176</v>
      </c>
      <c r="P197" s="81">
        <v>43478.73373842592</v>
      </c>
      <c r="Q197" s="79" t="s">
        <v>397</v>
      </c>
      <c r="R197" s="79"/>
      <c r="S197" s="79"/>
      <c r="T197" s="79" t="s">
        <v>492</v>
      </c>
      <c r="U197" s="83" t="s">
        <v>509</v>
      </c>
      <c r="V197" s="83" t="s">
        <v>509</v>
      </c>
      <c r="W197" s="81">
        <v>43478.73373842592</v>
      </c>
      <c r="X197" s="83" t="s">
        <v>637</v>
      </c>
      <c r="Y197" s="79"/>
      <c r="Z197" s="79"/>
      <c r="AA197" s="85" t="s">
        <v>749</v>
      </c>
      <c r="AB197" s="79"/>
      <c r="AC197" s="79" t="b">
        <v>0</v>
      </c>
      <c r="AD197" s="79">
        <v>1</v>
      </c>
      <c r="AE197" s="85" t="s">
        <v>775</v>
      </c>
      <c r="AF197" s="79" t="b">
        <v>0</v>
      </c>
      <c r="AG197" s="79" t="s">
        <v>788</v>
      </c>
      <c r="AH197" s="79"/>
      <c r="AI197" s="85" t="s">
        <v>775</v>
      </c>
      <c r="AJ197" s="79" t="b">
        <v>0</v>
      </c>
      <c r="AK197" s="79">
        <v>0</v>
      </c>
      <c r="AL197" s="85" t="s">
        <v>775</v>
      </c>
      <c r="AM197" s="79" t="s">
        <v>806</v>
      </c>
      <c r="AN197" s="79" t="b">
        <v>0</v>
      </c>
      <c r="AO197" s="85" t="s">
        <v>749</v>
      </c>
      <c r="AP197" s="79" t="s">
        <v>176</v>
      </c>
      <c r="AQ197" s="79">
        <v>0</v>
      </c>
      <c r="AR197" s="79">
        <v>0</v>
      </c>
      <c r="AS197" s="79"/>
      <c r="AT197" s="79"/>
      <c r="AU197" s="79"/>
      <c r="AV197" s="79"/>
      <c r="AW197" s="79"/>
      <c r="AX197" s="79"/>
      <c r="AY197" s="79"/>
      <c r="AZ197" s="79"/>
      <c r="BA197">
        <v>10</v>
      </c>
      <c r="BB197" s="78" t="str">
        <f>REPLACE(INDEX(GroupVertices[Group],MATCH(Edges[[#This Row],[Vertex 1]],GroupVertices[Vertex],0)),1,1,"")</f>
        <v>1</v>
      </c>
      <c r="BC197" s="78" t="str">
        <f>REPLACE(INDEX(GroupVertices[Group],MATCH(Edges[[#This Row],[Vertex 2]],GroupVertices[Vertex],0)),1,1,"")</f>
        <v>1</v>
      </c>
      <c r="BD197" s="48">
        <v>1</v>
      </c>
      <c r="BE197" s="49">
        <v>4.545454545454546</v>
      </c>
      <c r="BF197" s="48">
        <v>0</v>
      </c>
      <c r="BG197" s="49">
        <v>0</v>
      </c>
      <c r="BH197" s="48">
        <v>0</v>
      </c>
      <c r="BI197" s="49">
        <v>0</v>
      </c>
      <c r="BJ197" s="48">
        <v>21</v>
      </c>
      <c r="BK197" s="49">
        <v>95.45454545454545</v>
      </c>
      <c r="BL197" s="48">
        <v>22</v>
      </c>
    </row>
    <row r="198" spans="1:64" ht="15">
      <c r="A198" s="64" t="s">
        <v>232</v>
      </c>
      <c r="B198" s="64" t="s">
        <v>232</v>
      </c>
      <c r="C198" s="65" t="s">
        <v>2104</v>
      </c>
      <c r="D198" s="66">
        <v>10</v>
      </c>
      <c r="E198" s="67" t="s">
        <v>136</v>
      </c>
      <c r="F198" s="68">
        <v>12</v>
      </c>
      <c r="G198" s="65"/>
      <c r="H198" s="69"/>
      <c r="I198" s="70"/>
      <c r="J198" s="70"/>
      <c r="K198" s="34" t="s">
        <v>65</v>
      </c>
      <c r="L198" s="77">
        <v>198</v>
      </c>
      <c r="M198" s="77"/>
      <c r="N198" s="72"/>
      <c r="O198" s="79" t="s">
        <v>176</v>
      </c>
      <c r="P198" s="81">
        <v>43479.69449074074</v>
      </c>
      <c r="Q198" s="79" t="s">
        <v>398</v>
      </c>
      <c r="R198" s="79"/>
      <c r="S198" s="79"/>
      <c r="T198" s="79" t="s">
        <v>493</v>
      </c>
      <c r="U198" s="83" t="s">
        <v>510</v>
      </c>
      <c r="V198" s="83" t="s">
        <v>510</v>
      </c>
      <c r="W198" s="81">
        <v>43479.69449074074</v>
      </c>
      <c r="X198" s="83" t="s">
        <v>638</v>
      </c>
      <c r="Y198" s="79"/>
      <c r="Z198" s="79"/>
      <c r="AA198" s="85" t="s">
        <v>750</v>
      </c>
      <c r="AB198" s="79"/>
      <c r="AC198" s="79" t="b">
        <v>0</v>
      </c>
      <c r="AD198" s="79">
        <v>0</v>
      </c>
      <c r="AE198" s="85" t="s">
        <v>775</v>
      </c>
      <c r="AF198" s="79" t="b">
        <v>0</v>
      </c>
      <c r="AG198" s="79" t="s">
        <v>788</v>
      </c>
      <c r="AH198" s="79"/>
      <c r="AI198" s="85" t="s">
        <v>775</v>
      </c>
      <c r="AJ198" s="79" t="b">
        <v>0</v>
      </c>
      <c r="AK198" s="79">
        <v>0</v>
      </c>
      <c r="AL198" s="85" t="s">
        <v>775</v>
      </c>
      <c r="AM198" s="79" t="s">
        <v>806</v>
      </c>
      <c r="AN198" s="79" t="b">
        <v>0</v>
      </c>
      <c r="AO198" s="85" t="s">
        <v>750</v>
      </c>
      <c r="AP198" s="79" t="s">
        <v>176</v>
      </c>
      <c r="AQ198" s="79">
        <v>0</v>
      </c>
      <c r="AR198" s="79">
        <v>0</v>
      </c>
      <c r="AS198" s="79"/>
      <c r="AT198" s="79"/>
      <c r="AU198" s="79"/>
      <c r="AV198" s="79"/>
      <c r="AW198" s="79"/>
      <c r="AX198" s="79"/>
      <c r="AY198" s="79"/>
      <c r="AZ198" s="79"/>
      <c r="BA198">
        <v>10</v>
      </c>
      <c r="BB198" s="78" t="str">
        <f>REPLACE(INDEX(GroupVertices[Group],MATCH(Edges[[#This Row],[Vertex 1]],GroupVertices[Vertex],0)),1,1,"")</f>
        <v>1</v>
      </c>
      <c r="BC198" s="78" t="str">
        <f>REPLACE(INDEX(GroupVertices[Group],MATCH(Edges[[#This Row],[Vertex 2]],GroupVertices[Vertex],0)),1,1,"")</f>
        <v>1</v>
      </c>
      <c r="BD198" s="48">
        <v>1</v>
      </c>
      <c r="BE198" s="49">
        <v>6.666666666666667</v>
      </c>
      <c r="BF198" s="48">
        <v>0</v>
      </c>
      <c r="BG198" s="49">
        <v>0</v>
      </c>
      <c r="BH198" s="48">
        <v>0</v>
      </c>
      <c r="BI198" s="49">
        <v>0</v>
      </c>
      <c r="BJ198" s="48">
        <v>14</v>
      </c>
      <c r="BK198" s="49">
        <v>93.33333333333333</v>
      </c>
      <c r="BL198" s="48">
        <v>15</v>
      </c>
    </row>
    <row r="199" spans="1:64" ht="15">
      <c r="A199" s="64" t="s">
        <v>232</v>
      </c>
      <c r="B199" s="64" t="s">
        <v>239</v>
      </c>
      <c r="C199" s="65" t="s">
        <v>2103</v>
      </c>
      <c r="D199" s="66">
        <v>5.8</v>
      </c>
      <c r="E199" s="67" t="s">
        <v>136</v>
      </c>
      <c r="F199" s="68">
        <v>25.8</v>
      </c>
      <c r="G199" s="65"/>
      <c r="H199" s="69"/>
      <c r="I199" s="70"/>
      <c r="J199" s="70"/>
      <c r="K199" s="34" t="s">
        <v>66</v>
      </c>
      <c r="L199" s="77">
        <v>199</v>
      </c>
      <c r="M199" s="77"/>
      <c r="N199" s="72"/>
      <c r="O199" s="79" t="s">
        <v>305</v>
      </c>
      <c r="P199" s="81">
        <v>43479.796944444446</v>
      </c>
      <c r="Q199" s="79" t="s">
        <v>399</v>
      </c>
      <c r="R199" s="83" t="s">
        <v>445</v>
      </c>
      <c r="S199" s="79" t="s">
        <v>456</v>
      </c>
      <c r="T199" s="79" t="s">
        <v>494</v>
      </c>
      <c r="U199" s="79"/>
      <c r="V199" s="83" t="s">
        <v>531</v>
      </c>
      <c r="W199" s="81">
        <v>43479.796944444446</v>
      </c>
      <c r="X199" s="83" t="s">
        <v>639</v>
      </c>
      <c r="Y199" s="79"/>
      <c r="Z199" s="79"/>
      <c r="AA199" s="85" t="s">
        <v>751</v>
      </c>
      <c r="AB199" s="79"/>
      <c r="AC199" s="79" t="b">
        <v>0</v>
      </c>
      <c r="AD199" s="79">
        <v>0</v>
      </c>
      <c r="AE199" s="85" t="s">
        <v>775</v>
      </c>
      <c r="AF199" s="79" t="b">
        <v>1</v>
      </c>
      <c r="AG199" s="79" t="s">
        <v>788</v>
      </c>
      <c r="AH199" s="79"/>
      <c r="AI199" s="85" t="s">
        <v>797</v>
      </c>
      <c r="AJ199" s="79" t="b">
        <v>0</v>
      </c>
      <c r="AK199" s="79">
        <v>0</v>
      </c>
      <c r="AL199" s="85" t="s">
        <v>775</v>
      </c>
      <c r="AM199" s="79" t="s">
        <v>806</v>
      </c>
      <c r="AN199" s="79" t="b">
        <v>0</v>
      </c>
      <c r="AO199" s="85" t="s">
        <v>751</v>
      </c>
      <c r="AP199" s="79" t="s">
        <v>176</v>
      </c>
      <c r="AQ199" s="79">
        <v>0</v>
      </c>
      <c r="AR199" s="79">
        <v>0</v>
      </c>
      <c r="AS199" s="79"/>
      <c r="AT199" s="79"/>
      <c r="AU199" s="79"/>
      <c r="AV199" s="79"/>
      <c r="AW199" s="79"/>
      <c r="AX199" s="79"/>
      <c r="AY199" s="79"/>
      <c r="AZ199" s="79"/>
      <c r="BA199">
        <v>3</v>
      </c>
      <c r="BB199" s="78" t="str">
        <f>REPLACE(INDEX(GroupVertices[Group],MATCH(Edges[[#This Row],[Vertex 1]],GroupVertices[Vertex],0)),1,1,"")</f>
        <v>1</v>
      </c>
      <c r="BC199" s="78" t="str">
        <f>REPLACE(INDEX(GroupVertices[Group],MATCH(Edges[[#This Row],[Vertex 2]],GroupVertices[Vertex],0)),1,1,"")</f>
        <v>2</v>
      </c>
      <c r="BD199" s="48">
        <v>3</v>
      </c>
      <c r="BE199" s="49">
        <v>9.375</v>
      </c>
      <c r="BF199" s="48">
        <v>1</v>
      </c>
      <c r="BG199" s="49">
        <v>3.125</v>
      </c>
      <c r="BH199" s="48">
        <v>0</v>
      </c>
      <c r="BI199" s="49">
        <v>0</v>
      </c>
      <c r="BJ199" s="48">
        <v>28</v>
      </c>
      <c r="BK199" s="49">
        <v>87.5</v>
      </c>
      <c r="BL199" s="48">
        <v>32</v>
      </c>
    </row>
    <row r="200" spans="1:64" ht="15">
      <c r="A200" s="64" t="s">
        <v>232</v>
      </c>
      <c r="B200" s="64" t="s">
        <v>239</v>
      </c>
      <c r="C200" s="65" t="s">
        <v>2103</v>
      </c>
      <c r="D200" s="66">
        <v>5.8</v>
      </c>
      <c r="E200" s="67" t="s">
        <v>136</v>
      </c>
      <c r="F200" s="68">
        <v>25.8</v>
      </c>
      <c r="G200" s="65"/>
      <c r="H200" s="69"/>
      <c r="I200" s="70"/>
      <c r="J200" s="70"/>
      <c r="K200" s="34" t="s">
        <v>66</v>
      </c>
      <c r="L200" s="77">
        <v>200</v>
      </c>
      <c r="M200" s="77"/>
      <c r="N200" s="72"/>
      <c r="O200" s="79" t="s">
        <v>305</v>
      </c>
      <c r="P200" s="81">
        <v>43479.80986111111</v>
      </c>
      <c r="Q200" s="79" t="s">
        <v>400</v>
      </c>
      <c r="R200" s="79"/>
      <c r="S200" s="79"/>
      <c r="T200" s="79" t="s">
        <v>495</v>
      </c>
      <c r="U200" s="79"/>
      <c r="V200" s="83" t="s">
        <v>531</v>
      </c>
      <c r="W200" s="81">
        <v>43479.80986111111</v>
      </c>
      <c r="X200" s="83" t="s">
        <v>640</v>
      </c>
      <c r="Y200" s="79"/>
      <c r="Z200" s="79"/>
      <c r="AA200" s="85" t="s">
        <v>752</v>
      </c>
      <c r="AB200" s="79"/>
      <c r="AC200" s="79" t="b">
        <v>0</v>
      </c>
      <c r="AD200" s="79">
        <v>0</v>
      </c>
      <c r="AE200" s="85" t="s">
        <v>775</v>
      </c>
      <c r="AF200" s="79" t="b">
        <v>0</v>
      </c>
      <c r="AG200" s="79" t="s">
        <v>788</v>
      </c>
      <c r="AH200" s="79"/>
      <c r="AI200" s="85" t="s">
        <v>775</v>
      </c>
      <c r="AJ200" s="79" t="b">
        <v>0</v>
      </c>
      <c r="AK200" s="79">
        <v>0</v>
      </c>
      <c r="AL200" s="85" t="s">
        <v>746</v>
      </c>
      <c r="AM200" s="79" t="s">
        <v>806</v>
      </c>
      <c r="AN200" s="79" t="b">
        <v>0</v>
      </c>
      <c r="AO200" s="85" t="s">
        <v>746</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1</v>
      </c>
      <c r="BC200" s="78" t="str">
        <f>REPLACE(INDEX(GroupVertices[Group],MATCH(Edges[[#This Row],[Vertex 2]],GroupVertices[Vertex],0)),1,1,"")</f>
        <v>2</v>
      </c>
      <c r="BD200" s="48">
        <v>3</v>
      </c>
      <c r="BE200" s="49">
        <v>13.636363636363637</v>
      </c>
      <c r="BF200" s="48">
        <v>0</v>
      </c>
      <c r="BG200" s="49">
        <v>0</v>
      </c>
      <c r="BH200" s="48">
        <v>0</v>
      </c>
      <c r="BI200" s="49">
        <v>0</v>
      </c>
      <c r="BJ200" s="48">
        <v>19</v>
      </c>
      <c r="BK200" s="49">
        <v>86.36363636363636</v>
      </c>
      <c r="BL200" s="48">
        <v>22</v>
      </c>
    </row>
    <row r="201" spans="1:64" ht="15">
      <c r="A201" s="64" t="s">
        <v>232</v>
      </c>
      <c r="B201" s="64" t="s">
        <v>239</v>
      </c>
      <c r="C201" s="65" t="s">
        <v>2103</v>
      </c>
      <c r="D201" s="66">
        <v>5.8</v>
      </c>
      <c r="E201" s="67" t="s">
        <v>136</v>
      </c>
      <c r="F201" s="68">
        <v>25.8</v>
      </c>
      <c r="G201" s="65"/>
      <c r="H201" s="69"/>
      <c r="I201" s="70"/>
      <c r="J201" s="70"/>
      <c r="K201" s="34" t="s">
        <v>66</v>
      </c>
      <c r="L201" s="77">
        <v>201</v>
      </c>
      <c r="M201" s="77"/>
      <c r="N201" s="72"/>
      <c r="O201" s="79" t="s">
        <v>305</v>
      </c>
      <c r="P201" s="81">
        <v>43480.549479166664</v>
      </c>
      <c r="Q201" s="79" t="s">
        <v>350</v>
      </c>
      <c r="R201" s="79"/>
      <c r="S201" s="79"/>
      <c r="T201" s="79"/>
      <c r="U201" s="79"/>
      <c r="V201" s="83" t="s">
        <v>531</v>
      </c>
      <c r="W201" s="81">
        <v>43480.549479166664</v>
      </c>
      <c r="X201" s="83" t="s">
        <v>587</v>
      </c>
      <c r="Y201" s="79"/>
      <c r="Z201" s="79"/>
      <c r="AA201" s="85" t="s">
        <v>699</v>
      </c>
      <c r="AB201" s="85" t="s">
        <v>696</v>
      </c>
      <c r="AC201" s="79" t="b">
        <v>0</v>
      </c>
      <c r="AD201" s="79">
        <v>3</v>
      </c>
      <c r="AE201" s="85" t="s">
        <v>776</v>
      </c>
      <c r="AF201" s="79" t="b">
        <v>0</v>
      </c>
      <c r="AG201" s="79" t="s">
        <v>788</v>
      </c>
      <c r="AH201" s="79"/>
      <c r="AI201" s="85" t="s">
        <v>775</v>
      </c>
      <c r="AJ201" s="79" t="b">
        <v>0</v>
      </c>
      <c r="AK201" s="79">
        <v>0</v>
      </c>
      <c r="AL201" s="85" t="s">
        <v>775</v>
      </c>
      <c r="AM201" s="79" t="s">
        <v>806</v>
      </c>
      <c r="AN201" s="79" t="b">
        <v>0</v>
      </c>
      <c r="AO201" s="85" t="s">
        <v>696</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1</v>
      </c>
      <c r="BC201" s="78" t="str">
        <f>REPLACE(INDEX(GroupVertices[Group],MATCH(Edges[[#This Row],[Vertex 2]],GroupVertices[Vertex],0)),1,1,"")</f>
        <v>2</v>
      </c>
      <c r="BD201" s="48">
        <v>1</v>
      </c>
      <c r="BE201" s="49">
        <v>3.0303030303030303</v>
      </c>
      <c r="BF201" s="48">
        <v>0</v>
      </c>
      <c r="BG201" s="49">
        <v>0</v>
      </c>
      <c r="BH201" s="48">
        <v>0</v>
      </c>
      <c r="BI201" s="49">
        <v>0</v>
      </c>
      <c r="BJ201" s="48">
        <v>32</v>
      </c>
      <c r="BK201" s="49">
        <v>96.96969696969697</v>
      </c>
      <c r="BL201" s="48">
        <v>33</v>
      </c>
    </row>
    <row r="202" spans="1:64" ht="15">
      <c r="A202" s="64" t="s">
        <v>232</v>
      </c>
      <c r="B202" s="64" t="s">
        <v>232</v>
      </c>
      <c r="C202" s="65" t="s">
        <v>2104</v>
      </c>
      <c r="D202" s="66">
        <v>10</v>
      </c>
      <c r="E202" s="67" t="s">
        <v>136</v>
      </c>
      <c r="F202" s="68">
        <v>12</v>
      </c>
      <c r="G202" s="65"/>
      <c r="H202" s="69"/>
      <c r="I202" s="70"/>
      <c r="J202" s="70"/>
      <c r="K202" s="34" t="s">
        <v>65</v>
      </c>
      <c r="L202" s="77">
        <v>202</v>
      </c>
      <c r="M202" s="77"/>
      <c r="N202" s="72"/>
      <c r="O202" s="79" t="s">
        <v>176</v>
      </c>
      <c r="P202" s="81">
        <v>43480.64577546297</v>
      </c>
      <c r="Q202" s="79" t="s">
        <v>401</v>
      </c>
      <c r="R202" s="83" t="s">
        <v>446</v>
      </c>
      <c r="S202" s="79" t="s">
        <v>456</v>
      </c>
      <c r="T202" s="79"/>
      <c r="U202" s="79"/>
      <c r="V202" s="83" t="s">
        <v>531</v>
      </c>
      <c r="W202" s="81">
        <v>43480.64577546297</v>
      </c>
      <c r="X202" s="83" t="s">
        <v>641</v>
      </c>
      <c r="Y202" s="79"/>
      <c r="Z202" s="79"/>
      <c r="AA202" s="85" t="s">
        <v>753</v>
      </c>
      <c r="AB202" s="79"/>
      <c r="AC202" s="79" t="b">
        <v>0</v>
      </c>
      <c r="AD202" s="79">
        <v>2</v>
      </c>
      <c r="AE202" s="85" t="s">
        <v>775</v>
      </c>
      <c r="AF202" s="79" t="b">
        <v>1</v>
      </c>
      <c r="AG202" s="79" t="s">
        <v>788</v>
      </c>
      <c r="AH202" s="79"/>
      <c r="AI202" s="85" t="s">
        <v>798</v>
      </c>
      <c r="AJ202" s="79" t="b">
        <v>0</v>
      </c>
      <c r="AK202" s="79">
        <v>0</v>
      </c>
      <c r="AL202" s="85" t="s">
        <v>775</v>
      </c>
      <c r="AM202" s="79" t="s">
        <v>806</v>
      </c>
      <c r="AN202" s="79" t="b">
        <v>0</v>
      </c>
      <c r="AO202" s="85" t="s">
        <v>753</v>
      </c>
      <c r="AP202" s="79" t="s">
        <v>176</v>
      </c>
      <c r="AQ202" s="79">
        <v>0</v>
      </c>
      <c r="AR202" s="79">
        <v>0</v>
      </c>
      <c r="AS202" s="79"/>
      <c r="AT202" s="79"/>
      <c r="AU202" s="79"/>
      <c r="AV202" s="79"/>
      <c r="AW202" s="79"/>
      <c r="AX202" s="79"/>
      <c r="AY202" s="79"/>
      <c r="AZ202" s="79"/>
      <c r="BA202">
        <v>10</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2</v>
      </c>
      <c r="BK202" s="49">
        <v>100</v>
      </c>
      <c r="BL202" s="48">
        <v>2</v>
      </c>
    </row>
    <row r="203" spans="1:64" ht="15">
      <c r="A203" s="64" t="s">
        <v>232</v>
      </c>
      <c r="B203" s="64" t="s">
        <v>240</v>
      </c>
      <c r="C203" s="65" t="s">
        <v>2101</v>
      </c>
      <c r="D203" s="66">
        <v>3</v>
      </c>
      <c r="E203" s="67" t="s">
        <v>132</v>
      </c>
      <c r="F203" s="68">
        <v>35</v>
      </c>
      <c r="G203" s="65"/>
      <c r="H203" s="69"/>
      <c r="I203" s="70"/>
      <c r="J203" s="70"/>
      <c r="K203" s="34" t="s">
        <v>66</v>
      </c>
      <c r="L203" s="77">
        <v>203</v>
      </c>
      <c r="M203" s="77"/>
      <c r="N203" s="72"/>
      <c r="O203" s="79" t="s">
        <v>305</v>
      </c>
      <c r="P203" s="81">
        <v>43480.64934027778</v>
      </c>
      <c r="Q203" s="79" t="s">
        <v>353</v>
      </c>
      <c r="R203" s="83" t="s">
        <v>424</v>
      </c>
      <c r="S203" s="79" t="s">
        <v>456</v>
      </c>
      <c r="T203" s="79" t="s">
        <v>467</v>
      </c>
      <c r="U203" s="79"/>
      <c r="V203" s="83" t="s">
        <v>531</v>
      </c>
      <c r="W203" s="81">
        <v>43480.64934027778</v>
      </c>
      <c r="X203" s="83" t="s">
        <v>590</v>
      </c>
      <c r="Y203" s="79"/>
      <c r="Z203" s="79"/>
      <c r="AA203" s="85" t="s">
        <v>702</v>
      </c>
      <c r="AB203" s="79"/>
      <c r="AC203" s="79" t="b">
        <v>0</v>
      </c>
      <c r="AD203" s="79">
        <v>2</v>
      </c>
      <c r="AE203" s="85" t="s">
        <v>775</v>
      </c>
      <c r="AF203" s="79" t="b">
        <v>1</v>
      </c>
      <c r="AG203" s="79" t="s">
        <v>788</v>
      </c>
      <c r="AH203" s="79"/>
      <c r="AI203" s="85" t="s">
        <v>792</v>
      </c>
      <c r="AJ203" s="79" t="b">
        <v>0</v>
      </c>
      <c r="AK203" s="79">
        <v>2</v>
      </c>
      <c r="AL203" s="85" t="s">
        <v>775</v>
      </c>
      <c r="AM203" s="79" t="s">
        <v>806</v>
      </c>
      <c r="AN203" s="79" t="b">
        <v>0</v>
      </c>
      <c r="AO203" s="85" t="s">
        <v>702</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2</v>
      </c>
      <c r="BD203" s="48">
        <v>1</v>
      </c>
      <c r="BE203" s="49">
        <v>3.225806451612903</v>
      </c>
      <c r="BF203" s="48">
        <v>0</v>
      </c>
      <c r="BG203" s="49">
        <v>0</v>
      </c>
      <c r="BH203" s="48">
        <v>0</v>
      </c>
      <c r="BI203" s="49">
        <v>0</v>
      </c>
      <c r="BJ203" s="48">
        <v>30</v>
      </c>
      <c r="BK203" s="49">
        <v>96.7741935483871</v>
      </c>
      <c r="BL203" s="48">
        <v>31</v>
      </c>
    </row>
    <row r="204" spans="1:64" ht="15">
      <c r="A204" s="64" t="s">
        <v>232</v>
      </c>
      <c r="B204" s="64" t="s">
        <v>232</v>
      </c>
      <c r="C204" s="65" t="s">
        <v>2104</v>
      </c>
      <c r="D204" s="66">
        <v>10</v>
      </c>
      <c r="E204" s="67" t="s">
        <v>136</v>
      </c>
      <c r="F204" s="68">
        <v>12</v>
      </c>
      <c r="G204" s="65"/>
      <c r="H204" s="69"/>
      <c r="I204" s="70"/>
      <c r="J204" s="70"/>
      <c r="K204" s="34" t="s">
        <v>65</v>
      </c>
      <c r="L204" s="77">
        <v>204</v>
      </c>
      <c r="M204" s="77"/>
      <c r="N204" s="72"/>
      <c r="O204" s="79" t="s">
        <v>176</v>
      </c>
      <c r="P204" s="81">
        <v>43480.68508101852</v>
      </c>
      <c r="Q204" s="79" t="s">
        <v>402</v>
      </c>
      <c r="R204" s="83" t="s">
        <v>447</v>
      </c>
      <c r="S204" s="79" t="s">
        <v>456</v>
      </c>
      <c r="T204" s="79" t="s">
        <v>467</v>
      </c>
      <c r="U204" s="79"/>
      <c r="V204" s="83" t="s">
        <v>531</v>
      </c>
      <c r="W204" s="81">
        <v>43480.68508101852</v>
      </c>
      <c r="X204" s="83" t="s">
        <v>642</v>
      </c>
      <c r="Y204" s="79"/>
      <c r="Z204" s="79"/>
      <c r="AA204" s="85" t="s">
        <v>754</v>
      </c>
      <c r="AB204" s="79"/>
      <c r="AC204" s="79" t="b">
        <v>0</v>
      </c>
      <c r="AD204" s="79">
        <v>0</v>
      </c>
      <c r="AE204" s="85" t="s">
        <v>775</v>
      </c>
      <c r="AF204" s="79" t="b">
        <v>1</v>
      </c>
      <c r="AG204" s="79" t="s">
        <v>788</v>
      </c>
      <c r="AH204" s="79"/>
      <c r="AI204" s="85" t="s">
        <v>799</v>
      </c>
      <c r="AJ204" s="79" t="b">
        <v>0</v>
      </c>
      <c r="AK204" s="79">
        <v>0</v>
      </c>
      <c r="AL204" s="85" t="s">
        <v>775</v>
      </c>
      <c r="AM204" s="79" t="s">
        <v>806</v>
      </c>
      <c r="AN204" s="79" t="b">
        <v>0</v>
      </c>
      <c r="AO204" s="85" t="s">
        <v>754</v>
      </c>
      <c r="AP204" s="79" t="s">
        <v>176</v>
      </c>
      <c r="AQ204" s="79">
        <v>0</v>
      </c>
      <c r="AR204" s="79">
        <v>0</v>
      </c>
      <c r="AS204" s="79"/>
      <c r="AT204" s="79"/>
      <c r="AU204" s="79"/>
      <c r="AV204" s="79"/>
      <c r="AW204" s="79"/>
      <c r="AX204" s="79"/>
      <c r="AY204" s="79"/>
      <c r="AZ204" s="79"/>
      <c r="BA204">
        <v>10</v>
      </c>
      <c r="BB204" s="78" t="str">
        <f>REPLACE(INDEX(GroupVertices[Group],MATCH(Edges[[#This Row],[Vertex 1]],GroupVertices[Vertex],0)),1,1,"")</f>
        <v>1</v>
      </c>
      <c r="BC204" s="78" t="str">
        <f>REPLACE(INDEX(GroupVertices[Group],MATCH(Edges[[#This Row],[Vertex 2]],GroupVertices[Vertex],0)),1,1,"")</f>
        <v>1</v>
      </c>
      <c r="BD204" s="48">
        <v>0</v>
      </c>
      <c r="BE204" s="49">
        <v>0</v>
      </c>
      <c r="BF204" s="48">
        <v>1</v>
      </c>
      <c r="BG204" s="49">
        <v>20</v>
      </c>
      <c r="BH204" s="48">
        <v>0</v>
      </c>
      <c r="BI204" s="49">
        <v>0</v>
      </c>
      <c r="BJ204" s="48">
        <v>4</v>
      </c>
      <c r="BK204" s="49">
        <v>80</v>
      </c>
      <c r="BL204" s="48">
        <v>5</v>
      </c>
    </row>
    <row r="205" spans="1:64" ht="15">
      <c r="A205" s="64" t="s">
        <v>232</v>
      </c>
      <c r="B205" s="64" t="s">
        <v>232</v>
      </c>
      <c r="C205" s="65" t="s">
        <v>2104</v>
      </c>
      <c r="D205" s="66">
        <v>10</v>
      </c>
      <c r="E205" s="67" t="s">
        <v>136</v>
      </c>
      <c r="F205" s="68">
        <v>12</v>
      </c>
      <c r="G205" s="65"/>
      <c r="H205" s="69"/>
      <c r="I205" s="70"/>
      <c r="J205" s="70"/>
      <c r="K205" s="34" t="s">
        <v>65</v>
      </c>
      <c r="L205" s="77">
        <v>205</v>
      </c>
      <c r="M205" s="77"/>
      <c r="N205" s="72"/>
      <c r="O205" s="79" t="s">
        <v>176</v>
      </c>
      <c r="P205" s="81">
        <v>43480.788136574076</v>
      </c>
      <c r="Q205" s="79" t="s">
        <v>403</v>
      </c>
      <c r="R205" s="83" t="s">
        <v>448</v>
      </c>
      <c r="S205" s="79" t="s">
        <v>456</v>
      </c>
      <c r="T205" s="79" t="s">
        <v>496</v>
      </c>
      <c r="U205" s="79"/>
      <c r="V205" s="83" t="s">
        <v>531</v>
      </c>
      <c r="W205" s="81">
        <v>43480.788136574076</v>
      </c>
      <c r="X205" s="83" t="s">
        <v>643</v>
      </c>
      <c r="Y205" s="79"/>
      <c r="Z205" s="79"/>
      <c r="AA205" s="85" t="s">
        <v>755</v>
      </c>
      <c r="AB205" s="79"/>
      <c r="AC205" s="79" t="b">
        <v>0</v>
      </c>
      <c r="AD205" s="79">
        <v>1</v>
      </c>
      <c r="AE205" s="85" t="s">
        <v>775</v>
      </c>
      <c r="AF205" s="79" t="b">
        <v>1</v>
      </c>
      <c r="AG205" s="79" t="s">
        <v>788</v>
      </c>
      <c r="AH205" s="79"/>
      <c r="AI205" s="85" t="s">
        <v>800</v>
      </c>
      <c r="AJ205" s="79" t="b">
        <v>0</v>
      </c>
      <c r="AK205" s="79">
        <v>0</v>
      </c>
      <c r="AL205" s="85" t="s">
        <v>775</v>
      </c>
      <c r="AM205" s="79" t="s">
        <v>806</v>
      </c>
      <c r="AN205" s="79" t="b">
        <v>0</v>
      </c>
      <c r="AO205" s="85" t="s">
        <v>755</v>
      </c>
      <c r="AP205" s="79" t="s">
        <v>176</v>
      </c>
      <c r="AQ205" s="79">
        <v>0</v>
      </c>
      <c r="AR205" s="79">
        <v>0</v>
      </c>
      <c r="AS205" s="79"/>
      <c r="AT205" s="79"/>
      <c r="AU205" s="79"/>
      <c r="AV205" s="79"/>
      <c r="AW205" s="79"/>
      <c r="AX205" s="79"/>
      <c r="AY205" s="79"/>
      <c r="AZ205" s="79"/>
      <c r="BA205">
        <v>10</v>
      </c>
      <c r="BB205" s="78" t="str">
        <f>REPLACE(INDEX(GroupVertices[Group],MATCH(Edges[[#This Row],[Vertex 1]],GroupVertices[Vertex],0)),1,1,"")</f>
        <v>1</v>
      </c>
      <c r="BC205" s="78" t="str">
        <f>REPLACE(INDEX(GroupVertices[Group],MATCH(Edges[[#This Row],[Vertex 2]],GroupVertices[Vertex],0)),1,1,"")</f>
        <v>1</v>
      </c>
      <c r="BD205" s="48">
        <v>2</v>
      </c>
      <c r="BE205" s="49">
        <v>5.555555555555555</v>
      </c>
      <c r="BF205" s="48">
        <v>0</v>
      </c>
      <c r="BG205" s="49">
        <v>0</v>
      </c>
      <c r="BH205" s="48">
        <v>0</v>
      </c>
      <c r="BI205" s="49">
        <v>0</v>
      </c>
      <c r="BJ205" s="48">
        <v>34</v>
      </c>
      <c r="BK205" s="49">
        <v>94.44444444444444</v>
      </c>
      <c r="BL205" s="48">
        <v>36</v>
      </c>
    </row>
    <row r="206" spans="1:64" ht="15">
      <c r="A206" s="64" t="s">
        <v>232</v>
      </c>
      <c r="B206" s="64" t="s">
        <v>232</v>
      </c>
      <c r="C206" s="65" t="s">
        <v>2104</v>
      </c>
      <c r="D206" s="66">
        <v>10</v>
      </c>
      <c r="E206" s="67" t="s">
        <v>136</v>
      </c>
      <c r="F206" s="68">
        <v>12</v>
      </c>
      <c r="G206" s="65"/>
      <c r="H206" s="69"/>
      <c r="I206" s="70"/>
      <c r="J206" s="70"/>
      <c r="K206" s="34" t="s">
        <v>65</v>
      </c>
      <c r="L206" s="77">
        <v>206</v>
      </c>
      <c r="M206" s="77"/>
      <c r="N206" s="72"/>
      <c r="O206" s="79" t="s">
        <v>176</v>
      </c>
      <c r="P206" s="81">
        <v>43480.93087962963</v>
      </c>
      <c r="Q206" s="79" t="s">
        <v>404</v>
      </c>
      <c r="R206" s="83" t="s">
        <v>449</v>
      </c>
      <c r="S206" s="79" t="s">
        <v>456</v>
      </c>
      <c r="T206" s="79" t="s">
        <v>467</v>
      </c>
      <c r="U206" s="79"/>
      <c r="V206" s="83" t="s">
        <v>531</v>
      </c>
      <c r="W206" s="81">
        <v>43480.93087962963</v>
      </c>
      <c r="X206" s="83" t="s">
        <v>644</v>
      </c>
      <c r="Y206" s="79"/>
      <c r="Z206" s="79"/>
      <c r="AA206" s="85" t="s">
        <v>756</v>
      </c>
      <c r="AB206" s="79"/>
      <c r="AC206" s="79" t="b">
        <v>0</v>
      </c>
      <c r="AD206" s="79">
        <v>1</v>
      </c>
      <c r="AE206" s="85" t="s">
        <v>775</v>
      </c>
      <c r="AF206" s="79" t="b">
        <v>1</v>
      </c>
      <c r="AG206" s="79" t="s">
        <v>788</v>
      </c>
      <c r="AH206" s="79"/>
      <c r="AI206" s="85" t="s">
        <v>664</v>
      </c>
      <c r="AJ206" s="79" t="b">
        <v>0</v>
      </c>
      <c r="AK206" s="79">
        <v>0</v>
      </c>
      <c r="AL206" s="85" t="s">
        <v>775</v>
      </c>
      <c r="AM206" s="79" t="s">
        <v>804</v>
      </c>
      <c r="AN206" s="79" t="b">
        <v>0</v>
      </c>
      <c r="AO206" s="85" t="s">
        <v>756</v>
      </c>
      <c r="AP206" s="79" t="s">
        <v>176</v>
      </c>
      <c r="AQ206" s="79">
        <v>0</v>
      </c>
      <c r="AR206" s="79">
        <v>0</v>
      </c>
      <c r="AS206" s="79"/>
      <c r="AT206" s="79"/>
      <c r="AU206" s="79"/>
      <c r="AV206" s="79"/>
      <c r="AW206" s="79"/>
      <c r="AX206" s="79"/>
      <c r="AY206" s="79"/>
      <c r="AZ206" s="79"/>
      <c r="BA206">
        <v>10</v>
      </c>
      <c r="BB206" s="78" t="str">
        <f>REPLACE(INDEX(GroupVertices[Group],MATCH(Edges[[#This Row],[Vertex 1]],GroupVertices[Vertex],0)),1,1,"")</f>
        <v>1</v>
      </c>
      <c r="BC206" s="78" t="str">
        <f>REPLACE(INDEX(GroupVertices[Group],MATCH(Edges[[#This Row],[Vertex 2]],GroupVertices[Vertex],0)),1,1,"")</f>
        <v>1</v>
      </c>
      <c r="BD206" s="48">
        <v>2</v>
      </c>
      <c r="BE206" s="49">
        <v>20</v>
      </c>
      <c r="BF206" s="48">
        <v>0</v>
      </c>
      <c r="BG206" s="49">
        <v>0</v>
      </c>
      <c r="BH206" s="48">
        <v>0</v>
      </c>
      <c r="BI206" s="49">
        <v>0</v>
      </c>
      <c r="BJ206" s="48">
        <v>8</v>
      </c>
      <c r="BK206" s="49">
        <v>80</v>
      </c>
      <c r="BL206" s="48">
        <v>10</v>
      </c>
    </row>
    <row r="207" spans="1:64" ht="15">
      <c r="A207" s="64" t="s">
        <v>232</v>
      </c>
      <c r="B207" s="64" t="s">
        <v>232</v>
      </c>
      <c r="C207" s="65" t="s">
        <v>2104</v>
      </c>
      <c r="D207" s="66">
        <v>10</v>
      </c>
      <c r="E207" s="67" t="s">
        <v>136</v>
      </c>
      <c r="F207" s="68">
        <v>12</v>
      </c>
      <c r="G207" s="65"/>
      <c r="H207" s="69"/>
      <c r="I207" s="70"/>
      <c r="J207" s="70"/>
      <c r="K207" s="34" t="s">
        <v>65</v>
      </c>
      <c r="L207" s="77">
        <v>207</v>
      </c>
      <c r="M207" s="77"/>
      <c r="N207" s="72"/>
      <c r="O207" s="79" t="s">
        <v>176</v>
      </c>
      <c r="P207" s="81">
        <v>43483.58045138889</v>
      </c>
      <c r="Q207" s="79" t="s">
        <v>405</v>
      </c>
      <c r="R207" s="83" t="s">
        <v>450</v>
      </c>
      <c r="S207" s="79" t="s">
        <v>456</v>
      </c>
      <c r="T207" s="79"/>
      <c r="U207" s="79"/>
      <c r="V207" s="83" t="s">
        <v>531</v>
      </c>
      <c r="W207" s="81">
        <v>43483.58045138889</v>
      </c>
      <c r="X207" s="83" t="s">
        <v>645</v>
      </c>
      <c r="Y207" s="79"/>
      <c r="Z207" s="79"/>
      <c r="AA207" s="85" t="s">
        <v>757</v>
      </c>
      <c r="AB207" s="79"/>
      <c r="AC207" s="79" t="b">
        <v>0</v>
      </c>
      <c r="AD207" s="79">
        <v>0</v>
      </c>
      <c r="AE207" s="85" t="s">
        <v>775</v>
      </c>
      <c r="AF207" s="79" t="b">
        <v>0</v>
      </c>
      <c r="AG207" s="79" t="s">
        <v>788</v>
      </c>
      <c r="AH207" s="79"/>
      <c r="AI207" s="85" t="s">
        <v>775</v>
      </c>
      <c r="AJ207" s="79" t="b">
        <v>0</v>
      </c>
      <c r="AK207" s="79">
        <v>0</v>
      </c>
      <c r="AL207" s="85" t="s">
        <v>775</v>
      </c>
      <c r="AM207" s="79" t="s">
        <v>806</v>
      </c>
      <c r="AN207" s="79" t="b">
        <v>1</v>
      </c>
      <c r="AO207" s="85" t="s">
        <v>757</v>
      </c>
      <c r="AP207" s="79" t="s">
        <v>176</v>
      </c>
      <c r="AQ207" s="79">
        <v>0</v>
      </c>
      <c r="AR207" s="79">
        <v>0</v>
      </c>
      <c r="AS207" s="79"/>
      <c r="AT207" s="79"/>
      <c r="AU207" s="79"/>
      <c r="AV207" s="79"/>
      <c r="AW207" s="79"/>
      <c r="AX207" s="79"/>
      <c r="AY207" s="79"/>
      <c r="AZ207" s="79"/>
      <c r="BA207">
        <v>10</v>
      </c>
      <c r="BB207" s="78" t="str">
        <f>REPLACE(INDEX(GroupVertices[Group],MATCH(Edges[[#This Row],[Vertex 1]],GroupVertices[Vertex],0)),1,1,"")</f>
        <v>1</v>
      </c>
      <c r="BC207" s="78" t="str">
        <f>REPLACE(INDEX(GroupVertices[Group],MATCH(Edges[[#This Row],[Vertex 2]],GroupVertices[Vertex],0)),1,1,"")</f>
        <v>1</v>
      </c>
      <c r="BD207" s="48">
        <v>0</v>
      </c>
      <c r="BE207" s="49">
        <v>0</v>
      </c>
      <c r="BF207" s="48">
        <v>2</v>
      </c>
      <c r="BG207" s="49">
        <v>10</v>
      </c>
      <c r="BH207" s="48">
        <v>0</v>
      </c>
      <c r="BI207" s="49">
        <v>0</v>
      </c>
      <c r="BJ207" s="48">
        <v>18</v>
      </c>
      <c r="BK207" s="49">
        <v>90</v>
      </c>
      <c r="BL207" s="48">
        <v>20</v>
      </c>
    </row>
    <row r="208" spans="1:64" ht="15">
      <c r="A208" s="64" t="s">
        <v>232</v>
      </c>
      <c r="B208" s="64" t="s">
        <v>232</v>
      </c>
      <c r="C208" s="65" t="s">
        <v>2104</v>
      </c>
      <c r="D208" s="66">
        <v>10</v>
      </c>
      <c r="E208" s="67" t="s">
        <v>136</v>
      </c>
      <c r="F208" s="68">
        <v>12</v>
      </c>
      <c r="G208" s="65"/>
      <c r="H208" s="69"/>
      <c r="I208" s="70"/>
      <c r="J208" s="70"/>
      <c r="K208" s="34" t="s">
        <v>65</v>
      </c>
      <c r="L208" s="77">
        <v>208</v>
      </c>
      <c r="M208" s="77"/>
      <c r="N208" s="72"/>
      <c r="O208" s="79" t="s">
        <v>176</v>
      </c>
      <c r="P208" s="81">
        <v>43483.83091435185</v>
      </c>
      <c r="Q208" s="79" t="s">
        <v>406</v>
      </c>
      <c r="R208" s="83" t="s">
        <v>451</v>
      </c>
      <c r="S208" s="79" t="s">
        <v>456</v>
      </c>
      <c r="T208" s="79"/>
      <c r="U208" s="79"/>
      <c r="V208" s="83" t="s">
        <v>531</v>
      </c>
      <c r="W208" s="81">
        <v>43483.83091435185</v>
      </c>
      <c r="X208" s="83" t="s">
        <v>646</v>
      </c>
      <c r="Y208" s="79"/>
      <c r="Z208" s="79"/>
      <c r="AA208" s="85" t="s">
        <v>758</v>
      </c>
      <c r="AB208" s="79"/>
      <c r="AC208" s="79" t="b">
        <v>0</v>
      </c>
      <c r="AD208" s="79">
        <v>0</v>
      </c>
      <c r="AE208" s="85" t="s">
        <v>775</v>
      </c>
      <c r="AF208" s="79" t="b">
        <v>0</v>
      </c>
      <c r="AG208" s="79" t="s">
        <v>788</v>
      </c>
      <c r="AH208" s="79"/>
      <c r="AI208" s="85" t="s">
        <v>775</v>
      </c>
      <c r="AJ208" s="79" t="b">
        <v>0</v>
      </c>
      <c r="AK208" s="79">
        <v>0</v>
      </c>
      <c r="AL208" s="85" t="s">
        <v>775</v>
      </c>
      <c r="AM208" s="79" t="s">
        <v>806</v>
      </c>
      <c r="AN208" s="79" t="b">
        <v>1</v>
      </c>
      <c r="AO208" s="85" t="s">
        <v>758</v>
      </c>
      <c r="AP208" s="79" t="s">
        <v>176</v>
      </c>
      <c r="AQ208" s="79">
        <v>0</v>
      </c>
      <c r="AR208" s="79">
        <v>0</v>
      </c>
      <c r="AS208" s="79"/>
      <c r="AT208" s="79"/>
      <c r="AU208" s="79"/>
      <c r="AV208" s="79"/>
      <c r="AW208" s="79"/>
      <c r="AX208" s="79"/>
      <c r="AY208" s="79"/>
      <c r="AZ208" s="79"/>
      <c r="BA208">
        <v>10</v>
      </c>
      <c r="BB208" s="78" t="str">
        <f>REPLACE(INDEX(GroupVertices[Group],MATCH(Edges[[#This Row],[Vertex 1]],GroupVertices[Vertex],0)),1,1,"")</f>
        <v>1</v>
      </c>
      <c r="BC208" s="78" t="str">
        <f>REPLACE(INDEX(GroupVertices[Group],MATCH(Edges[[#This Row],[Vertex 2]],GroupVertices[Vertex],0)),1,1,"")</f>
        <v>1</v>
      </c>
      <c r="BD208" s="48">
        <v>1</v>
      </c>
      <c r="BE208" s="49">
        <v>5</v>
      </c>
      <c r="BF208" s="48">
        <v>0</v>
      </c>
      <c r="BG208" s="49">
        <v>0</v>
      </c>
      <c r="BH208" s="48">
        <v>0</v>
      </c>
      <c r="BI208" s="49">
        <v>0</v>
      </c>
      <c r="BJ208" s="48">
        <v>19</v>
      </c>
      <c r="BK208" s="49">
        <v>95</v>
      </c>
      <c r="BL208" s="48">
        <v>20</v>
      </c>
    </row>
    <row r="209" spans="1:64" ht="15">
      <c r="A209" s="64" t="s">
        <v>232</v>
      </c>
      <c r="B209" s="64" t="s">
        <v>241</v>
      </c>
      <c r="C209" s="65" t="s">
        <v>2101</v>
      </c>
      <c r="D209" s="66">
        <v>3</v>
      </c>
      <c r="E209" s="67" t="s">
        <v>132</v>
      </c>
      <c r="F209" s="68">
        <v>35</v>
      </c>
      <c r="G209" s="65"/>
      <c r="H209" s="69"/>
      <c r="I209" s="70"/>
      <c r="J209" s="70"/>
      <c r="K209" s="34" t="s">
        <v>65</v>
      </c>
      <c r="L209" s="77">
        <v>209</v>
      </c>
      <c r="M209" s="77"/>
      <c r="N209" s="72"/>
      <c r="O209" s="79" t="s">
        <v>305</v>
      </c>
      <c r="P209" s="81">
        <v>43487.602847222224</v>
      </c>
      <c r="Q209" s="79" t="s">
        <v>323</v>
      </c>
      <c r="R209" s="79"/>
      <c r="S209" s="79"/>
      <c r="T209" s="79" t="s">
        <v>467</v>
      </c>
      <c r="U209" s="79"/>
      <c r="V209" s="83" t="s">
        <v>531</v>
      </c>
      <c r="W209" s="81">
        <v>43487.602847222224</v>
      </c>
      <c r="X209" s="83" t="s">
        <v>647</v>
      </c>
      <c r="Y209" s="79"/>
      <c r="Z209" s="79"/>
      <c r="AA209" s="85" t="s">
        <v>759</v>
      </c>
      <c r="AB209" s="79"/>
      <c r="AC209" s="79" t="b">
        <v>0</v>
      </c>
      <c r="AD209" s="79">
        <v>0</v>
      </c>
      <c r="AE209" s="85" t="s">
        <v>775</v>
      </c>
      <c r="AF209" s="79" t="b">
        <v>1</v>
      </c>
      <c r="AG209" s="79" t="s">
        <v>788</v>
      </c>
      <c r="AH209" s="79"/>
      <c r="AI209" s="85" t="s">
        <v>790</v>
      </c>
      <c r="AJ209" s="79" t="b">
        <v>0</v>
      </c>
      <c r="AK209" s="79">
        <v>6</v>
      </c>
      <c r="AL209" s="85" t="s">
        <v>670</v>
      </c>
      <c r="AM209" s="79" t="s">
        <v>806</v>
      </c>
      <c r="AN209" s="79" t="b">
        <v>0</v>
      </c>
      <c r="AO209" s="85" t="s">
        <v>670</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2</v>
      </c>
      <c r="BD209" s="48"/>
      <c r="BE209" s="49"/>
      <c r="BF209" s="48"/>
      <c r="BG209" s="49"/>
      <c r="BH209" s="48"/>
      <c r="BI209" s="49"/>
      <c r="BJ209" s="48"/>
      <c r="BK209" s="49"/>
      <c r="BL209" s="48"/>
    </row>
    <row r="210" spans="1:64" ht="15">
      <c r="A210" s="64" t="s">
        <v>232</v>
      </c>
      <c r="B210" s="64" t="s">
        <v>249</v>
      </c>
      <c r="C210" s="65" t="s">
        <v>2101</v>
      </c>
      <c r="D210" s="66">
        <v>3</v>
      </c>
      <c r="E210" s="67" t="s">
        <v>132</v>
      </c>
      <c r="F210" s="68">
        <v>35</v>
      </c>
      <c r="G210" s="65"/>
      <c r="H210" s="69"/>
      <c r="I210" s="70"/>
      <c r="J210" s="70"/>
      <c r="K210" s="34" t="s">
        <v>65</v>
      </c>
      <c r="L210" s="77">
        <v>210</v>
      </c>
      <c r="M210" s="77"/>
      <c r="N210" s="72"/>
      <c r="O210" s="79" t="s">
        <v>305</v>
      </c>
      <c r="P210" s="81">
        <v>43487.602847222224</v>
      </c>
      <c r="Q210" s="79" t="s">
        <v>323</v>
      </c>
      <c r="R210" s="79"/>
      <c r="S210" s="79"/>
      <c r="T210" s="79" t="s">
        <v>467</v>
      </c>
      <c r="U210" s="79"/>
      <c r="V210" s="83" t="s">
        <v>531</v>
      </c>
      <c r="W210" s="81">
        <v>43487.602847222224</v>
      </c>
      <c r="X210" s="83" t="s">
        <v>647</v>
      </c>
      <c r="Y210" s="79"/>
      <c r="Z210" s="79"/>
      <c r="AA210" s="85" t="s">
        <v>759</v>
      </c>
      <c r="AB210" s="79"/>
      <c r="AC210" s="79" t="b">
        <v>0</v>
      </c>
      <c r="AD210" s="79">
        <v>0</v>
      </c>
      <c r="AE210" s="85" t="s">
        <v>775</v>
      </c>
      <c r="AF210" s="79" t="b">
        <v>1</v>
      </c>
      <c r="AG210" s="79" t="s">
        <v>788</v>
      </c>
      <c r="AH210" s="79"/>
      <c r="AI210" s="85" t="s">
        <v>790</v>
      </c>
      <c r="AJ210" s="79" t="b">
        <v>0</v>
      </c>
      <c r="AK210" s="79">
        <v>6</v>
      </c>
      <c r="AL210" s="85" t="s">
        <v>670</v>
      </c>
      <c r="AM210" s="79" t="s">
        <v>806</v>
      </c>
      <c r="AN210" s="79" t="b">
        <v>0</v>
      </c>
      <c r="AO210" s="85" t="s">
        <v>670</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2</v>
      </c>
      <c r="BD210" s="48"/>
      <c r="BE210" s="49"/>
      <c r="BF210" s="48"/>
      <c r="BG210" s="49"/>
      <c r="BH210" s="48"/>
      <c r="BI210" s="49"/>
      <c r="BJ210" s="48"/>
      <c r="BK210" s="49"/>
      <c r="BL210" s="48"/>
    </row>
    <row r="211" spans="1:64" ht="15">
      <c r="A211" s="64" t="s">
        <v>232</v>
      </c>
      <c r="B211" s="64" t="s">
        <v>250</v>
      </c>
      <c r="C211" s="65" t="s">
        <v>2101</v>
      </c>
      <c r="D211" s="66">
        <v>3</v>
      </c>
      <c r="E211" s="67" t="s">
        <v>132</v>
      </c>
      <c r="F211" s="68">
        <v>35</v>
      </c>
      <c r="G211" s="65"/>
      <c r="H211" s="69"/>
      <c r="I211" s="70"/>
      <c r="J211" s="70"/>
      <c r="K211" s="34" t="s">
        <v>65</v>
      </c>
      <c r="L211" s="77">
        <v>211</v>
      </c>
      <c r="M211" s="77"/>
      <c r="N211" s="72"/>
      <c r="O211" s="79" t="s">
        <v>305</v>
      </c>
      <c r="P211" s="81">
        <v>43487.602847222224</v>
      </c>
      <c r="Q211" s="79" t="s">
        <v>323</v>
      </c>
      <c r="R211" s="79"/>
      <c r="S211" s="79"/>
      <c r="T211" s="79" t="s">
        <v>467</v>
      </c>
      <c r="U211" s="79"/>
      <c r="V211" s="83" t="s">
        <v>531</v>
      </c>
      <c r="W211" s="81">
        <v>43487.602847222224</v>
      </c>
      <c r="X211" s="83" t="s">
        <v>647</v>
      </c>
      <c r="Y211" s="79"/>
      <c r="Z211" s="79"/>
      <c r="AA211" s="85" t="s">
        <v>759</v>
      </c>
      <c r="AB211" s="79"/>
      <c r="AC211" s="79" t="b">
        <v>0</v>
      </c>
      <c r="AD211" s="79">
        <v>0</v>
      </c>
      <c r="AE211" s="85" t="s">
        <v>775</v>
      </c>
      <c r="AF211" s="79" t="b">
        <v>1</v>
      </c>
      <c r="AG211" s="79" t="s">
        <v>788</v>
      </c>
      <c r="AH211" s="79"/>
      <c r="AI211" s="85" t="s">
        <v>790</v>
      </c>
      <c r="AJ211" s="79" t="b">
        <v>0</v>
      </c>
      <c r="AK211" s="79">
        <v>6</v>
      </c>
      <c r="AL211" s="85" t="s">
        <v>670</v>
      </c>
      <c r="AM211" s="79" t="s">
        <v>806</v>
      </c>
      <c r="AN211" s="79" t="b">
        <v>0</v>
      </c>
      <c r="AO211" s="85" t="s">
        <v>670</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2</v>
      </c>
      <c r="BD211" s="48"/>
      <c r="BE211" s="49"/>
      <c r="BF211" s="48"/>
      <c r="BG211" s="49"/>
      <c r="BH211" s="48"/>
      <c r="BI211" s="49"/>
      <c r="BJ211" s="48"/>
      <c r="BK211" s="49"/>
      <c r="BL211" s="48"/>
    </row>
    <row r="212" spans="1:64" ht="15">
      <c r="A212" s="64" t="s">
        <v>232</v>
      </c>
      <c r="B212" s="64" t="s">
        <v>227</v>
      </c>
      <c r="C212" s="65" t="s">
        <v>2101</v>
      </c>
      <c r="D212" s="66">
        <v>3</v>
      </c>
      <c r="E212" s="67" t="s">
        <v>132</v>
      </c>
      <c r="F212" s="68">
        <v>35</v>
      </c>
      <c r="G212" s="65"/>
      <c r="H212" s="69"/>
      <c r="I212" s="70"/>
      <c r="J212" s="70"/>
      <c r="K212" s="34" t="s">
        <v>66</v>
      </c>
      <c r="L212" s="77">
        <v>212</v>
      </c>
      <c r="M212" s="77"/>
      <c r="N212" s="72"/>
      <c r="O212" s="79" t="s">
        <v>305</v>
      </c>
      <c r="P212" s="81">
        <v>43487.602847222224</v>
      </c>
      <c r="Q212" s="79" t="s">
        <v>323</v>
      </c>
      <c r="R212" s="79"/>
      <c r="S212" s="79"/>
      <c r="T212" s="79" t="s">
        <v>467</v>
      </c>
      <c r="U212" s="79"/>
      <c r="V212" s="83" t="s">
        <v>531</v>
      </c>
      <c r="W212" s="81">
        <v>43487.602847222224</v>
      </c>
      <c r="X212" s="83" t="s">
        <v>647</v>
      </c>
      <c r="Y212" s="79"/>
      <c r="Z212" s="79"/>
      <c r="AA212" s="85" t="s">
        <v>759</v>
      </c>
      <c r="AB212" s="79"/>
      <c r="AC212" s="79" t="b">
        <v>0</v>
      </c>
      <c r="AD212" s="79">
        <v>0</v>
      </c>
      <c r="AE212" s="85" t="s">
        <v>775</v>
      </c>
      <c r="AF212" s="79" t="b">
        <v>1</v>
      </c>
      <c r="AG212" s="79" t="s">
        <v>788</v>
      </c>
      <c r="AH212" s="79"/>
      <c r="AI212" s="85" t="s">
        <v>790</v>
      </c>
      <c r="AJ212" s="79" t="b">
        <v>0</v>
      </c>
      <c r="AK212" s="79">
        <v>6</v>
      </c>
      <c r="AL212" s="85" t="s">
        <v>670</v>
      </c>
      <c r="AM212" s="79" t="s">
        <v>806</v>
      </c>
      <c r="AN212" s="79" t="b">
        <v>0</v>
      </c>
      <c r="AO212" s="85" t="s">
        <v>670</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2</v>
      </c>
      <c r="BD212" s="48">
        <v>1</v>
      </c>
      <c r="BE212" s="49">
        <v>5.2631578947368425</v>
      </c>
      <c r="BF212" s="48">
        <v>0</v>
      </c>
      <c r="BG212" s="49">
        <v>0</v>
      </c>
      <c r="BH212" s="48">
        <v>0</v>
      </c>
      <c r="BI212" s="49">
        <v>0</v>
      </c>
      <c r="BJ212" s="48">
        <v>18</v>
      </c>
      <c r="BK212" s="49">
        <v>94.73684210526316</v>
      </c>
      <c r="BL212" s="48">
        <v>19</v>
      </c>
    </row>
    <row r="213" spans="1:64" ht="15">
      <c r="A213" s="64" t="s">
        <v>240</v>
      </c>
      <c r="B213" s="64" t="s">
        <v>232</v>
      </c>
      <c r="C213" s="65" t="s">
        <v>2101</v>
      </c>
      <c r="D213" s="66">
        <v>3</v>
      </c>
      <c r="E213" s="67" t="s">
        <v>132</v>
      </c>
      <c r="F213" s="68">
        <v>35</v>
      </c>
      <c r="G213" s="65"/>
      <c r="H213" s="69"/>
      <c r="I213" s="70"/>
      <c r="J213" s="70"/>
      <c r="K213" s="34" t="s">
        <v>66</v>
      </c>
      <c r="L213" s="77">
        <v>213</v>
      </c>
      <c r="M213" s="77"/>
      <c r="N213" s="72"/>
      <c r="O213" s="79" t="s">
        <v>305</v>
      </c>
      <c r="P213" s="81">
        <v>43479.808530092596</v>
      </c>
      <c r="Q213" s="79" t="s">
        <v>400</v>
      </c>
      <c r="R213" s="79"/>
      <c r="S213" s="79"/>
      <c r="T213" s="79" t="s">
        <v>495</v>
      </c>
      <c r="U213" s="79"/>
      <c r="V213" s="83" t="s">
        <v>537</v>
      </c>
      <c r="W213" s="81">
        <v>43479.808530092596</v>
      </c>
      <c r="X213" s="83" t="s">
        <v>648</v>
      </c>
      <c r="Y213" s="79"/>
      <c r="Z213" s="79"/>
      <c r="AA213" s="85" t="s">
        <v>760</v>
      </c>
      <c r="AB213" s="79"/>
      <c r="AC213" s="79" t="b">
        <v>0</v>
      </c>
      <c r="AD213" s="79">
        <v>0</v>
      </c>
      <c r="AE213" s="85" t="s">
        <v>775</v>
      </c>
      <c r="AF213" s="79" t="b">
        <v>0</v>
      </c>
      <c r="AG213" s="79" t="s">
        <v>788</v>
      </c>
      <c r="AH213" s="79"/>
      <c r="AI213" s="85" t="s">
        <v>775</v>
      </c>
      <c r="AJ213" s="79" t="b">
        <v>0</v>
      </c>
      <c r="AK213" s="79">
        <v>0</v>
      </c>
      <c r="AL213" s="85" t="s">
        <v>746</v>
      </c>
      <c r="AM213" s="79" t="s">
        <v>805</v>
      </c>
      <c r="AN213" s="79" t="b">
        <v>0</v>
      </c>
      <c r="AO213" s="85" t="s">
        <v>746</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2</v>
      </c>
      <c r="BC213" s="78" t="str">
        <f>REPLACE(INDEX(GroupVertices[Group],MATCH(Edges[[#This Row],[Vertex 2]],GroupVertices[Vertex],0)),1,1,"")</f>
        <v>1</v>
      </c>
      <c r="BD213" s="48"/>
      <c r="BE213" s="49"/>
      <c r="BF213" s="48"/>
      <c r="BG213" s="49"/>
      <c r="BH213" s="48"/>
      <c r="BI213" s="49"/>
      <c r="BJ213" s="48"/>
      <c r="BK213" s="49"/>
      <c r="BL213" s="48"/>
    </row>
    <row r="214" spans="1:64" ht="15">
      <c r="A214" s="64" t="s">
        <v>240</v>
      </c>
      <c r="B214" s="64" t="s">
        <v>239</v>
      </c>
      <c r="C214" s="65" t="s">
        <v>2101</v>
      </c>
      <c r="D214" s="66">
        <v>3</v>
      </c>
      <c r="E214" s="67" t="s">
        <v>132</v>
      </c>
      <c r="F214" s="68">
        <v>35</v>
      </c>
      <c r="G214" s="65"/>
      <c r="H214" s="69"/>
      <c r="I214" s="70"/>
      <c r="J214" s="70"/>
      <c r="K214" s="34" t="s">
        <v>65</v>
      </c>
      <c r="L214" s="77">
        <v>214</v>
      </c>
      <c r="M214" s="77"/>
      <c r="N214" s="72"/>
      <c r="O214" s="79" t="s">
        <v>305</v>
      </c>
      <c r="P214" s="81">
        <v>43479.808530092596</v>
      </c>
      <c r="Q214" s="79" t="s">
        <v>400</v>
      </c>
      <c r="R214" s="79"/>
      <c r="S214" s="79"/>
      <c r="T214" s="79" t="s">
        <v>495</v>
      </c>
      <c r="U214" s="79"/>
      <c r="V214" s="83" t="s">
        <v>537</v>
      </c>
      <c r="W214" s="81">
        <v>43479.808530092596</v>
      </c>
      <c r="X214" s="83" t="s">
        <v>648</v>
      </c>
      <c r="Y214" s="79"/>
      <c r="Z214" s="79"/>
      <c r="AA214" s="85" t="s">
        <v>760</v>
      </c>
      <c r="AB214" s="79"/>
      <c r="AC214" s="79" t="b">
        <v>0</v>
      </c>
      <c r="AD214" s="79">
        <v>0</v>
      </c>
      <c r="AE214" s="85" t="s">
        <v>775</v>
      </c>
      <c r="AF214" s="79" t="b">
        <v>0</v>
      </c>
      <c r="AG214" s="79" t="s">
        <v>788</v>
      </c>
      <c r="AH214" s="79"/>
      <c r="AI214" s="85" t="s">
        <v>775</v>
      </c>
      <c r="AJ214" s="79" t="b">
        <v>0</v>
      </c>
      <c r="AK214" s="79">
        <v>0</v>
      </c>
      <c r="AL214" s="85" t="s">
        <v>746</v>
      </c>
      <c r="AM214" s="79" t="s">
        <v>805</v>
      </c>
      <c r="AN214" s="79" t="b">
        <v>0</v>
      </c>
      <c r="AO214" s="85" t="s">
        <v>746</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2</v>
      </c>
      <c r="BC214" s="78" t="str">
        <f>REPLACE(INDEX(GroupVertices[Group],MATCH(Edges[[#This Row],[Vertex 2]],GroupVertices[Vertex],0)),1,1,"")</f>
        <v>2</v>
      </c>
      <c r="BD214" s="48">
        <v>3</v>
      </c>
      <c r="BE214" s="49">
        <v>13.636363636363637</v>
      </c>
      <c r="BF214" s="48">
        <v>0</v>
      </c>
      <c r="BG214" s="49">
        <v>0</v>
      </c>
      <c r="BH214" s="48">
        <v>0</v>
      </c>
      <c r="BI214" s="49">
        <v>0</v>
      </c>
      <c r="BJ214" s="48">
        <v>19</v>
      </c>
      <c r="BK214" s="49">
        <v>86.36363636363636</v>
      </c>
      <c r="BL214" s="48">
        <v>22</v>
      </c>
    </row>
    <row r="215" spans="1:64" ht="15">
      <c r="A215" s="64" t="s">
        <v>241</v>
      </c>
      <c r="B215" s="64" t="s">
        <v>249</v>
      </c>
      <c r="C215" s="65" t="s">
        <v>2101</v>
      </c>
      <c r="D215" s="66">
        <v>3</v>
      </c>
      <c r="E215" s="67" t="s">
        <v>132</v>
      </c>
      <c r="F215" s="68">
        <v>35</v>
      </c>
      <c r="G215" s="65"/>
      <c r="H215" s="69"/>
      <c r="I215" s="70"/>
      <c r="J215" s="70"/>
      <c r="K215" s="34" t="s">
        <v>65</v>
      </c>
      <c r="L215" s="77">
        <v>215</v>
      </c>
      <c r="M215" s="77"/>
      <c r="N215" s="72"/>
      <c r="O215" s="79" t="s">
        <v>305</v>
      </c>
      <c r="P215" s="81">
        <v>43486.73658564815</v>
      </c>
      <c r="Q215" s="79" t="s">
        <v>323</v>
      </c>
      <c r="R215" s="79"/>
      <c r="S215" s="79"/>
      <c r="T215" s="79" t="s">
        <v>467</v>
      </c>
      <c r="U215" s="79"/>
      <c r="V215" s="83" t="s">
        <v>538</v>
      </c>
      <c r="W215" s="81">
        <v>43486.73658564815</v>
      </c>
      <c r="X215" s="83" t="s">
        <v>649</v>
      </c>
      <c r="Y215" s="79"/>
      <c r="Z215" s="79"/>
      <c r="AA215" s="85" t="s">
        <v>761</v>
      </c>
      <c r="AB215" s="79"/>
      <c r="AC215" s="79" t="b">
        <v>0</v>
      </c>
      <c r="AD215" s="79">
        <v>0</v>
      </c>
      <c r="AE215" s="85" t="s">
        <v>775</v>
      </c>
      <c r="AF215" s="79" t="b">
        <v>1</v>
      </c>
      <c r="AG215" s="79" t="s">
        <v>788</v>
      </c>
      <c r="AH215" s="79"/>
      <c r="AI215" s="85" t="s">
        <v>790</v>
      </c>
      <c r="AJ215" s="79" t="b">
        <v>0</v>
      </c>
      <c r="AK215" s="79">
        <v>4</v>
      </c>
      <c r="AL215" s="85" t="s">
        <v>670</v>
      </c>
      <c r="AM215" s="79" t="s">
        <v>804</v>
      </c>
      <c r="AN215" s="79" t="b">
        <v>0</v>
      </c>
      <c r="AO215" s="85" t="s">
        <v>670</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2</v>
      </c>
      <c r="BD215" s="48"/>
      <c r="BE215" s="49"/>
      <c r="BF215" s="48"/>
      <c r="BG215" s="49"/>
      <c r="BH215" s="48"/>
      <c r="BI215" s="49"/>
      <c r="BJ215" s="48"/>
      <c r="BK215" s="49"/>
      <c r="BL215" s="48"/>
    </row>
    <row r="216" spans="1:64" ht="15">
      <c r="A216" s="64" t="s">
        <v>241</v>
      </c>
      <c r="B216" s="64" t="s">
        <v>250</v>
      </c>
      <c r="C216" s="65" t="s">
        <v>2101</v>
      </c>
      <c r="D216" s="66">
        <v>3</v>
      </c>
      <c r="E216" s="67" t="s">
        <v>132</v>
      </c>
      <c r="F216" s="68">
        <v>35</v>
      </c>
      <c r="G216" s="65"/>
      <c r="H216" s="69"/>
      <c r="I216" s="70"/>
      <c r="J216" s="70"/>
      <c r="K216" s="34" t="s">
        <v>65</v>
      </c>
      <c r="L216" s="77">
        <v>216</v>
      </c>
      <c r="M216" s="77"/>
      <c r="N216" s="72"/>
      <c r="O216" s="79" t="s">
        <v>305</v>
      </c>
      <c r="P216" s="81">
        <v>43486.73658564815</v>
      </c>
      <c r="Q216" s="79" t="s">
        <v>323</v>
      </c>
      <c r="R216" s="79"/>
      <c r="S216" s="79"/>
      <c r="T216" s="79" t="s">
        <v>467</v>
      </c>
      <c r="U216" s="79"/>
      <c r="V216" s="83" t="s">
        <v>538</v>
      </c>
      <c r="W216" s="81">
        <v>43486.73658564815</v>
      </c>
      <c r="X216" s="83" t="s">
        <v>649</v>
      </c>
      <c r="Y216" s="79"/>
      <c r="Z216" s="79"/>
      <c r="AA216" s="85" t="s">
        <v>761</v>
      </c>
      <c r="AB216" s="79"/>
      <c r="AC216" s="79" t="b">
        <v>0</v>
      </c>
      <c r="AD216" s="79">
        <v>0</v>
      </c>
      <c r="AE216" s="85" t="s">
        <v>775</v>
      </c>
      <c r="AF216" s="79" t="b">
        <v>1</v>
      </c>
      <c r="AG216" s="79" t="s">
        <v>788</v>
      </c>
      <c r="AH216" s="79"/>
      <c r="AI216" s="85" t="s">
        <v>790</v>
      </c>
      <c r="AJ216" s="79" t="b">
        <v>0</v>
      </c>
      <c r="AK216" s="79">
        <v>4</v>
      </c>
      <c r="AL216" s="85" t="s">
        <v>670</v>
      </c>
      <c r="AM216" s="79" t="s">
        <v>804</v>
      </c>
      <c r="AN216" s="79" t="b">
        <v>0</v>
      </c>
      <c r="AO216" s="85" t="s">
        <v>670</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241</v>
      </c>
      <c r="B217" s="64" t="s">
        <v>227</v>
      </c>
      <c r="C217" s="65" t="s">
        <v>2101</v>
      </c>
      <c r="D217" s="66">
        <v>3</v>
      </c>
      <c r="E217" s="67" t="s">
        <v>132</v>
      </c>
      <c r="F217" s="68">
        <v>35</v>
      </c>
      <c r="G217" s="65"/>
      <c r="H217" s="69"/>
      <c r="I217" s="70"/>
      <c r="J217" s="70"/>
      <c r="K217" s="34" t="s">
        <v>66</v>
      </c>
      <c r="L217" s="77">
        <v>217</v>
      </c>
      <c r="M217" s="77"/>
      <c r="N217" s="72"/>
      <c r="O217" s="79" t="s">
        <v>305</v>
      </c>
      <c r="P217" s="81">
        <v>43486.73658564815</v>
      </c>
      <c r="Q217" s="79" t="s">
        <v>323</v>
      </c>
      <c r="R217" s="79"/>
      <c r="S217" s="79"/>
      <c r="T217" s="79" t="s">
        <v>467</v>
      </c>
      <c r="U217" s="79"/>
      <c r="V217" s="83" t="s">
        <v>538</v>
      </c>
      <c r="W217" s="81">
        <v>43486.73658564815</v>
      </c>
      <c r="X217" s="83" t="s">
        <v>649</v>
      </c>
      <c r="Y217" s="79"/>
      <c r="Z217" s="79"/>
      <c r="AA217" s="85" t="s">
        <v>761</v>
      </c>
      <c r="AB217" s="79"/>
      <c r="AC217" s="79" t="b">
        <v>0</v>
      </c>
      <c r="AD217" s="79">
        <v>0</v>
      </c>
      <c r="AE217" s="85" t="s">
        <v>775</v>
      </c>
      <c r="AF217" s="79" t="b">
        <v>1</v>
      </c>
      <c r="AG217" s="79" t="s">
        <v>788</v>
      </c>
      <c r="AH217" s="79"/>
      <c r="AI217" s="85" t="s">
        <v>790</v>
      </c>
      <c r="AJ217" s="79" t="b">
        <v>0</v>
      </c>
      <c r="AK217" s="79">
        <v>4</v>
      </c>
      <c r="AL217" s="85" t="s">
        <v>670</v>
      </c>
      <c r="AM217" s="79" t="s">
        <v>804</v>
      </c>
      <c r="AN217" s="79" t="b">
        <v>0</v>
      </c>
      <c r="AO217" s="85" t="s">
        <v>670</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2</v>
      </c>
      <c r="BC217" s="78" t="str">
        <f>REPLACE(INDEX(GroupVertices[Group],MATCH(Edges[[#This Row],[Vertex 2]],GroupVertices[Vertex],0)),1,1,"")</f>
        <v>2</v>
      </c>
      <c r="BD217" s="48">
        <v>1</v>
      </c>
      <c r="BE217" s="49">
        <v>5.2631578947368425</v>
      </c>
      <c r="BF217" s="48">
        <v>0</v>
      </c>
      <c r="BG217" s="49">
        <v>0</v>
      </c>
      <c r="BH217" s="48">
        <v>0</v>
      </c>
      <c r="BI217" s="49">
        <v>0</v>
      </c>
      <c r="BJ217" s="48">
        <v>18</v>
      </c>
      <c r="BK217" s="49">
        <v>94.73684210526316</v>
      </c>
      <c r="BL217" s="48">
        <v>19</v>
      </c>
    </row>
    <row r="218" spans="1:64" ht="15">
      <c r="A218" s="64" t="s">
        <v>227</v>
      </c>
      <c r="B218" s="64" t="s">
        <v>241</v>
      </c>
      <c r="C218" s="65" t="s">
        <v>2102</v>
      </c>
      <c r="D218" s="66">
        <v>4.4</v>
      </c>
      <c r="E218" s="67" t="s">
        <v>136</v>
      </c>
      <c r="F218" s="68">
        <v>30.4</v>
      </c>
      <c r="G218" s="65"/>
      <c r="H218" s="69"/>
      <c r="I218" s="70"/>
      <c r="J218" s="70"/>
      <c r="K218" s="34" t="s">
        <v>66</v>
      </c>
      <c r="L218" s="77">
        <v>218</v>
      </c>
      <c r="M218" s="77"/>
      <c r="N218" s="72"/>
      <c r="O218" s="79" t="s">
        <v>305</v>
      </c>
      <c r="P218" s="81">
        <v>43486.7049537037</v>
      </c>
      <c r="Q218" s="79" t="s">
        <v>324</v>
      </c>
      <c r="R218" s="83" t="s">
        <v>416</v>
      </c>
      <c r="S218" s="79" t="s">
        <v>456</v>
      </c>
      <c r="T218" s="79" t="s">
        <v>467</v>
      </c>
      <c r="U218" s="79"/>
      <c r="V218" s="83" t="s">
        <v>526</v>
      </c>
      <c r="W218" s="81">
        <v>43486.7049537037</v>
      </c>
      <c r="X218" s="83" t="s">
        <v>558</v>
      </c>
      <c r="Y218" s="79"/>
      <c r="Z218" s="79"/>
      <c r="AA218" s="85" t="s">
        <v>670</v>
      </c>
      <c r="AB218" s="79"/>
      <c r="AC218" s="79" t="b">
        <v>0</v>
      </c>
      <c r="AD218" s="79">
        <v>8</v>
      </c>
      <c r="AE218" s="85" t="s">
        <v>775</v>
      </c>
      <c r="AF218" s="79" t="b">
        <v>1</v>
      </c>
      <c r="AG218" s="79" t="s">
        <v>788</v>
      </c>
      <c r="AH218" s="79"/>
      <c r="AI218" s="85" t="s">
        <v>790</v>
      </c>
      <c r="AJ218" s="79" t="b">
        <v>0</v>
      </c>
      <c r="AK218" s="79">
        <v>4</v>
      </c>
      <c r="AL218" s="85" t="s">
        <v>775</v>
      </c>
      <c r="AM218" s="79" t="s">
        <v>806</v>
      </c>
      <c r="AN218" s="79" t="b">
        <v>0</v>
      </c>
      <c r="AO218" s="85" t="s">
        <v>670</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227</v>
      </c>
      <c r="B219" s="64" t="s">
        <v>241</v>
      </c>
      <c r="C219" s="65" t="s">
        <v>2102</v>
      </c>
      <c r="D219" s="66">
        <v>4.4</v>
      </c>
      <c r="E219" s="67" t="s">
        <v>136</v>
      </c>
      <c r="F219" s="68">
        <v>30.4</v>
      </c>
      <c r="G219" s="65"/>
      <c r="H219" s="69"/>
      <c r="I219" s="70"/>
      <c r="J219" s="70"/>
      <c r="K219" s="34" t="s">
        <v>66</v>
      </c>
      <c r="L219" s="77">
        <v>219</v>
      </c>
      <c r="M219" s="77"/>
      <c r="N219" s="72"/>
      <c r="O219" s="79" t="s">
        <v>305</v>
      </c>
      <c r="P219" s="81">
        <v>43486.74605324074</v>
      </c>
      <c r="Q219" s="79" t="s">
        <v>325</v>
      </c>
      <c r="R219" s="83" t="s">
        <v>417</v>
      </c>
      <c r="S219" s="79" t="s">
        <v>456</v>
      </c>
      <c r="T219" s="79"/>
      <c r="U219" s="79"/>
      <c r="V219" s="83" t="s">
        <v>526</v>
      </c>
      <c r="W219" s="81">
        <v>43486.74605324074</v>
      </c>
      <c r="X219" s="83" t="s">
        <v>559</v>
      </c>
      <c r="Y219" s="79"/>
      <c r="Z219" s="79"/>
      <c r="AA219" s="85" t="s">
        <v>671</v>
      </c>
      <c r="AB219" s="85" t="s">
        <v>673</v>
      </c>
      <c r="AC219" s="79" t="b">
        <v>0</v>
      </c>
      <c r="AD219" s="79">
        <v>0</v>
      </c>
      <c r="AE219" s="85" t="s">
        <v>777</v>
      </c>
      <c r="AF219" s="79" t="b">
        <v>0</v>
      </c>
      <c r="AG219" s="79" t="s">
        <v>788</v>
      </c>
      <c r="AH219" s="79"/>
      <c r="AI219" s="85" t="s">
        <v>775</v>
      </c>
      <c r="AJ219" s="79" t="b">
        <v>0</v>
      </c>
      <c r="AK219" s="79">
        <v>0</v>
      </c>
      <c r="AL219" s="85" t="s">
        <v>775</v>
      </c>
      <c r="AM219" s="79" t="s">
        <v>806</v>
      </c>
      <c r="AN219" s="79" t="b">
        <v>1</v>
      </c>
      <c r="AO219" s="85" t="s">
        <v>673</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240</v>
      </c>
      <c r="B220" s="64" t="s">
        <v>241</v>
      </c>
      <c r="C220" s="65" t="s">
        <v>2101</v>
      </c>
      <c r="D220" s="66">
        <v>3</v>
      </c>
      <c r="E220" s="67" t="s">
        <v>132</v>
      </c>
      <c r="F220" s="68">
        <v>35</v>
      </c>
      <c r="G220" s="65"/>
      <c r="H220" s="69"/>
      <c r="I220" s="70"/>
      <c r="J220" s="70"/>
      <c r="K220" s="34" t="s">
        <v>65</v>
      </c>
      <c r="L220" s="77">
        <v>220</v>
      </c>
      <c r="M220" s="77"/>
      <c r="N220" s="72"/>
      <c r="O220" s="79" t="s">
        <v>305</v>
      </c>
      <c r="P220" s="81">
        <v>43487.66523148148</v>
      </c>
      <c r="Q220" s="79" t="s">
        <v>323</v>
      </c>
      <c r="R220" s="79"/>
      <c r="S220" s="79"/>
      <c r="T220" s="79" t="s">
        <v>467</v>
      </c>
      <c r="U220" s="79"/>
      <c r="V220" s="83" t="s">
        <v>537</v>
      </c>
      <c r="W220" s="81">
        <v>43487.66523148148</v>
      </c>
      <c r="X220" s="83" t="s">
        <v>650</v>
      </c>
      <c r="Y220" s="79"/>
      <c r="Z220" s="79"/>
      <c r="AA220" s="85" t="s">
        <v>762</v>
      </c>
      <c r="AB220" s="79"/>
      <c r="AC220" s="79" t="b">
        <v>0</v>
      </c>
      <c r="AD220" s="79">
        <v>0</v>
      </c>
      <c r="AE220" s="85" t="s">
        <v>775</v>
      </c>
      <c r="AF220" s="79" t="b">
        <v>1</v>
      </c>
      <c r="AG220" s="79" t="s">
        <v>788</v>
      </c>
      <c r="AH220" s="79"/>
      <c r="AI220" s="85" t="s">
        <v>790</v>
      </c>
      <c r="AJ220" s="79" t="b">
        <v>0</v>
      </c>
      <c r="AK220" s="79">
        <v>6</v>
      </c>
      <c r="AL220" s="85" t="s">
        <v>670</v>
      </c>
      <c r="AM220" s="79" t="s">
        <v>812</v>
      </c>
      <c r="AN220" s="79" t="b">
        <v>0</v>
      </c>
      <c r="AO220" s="85" t="s">
        <v>670</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2</v>
      </c>
      <c r="BC220" s="78" t="str">
        <f>REPLACE(INDEX(GroupVertices[Group],MATCH(Edges[[#This Row],[Vertex 2]],GroupVertices[Vertex],0)),1,1,"")</f>
        <v>2</v>
      </c>
      <c r="BD220" s="48"/>
      <c r="BE220" s="49"/>
      <c r="BF220" s="48"/>
      <c r="BG220" s="49"/>
      <c r="BH220" s="48"/>
      <c r="BI220" s="49"/>
      <c r="BJ220" s="48"/>
      <c r="BK220" s="49"/>
      <c r="BL220" s="48"/>
    </row>
    <row r="221" spans="1:64" ht="15">
      <c r="A221" s="64" t="s">
        <v>227</v>
      </c>
      <c r="B221" s="64" t="s">
        <v>249</v>
      </c>
      <c r="C221" s="65" t="s">
        <v>2102</v>
      </c>
      <c r="D221" s="66">
        <v>4.4</v>
      </c>
      <c r="E221" s="67" t="s">
        <v>136</v>
      </c>
      <c r="F221" s="68">
        <v>30.4</v>
      </c>
      <c r="G221" s="65"/>
      <c r="H221" s="69"/>
      <c r="I221" s="70"/>
      <c r="J221" s="70"/>
      <c r="K221" s="34" t="s">
        <v>65</v>
      </c>
      <c r="L221" s="77">
        <v>221</v>
      </c>
      <c r="M221" s="77"/>
      <c r="N221" s="72"/>
      <c r="O221" s="79" t="s">
        <v>305</v>
      </c>
      <c r="P221" s="81">
        <v>43486.7049537037</v>
      </c>
      <c r="Q221" s="79" t="s">
        <v>324</v>
      </c>
      <c r="R221" s="83" t="s">
        <v>416</v>
      </c>
      <c r="S221" s="79" t="s">
        <v>456</v>
      </c>
      <c r="T221" s="79" t="s">
        <v>467</v>
      </c>
      <c r="U221" s="79"/>
      <c r="V221" s="83" t="s">
        <v>526</v>
      </c>
      <c r="W221" s="81">
        <v>43486.7049537037</v>
      </c>
      <c r="X221" s="83" t="s">
        <v>558</v>
      </c>
      <c r="Y221" s="79"/>
      <c r="Z221" s="79"/>
      <c r="AA221" s="85" t="s">
        <v>670</v>
      </c>
      <c r="AB221" s="79"/>
      <c r="AC221" s="79" t="b">
        <v>0</v>
      </c>
      <c r="AD221" s="79">
        <v>8</v>
      </c>
      <c r="AE221" s="85" t="s">
        <v>775</v>
      </c>
      <c r="AF221" s="79" t="b">
        <v>1</v>
      </c>
      <c r="AG221" s="79" t="s">
        <v>788</v>
      </c>
      <c r="AH221" s="79"/>
      <c r="AI221" s="85" t="s">
        <v>790</v>
      </c>
      <c r="AJ221" s="79" t="b">
        <v>0</v>
      </c>
      <c r="AK221" s="79">
        <v>4</v>
      </c>
      <c r="AL221" s="85" t="s">
        <v>775</v>
      </c>
      <c r="AM221" s="79" t="s">
        <v>806</v>
      </c>
      <c r="AN221" s="79" t="b">
        <v>0</v>
      </c>
      <c r="AO221" s="85" t="s">
        <v>670</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2</v>
      </c>
      <c r="BC221" s="78" t="str">
        <f>REPLACE(INDEX(GroupVertices[Group],MATCH(Edges[[#This Row],[Vertex 2]],GroupVertices[Vertex],0)),1,1,"")</f>
        <v>2</v>
      </c>
      <c r="BD221" s="48"/>
      <c r="BE221" s="49"/>
      <c r="BF221" s="48"/>
      <c r="BG221" s="49"/>
      <c r="BH221" s="48"/>
      <c r="BI221" s="49"/>
      <c r="BJ221" s="48"/>
      <c r="BK221" s="49"/>
      <c r="BL221" s="48"/>
    </row>
    <row r="222" spans="1:64" ht="15">
      <c r="A222" s="64" t="s">
        <v>227</v>
      </c>
      <c r="B222" s="64" t="s">
        <v>249</v>
      </c>
      <c r="C222" s="65" t="s">
        <v>2102</v>
      </c>
      <c r="D222" s="66">
        <v>4.4</v>
      </c>
      <c r="E222" s="67" t="s">
        <v>136</v>
      </c>
      <c r="F222" s="68">
        <v>30.4</v>
      </c>
      <c r="G222" s="65"/>
      <c r="H222" s="69"/>
      <c r="I222" s="70"/>
      <c r="J222" s="70"/>
      <c r="K222" s="34" t="s">
        <v>65</v>
      </c>
      <c r="L222" s="77">
        <v>222</v>
      </c>
      <c r="M222" s="77"/>
      <c r="N222" s="72"/>
      <c r="O222" s="79" t="s">
        <v>305</v>
      </c>
      <c r="P222" s="81">
        <v>43486.74605324074</v>
      </c>
      <c r="Q222" s="79" t="s">
        <v>325</v>
      </c>
      <c r="R222" s="83" t="s">
        <v>417</v>
      </c>
      <c r="S222" s="79" t="s">
        <v>456</v>
      </c>
      <c r="T222" s="79"/>
      <c r="U222" s="79"/>
      <c r="V222" s="83" t="s">
        <v>526</v>
      </c>
      <c r="W222" s="81">
        <v>43486.74605324074</v>
      </c>
      <c r="X222" s="83" t="s">
        <v>559</v>
      </c>
      <c r="Y222" s="79"/>
      <c r="Z222" s="79"/>
      <c r="AA222" s="85" t="s">
        <v>671</v>
      </c>
      <c r="AB222" s="85" t="s">
        <v>673</v>
      </c>
      <c r="AC222" s="79" t="b">
        <v>0</v>
      </c>
      <c r="AD222" s="79">
        <v>0</v>
      </c>
      <c r="AE222" s="85" t="s">
        <v>777</v>
      </c>
      <c r="AF222" s="79" t="b">
        <v>0</v>
      </c>
      <c r="AG222" s="79" t="s">
        <v>788</v>
      </c>
      <c r="AH222" s="79"/>
      <c r="AI222" s="85" t="s">
        <v>775</v>
      </c>
      <c r="AJ222" s="79" t="b">
        <v>0</v>
      </c>
      <c r="AK222" s="79">
        <v>0</v>
      </c>
      <c r="AL222" s="85" t="s">
        <v>775</v>
      </c>
      <c r="AM222" s="79" t="s">
        <v>806</v>
      </c>
      <c r="AN222" s="79" t="b">
        <v>1</v>
      </c>
      <c r="AO222" s="85" t="s">
        <v>673</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240</v>
      </c>
      <c r="B223" s="64" t="s">
        <v>249</v>
      </c>
      <c r="C223" s="65" t="s">
        <v>2101</v>
      </c>
      <c r="D223" s="66">
        <v>3</v>
      </c>
      <c r="E223" s="67" t="s">
        <v>132</v>
      </c>
      <c r="F223" s="68">
        <v>35</v>
      </c>
      <c r="G223" s="65"/>
      <c r="H223" s="69"/>
      <c r="I223" s="70"/>
      <c r="J223" s="70"/>
      <c r="K223" s="34" t="s">
        <v>65</v>
      </c>
      <c r="L223" s="77">
        <v>223</v>
      </c>
      <c r="M223" s="77"/>
      <c r="N223" s="72"/>
      <c r="O223" s="79" t="s">
        <v>305</v>
      </c>
      <c r="P223" s="81">
        <v>43487.66523148148</v>
      </c>
      <c r="Q223" s="79" t="s">
        <v>323</v>
      </c>
      <c r="R223" s="79"/>
      <c r="S223" s="79"/>
      <c r="T223" s="79" t="s">
        <v>467</v>
      </c>
      <c r="U223" s="79"/>
      <c r="V223" s="83" t="s">
        <v>537</v>
      </c>
      <c r="W223" s="81">
        <v>43487.66523148148</v>
      </c>
      <c r="X223" s="83" t="s">
        <v>650</v>
      </c>
      <c r="Y223" s="79"/>
      <c r="Z223" s="79"/>
      <c r="AA223" s="85" t="s">
        <v>762</v>
      </c>
      <c r="AB223" s="79"/>
      <c r="AC223" s="79" t="b">
        <v>0</v>
      </c>
      <c r="AD223" s="79">
        <v>0</v>
      </c>
      <c r="AE223" s="85" t="s">
        <v>775</v>
      </c>
      <c r="AF223" s="79" t="b">
        <v>1</v>
      </c>
      <c r="AG223" s="79" t="s">
        <v>788</v>
      </c>
      <c r="AH223" s="79"/>
      <c r="AI223" s="85" t="s">
        <v>790</v>
      </c>
      <c r="AJ223" s="79" t="b">
        <v>0</v>
      </c>
      <c r="AK223" s="79">
        <v>6</v>
      </c>
      <c r="AL223" s="85" t="s">
        <v>670</v>
      </c>
      <c r="AM223" s="79" t="s">
        <v>812</v>
      </c>
      <c r="AN223" s="79" t="b">
        <v>0</v>
      </c>
      <c r="AO223" s="85" t="s">
        <v>670</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2</v>
      </c>
      <c r="BD223" s="48"/>
      <c r="BE223" s="49"/>
      <c r="BF223" s="48"/>
      <c r="BG223" s="49"/>
      <c r="BH223" s="48"/>
      <c r="BI223" s="49"/>
      <c r="BJ223" s="48"/>
      <c r="BK223" s="49"/>
      <c r="BL223" s="48"/>
    </row>
    <row r="224" spans="1:64" ht="15">
      <c r="A224" s="64" t="s">
        <v>227</v>
      </c>
      <c r="B224" s="64" t="s">
        <v>250</v>
      </c>
      <c r="C224" s="65" t="s">
        <v>2102</v>
      </c>
      <c r="D224" s="66">
        <v>4.4</v>
      </c>
      <c r="E224" s="67" t="s">
        <v>136</v>
      </c>
      <c r="F224" s="68">
        <v>30.4</v>
      </c>
      <c r="G224" s="65"/>
      <c r="H224" s="69"/>
      <c r="I224" s="70"/>
      <c r="J224" s="70"/>
      <c r="K224" s="34" t="s">
        <v>65</v>
      </c>
      <c r="L224" s="77">
        <v>224</v>
      </c>
      <c r="M224" s="77"/>
      <c r="N224" s="72"/>
      <c r="O224" s="79" t="s">
        <v>305</v>
      </c>
      <c r="P224" s="81">
        <v>43486.7049537037</v>
      </c>
      <c r="Q224" s="79" t="s">
        <v>324</v>
      </c>
      <c r="R224" s="83" t="s">
        <v>416</v>
      </c>
      <c r="S224" s="79" t="s">
        <v>456</v>
      </c>
      <c r="T224" s="79" t="s">
        <v>467</v>
      </c>
      <c r="U224" s="79"/>
      <c r="V224" s="83" t="s">
        <v>526</v>
      </c>
      <c r="W224" s="81">
        <v>43486.7049537037</v>
      </c>
      <c r="X224" s="83" t="s">
        <v>558</v>
      </c>
      <c r="Y224" s="79"/>
      <c r="Z224" s="79"/>
      <c r="AA224" s="85" t="s">
        <v>670</v>
      </c>
      <c r="AB224" s="79"/>
      <c r="AC224" s="79" t="b">
        <v>0</v>
      </c>
      <c r="AD224" s="79">
        <v>8</v>
      </c>
      <c r="AE224" s="85" t="s">
        <v>775</v>
      </c>
      <c r="AF224" s="79" t="b">
        <v>1</v>
      </c>
      <c r="AG224" s="79" t="s">
        <v>788</v>
      </c>
      <c r="AH224" s="79"/>
      <c r="AI224" s="85" t="s">
        <v>790</v>
      </c>
      <c r="AJ224" s="79" t="b">
        <v>0</v>
      </c>
      <c r="AK224" s="79">
        <v>4</v>
      </c>
      <c r="AL224" s="85" t="s">
        <v>775</v>
      </c>
      <c r="AM224" s="79" t="s">
        <v>806</v>
      </c>
      <c r="AN224" s="79" t="b">
        <v>0</v>
      </c>
      <c r="AO224" s="85" t="s">
        <v>670</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2</v>
      </c>
      <c r="BC224" s="78" t="str">
        <f>REPLACE(INDEX(GroupVertices[Group],MATCH(Edges[[#This Row],[Vertex 2]],GroupVertices[Vertex],0)),1,1,"")</f>
        <v>2</v>
      </c>
      <c r="BD224" s="48"/>
      <c r="BE224" s="49"/>
      <c r="BF224" s="48"/>
      <c r="BG224" s="49"/>
      <c r="BH224" s="48"/>
      <c r="BI224" s="49"/>
      <c r="BJ224" s="48"/>
      <c r="BK224" s="49"/>
      <c r="BL224" s="48"/>
    </row>
    <row r="225" spans="1:64" ht="15">
      <c r="A225" s="64" t="s">
        <v>227</v>
      </c>
      <c r="B225" s="64" t="s">
        <v>250</v>
      </c>
      <c r="C225" s="65" t="s">
        <v>2102</v>
      </c>
      <c r="D225" s="66">
        <v>4.4</v>
      </c>
      <c r="E225" s="67" t="s">
        <v>136</v>
      </c>
      <c r="F225" s="68">
        <v>30.4</v>
      </c>
      <c r="G225" s="65"/>
      <c r="H225" s="69"/>
      <c r="I225" s="70"/>
      <c r="J225" s="70"/>
      <c r="K225" s="34" t="s">
        <v>65</v>
      </c>
      <c r="L225" s="77">
        <v>225</v>
      </c>
      <c r="M225" s="77"/>
      <c r="N225" s="72"/>
      <c r="O225" s="79" t="s">
        <v>305</v>
      </c>
      <c r="P225" s="81">
        <v>43486.74605324074</v>
      </c>
      <c r="Q225" s="79" t="s">
        <v>325</v>
      </c>
      <c r="R225" s="83" t="s">
        <v>417</v>
      </c>
      <c r="S225" s="79" t="s">
        <v>456</v>
      </c>
      <c r="T225" s="79"/>
      <c r="U225" s="79"/>
      <c r="V225" s="83" t="s">
        <v>526</v>
      </c>
      <c r="W225" s="81">
        <v>43486.74605324074</v>
      </c>
      <c r="X225" s="83" t="s">
        <v>559</v>
      </c>
      <c r="Y225" s="79"/>
      <c r="Z225" s="79"/>
      <c r="AA225" s="85" t="s">
        <v>671</v>
      </c>
      <c r="AB225" s="85" t="s">
        <v>673</v>
      </c>
      <c r="AC225" s="79" t="b">
        <v>0</v>
      </c>
      <c r="AD225" s="79">
        <v>0</v>
      </c>
      <c r="AE225" s="85" t="s">
        <v>777</v>
      </c>
      <c r="AF225" s="79" t="b">
        <v>0</v>
      </c>
      <c r="AG225" s="79" t="s">
        <v>788</v>
      </c>
      <c r="AH225" s="79"/>
      <c r="AI225" s="85" t="s">
        <v>775</v>
      </c>
      <c r="AJ225" s="79" t="b">
        <v>0</v>
      </c>
      <c r="AK225" s="79">
        <v>0</v>
      </c>
      <c r="AL225" s="85" t="s">
        <v>775</v>
      </c>
      <c r="AM225" s="79" t="s">
        <v>806</v>
      </c>
      <c r="AN225" s="79" t="b">
        <v>1</v>
      </c>
      <c r="AO225" s="85" t="s">
        <v>673</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240</v>
      </c>
      <c r="B226" s="64" t="s">
        <v>250</v>
      </c>
      <c r="C226" s="65" t="s">
        <v>2101</v>
      </c>
      <c r="D226" s="66">
        <v>3</v>
      </c>
      <c r="E226" s="67" t="s">
        <v>132</v>
      </c>
      <c r="F226" s="68">
        <v>35</v>
      </c>
      <c r="G226" s="65"/>
      <c r="H226" s="69"/>
      <c r="I226" s="70"/>
      <c r="J226" s="70"/>
      <c r="K226" s="34" t="s">
        <v>65</v>
      </c>
      <c r="L226" s="77">
        <v>226</v>
      </c>
      <c r="M226" s="77"/>
      <c r="N226" s="72"/>
      <c r="O226" s="79" t="s">
        <v>305</v>
      </c>
      <c r="P226" s="81">
        <v>43487.66523148148</v>
      </c>
      <c r="Q226" s="79" t="s">
        <v>323</v>
      </c>
      <c r="R226" s="79"/>
      <c r="S226" s="79"/>
      <c r="T226" s="79" t="s">
        <v>467</v>
      </c>
      <c r="U226" s="79"/>
      <c r="V226" s="83" t="s">
        <v>537</v>
      </c>
      <c r="W226" s="81">
        <v>43487.66523148148</v>
      </c>
      <c r="X226" s="83" t="s">
        <v>650</v>
      </c>
      <c r="Y226" s="79"/>
      <c r="Z226" s="79"/>
      <c r="AA226" s="85" t="s">
        <v>762</v>
      </c>
      <c r="AB226" s="79"/>
      <c r="AC226" s="79" t="b">
        <v>0</v>
      </c>
      <c r="AD226" s="79">
        <v>0</v>
      </c>
      <c r="AE226" s="85" t="s">
        <v>775</v>
      </c>
      <c r="AF226" s="79" t="b">
        <v>1</v>
      </c>
      <c r="AG226" s="79" t="s">
        <v>788</v>
      </c>
      <c r="AH226" s="79"/>
      <c r="AI226" s="85" t="s">
        <v>790</v>
      </c>
      <c r="AJ226" s="79" t="b">
        <v>0</v>
      </c>
      <c r="AK226" s="79">
        <v>6</v>
      </c>
      <c r="AL226" s="85" t="s">
        <v>670</v>
      </c>
      <c r="AM226" s="79" t="s">
        <v>812</v>
      </c>
      <c r="AN226" s="79" t="b">
        <v>0</v>
      </c>
      <c r="AO226" s="85" t="s">
        <v>670</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2</v>
      </c>
      <c r="BD226" s="48"/>
      <c r="BE226" s="49"/>
      <c r="BF226" s="48"/>
      <c r="BG226" s="49"/>
      <c r="BH226" s="48"/>
      <c r="BI226" s="49"/>
      <c r="BJ226" s="48"/>
      <c r="BK226" s="49"/>
      <c r="BL226" s="48"/>
    </row>
    <row r="227" spans="1:64" ht="15">
      <c r="A227" s="64" t="s">
        <v>240</v>
      </c>
      <c r="B227" s="64" t="s">
        <v>227</v>
      </c>
      <c r="C227" s="65" t="s">
        <v>2101</v>
      </c>
      <c r="D227" s="66">
        <v>3</v>
      </c>
      <c r="E227" s="67" t="s">
        <v>132</v>
      </c>
      <c r="F227" s="68">
        <v>35</v>
      </c>
      <c r="G227" s="65"/>
      <c r="H227" s="69"/>
      <c r="I227" s="70"/>
      <c r="J227" s="70"/>
      <c r="K227" s="34" t="s">
        <v>65</v>
      </c>
      <c r="L227" s="77">
        <v>227</v>
      </c>
      <c r="M227" s="77"/>
      <c r="N227" s="72"/>
      <c r="O227" s="79" t="s">
        <v>305</v>
      </c>
      <c r="P227" s="81">
        <v>43487.66523148148</v>
      </c>
      <c r="Q227" s="79" t="s">
        <v>323</v>
      </c>
      <c r="R227" s="79"/>
      <c r="S227" s="79"/>
      <c r="T227" s="79" t="s">
        <v>467</v>
      </c>
      <c r="U227" s="79"/>
      <c r="V227" s="83" t="s">
        <v>537</v>
      </c>
      <c r="W227" s="81">
        <v>43487.66523148148</v>
      </c>
      <c r="X227" s="83" t="s">
        <v>650</v>
      </c>
      <c r="Y227" s="79"/>
      <c r="Z227" s="79"/>
      <c r="AA227" s="85" t="s">
        <v>762</v>
      </c>
      <c r="AB227" s="79"/>
      <c r="AC227" s="79" t="b">
        <v>0</v>
      </c>
      <c r="AD227" s="79">
        <v>0</v>
      </c>
      <c r="AE227" s="85" t="s">
        <v>775</v>
      </c>
      <c r="AF227" s="79" t="b">
        <v>1</v>
      </c>
      <c r="AG227" s="79" t="s">
        <v>788</v>
      </c>
      <c r="AH227" s="79"/>
      <c r="AI227" s="85" t="s">
        <v>790</v>
      </c>
      <c r="AJ227" s="79" t="b">
        <v>0</v>
      </c>
      <c r="AK227" s="79">
        <v>6</v>
      </c>
      <c r="AL227" s="85" t="s">
        <v>670</v>
      </c>
      <c r="AM227" s="79" t="s">
        <v>812</v>
      </c>
      <c r="AN227" s="79" t="b">
        <v>0</v>
      </c>
      <c r="AO227" s="85" t="s">
        <v>670</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2</v>
      </c>
      <c r="BC227" s="78" t="str">
        <f>REPLACE(INDEX(GroupVertices[Group],MATCH(Edges[[#This Row],[Vertex 2]],GroupVertices[Vertex],0)),1,1,"")</f>
        <v>2</v>
      </c>
      <c r="BD227" s="48">
        <v>1</v>
      </c>
      <c r="BE227" s="49">
        <v>5.2631578947368425</v>
      </c>
      <c r="BF227" s="48">
        <v>0</v>
      </c>
      <c r="BG227" s="49">
        <v>0</v>
      </c>
      <c r="BH227" s="48">
        <v>0</v>
      </c>
      <c r="BI227" s="49">
        <v>0</v>
      </c>
      <c r="BJ227" s="48">
        <v>18</v>
      </c>
      <c r="BK227" s="49">
        <v>94.73684210526316</v>
      </c>
      <c r="BL227" s="48">
        <v>19</v>
      </c>
    </row>
    <row r="228" spans="1:64" ht="15">
      <c r="A228" s="64" t="s">
        <v>242</v>
      </c>
      <c r="B228" s="64" t="s">
        <v>242</v>
      </c>
      <c r="C228" s="65" t="s">
        <v>2101</v>
      </c>
      <c r="D228" s="66">
        <v>3</v>
      </c>
      <c r="E228" s="67" t="s">
        <v>132</v>
      </c>
      <c r="F228" s="68">
        <v>35</v>
      </c>
      <c r="G228" s="65"/>
      <c r="H228" s="69"/>
      <c r="I228" s="70"/>
      <c r="J228" s="70"/>
      <c r="K228" s="34" t="s">
        <v>65</v>
      </c>
      <c r="L228" s="77">
        <v>228</v>
      </c>
      <c r="M228" s="77"/>
      <c r="N228" s="72"/>
      <c r="O228" s="79" t="s">
        <v>176</v>
      </c>
      <c r="P228" s="81">
        <v>43487.865266203706</v>
      </c>
      <c r="Q228" s="79" t="s">
        <v>407</v>
      </c>
      <c r="R228" s="83" t="s">
        <v>452</v>
      </c>
      <c r="S228" s="79" t="s">
        <v>462</v>
      </c>
      <c r="T228" s="79"/>
      <c r="U228" s="79"/>
      <c r="V228" s="83" t="s">
        <v>539</v>
      </c>
      <c r="W228" s="81">
        <v>43487.865266203706</v>
      </c>
      <c r="X228" s="83" t="s">
        <v>651</v>
      </c>
      <c r="Y228" s="79"/>
      <c r="Z228" s="79"/>
      <c r="AA228" s="85" t="s">
        <v>763</v>
      </c>
      <c r="AB228" s="79"/>
      <c r="AC228" s="79" t="b">
        <v>0</v>
      </c>
      <c r="AD228" s="79">
        <v>0</v>
      </c>
      <c r="AE228" s="85" t="s">
        <v>775</v>
      </c>
      <c r="AF228" s="79" t="b">
        <v>0</v>
      </c>
      <c r="AG228" s="79" t="s">
        <v>788</v>
      </c>
      <c r="AH228" s="79"/>
      <c r="AI228" s="85" t="s">
        <v>775</v>
      </c>
      <c r="AJ228" s="79" t="b">
        <v>0</v>
      </c>
      <c r="AK228" s="79">
        <v>0</v>
      </c>
      <c r="AL228" s="85" t="s">
        <v>775</v>
      </c>
      <c r="AM228" s="79" t="s">
        <v>802</v>
      </c>
      <c r="AN228" s="79" t="b">
        <v>0</v>
      </c>
      <c r="AO228" s="85" t="s">
        <v>763</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5</v>
      </c>
      <c r="BC228" s="78" t="str">
        <f>REPLACE(INDEX(GroupVertices[Group],MATCH(Edges[[#This Row],[Vertex 2]],GroupVertices[Vertex],0)),1,1,"")</f>
        <v>5</v>
      </c>
      <c r="BD228" s="48">
        <v>2</v>
      </c>
      <c r="BE228" s="49">
        <v>16.666666666666668</v>
      </c>
      <c r="BF228" s="48">
        <v>0</v>
      </c>
      <c r="BG228" s="49">
        <v>0</v>
      </c>
      <c r="BH228" s="48">
        <v>0</v>
      </c>
      <c r="BI228" s="49">
        <v>0</v>
      </c>
      <c r="BJ228" s="48">
        <v>10</v>
      </c>
      <c r="BK228" s="49">
        <v>83.33333333333333</v>
      </c>
      <c r="BL228" s="48">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8"/>
    <dataValidation allowBlank="1" showErrorMessage="1" sqref="N2:N2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8"/>
    <dataValidation allowBlank="1" showInputMessage="1" promptTitle="Edge Color" prompt="To select an optional edge color, right-click and select Select Color on the right-click menu." sqref="C3:C228"/>
    <dataValidation allowBlank="1" showInputMessage="1" promptTitle="Edge Width" prompt="Enter an optional edge width between 1 and 10." errorTitle="Invalid Edge Width" error="The optional edge width must be a whole number between 1 and 10." sqref="D3:D228"/>
    <dataValidation allowBlank="1" showInputMessage="1" promptTitle="Edge Opacity" prompt="Enter an optional edge opacity between 0 (transparent) and 100 (opaque)." errorTitle="Invalid Edge Opacity" error="The optional edge opacity must be a whole number between 0 and 10." sqref="F3:F2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8">
      <formula1>ValidEdgeVisibilities</formula1>
    </dataValidation>
    <dataValidation allowBlank="1" showInputMessage="1" showErrorMessage="1" promptTitle="Vertex 1 Name" prompt="Enter the name of the edge's first vertex." sqref="A3:A228"/>
    <dataValidation allowBlank="1" showInputMessage="1" showErrorMessage="1" promptTitle="Vertex 2 Name" prompt="Enter the name of the edge's second vertex." sqref="B3:B228"/>
    <dataValidation allowBlank="1" showInputMessage="1" showErrorMessage="1" promptTitle="Edge Label" prompt="Enter an optional edge label." errorTitle="Invalid Edge Visibility" error="You have entered an unrecognized edge visibility.  Try selecting from the drop-down list instead." sqref="H3:H2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8"/>
  </dataValidations>
  <hyperlinks>
    <hyperlink ref="R3" r:id="rId1" display="https://paymentweek.com/2019-1-10-intelligent-customer-feedback-retailers-via-new-gk-software-trurating-partnership/?utm_source=dlvr.it&amp;utm_medium=twitter"/>
    <hyperlink ref="R4" r:id="rId2" display="https://www.thepaypers.com/ecommerce/gk-software-trurating-team-up-for-intelligent-customer-feedback-for-retailers/776809-25?utm_source=dlvr.it&amp;utm_medium=twitter"/>
    <hyperlink ref="R5" r:id="rId3" display="https://www.destinationcrm.com/Articles/ReadArticle.aspx?ArticleID=129358"/>
    <hyperlink ref="R7" r:id="rId4" display="https://twitter.com/i/web/status/1084871269554810881"/>
    <hyperlink ref="R20" r:id="rId5" display="https://twitter.com/i/web/status/1085298358002962432"/>
    <hyperlink ref="R21" r:id="rId6" display="https://twitter.com/i/web/status/1085298358002962432"/>
    <hyperlink ref="R22" r:id="rId7" display="https://twitter.com/i/web/status/1085534294318161920"/>
    <hyperlink ref="R23" r:id="rId8" display="https://twitter.com/TruRating/status/1086261219466588160"/>
    <hyperlink ref="R30" r:id="rId9" display="https://twitter.com/SmarterRetail/status/1086352009836544001"/>
    <hyperlink ref="R31" r:id="rId10" display="https://twitter.com/SmarterRetail/status/1086352009836544001"/>
    <hyperlink ref="R32" r:id="rId11" display="https://twitter.com/SmarterRetail/status/1086352009836544001"/>
    <hyperlink ref="R33" r:id="rId12" display="https://twitter.com/SmarterRetail/status/1086352009836544001"/>
    <hyperlink ref="R34" r:id="rId13" display="https://twitter.com/i/web/status/1087408062502260737"/>
    <hyperlink ref="R39" r:id="rId14" display="https://twitter.com/i/web/status/1087399399691558914"/>
    <hyperlink ref="R40" r:id="rId15" display="https://twitter.com/SmarterRetail/status/1086352009836544001"/>
    <hyperlink ref="R41" r:id="rId16" display="https://twitter.com/i/web/status/1087408062502260737"/>
    <hyperlink ref="R42" r:id="rId17" display="https://twitter.com/i/web/status/1087399399691558914"/>
    <hyperlink ref="R43" r:id="rId18" display="https://twitter.com/SmarterRetail/status/1086352009836544001"/>
    <hyperlink ref="R44" r:id="rId19" display="https://twitter.com/i/web/status/1087408062502260737"/>
    <hyperlink ref="R45" r:id="rId20" display="https://twitter.com/i/web/status/1087399399691558914"/>
    <hyperlink ref="R46" r:id="rId21" display="https://twitter.com/SmarterRetail/status/1086352009836544001"/>
    <hyperlink ref="R47" r:id="rId22" display="https://twitter.com/i/web/status/1087408062502260737"/>
    <hyperlink ref="R48" r:id="rId23" display="https://twitter.com/i/web/status/1087399399691558914"/>
    <hyperlink ref="R49" r:id="rId24" display="https://twitter.com/SmarterRetail/status/1086352009836544001"/>
    <hyperlink ref="R50" r:id="rId25" display="https://twitter.com/i/web/status/1087408062502260737"/>
    <hyperlink ref="R51" r:id="rId26" display="https://twitter.com/i/web/status/1087399399691558914"/>
    <hyperlink ref="R52" r:id="rId27" display="https://twitter.com/i/web/status/1087399399691558914"/>
    <hyperlink ref="R53" r:id="rId28" display="https://twitter.com/i/web/status/1087399399691558914"/>
    <hyperlink ref="R54" r:id="rId29" display="https://twitter.com/i/web/status/1087399399691558914"/>
    <hyperlink ref="R55" r:id="rId30" display="https://twitter.com/i/web/status/1087399399691558914"/>
    <hyperlink ref="R56" r:id="rId31" display="https://twitter.com/i/web/status/1087408062502260737"/>
    <hyperlink ref="R57" r:id="rId32" display="https://twitter.com/SmarterRetail/status/1086352009836544001"/>
    <hyperlink ref="R58" r:id="rId33" display="https://twitter.com/i/web/status/1087408062502260737"/>
    <hyperlink ref="R63" r:id="rId34" display="https://paymentweek.com/2019-1-10-intelligent-customer-feedback-retailers-via-new-gk-software-trurating-partnership/"/>
    <hyperlink ref="R66" r:id="rId35" display="https://paymentweek.com/2019-1-10-intelligent-customer-feedback-retailers-via-new-gk-software-trurating-partnership/"/>
    <hyperlink ref="R68" r:id="rId36" display="https://paymentweek.com/2019-1-10-intelligent-customer-feedback-retailers-via-new-gk-software-trurating-partnership/"/>
    <hyperlink ref="R71" r:id="rId37" display="https://twitter.com/i/web/status/1084830934828933120"/>
    <hyperlink ref="R72" r:id="rId38" display="https://twitter.com/i/web/status/1084844225789800449"/>
    <hyperlink ref="R78" r:id="rId39" display="https://twitter.com/i/web/status/1084829483993952256"/>
    <hyperlink ref="R96" r:id="rId40" display="https://gems.trurating.com/2019/01/15/nrf-2019-5-key-takeaways-so-far/?utm_source=Social&amp;utm_medium=TW&amp;utm_campaign=NRF%20Blog%20Post"/>
    <hyperlink ref="R98" r:id="rId41" display="https://gems.trurating.com/2019/01/15/nrf-2019-5-key-takeaways-so-far/?utm_source=Social&amp;utm_medium=TW&amp;utm_campaign=NRF%20Blog%20Post"/>
    <hyperlink ref="R103" r:id="rId42" display="https://gems.trurating.com/2019/01/15/nrf-2019-5-key-takeaways-so-far/?utm_source=Social&amp;utm_medium=TW&amp;utm_campaign=NRF%20Blog%20Post"/>
    <hyperlink ref="R104" r:id="rId43" display="https://gems.trurating.com/2019/01/15/nrf-2019-5-key-takeaways-so-far/?utm_source=Social&amp;utm_medium=TW&amp;utm_campaign=NRF%20Blog%20Post"/>
    <hyperlink ref="R108" r:id="rId44" display="https://twitter.com/ricardo_belmar/status/1085180141431607298"/>
    <hyperlink ref="R110" r:id="rId45" display="https://twitter.com/jknowles_bjss/status/1085210147696402432"/>
    <hyperlink ref="R111" r:id="rId46" display="https://twitter.com/jonerp/status/1085223337364779009"/>
    <hyperlink ref="R112" r:id="rId47" display="https://twitter.com/jonerp/status/1085223337364779009"/>
    <hyperlink ref="R115" r:id="rId48" display="https://www.youtube.com/watch?v=r0fBuRJGwrA"/>
    <hyperlink ref="R120" r:id="rId49" display="https://twitter.com/i/web/status/1085298358002962432"/>
    <hyperlink ref="R123" r:id="rId50" display="https://twitter.com/i/web/status/1085243803978682368"/>
    <hyperlink ref="R125" r:id="rId51" display="https://twitter.com/femalequotient/status/1085243702274998272"/>
    <hyperlink ref="R128" r:id="rId52" display="https://twitter.com/i/web/status/1084516751730229251"/>
    <hyperlink ref="R129" r:id="rId53" display="https://twitter.com/i/web/status/1085263153682939907"/>
    <hyperlink ref="R135" r:id="rId54" display="https://www.trurating.com/NRF2019"/>
    <hyperlink ref="R137" r:id="rId55" display="https://twitter.com/TruRating/status/1085658235338579973"/>
    <hyperlink ref="R138" r:id="rId56" display="https://www.forbes.com/sites/stevendennis/2019/01/10/out-on-a-limb-my-14-predictions-for-retail-in-2019/#3b6b59801f0c"/>
    <hyperlink ref="R152" r:id="rId57" display="https://twitter.com/trurating/status/1084849529373913088"/>
    <hyperlink ref="R153" r:id="rId58" display="https://www.trurating.com/NRF2019"/>
    <hyperlink ref="R156" r:id="rId59" display="https://twitter.com/trurating/status/1084849529373913088"/>
    <hyperlink ref="R169" r:id="rId60" display="https://twitter.com/i/web/status/1084823872044781570"/>
    <hyperlink ref="R170" r:id="rId61" display="https://twitter.com/i/web/status/1084825740531494913"/>
    <hyperlink ref="R171" r:id="rId62" display="https://twitter.com/i/web/status/1084828393890299905"/>
    <hyperlink ref="R175" r:id="rId63" display="https://twitter.com/i/web/status/1084869037497020416"/>
    <hyperlink ref="R178" r:id="rId64" display="https://gems.trurating.com/2019/01/15/nrf-2019-5-key-takeaways-so-far/?utm_source=Social&amp;utm_medium=TW&amp;utm_campaign=NRF%20Blog%20Post"/>
    <hyperlink ref="R179" r:id="rId65" display="https://twitter.com/ricardo_belmar/status/1085180141431607298"/>
    <hyperlink ref="R182" r:id="rId66" display="https://twitter.com/i/web/status/1086261219466588160"/>
    <hyperlink ref="R183" r:id="rId67" display="https://twitter.com/i/web/status/1086351998709043200"/>
    <hyperlink ref="R185" r:id="rId68" display="https://twitter.com/TruRating/status/1085162499366895616"/>
    <hyperlink ref="R190" r:id="rId69" display="https://twitter.com/i/web/status/1084869037497020416"/>
    <hyperlink ref="R194" r:id="rId70" display="https://twitter.com/SmarterRetail/status/1086352009836544001"/>
    <hyperlink ref="R195" r:id="rId71" display="https://streetfightmag.com/2019/01/11/this-solution-showcases-the-future-of-collecting-customer-feedback-at-pos/"/>
    <hyperlink ref="R196" r:id="rId72" display="https://twitter.com/streetfightmag/status/1083761830789492736"/>
    <hyperlink ref="R199" r:id="rId73" display="https://twitter.com/mazzaknights/status/1084886668673536002"/>
    <hyperlink ref="R202" r:id="rId74" display="https://twitter.com/ricardo_belmar/status/1085183020368302080"/>
    <hyperlink ref="R203" r:id="rId75" display="https://twitter.com/ricardo_belmar/status/1085180141431607298"/>
    <hyperlink ref="R204" r:id="rId76" display="https://twitter.com/Tiffani_Bova/status/1085209728265998337"/>
    <hyperlink ref="R205" r:id="rId77" display="https://twitter.com/TheGrok/status/1085239568163655681"/>
    <hyperlink ref="R206" r:id="rId78" display="https://twitter.com/RMHPos/status/1085298358002962432"/>
    <hyperlink ref="R207" r:id="rId79" display="https://twitter.com/i/web/status/1086260885469958144"/>
    <hyperlink ref="R208" r:id="rId80" display="https://twitter.com/i/web/status/1086351652234375170"/>
    <hyperlink ref="R218" r:id="rId81" display="https://twitter.com/SmarterRetail/status/1086352009836544001"/>
    <hyperlink ref="R219" r:id="rId82" display="https://twitter.com/i/web/status/1087408062502260737"/>
    <hyperlink ref="R221" r:id="rId83" display="https://twitter.com/SmarterRetail/status/1086352009836544001"/>
    <hyperlink ref="R222" r:id="rId84" display="https://twitter.com/i/web/status/1087408062502260737"/>
    <hyperlink ref="R224" r:id="rId85" display="https://twitter.com/SmarterRetail/status/1086352009836544001"/>
    <hyperlink ref="R225" r:id="rId86" display="https://twitter.com/i/web/status/1087408062502260737"/>
    <hyperlink ref="R228" r:id="rId87" display="https://www.google.com/url?rct=j&amp;sa=t&amp;url=https://www.prweb.com/releases/trurating_announces_partnership_with_tsys_to_provide_savvy_retailers_with_smarter_customer_insights/prweb16048134.htm&amp;ct=ga&amp;cd=CAIyGmY2MjVlNmMzMzQ0ZTliZTY6Y29tOmVuOlVT&amp;usg=AFQjCNEF38-fbWWIeKiwsEqEYVMP3NoAOQ"/>
    <hyperlink ref="U73" r:id="rId88" display="https://pbs.twimg.com/media/Dw4tyUNX0AE7Bxk.jpg"/>
    <hyperlink ref="U75" r:id="rId89" display="https://pbs.twimg.com/media/Dw4xUexU0AIirYD.jpg"/>
    <hyperlink ref="U106" r:id="rId90" display="https://pbs.twimg.com/media/Dw9Rbr6WkAA8AIo.jpg"/>
    <hyperlink ref="U107" r:id="rId91" display="https://pbs.twimg.com/media/Dw9Rbr6WkAA8AIo.jpg"/>
    <hyperlink ref="U115" r:id="rId92" display="https://pbs.twimg.com/media/DwkqS5eU0AAA1KA.jpg"/>
    <hyperlink ref="U117" r:id="rId93" display="https://pbs.twimg.com/ext_tw_video_thumb/1085177310809112577/pu/img/guuWc_Z1VmX_VTua.jpg"/>
    <hyperlink ref="U118" r:id="rId94" display="https://pbs.twimg.com/ext_tw_video_thumb/1085177310809112577/pu/img/guuWc_Z1VmX_VTua.jpg"/>
    <hyperlink ref="U134" r:id="rId95" display="https://pbs.twimg.com/media/DxCWCq7XcAADz_c.jpg"/>
    <hyperlink ref="U135" r:id="rId96" display="https://pbs.twimg.com/media/DweaS1EWwAUQ6Z-.jpg"/>
    <hyperlink ref="U141" r:id="rId97" display="https://pbs.twimg.com/media/Dw4xUexU0AIirYD.jpg"/>
    <hyperlink ref="U151" r:id="rId98" display="https://pbs.twimg.com/media/Dw6IkfgX0AAFRYW.jpg"/>
    <hyperlink ref="U153" r:id="rId99" display="https://pbs.twimg.com/media/DweaS1EWwAUQ6Z-.jpg"/>
    <hyperlink ref="U154" r:id="rId100" display="https://pbs.twimg.com/media/Dw4o5ATUUAY5tiT.jpg"/>
    <hyperlink ref="U167" r:id="rId101" display="https://pbs.twimg.com/media/DwybYnlWwAAl7wo.jpg"/>
    <hyperlink ref="U172" r:id="rId102" display="https://pbs.twimg.com/tweet_video_thumb/Dw4bb10VsAIXQ0e.jpg"/>
    <hyperlink ref="U173" r:id="rId103" display="https://pbs.twimg.com/media/Dw4o5ATUUAY5tiT.jpg"/>
    <hyperlink ref="U174" r:id="rId104" display="https://pbs.twimg.com/media/Dw4xUexU0AIirYD.jpg"/>
    <hyperlink ref="U181" r:id="rId105" display="https://pbs.twimg.com/tweet_video_thumb/Dw-VgzRXcAMoXVR.jpg"/>
    <hyperlink ref="U197" r:id="rId106" display="https://pbs.twimg.com/tweet_video_thumb/Dwzu50iXQAAHVhw.jpg"/>
    <hyperlink ref="U198" r:id="rId107" display="https://pbs.twimg.com/media/Dw4rppOUUAAC_G4.jpg"/>
    <hyperlink ref="V3" r:id="rId108" display="http://pbs.twimg.com/profile_images/2995195932/06d6ffaa218d344678ffe3df160ed42f_normal.png"/>
    <hyperlink ref="V4" r:id="rId109" display="http://pbs.twimg.com/profile_images/915514863559966720/d0L1gMRJ_normal.jpg"/>
    <hyperlink ref="V5" r:id="rId110" display="http://pbs.twimg.com/profile_images/806914304561684480/e4EvbujK_normal.jpg"/>
    <hyperlink ref="V6" r:id="rId111" display="http://pbs.twimg.com/profile_images/1013074160594161664/HsKabffQ_normal.jpg"/>
    <hyperlink ref="V7" r:id="rId112" display="http://pbs.twimg.com/profile_images/983841192566669317/uMY7jTWU_normal.jpg"/>
    <hyperlink ref="V8" r:id="rId113" display="http://pbs.twimg.com/profile_images/1068156781476630528/pqUSEn55_normal.jpg"/>
    <hyperlink ref="V9" r:id="rId114" display="http://pbs.twimg.com/profile_images/1068156781476630528/pqUSEn55_normal.jpg"/>
    <hyperlink ref="V10" r:id="rId115" display="http://pbs.twimg.com/profile_images/702957825471807489/9CePV0fJ_normal.png"/>
    <hyperlink ref="V11" r:id="rId116" display="http://pbs.twimg.com/profile_images/727970024263159809/Gu5q6a9G_normal.jpg"/>
    <hyperlink ref="V12" r:id="rId117" display="http://pbs.twimg.com/profile_images/727970024263159809/Gu5q6a9G_normal.jpg"/>
    <hyperlink ref="V13" r:id="rId118" display="http://pbs.twimg.com/profile_images/3034310687/56427608f2b0b089c98c5aac2627cac0_normal.jpeg"/>
    <hyperlink ref="V14" r:id="rId119" display="http://pbs.twimg.com/profile_images/3034310687/56427608f2b0b089c98c5aac2627cac0_normal.jpeg"/>
    <hyperlink ref="V15" r:id="rId120" display="http://pbs.twimg.com/profile_images/3034310687/56427608f2b0b089c98c5aac2627cac0_normal.jpeg"/>
    <hyperlink ref="V16" r:id="rId121" display="http://pbs.twimg.com/profile_images/3034310687/56427608f2b0b089c98c5aac2627cac0_normal.jpeg"/>
    <hyperlink ref="V17" r:id="rId122" display="http://pbs.twimg.com/profile_images/3034310687/56427608f2b0b089c98c5aac2627cac0_normal.jpeg"/>
    <hyperlink ref="V18" r:id="rId123" display="http://pbs.twimg.com/profile_images/660759706554748928/oljnXKAM_normal.jpg"/>
    <hyperlink ref="V19" r:id="rId124" display="http://pbs.twimg.com/profile_images/660759706554748928/oljnXKAM_normal.jpg"/>
    <hyperlink ref="V20" r:id="rId125" display="http://pbs.twimg.com/profile_images/740627963557744640/Ac0eZ0jS_normal.jpg"/>
    <hyperlink ref="V21" r:id="rId126" display="http://pbs.twimg.com/profile_images/740627963557744640/Ac0eZ0jS_normal.jpg"/>
    <hyperlink ref="V22" r:id="rId127" display="http://pbs.twimg.com/profile_images/277782730/jem1_normal.jpg"/>
    <hyperlink ref="V23" r:id="rId128" display="http://pbs.twimg.com/profile_images/521694758696009729/mD8iRcEp_normal.jpeg"/>
    <hyperlink ref="V24" r:id="rId129" display="http://pbs.twimg.com/profile_images/1044972582011916288/YLmBv_N5_normal.jpg"/>
    <hyperlink ref="V25" r:id="rId130" display="http://pbs.twimg.com/profile_images/1044972582011916288/YLmBv_N5_normal.jpg"/>
    <hyperlink ref="V26" r:id="rId131" display="http://pbs.twimg.com/profile_images/956747498516721670/XSoGIQz4_normal.jpg"/>
    <hyperlink ref="V27" r:id="rId132" display="http://pbs.twimg.com/profile_images/956747498516721670/XSoGIQz4_normal.jpg"/>
    <hyperlink ref="V28" r:id="rId133" display="http://pbs.twimg.com/profile_images/956747498516721670/XSoGIQz4_normal.jpg"/>
    <hyperlink ref="V29" r:id="rId134" display="http://pbs.twimg.com/profile_images/956747498516721670/XSoGIQz4_normal.jpg"/>
    <hyperlink ref="V30" r:id="rId135" display="http://pbs.twimg.com/profile_images/758057972429881344/6E1xYbQ3_normal.jpg"/>
    <hyperlink ref="V31" r:id="rId136" display="http://pbs.twimg.com/profile_images/758057972429881344/6E1xYbQ3_normal.jpg"/>
    <hyperlink ref="V32" r:id="rId137" display="http://pbs.twimg.com/profile_images/758057972429881344/6E1xYbQ3_normal.jpg"/>
    <hyperlink ref="V33" r:id="rId138" display="http://pbs.twimg.com/profile_images/758057972429881344/6E1xYbQ3_normal.jpg"/>
    <hyperlink ref="V34" r:id="rId139" display="http://pbs.twimg.com/profile_images/758057972429881344/6E1xYbQ3_normal.jpg"/>
    <hyperlink ref="V35" r:id="rId140" display="http://pbs.twimg.com/profile_images/809808421176287232/xp5vYzEI_normal.jpg"/>
    <hyperlink ref="V36" r:id="rId141" display="http://pbs.twimg.com/profile_images/809808421176287232/xp5vYzEI_normal.jpg"/>
    <hyperlink ref="V37" r:id="rId142" display="http://pbs.twimg.com/profile_images/809808421176287232/xp5vYzEI_normal.jpg"/>
    <hyperlink ref="V38" r:id="rId143" display="http://pbs.twimg.com/profile_images/809808421176287232/xp5vYzEI_normal.jpg"/>
    <hyperlink ref="V39" r:id="rId144" display="http://pbs.twimg.com/profile_images/1046600660005908485/JxEDBnOa_normal.jpg"/>
    <hyperlink ref="V40" r:id="rId145" display="http://pbs.twimg.com/profile_images/758057972429881344/6E1xYbQ3_normal.jpg"/>
    <hyperlink ref="V41" r:id="rId146" display="http://pbs.twimg.com/profile_images/758057972429881344/6E1xYbQ3_normal.jpg"/>
    <hyperlink ref="V42" r:id="rId147" display="http://pbs.twimg.com/profile_images/1046600660005908485/JxEDBnOa_normal.jpg"/>
    <hyperlink ref="V43" r:id="rId148" display="http://pbs.twimg.com/profile_images/758057972429881344/6E1xYbQ3_normal.jpg"/>
    <hyperlink ref="V44" r:id="rId149" display="http://pbs.twimg.com/profile_images/758057972429881344/6E1xYbQ3_normal.jpg"/>
    <hyperlink ref="V45" r:id="rId150" display="http://pbs.twimg.com/profile_images/1046600660005908485/JxEDBnOa_normal.jpg"/>
    <hyperlink ref="V46" r:id="rId151" display="http://pbs.twimg.com/profile_images/758057972429881344/6E1xYbQ3_normal.jpg"/>
    <hyperlink ref="V47" r:id="rId152" display="http://pbs.twimg.com/profile_images/758057972429881344/6E1xYbQ3_normal.jpg"/>
    <hyperlink ref="V48" r:id="rId153" display="http://pbs.twimg.com/profile_images/1046600660005908485/JxEDBnOa_normal.jpg"/>
    <hyperlink ref="V49" r:id="rId154" display="http://pbs.twimg.com/profile_images/758057972429881344/6E1xYbQ3_normal.jpg"/>
    <hyperlink ref="V50" r:id="rId155" display="http://pbs.twimg.com/profile_images/758057972429881344/6E1xYbQ3_normal.jpg"/>
    <hyperlink ref="V51" r:id="rId156" display="http://pbs.twimg.com/profile_images/1046600660005908485/JxEDBnOa_normal.jpg"/>
    <hyperlink ref="V52" r:id="rId157" display="http://pbs.twimg.com/profile_images/1046600660005908485/JxEDBnOa_normal.jpg"/>
    <hyperlink ref="V53" r:id="rId158" display="http://pbs.twimg.com/profile_images/1046600660005908485/JxEDBnOa_normal.jpg"/>
    <hyperlink ref="V54" r:id="rId159" display="http://pbs.twimg.com/profile_images/1046600660005908485/JxEDBnOa_normal.jpg"/>
    <hyperlink ref="V55" r:id="rId160" display="http://pbs.twimg.com/profile_images/1046600660005908485/JxEDBnOa_normal.jpg"/>
    <hyperlink ref="V56" r:id="rId161" display="http://pbs.twimg.com/profile_images/758057972429881344/6E1xYbQ3_normal.jpg"/>
    <hyperlink ref="V57" r:id="rId162" display="http://pbs.twimg.com/profile_images/758057972429881344/6E1xYbQ3_normal.jpg"/>
    <hyperlink ref="V58" r:id="rId163" display="http://pbs.twimg.com/profile_images/758057972429881344/6E1xYbQ3_normal.jpg"/>
    <hyperlink ref="V59" r:id="rId164" display="http://pbs.twimg.com/profile_images/978420314412548099/HSsRQE2N_normal.jpg"/>
    <hyperlink ref="V60" r:id="rId165" display="http://pbs.twimg.com/profile_images/978420314412548099/HSsRQE2N_normal.jpg"/>
    <hyperlink ref="V61" r:id="rId166" display="http://pbs.twimg.com/profile_images/978420314412548099/HSsRQE2N_normal.jpg"/>
    <hyperlink ref="V62" r:id="rId167" display="http://pbs.twimg.com/profile_images/978420314412548099/HSsRQE2N_normal.jpg"/>
    <hyperlink ref="V63" r:id="rId168" display="http://pbs.twimg.com/profile_images/941009833926344704/gicrE24c_normal.jpg"/>
    <hyperlink ref="V64" r:id="rId169" display="http://pbs.twimg.com/profile_images/941009833926344704/gicrE24c_normal.jpg"/>
    <hyperlink ref="V65" r:id="rId170" display="http://pbs.twimg.com/profile_images/941009833926344704/gicrE24c_normal.jpg"/>
    <hyperlink ref="V66" r:id="rId171" display="http://pbs.twimg.com/profile_images/1080398583000633345/qwFLWNM3_normal.jpg"/>
    <hyperlink ref="V67" r:id="rId172" display="http://pbs.twimg.com/profile_images/1080398583000633345/qwFLWNM3_normal.jpg"/>
    <hyperlink ref="V68" r:id="rId173" display="http://pbs.twimg.com/profile_images/1080398583000633345/qwFLWNM3_normal.jpg"/>
    <hyperlink ref="V69" r:id="rId174" display="http://pbs.twimg.com/profile_images/1080398583000633345/qwFLWNM3_normal.jpg"/>
    <hyperlink ref="V70" r:id="rId175" display="http://pbs.twimg.com/profile_images/1080398583000633345/qwFLWNM3_normal.jpg"/>
    <hyperlink ref="V71" r:id="rId176" display="http://pbs.twimg.com/profile_images/1080398583000633345/qwFLWNM3_normal.jpg"/>
    <hyperlink ref="V72" r:id="rId177" display="http://pbs.twimg.com/profile_images/1080398583000633345/qwFLWNM3_normal.jpg"/>
    <hyperlink ref="V73" r:id="rId178" display="https://pbs.twimg.com/media/Dw4tyUNX0AE7Bxk.jpg"/>
    <hyperlink ref="V74" r:id="rId179" display="http://pbs.twimg.com/profile_images/1080398583000633345/qwFLWNM3_normal.jpg"/>
    <hyperlink ref="V75" r:id="rId180" display="https://pbs.twimg.com/media/Dw4xUexU0AIirYD.jpg"/>
    <hyperlink ref="V76" r:id="rId181" display="http://pbs.twimg.com/profile_images/1080398583000633345/qwFLWNM3_normal.jpg"/>
    <hyperlink ref="V77" r:id="rId182" display="http://pbs.twimg.com/profile_images/1080398583000633345/qwFLWNM3_normal.jpg"/>
    <hyperlink ref="V78" r:id="rId183" display="http://pbs.twimg.com/profile_images/1080398583000633345/qwFLWNM3_normal.jpg"/>
    <hyperlink ref="V79" r:id="rId184" display="http://pbs.twimg.com/profile_images/1080398583000633345/qwFLWNM3_normal.jpg"/>
    <hyperlink ref="V80" r:id="rId185" display="http://pbs.twimg.com/profile_images/1080398583000633345/qwFLWNM3_normal.jpg"/>
    <hyperlink ref="V81" r:id="rId186" display="http://pbs.twimg.com/profile_images/1044972582011916288/YLmBv_N5_normal.jpg"/>
    <hyperlink ref="V82" r:id="rId187" display="http://pbs.twimg.com/profile_images/1080398583000633345/qwFLWNM3_normal.jpg"/>
    <hyperlink ref="V83" r:id="rId188" display="http://pbs.twimg.com/profile_images/1080398583000633345/qwFLWNM3_normal.jpg"/>
    <hyperlink ref="V84" r:id="rId189" display="http://pbs.twimg.com/profile_images/1080398583000633345/qwFLWNM3_normal.jpg"/>
    <hyperlink ref="V85" r:id="rId190" display="http://pbs.twimg.com/profile_images/1080398583000633345/qwFLWNM3_normal.jpg"/>
    <hyperlink ref="V86" r:id="rId191" display="http://pbs.twimg.com/profile_images/1080398583000633345/qwFLWNM3_normal.jpg"/>
    <hyperlink ref="V87" r:id="rId192" display="http://pbs.twimg.com/profile_images/1080398583000633345/qwFLWNM3_normal.jpg"/>
    <hyperlink ref="V88" r:id="rId193" display="http://pbs.twimg.com/profile_images/1080398583000633345/qwFLWNM3_normal.jpg"/>
    <hyperlink ref="V89" r:id="rId194" display="http://pbs.twimg.com/profile_images/1080398583000633345/qwFLWNM3_normal.jpg"/>
    <hyperlink ref="V90" r:id="rId195" display="http://pbs.twimg.com/profile_images/1080398583000633345/qwFLWNM3_normal.jpg"/>
    <hyperlink ref="V91" r:id="rId196" display="http://pbs.twimg.com/profile_images/1080398583000633345/qwFLWNM3_normal.jpg"/>
    <hyperlink ref="V92" r:id="rId197" display="http://pbs.twimg.com/profile_images/1080398583000633345/qwFLWNM3_normal.jpg"/>
    <hyperlink ref="V93" r:id="rId198" display="http://pbs.twimg.com/profile_images/1044972582011916288/YLmBv_N5_normal.jpg"/>
    <hyperlink ref="V94" r:id="rId199" display="http://pbs.twimg.com/profile_images/1080398583000633345/qwFLWNM3_normal.jpg"/>
    <hyperlink ref="V95" r:id="rId200" display="http://pbs.twimg.com/profile_images/1080398583000633345/qwFLWNM3_normal.jpg"/>
    <hyperlink ref="V96" r:id="rId201" display="http://pbs.twimg.com/profile_images/1080398583000633345/qwFLWNM3_normal.jpg"/>
    <hyperlink ref="V97" r:id="rId202" display="http://pbs.twimg.com/profile_images/1080398583000633345/qwFLWNM3_normal.jpg"/>
    <hyperlink ref="V98" r:id="rId203" display="http://pbs.twimg.com/profile_images/1080398583000633345/qwFLWNM3_normal.jpg"/>
    <hyperlink ref="V99" r:id="rId204" display="http://pbs.twimg.com/profile_images/1062834453163270144/j8Nh8Wvf_normal.jpg"/>
    <hyperlink ref="V100" r:id="rId205" display="http://pbs.twimg.com/profile_images/1062834453163270144/j8Nh8Wvf_normal.jpg"/>
    <hyperlink ref="V101" r:id="rId206" display="http://pbs.twimg.com/profile_images/1080398583000633345/qwFLWNM3_normal.jpg"/>
    <hyperlink ref="V102" r:id="rId207" display="http://pbs.twimg.com/profile_images/1080398583000633345/qwFLWNM3_normal.jpg"/>
    <hyperlink ref="V103" r:id="rId208" display="http://pbs.twimg.com/profile_images/1080398583000633345/qwFLWNM3_normal.jpg"/>
    <hyperlink ref="V104" r:id="rId209" display="http://pbs.twimg.com/profile_images/1080398583000633345/qwFLWNM3_normal.jpg"/>
    <hyperlink ref="V105" r:id="rId210" display="http://pbs.twimg.com/profile_images/1080398583000633345/qwFLWNM3_normal.jpg"/>
    <hyperlink ref="V106" r:id="rId211" display="https://pbs.twimg.com/media/Dw9Rbr6WkAA8AIo.jpg"/>
    <hyperlink ref="V107" r:id="rId212" display="https://pbs.twimg.com/media/Dw9Rbr6WkAA8AIo.jpg"/>
    <hyperlink ref="V108" r:id="rId213" display="http://pbs.twimg.com/profile_images/1080398583000633345/qwFLWNM3_normal.jpg"/>
    <hyperlink ref="V109" r:id="rId214" display="http://pbs.twimg.com/profile_images/1044972582011916288/YLmBv_N5_normal.jpg"/>
    <hyperlink ref="V110" r:id="rId215" display="http://pbs.twimg.com/profile_images/1080398583000633345/qwFLWNM3_normal.jpg"/>
    <hyperlink ref="V111" r:id="rId216" display="http://pbs.twimg.com/profile_images/1080398583000633345/qwFLWNM3_normal.jpg"/>
    <hyperlink ref="V112" r:id="rId217" display="http://pbs.twimg.com/profile_images/1080398583000633345/qwFLWNM3_normal.jpg"/>
    <hyperlink ref="V113" r:id="rId218" display="http://pbs.twimg.com/profile_images/1080398583000633345/qwFLWNM3_normal.jpg"/>
    <hyperlink ref="V114" r:id="rId219" display="http://pbs.twimg.com/profile_images/740627963557744640/Ac0eZ0jS_normal.jpg"/>
    <hyperlink ref="V115" r:id="rId220" display="https://pbs.twimg.com/media/DwkqS5eU0AAA1KA.jpg"/>
    <hyperlink ref="V116" r:id="rId221" display="http://pbs.twimg.com/profile_images/740627963557744640/Ac0eZ0jS_normal.jpg"/>
    <hyperlink ref="V117" r:id="rId222" display="https://pbs.twimg.com/ext_tw_video_thumb/1085177310809112577/pu/img/guuWc_Z1VmX_VTua.jpg"/>
    <hyperlink ref="V118" r:id="rId223" display="https://pbs.twimg.com/ext_tw_video_thumb/1085177310809112577/pu/img/guuWc_Z1VmX_VTua.jpg"/>
    <hyperlink ref="V119" r:id="rId224" display="http://pbs.twimg.com/profile_images/740627963557744640/Ac0eZ0jS_normal.jpg"/>
    <hyperlink ref="V120" r:id="rId225" display="http://pbs.twimg.com/profile_images/740627963557744640/Ac0eZ0jS_normal.jpg"/>
    <hyperlink ref="V121" r:id="rId226" display="http://pbs.twimg.com/profile_images/1080398583000633345/qwFLWNM3_normal.jpg"/>
    <hyperlink ref="V122" r:id="rId227" display="http://pbs.twimg.com/profile_images/1080398583000633345/qwFLWNM3_normal.jpg"/>
    <hyperlink ref="V123" r:id="rId228" display="http://pbs.twimg.com/profile_images/1080398583000633345/qwFLWNM3_normal.jpg"/>
    <hyperlink ref="V124" r:id="rId229" display="http://pbs.twimg.com/profile_images/1044972582011916288/YLmBv_N5_normal.jpg"/>
    <hyperlink ref="V125" r:id="rId230" display="http://pbs.twimg.com/profile_images/1080398583000633345/qwFLWNM3_normal.jpg"/>
    <hyperlink ref="V126" r:id="rId231" display="http://pbs.twimg.com/profile_images/1080398583000633345/qwFLWNM3_normal.jpg"/>
    <hyperlink ref="V127" r:id="rId232" display="http://pbs.twimg.com/profile_images/1080398583000633345/qwFLWNM3_normal.jpg"/>
    <hyperlink ref="V128" r:id="rId233" display="http://pbs.twimg.com/profile_images/1080398583000633345/qwFLWNM3_normal.jpg"/>
    <hyperlink ref="V129" r:id="rId234" display="http://pbs.twimg.com/profile_images/1080398583000633345/qwFLWNM3_normal.jpg"/>
    <hyperlink ref="V130" r:id="rId235" display="http://pbs.twimg.com/profile_images/825443965247877120/NN0MCiQG_normal.jpg"/>
    <hyperlink ref="V131" r:id="rId236" display="http://pbs.twimg.com/profile_images/825443965247877120/NN0MCiQG_normal.jpg"/>
    <hyperlink ref="V132" r:id="rId237" display="http://pbs.twimg.com/profile_images/825443965247877120/NN0MCiQG_normal.jpg"/>
    <hyperlink ref="V133" r:id="rId238" display="http://pbs.twimg.com/profile_images/825443965247877120/NN0MCiQG_normal.jpg"/>
    <hyperlink ref="V134" r:id="rId239" display="https://pbs.twimg.com/media/DxCWCq7XcAADz_c.jpg"/>
    <hyperlink ref="V135" r:id="rId240" display="https://pbs.twimg.com/media/DweaS1EWwAUQ6Z-.jpg"/>
    <hyperlink ref="V136" r:id="rId241" display="http://pbs.twimg.com/profile_images/1080398583000633345/qwFLWNM3_normal.jpg"/>
    <hyperlink ref="V137" r:id="rId242" display="http://pbs.twimg.com/profile_images/846463221347213312/WlAYk5Lq_normal.jpg"/>
    <hyperlink ref="V138" r:id="rId243" display="http://pbs.twimg.com/profile_images/1080398583000633345/qwFLWNM3_normal.jpg"/>
    <hyperlink ref="V139" r:id="rId244" display="http://pbs.twimg.com/profile_images/1080398583000633345/qwFLWNM3_normal.jpg"/>
    <hyperlink ref="V140" r:id="rId245" display="http://pbs.twimg.com/profile_images/1080398583000633345/qwFLWNM3_normal.jpg"/>
    <hyperlink ref="V141" r:id="rId246" display="https://pbs.twimg.com/media/Dw4xUexU0AIirYD.jpg"/>
    <hyperlink ref="V142" r:id="rId247" display="http://pbs.twimg.com/profile_images/1080398583000633345/qwFLWNM3_normal.jpg"/>
    <hyperlink ref="V143" r:id="rId248" display="http://pbs.twimg.com/profile_images/1080398583000633345/qwFLWNM3_normal.jpg"/>
    <hyperlink ref="V144" r:id="rId249" display="http://pbs.twimg.com/profile_images/1080398583000633345/qwFLWNM3_normal.jpg"/>
    <hyperlink ref="V145" r:id="rId250" display="http://pbs.twimg.com/profile_images/1080398583000633345/qwFLWNM3_normal.jpg"/>
    <hyperlink ref="V146" r:id="rId251" display="http://pbs.twimg.com/profile_images/1080398583000633345/qwFLWNM3_normal.jpg"/>
    <hyperlink ref="V147" r:id="rId252" display="http://pbs.twimg.com/profile_images/1080398583000633345/qwFLWNM3_normal.jpg"/>
    <hyperlink ref="V148" r:id="rId253" display="http://pbs.twimg.com/profile_images/1080398583000633345/qwFLWNM3_normal.jpg"/>
    <hyperlink ref="V149" r:id="rId254" display="http://pbs.twimg.com/profile_images/1080398583000633345/qwFLWNM3_normal.jpg"/>
    <hyperlink ref="V150" r:id="rId255" display="http://pbs.twimg.com/profile_images/1080398583000633345/qwFLWNM3_normal.jpg"/>
    <hyperlink ref="V151" r:id="rId256" display="https://pbs.twimg.com/media/Dw6IkfgX0AAFRYW.jpg"/>
    <hyperlink ref="V152" r:id="rId257" display="http://pbs.twimg.com/profile_images/749982957650190336/lMXaapI3_normal.jpg"/>
    <hyperlink ref="V153" r:id="rId258" display="https://pbs.twimg.com/media/DweaS1EWwAUQ6Z-.jpg"/>
    <hyperlink ref="V154" r:id="rId259" display="https://pbs.twimg.com/media/Dw4o5ATUUAY5tiT.jpg"/>
    <hyperlink ref="V155" r:id="rId260" display="http://pbs.twimg.com/profile_images/1080398583000633345/qwFLWNM3_normal.jpg"/>
    <hyperlink ref="V156" r:id="rId261" display="http://pbs.twimg.com/profile_images/1080398583000633345/qwFLWNM3_normal.jpg"/>
    <hyperlink ref="V157" r:id="rId262" display="http://pbs.twimg.com/profile_images/1080398583000633345/qwFLWNM3_normal.jpg"/>
    <hyperlink ref="V158" r:id="rId263" display="http://pbs.twimg.com/profile_images/1080398583000633345/qwFLWNM3_normal.jpg"/>
    <hyperlink ref="V159" r:id="rId264" display="http://pbs.twimg.com/profile_images/1080398583000633345/qwFLWNM3_normal.jpg"/>
    <hyperlink ref="V160" r:id="rId265" display="http://pbs.twimg.com/profile_images/1080398583000633345/qwFLWNM3_normal.jpg"/>
    <hyperlink ref="V161" r:id="rId266" display="http://pbs.twimg.com/profile_images/1080398583000633345/qwFLWNM3_normal.jpg"/>
    <hyperlink ref="V162" r:id="rId267" display="http://pbs.twimg.com/profile_images/1080398583000633345/qwFLWNM3_normal.jpg"/>
    <hyperlink ref="V163" r:id="rId268" display="http://pbs.twimg.com/profile_images/1080398583000633345/qwFLWNM3_normal.jpg"/>
    <hyperlink ref="V164" r:id="rId269" display="http://pbs.twimg.com/profile_images/1080398583000633345/qwFLWNM3_normal.jpg"/>
    <hyperlink ref="V165" r:id="rId270" display="http://pbs.twimg.com/profile_images/1044972582011916288/YLmBv_N5_normal.jpg"/>
    <hyperlink ref="V166" r:id="rId271" display="http://pbs.twimg.com/profile_images/1044972582011916288/YLmBv_N5_normal.jpg"/>
    <hyperlink ref="V167" r:id="rId272" display="https://pbs.twimg.com/media/DwybYnlWwAAl7wo.jpg"/>
    <hyperlink ref="V168" r:id="rId273" display="http://pbs.twimg.com/profile_images/1080398583000633345/qwFLWNM3_normal.jpg"/>
    <hyperlink ref="V169" r:id="rId274" display="http://pbs.twimg.com/profile_images/1080398583000633345/qwFLWNM3_normal.jpg"/>
    <hyperlink ref="V170" r:id="rId275" display="http://pbs.twimg.com/profile_images/1080398583000633345/qwFLWNM3_normal.jpg"/>
    <hyperlink ref="V171" r:id="rId276" display="http://pbs.twimg.com/profile_images/1080398583000633345/qwFLWNM3_normal.jpg"/>
    <hyperlink ref="V172" r:id="rId277" display="https://pbs.twimg.com/tweet_video_thumb/Dw4bb10VsAIXQ0e.jpg"/>
    <hyperlink ref="V173" r:id="rId278" display="https://pbs.twimg.com/media/Dw4o5ATUUAY5tiT.jpg"/>
    <hyperlink ref="V174" r:id="rId279" display="https://pbs.twimg.com/media/Dw4xUexU0AIirYD.jpg"/>
    <hyperlink ref="V175" r:id="rId280" display="http://pbs.twimg.com/profile_images/1080398583000633345/qwFLWNM3_normal.jpg"/>
    <hyperlink ref="V176" r:id="rId281" display="http://pbs.twimg.com/profile_images/1080398583000633345/qwFLWNM3_normal.jpg"/>
    <hyperlink ref="V177" r:id="rId282" display="http://pbs.twimg.com/profile_images/1080398583000633345/qwFLWNM3_normal.jpg"/>
    <hyperlink ref="V178" r:id="rId283" display="http://pbs.twimg.com/profile_images/1080398583000633345/qwFLWNM3_normal.jpg"/>
    <hyperlink ref="V179" r:id="rId284" display="http://pbs.twimg.com/profile_images/1080398583000633345/qwFLWNM3_normal.jpg"/>
    <hyperlink ref="V180" r:id="rId285" display="http://pbs.twimg.com/profile_images/1080398583000633345/qwFLWNM3_normal.jpg"/>
    <hyperlink ref="V181" r:id="rId286" display="https://pbs.twimg.com/tweet_video_thumb/Dw-VgzRXcAMoXVR.jpg"/>
    <hyperlink ref="V182" r:id="rId287" display="http://pbs.twimg.com/profile_images/1080398583000633345/qwFLWNM3_normal.jpg"/>
    <hyperlink ref="V183" r:id="rId288" display="http://pbs.twimg.com/profile_images/1080398583000633345/qwFLWNM3_normal.jpg"/>
    <hyperlink ref="V184" r:id="rId289" display="http://pbs.twimg.com/profile_images/1080398583000633345/qwFLWNM3_normal.jpg"/>
    <hyperlink ref="V185" r:id="rId290" display="http://pbs.twimg.com/profile_images/1044972582011916288/YLmBv_N5_normal.jpg"/>
    <hyperlink ref="V186" r:id="rId291" display="http://pbs.twimg.com/profile_images/1044972582011916288/YLmBv_N5_normal.jpg"/>
    <hyperlink ref="V187" r:id="rId292" display="http://pbs.twimg.com/profile_images/1044972582011916288/YLmBv_N5_normal.jpg"/>
    <hyperlink ref="V188" r:id="rId293" display="http://pbs.twimg.com/profile_images/1044972582011916288/YLmBv_N5_normal.jpg"/>
    <hyperlink ref="V189" r:id="rId294" display="http://pbs.twimg.com/profile_images/1080398583000633345/qwFLWNM3_normal.jpg"/>
    <hyperlink ref="V190" r:id="rId295" display="http://pbs.twimg.com/profile_images/1080398583000633345/qwFLWNM3_normal.jpg"/>
    <hyperlink ref="V191" r:id="rId296" display="http://pbs.twimg.com/profile_images/1080398583000633345/qwFLWNM3_normal.jpg"/>
    <hyperlink ref="V192" r:id="rId297" display="http://pbs.twimg.com/profile_images/1080398583000633345/qwFLWNM3_normal.jpg"/>
    <hyperlink ref="V193" r:id="rId298" display="http://pbs.twimg.com/profile_images/751033272403128320/gju_wViN_normal.jpg"/>
    <hyperlink ref="V194" r:id="rId299" display="http://pbs.twimg.com/profile_images/758057972429881344/6E1xYbQ3_normal.jpg"/>
    <hyperlink ref="V195" r:id="rId300" display="http://pbs.twimg.com/profile_images/1080398583000633345/qwFLWNM3_normal.jpg"/>
    <hyperlink ref="V196" r:id="rId301" display="http://pbs.twimg.com/profile_images/1080398583000633345/qwFLWNM3_normal.jpg"/>
    <hyperlink ref="V197" r:id="rId302" display="https://pbs.twimg.com/tweet_video_thumb/Dwzu50iXQAAHVhw.jpg"/>
    <hyperlink ref="V198" r:id="rId303" display="https://pbs.twimg.com/media/Dw4rppOUUAAC_G4.jpg"/>
    <hyperlink ref="V199" r:id="rId304" display="http://pbs.twimg.com/profile_images/1080398583000633345/qwFLWNM3_normal.jpg"/>
    <hyperlink ref="V200" r:id="rId305" display="http://pbs.twimg.com/profile_images/1080398583000633345/qwFLWNM3_normal.jpg"/>
    <hyperlink ref="V201" r:id="rId306" display="http://pbs.twimg.com/profile_images/1080398583000633345/qwFLWNM3_normal.jpg"/>
    <hyperlink ref="V202" r:id="rId307" display="http://pbs.twimg.com/profile_images/1080398583000633345/qwFLWNM3_normal.jpg"/>
    <hyperlink ref="V203" r:id="rId308" display="http://pbs.twimg.com/profile_images/1080398583000633345/qwFLWNM3_normal.jpg"/>
    <hyperlink ref="V204" r:id="rId309" display="http://pbs.twimg.com/profile_images/1080398583000633345/qwFLWNM3_normal.jpg"/>
    <hyperlink ref="V205" r:id="rId310" display="http://pbs.twimg.com/profile_images/1080398583000633345/qwFLWNM3_normal.jpg"/>
    <hyperlink ref="V206" r:id="rId311" display="http://pbs.twimg.com/profile_images/1080398583000633345/qwFLWNM3_normal.jpg"/>
    <hyperlink ref="V207" r:id="rId312" display="http://pbs.twimg.com/profile_images/1080398583000633345/qwFLWNM3_normal.jpg"/>
    <hyperlink ref="V208" r:id="rId313" display="http://pbs.twimg.com/profile_images/1080398583000633345/qwFLWNM3_normal.jpg"/>
    <hyperlink ref="V209" r:id="rId314" display="http://pbs.twimg.com/profile_images/1080398583000633345/qwFLWNM3_normal.jpg"/>
    <hyperlink ref="V210" r:id="rId315" display="http://pbs.twimg.com/profile_images/1080398583000633345/qwFLWNM3_normal.jpg"/>
    <hyperlink ref="V211" r:id="rId316" display="http://pbs.twimg.com/profile_images/1080398583000633345/qwFLWNM3_normal.jpg"/>
    <hyperlink ref="V212" r:id="rId317" display="http://pbs.twimg.com/profile_images/1080398583000633345/qwFLWNM3_normal.jpg"/>
    <hyperlink ref="V213" r:id="rId318" display="http://pbs.twimg.com/profile_images/736279971367378944/hsuVnIam_normal.jpg"/>
    <hyperlink ref="V214" r:id="rId319" display="http://pbs.twimg.com/profile_images/736279971367378944/hsuVnIam_normal.jpg"/>
    <hyperlink ref="V215" r:id="rId320" display="http://pbs.twimg.com/profile_images/859088427089842177/yMlLqsE4_normal.jpg"/>
    <hyperlink ref="V216" r:id="rId321" display="http://pbs.twimg.com/profile_images/859088427089842177/yMlLqsE4_normal.jpg"/>
    <hyperlink ref="V217" r:id="rId322" display="http://pbs.twimg.com/profile_images/859088427089842177/yMlLqsE4_normal.jpg"/>
    <hyperlink ref="V218" r:id="rId323" display="http://pbs.twimg.com/profile_images/758057972429881344/6E1xYbQ3_normal.jpg"/>
    <hyperlink ref="V219" r:id="rId324" display="http://pbs.twimg.com/profile_images/758057972429881344/6E1xYbQ3_normal.jpg"/>
    <hyperlink ref="V220" r:id="rId325" display="http://pbs.twimg.com/profile_images/736279971367378944/hsuVnIam_normal.jpg"/>
    <hyperlink ref="V221" r:id="rId326" display="http://pbs.twimg.com/profile_images/758057972429881344/6E1xYbQ3_normal.jpg"/>
    <hyperlink ref="V222" r:id="rId327" display="http://pbs.twimg.com/profile_images/758057972429881344/6E1xYbQ3_normal.jpg"/>
    <hyperlink ref="V223" r:id="rId328" display="http://pbs.twimg.com/profile_images/736279971367378944/hsuVnIam_normal.jpg"/>
    <hyperlink ref="V224" r:id="rId329" display="http://pbs.twimg.com/profile_images/758057972429881344/6E1xYbQ3_normal.jpg"/>
    <hyperlink ref="V225" r:id="rId330" display="http://pbs.twimg.com/profile_images/758057972429881344/6E1xYbQ3_normal.jpg"/>
    <hyperlink ref="V226" r:id="rId331" display="http://pbs.twimg.com/profile_images/736279971367378944/hsuVnIam_normal.jpg"/>
    <hyperlink ref="V227" r:id="rId332" display="http://pbs.twimg.com/profile_images/736279971367378944/hsuVnIam_normal.jpg"/>
    <hyperlink ref="V228" r:id="rId333" display="http://pbs.twimg.com/profile_images/834022098339295232/Ro1e7SMv_normal.jpg"/>
    <hyperlink ref="X3" r:id="rId334" display="https://twitter.com/#!/softwaretimes/status/1083417379860709377"/>
    <hyperlink ref="X4" r:id="rId335" display="https://twitter.com/#!/nmachijidenma/status/1083649477582307329"/>
    <hyperlink ref="X5" r:id="rId336" display="https://twitter.com/#!/johnrmatthews/status/1083754950893715457"/>
    <hyperlink ref="X6" r:id="rId337" display="https://twitter.com/#!/ungoodnight/status/1084403072565153792"/>
    <hyperlink ref="X7" r:id="rId338" display="https://twitter.com/#!/dbmosermed/status/1084871269554810881"/>
    <hyperlink ref="X8" r:id="rId339" display="https://twitter.com/#!/jeff_w7/status/1084994956274647040"/>
    <hyperlink ref="X9" r:id="rId340" display="https://twitter.com/#!/jeff_w7/status/1084994956274647040"/>
    <hyperlink ref="X10" r:id="rId341" display="https://twitter.com/#!/nycrtweets/status/1085173330095890435"/>
    <hyperlink ref="X11" r:id="rId342" display="https://twitter.com/#!/guruizbiz/status/1085174443993911297"/>
    <hyperlink ref="X12" r:id="rId343" display="https://twitter.com/#!/guruizbiz/status/1085174443993911297"/>
    <hyperlink ref="X13" r:id="rId344" display="https://twitter.com/#!/jillcbentley/status/1085200059900276736"/>
    <hyperlink ref="X14" r:id="rId345" display="https://twitter.com/#!/jillcbentley/status/1085200199750991872"/>
    <hyperlink ref="X15" r:id="rId346" display="https://twitter.com/#!/jillcbentley/status/1085200199750991872"/>
    <hyperlink ref="X16" r:id="rId347" display="https://twitter.com/#!/jillcbentley/status/1085200594510467075"/>
    <hyperlink ref="X17" r:id="rId348" display="https://twitter.com/#!/jillcbentley/status/1085200594510467075"/>
    <hyperlink ref="X18" r:id="rId349" display="https://twitter.com/#!/cazturner32/status/1085263334050590720"/>
    <hyperlink ref="X19" r:id="rId350" display="https://twitter.com/#!/cazturner32/status/1085263334050590720"/>
    <hyperlink ref="X20" r:id="rId351" display="https://twitter.com/#!/rmhpos/status/1085298358002962432"/>
    <hyperlink ref="X21" r:id="rId352" display="https://twitter.com/#!/rmhpos/status/1085298358002962432"/>
    <hyperlink ref="X22" r:id="rId353" display="https://twitter.com/#!/jemkrause/status/1085534294318161920"/>
    <hyperlink ref="X23" r:id="rId354" display="https://twitter.com/#!/smckeveny/status/1086323153016623105"/>
    <hyperlink ref="X24" r:id="rId355" display="https://twitter.com/#!/andrewbusby/status/1086680740799102976"/>
    <hyperlink ref="X25" r:id="rId356" display="https://twitter.com/#!/andrewbusby/status/1086680765264523265"/>
    <hyperlink ref="X26" r:id="rId357" display="https://twitter.com/#!/mattecannata/status/1087393950682566657"/>
    <hyperlink ref="X27" r:id="rId358" display="https://twitter.com/#!/mattecannata/status/1087393950682566657"/>
    <hyperlink ref="X28" r:id="rId359" display="https://twitter.com/#!/mattecannata/status/1087393950682566657"/>
    <hyperlink ref="X29" r:id="rId360" display="https://twitter.com/#!/mattecannata/status/1087393950682566657"/>
    <hyperlink ref="X30" r:id="rId361" display="https://twitter.com/#!/smarterretail/status/1087393168738394113"/>
    <hyperlink ref="X31" r:id="rId362" display="https://twitter.com/#!/smarterretail/status/1087393168738394113"/>
    <hyperlink ref="X32" r:id="rId363" display="https://twitter.com/#!/smarterretail/status/1087393168738394113"/>
    <hyperlink ref="X33" r:id="rId364" display="https://twitter.com/#!/smarterretail/status/1087393168738394113"/>
    <hyperlink ref="X34" r:id="rId365" display="https://twitter.com/#!/smarterretail/status/1087408062502260737"/>
    <hyperlink ref="X35" r:id="rId366" display="https://twitter.com/#!/incisivio/status/1087396616678588422"/>
    <hyperlink ref="X36" r:id="rId367" display="https://twitter.com/#!/incisivio/status/1087396616678588422"/>
    <hyperlink ref="X37" r:id="rId368" display="https://twitter.com/#!/incisivio/status/1087396616678588422"/>
    <hyperlink ref="X38" r:id="rId369" display="https://twitter.com/#!/incisivio/status/1087396616678588422"/>
    <hyperlink ref="X39" r:id="rId370" display="https://twitter.com/#!/fcarlegren/status/1087399399691558914"/>
    <hyperlink ref="X40" r:id="rId371" display="https://twitter.com/#!/smarterretail/status/1087393168738394113"/>
    <hyperlink ref="X41" r:id="rId372" display="https://twitter.com/#!/smarterretail/status/1087408062502260737"/>
    <hyperlink ref="X42" r:id="rId373" display="https://twitter.com/#!/fcarlegren/status/1087399399691558914"/>
    <hyperlink ref="X43" r:id="rId374" display="https://twitter.com/#!/smarterretail/status/1087393168738394113"/>
    <hyperlink ref="X44" r:id="rId375" display="https://twitter.com/#!/smarterretail/status/1087408062502260737"/>
    <hyperlink ref="X45" r:id="rId376" display="https://twitter.com/#!/fcarlegren/status/1087399399691558914"/>
    <hyperlink ref="X46" r:id="rId377" display="https://twitter.com/#!/smarterretail/status/1087393168738394113"/>
    <hyperlink ref="X47" r:id="rId378" display="https://twitter.com/#!/smarterretail/status/1087408062502260737"/>
    <hyperlink ref="X48" r:id="rId379" display="https://twitter.com/#!/fcarlegren/status/1087399399691558914"/>
    <hyperlink ref="X49" r:id="rId380" display="https://twitter.com/#!/smarterretail/status/1087393168738394113"/>
    <hyperlink ref="X50" r:id="rId381" display="https://twitter.com/#!/smarterretail/status/1087408062502260737"/>
    <hyperlink ref="X51" r:id="rId382" display="https://twitter.com/#!/fcarlegren/status/1087399399691558914"/>
    <hyperlink ref="X52" r:id="rId383" display="https://twitter.com/#!/fcarlegren/status/1087399399691558914"/>
    <hyperlink ref="X53" r:id="rId384" display="https://twitter.com/#!/fcarlegren/status/1087399399691558914"/>
    <hyperlink ref="X54" r:id="rId385" display="https://twitter.com/#!/fcarlegren/status/1087399399691558914"/>
    <hyperlink ref="X55" r:id="rId386" display="https://twitter.com/#!/fcarlegren/status/1087399399691558914"/>
    <hyperlink ref="X56" r:id="rId387" display="https://twitter.com/#!/smarterretail/status/1087408062502260737"/>
    <hyperlink ref="X57" r:id="rId388" display="https://twitter.com/#!/smarterretail/status/1087393168738394113"/>
    <hyperlink ref="X58" r:id="rId389" display="https://twitter.com/#!/smarterretail/status/1087408062502260737"/>
    <hyperlink ref="X59" r:id="rId390" display="https://twitter.com/#!/carlboutet/status/1087475153162981381"/>
    <hyperlink ref="X60" r:id="rId391" display="https://twitter.com/#!/carlboutet/status/1087475153162981381"/>
    <hyperlink ref="X61" r:id="rId392" display="https://twitter.com/#!/carlboutet/status/1087475153162981381"/>
    <hyperlink ref="X62" r:id="rId393" display="https://twitter.com/#!/carlboutet/status/1087475153162981381"/>
    <hyperlink ref="X63" r:id="rId394" display="https://twitter.com/#!/gk_software_usa/status/1083424870753542144"/>
    <hyperlink ref="X64" r:id="rId395" display="https://twitter.com/#!/gk_software_usa/status/1083777086874157057"/>
    <hyperlink ref="X65" r:id="rId396" display="https://twitter.com/#!/gk_software_usa/status/1083780090008424448"/>
    <hyperlink ref="X66" r:id="rId397" display="https://twitter.com/#!/trurating/status/1083473462524633088"/>
    <hyperlink ref="X67" r:id="rId398" display="https://twitter.com/#!/trurating/status/1083477546354835456"/>
    <hyperlink ref="X68" r:id="rId399" display="https://twitter.com/#!/trurating/status/1083752163136946176"/>
    <hyperlink ref="X69" r:id="rId400" display="https://twitter.com/#!/trurating/status/1084492751419465728"/>
    <hyperlink ref="X70" r:id="rId401" display="https://twitter.com/#!/trurating/status/1084528677763928070"/>
    <hyperlink ref="X71" r:id="rId402" display="https://twitter.com/#!/trurating/status/1084830934828933120"/>
    <hyperlink ref="X72" r:id="rId403" display="https://twitter.com/#!/trurating/status/1084844225789800449"/>
    <hyperlink ref="X73" r:id="rId404" display="https://twitter.com/#!/cl_baldwin/status/1084854951774441472"/>
    <hyperlink ref="X74" r:id="rId405" display="https://twitter.com/#!/trurating/status/1084855868275990530"/>
    <hyperlink ref="X75" r:id="rId406" display="https://twitter.com/#!/trurating/status/1084858799519748099"/>
    <hyperlink ref="X76" r:id="rId407" display="https://twitter.com/#!/trurating/status/1084882240717217796"/>
    <hyperlink ref="X77" r:id="rId408" display="https://twitter.com/#!/trurating/status/1084882240717217796"/>
    <hyperlink ref="X78" r:id="rId409" display="https://twitter.com/#!/trurating/status/1084829483993952256"/>
    <hyperlink ref="X79" r:id="rId410" display="https://twitter.com/#!/trurating/status/1084896106662703104"/>
    <hyperlink ref="X80" r:id="rId411" display="https://twitter.com/#!/trurating/status/1084896106662703104"/>
    <hyperlink ref="X81" r:id="rId412" display="https://twitter.com/#!/andrewbusby/status/1086680740799102976"/>
    <hyperlink ref="X82" r:id="rId413" display="https://twitter.com/#!/trurating/status/1084898256742567936"/>
    <hyperlink ref="X83" r:id="rId414" display="https://twitter.com/#!/trurating/status/1084901962024275968"/>
    <hyperlink ref="X84" r:id="rId415" display="https://twitter.com/#!/trurating/status/1084896106662703104"/>
    <hyperlink ref="X85" r:id="rId416" display="https://twitter.com/#!/trurating/status/1084905469670379520"/>
    <hyperlink ref="X86" r:id="rId417" display="https://twitter.com/#!/trurating/status/1084907450346565632"/>
    <hyperlink ref="X87" r:id="rId418" display="https://twitter.com/#!/trurating/status/1084907450346565632"/>
    <hyperlink ref="X88" r:id="rId419" display="https://twitter.com/#!/trurating/status/1084907450346565632"/>
    <hyperlink ref="X89" r:id="rId420" display="https://twitter.com/#!/trurating/status/1084907450346565632"/>
    <hyperlink ref="X90" r:id="rId421" display="https://twitter.com/#!/trurating/status/1084907450346565632"/>
    <hyperlink ref="X91" r:id="rId422" display="https://twitter.com/#!/trurating/status/1084907450346565632"/>
    <hyperlink ref="X92" r:id="rId423" display="https://twitter.com/#!/trurating/status/1084907450346565632"/>
    <hyperlink ref="X93" r:id="rId424" display="https://twitter.com/#!/andrewbusby/status/1086680740799102976"/>
    <hyperlink ref="X94" r:id="rId425" display="https://twitter.com/#!/trurating/status/1084914786775707649"/>
    <hyperlink ref="X95" r:id="rId426" display="https://twitter.com/#!/trurating/status/1084914786775707649"/>
    <hyperlink ref="X96" r:id="rId427" display="https://twitter.com/#!/trurating/status/1085161732027359232"/>
    <hyperlink ref="X97" r:id="rId428" display="https://twitter.com/#!/trurating/status/1084906200792104960"/>
    <hyperlink ref="X98" r:id="rId429" display="https://twitter.com/#!/trurating/status/1085161732027359232"/>
    <hyperlink ref="X99" r:id="rId430" display="https://twitter.com/#!/natalie_berg/status/1085171578177024001"/>
    <hyperlink ref="X100" r:id="rId431" display="https://twitter.com/#!/natalie_berg/status/1085171578177024001"/>
    <hyperlink ref="X101" r:id="rId432" display="https://twitter.com/#!/trurating/status/1084896106662703104"/>
    <hyperlink ref="X102" r:id="rId433" display="https://twitter.com/#!/trurating/status/1084905469670379520"/>
    <hyperlink ref="X103" r:id="rId434" display="https://twitter.com/#!/trurating/status/1085161732027359232"/>
    <hyperlink ref="X104" r:id="rId435" display="https://twitter.com/#!/trurating/status/1085161732027359232"/>
    <hyperlink ref="X105" r:id="rId436" display="https://twitter.com/#!/trurating/status/1085162499366895616"/>
    <hyperlink ref="X106" r:id="rId437" display="https://twitter.com/#!/adinnocenzio/status/1085175575612928006"/>
    <hyperlink ref="X107" r:id="rId438" display="https://twitter.com/#!/trurating/status/1085177720722599936"/>
    <hyperlink ref="X108" r:id="rId439" display="https://twitter.com/#!/trurating/status/1085198685049446401"/>
    <hyperlink ref="X109" r:id="rId440" display="https://twitter.com/#!/andrewbusby/status/1086680740799102976"/>
    <hyperlink ref="X110" r:id="rId441" display="https://twitter.com/#!/trurating/status/1085211327314972672"/>
    <hyperlink ref="X111" r:id="rId442" display="https://twitter.com/#!/trurating/status/1085225223933300737"/>
    <hyperlink ref="X112" r:id="rId443" display="https://twitter.com/#!/trurating/status/1085225223933300737"/>
    <hyperlink ref="X113" r:id="rId444" display="https://twitter.com/#!/trurating/status/1085226006368186369"/>
    <hyperlink ref="X114" r:id="rId445" display="https://twitter.com/#!/rmhpos/status/1083005840330616832"/>
    <hyperlink ref="X115" r:id="rId446" display="https://twitter.com/#!/rmhpos/status/1083443893369065472"/>
    <hyperlink ref="X116" r:id="rId447" display="https://twitter.com/#!/rmhpos/status/1085034102481289217"/>
    <hyperlink ref="X117" r:id="rId448" display="https://twitter.com/#!/rmhpos/status/1085178588733890560"/>
    <hyperlink ref="X118" r:id="rId449" display="https://twitter.com/#!/rmhpos/status/1085178588733890560"/>
    <hyperlink ref="X119" r:id="rId450" display="https://twitter.com/#!/rmhpos/status/1085247482659987456"/>
    <hyperlink ref="X120" r:id="rId451" display="https://twitter.com/#!/rmhpos/status/1085298358002962432"/>
    <hyperlink ref="X121" r:id="rId452" display="https://twitter.com/#!/trurating/status/1083656769631600640"/>
    <hyperlink ref="X122" r:id="rId453" display="https://twitter.com/#!/trurating/status/1085179521605738497"/>
    <hyperlink ref="X123" r:id="rId454" display="https://twitter.com/#!/trurating/status/1085243803978682368"/>
    <hyperlink ref="X124" r:id="rId455" display="https://twitter.com/#!/andrewbusby/status/1086680740799102976"/>
    <hyperlink ref="X125" r:id="rId456" display="https://twitter.com/#!/trurating/status/1085245878959517698"/>
    <hyperlink ref="X126" r:id="rId457" display="https://twitter.com/#!/trurating/status/1085246226499543041"/>
    <hyperlink ref="X127" r:id="rId458" display="https://twitter.com/#!/trurating/status/1085246226499543041"/>
    <hyperlink ref="X128" r:id="rId459" display="https://twitter.com/#!/trurating/status/1084516751730229251"/>
    <hyperlink ref="X129" r:id="rId460" display="https://twitter.com/#!/trurating/status/1085263153682939907"/>
    <hyperlink ref="X130" r:id="rId461" display="https://twitter.com/#!/accuviasw/status/1084947869478649856"/>
    <hyperlink ref="X131" r:id="rId462" display="https://twitter.com/#!/accuviasw/status/1084947869478649856"/>
    <hyperlink ref="X132" r:id="rId463" display="https://twitter.com/#!/accuviasw/status/1084948450230325249"/>
    <hyperlink ref="X133" r:id="rId464" display="https://twitter.com/#!/accuviasw/status/1084948450230325249"/>
    <hyperlink ref="X134" r:id="rId465" display="https://twitter.com/#!/accuviasw/status/1085532489005838336"/>
    <hyperlink ref="X135" r:id="rId466" display="https://twitter.com/#!/trurating/status/1083005105807507458"/>
    <hyperlink ref="X136" r:id="rId467" display="https://twitter.com/#!/trurating/status/1085566575497830400"/>
    <hyperlink ref="X137" r:id="rId468" display="https://twitter.com/#!/stevenpdennis/status/1085665458664194049"/>
    <hyperlink ref="X138" r:id="rId469" display="https://twitter.com/#!/trurating/status/1085658235338579973"/>
    <hyperlink ref="X139" r:id="rId470" display="https://twitter.com/#!/trurating/status/1086008029106057217"/>
    <hyperlink ref="X140" r:id="rId471" display="https://twitter.com/#!/trurating/status/1086008029106057217"/>
    <hyperlink ref="X141" r:id="rId472" display="https://twitter.com/#!/trurating/status/1084858799519748099"/>
    <hyperlink ref="X142" r:id="rId473" display="https://twitter.com/#!/trurating/status/1085162499366895616"/>
    <hyperlink ref="X143" r:id="rId474" display="https://twitter.com/#!/trurating/status/1086323996327596032"/>
    <hyperlink ref="X144" r:id="rId475" display="https://twitter.com/#!/trurating/status/1084907450346565632"/>
    <hyperlink ref="X145" r:id="rId476" display="https://twitter.com/#!/trurating/status/1086323996327596032"/>
    <hyperlink ref="X146" r:id="rId477" display="https://twitter.com/#!/trurating/status/1084898256742567936"/>
    <hyperlink ref="X147" r:id="rId478" display="https://twitter.com/#!/trurating/status/1086323996327596032"/>
    <hyperlink ref="X148" r:id="rId479" display="https://twitter.com/#!/trurating/status/1086323996327596032"/>
    <hyperlink ref="X149" r:id="rId480" display="https://twitter.com/#!/trurating/status/1086673043295035393"/>
    <hyperlink ref="X150" r:id="rId481" display="https://twitter.com/#!/trurating/status/1086673043295035393"/>
    <hyperlink ref="X151" r:id="rId482" display="https://twitter.com/#!/aptos_retail/status/1084954728570806272"/>
    <hyperlink ref="X152" r:id="rId483" display="https://twitter.com/#!/aptos_retail/status/1085226182864449537"/>
    <hyperlink ref="X153" r:id="rId484" display="https://twitter.com/#!/trurating/status/1083005105807507458"/>
    <hyperlink ref="X154" r:id="rId485" display="https://twitter.com/#!/trurating/status/1084849529373913088"/>
    <hyperlink ref="X155" r:id="rId486" display="https://twitter.com/#!/trurating/status/1084958310539894784"/>
    <hyperlink ref="X156" r:id="rId487" display="https://twitter.com/#!/trurating/status/1085226297943605248"/>
    <hyperlink ref="X157" r:id="rId488" display="https://twitter.com/#!/trurating/status/1086673043295035393"/>
    <hyperlink ref="X158" r:id="rId489" display="https://twitter.com/#!/trurating/status/1086673043295035393"/>
    <hyperlink ref="X159" r:id="rId490" display="https://twitter.com/#!/trurating/status/1086673043295035393"/>
    <hyperlink ref="X160" r:id="rId491" display="https://twitter.com/#!/trurating/status/1086673043295035393"/>
    <hyperlink ref="X161" r:id="rId492" display="https://twitter.com/#!/trurating/status/1086673043295035393"/>
    <hyperlink ref="X162" r:id="rId493" display="https://twitter.com/#!/trurating/status/1086673043295035393"/>
    <hyperlink ref="X163" r:id="rId494" display="https://twitter.com/#!/trurating/status/1086673043295035393"/>
    <hyperlink ref="X164" r:id="rId495" display="https://twitter.com/#!/trurating/status/1086673043295035393"/>
    <hyperlink ref="X165" r:id="rId496" display="https://twitter.com/#!/andrewbusby/status/1086680740799102976"/>
    <hyperlink ref="X166" r:id="rId497" display="https://twitter.com/#!/andrewbusby/status/1086680765264523265"/>
    <hyperlink ref="X167" r:id="rId498" display="https://twitter.com/#!/trurating/status/1084412493244571649"/>
    <hyperlink ref="X168" r:id="rId499" display="https://twitter.com/#!/trurating/status/1084481008890769414"/>
    <hyperlink ref="X169" r:id="rId500" display="https://twitter.com/#!/trurating/status/1084823872044781570"/>
    <hyperlink ref="X170" r:id="rId501" display="https://twitter.com/#!/trurating/status/1084825740531494913"/>
    <hyperlink ref="X171" r:id="rId502" display="https://twitter.com/#!/trurating/status/1084828393890299905"/>
    <hyperlink ref="X172" r:id="rId503" display="https://twitter.com/#!/trurating/status/1084835123659329537"/>
    <hyperlink ref="X173" r:id="rId504" display="https://twitter.com/#!/trurating/status/1084849529373913088"/>
    <hyperlink ref="X174" r:id="rId505" display="https://twitter.com/#!/trurating/status/1084858799519748099"/>
    <hyperlink ref="X175" r:id="rId506" display="https://twitter.com/#!/trurating/status/1084869037497020416"/>
    <hyperlink ref="X176" r:id="rId507" display="https://twitter.com/#!/trurating/status/1084896106662703104"/>
    <hyperlink ref="X177" r:id="rId508" display="https://twitter.com/#!/trurating/status/1084905469670379520"/>
    <hyperlink ref="X178" r:id="rId509" display="https://twitter.com/#!/trurating/status/1085161732027359232"/>
    <hyperlink ref="X179" r:id="rId510" display="https://twitter.com/#!/trurating/status/1085198685049446401"/>
    <hyperlink ref="X180" r:id="rId511" display="https://twitter.com/#!/trurating/status/1085222058072657920"/>
    <hyperlink ref="X181" r:id="rId512" display="https://twitter.com/#!/trurating/status/1085250470271217666"/>
    <hyperlink ref="X182" r:id="rId513" display="https://twitter.com/#!/trurating/status/1086261219466588160"/>
    <hyperlink ref="X183" r:id="rId514" display="https://twitter.com/#!/trurating/status/1086351998709043200"/>
    <hyperlink ref="X184" r:id="rId515" display="https://twitter.com/#!/trurating/status/1086673043295035393"/>
    <hyperlink ref="X185" r:id="rId516" display="https://twitter.com/#!/andrewbusby/status/1085173262399782912"/>
    <hyperlink ref="X186" r:id="rId517" display="https://twitter.com/#!/andrewbusby/status/1086680504244625408"/>
    <hyperlink ref="X187" r:id="rId518" display="https://twitter.com/#!/andrewbusby/status/1086680740799102976"/>
    <hyperlink ref="X188" r:id="rId519" display="https://twitter.com/#!/andrewbusby/status/1086680765264523265"/>
    <hyperlink ref="X189" r:id="rId520" display="https://twitter.com/#!/trurating/status/1084481008890769414"/>
    <hyperlink ref="X190" r:id="rId521" display="https://twitter.com/#!/trurating/status/1084869037497020416"/>
    <hyperlink ref="X191" r:id="rId522" display="https://twitter.com/#!/trurating/status/1085162499366895616"/>
    <hyperlink ref="X192" r:id="rId523" display="https://twitter.com/#!/trurating/status/1086673043295035393"/>
    <hyperlink ref="X193" r:id="rId524" display="https://twitter.com/#!/mazzaknights/status/1084892406699487233"/>
    <hyperlink ref="X194" r:id="rId525" display="https://twitter.com/#!/smarterretail/status/1087393168738394113"/>
    <hyperlink ref="X195" r:id="rId526" display="https://twitter.com/#!/trurating/status/1083823161865629699"/>
    <hyperlink ref="X196" r:id="rId527" display="https://twitter.com/#!/trurating/status/1083823672878604288"/>
    <hyperlink ref="X197" r:id="rId528" display="https://twitter.com/#!/trurating/status/1084504496393334784"/>
    <hyperlink ref="X198" r:id="rId529" display="https://twitter.com/#!/trurating/status/1084852661877276673"/>
    <hyperlink ref="X199" r:id="rId530" display="https://twitter.com/#!/trurating/status/1084889789155794944"/>
    <hyperlink ref="X200" r:id="rId531" display="https://twitter.com/#!/trurating/status/1084894469965504512"/>
    <hyperlink ref="X201" r:id="rId532" display="https://twitter.com/#!/trurating/status/1085162499366895616"/>
    <hyperlink ref="X202" r:id="rId533" display="https://twitter.com/#!/trurating/status/1085197393170071552"/>
    <hyperlink ref="X203" r:id="rId534" display="https://twitter.com/#!/trurating/status/1085198685049446401"/>
    <hyperlink ref="X204" r:id="rId535" display="https://twitter.com/#!/trurating/status/1085211638054170624"/>
    <hyperlink ref="X205" r:id="rId536" display="https://twitter.com/#!/trurating/status/1085248982870315009"/>
    <hyperlink ref="X206" r:id="rId537" display="https://twitter.com/#!/trurating/status/1085300713016578048"/>
    <hyperlink ref="X207" r:id="rId538" display="https://twitter.com/#!/trurating/status/1086260885469958144"/>
    <hyperlink ref="X208" r:id="rId539" display="https://twitter.com/#!/trurating/status/1086351652234375170"/>
    <hyperlink ref="X209" r:id="rId540" display="https://twitter.com/#!/trurating/status/1087718552163966976"/>
    <hyperlink ref="X210" r:id="rId541" display="https://twitter.com/#!/trurating/status/1087718552163966976"/>
    <hyperlink ref="X211" r:id="rId542" display="https://twitter.com/#!/trurating/status/1087718552163966976"/>
    <hyperlink ref="X212" r:id="rId543" display="https://twitter.com/#!/trurating/status/1087718552163966976"/>
    <hyperlink ref="X213" r:id="rId544" display="https://twitter.com/#!/ricardo_belmar/status/1084893985724878848"/>
    <hyperlink ref="X214" r:id="rId545" display="https://twitter.com/#!/ricardo_belmar/status/1084893985724878848"/>
    <hyperlink ref="X215" r:id="rId546" display="https://twitter.com/#!/subziwalla/status/1087404628227047425"/>
    <hyperlink ref="X216" r:id="rId547" display="https://twitter.com/#!/subziwalla/status/1087404628227047425"/>
    <hyperlink ref="X217" r:id="rId548" display="https://twitter.com/#!/subziwalla/status/1087404628227047425"/>
    <hyperlink ref="X218" r:id="rId549" display="https://twitter.com/#!/smarterretail/status/1087393168738394113"/>
    <hyperlink ref="X219" r:id="rId550" display="https://twitter.com/#!/smarterretail/status/1087408062502260737"/>
    <hyperlink ref="X220" r:id="rId551" display="https://twitter.com/#!/ricardo_belmar/status/1087741159936536578"/>
    <hyperlink ref="X221" r:id="rId552" display="https://twitter.com/#!/smarterretail/status/1087393168738394113"/>
    <hyperlink ref="X222" r:id="rId553" display="https://twitter.com/#!/smarterretail/status/1087408062502260737"/>
    <hyperlink ref="X223" r:id="rId554" display="https://twitter.com/#!/ricardo_belmar/status/1087741159936536578"/>
    <hyperlink ref="X224" r:id="rId555" display="https://twitter.com/#!/smarterretail/status/1087393168738394113"/>
    <hyperlink ref="X225" r:id="rId556" display="https://twitter.com/#!/smarterretail/status/1087408062502260737"/>
    <hyperlink ref="X226" r:id="rId557" display="https://twitter.com/#!/ricardo_belmar/status/1087741159936536578"/>
    <hyperlink ref="X227" r:id="rId558" display="https://twitter.com/#!/ricardo_belmar/status/1087741159936536578"/>
    <hyperlink ref="X228" r:id="rId559" display="https://twitter.com/#!/ethicalthink/status/1087813649589329920"/>
    <hyperlink ref="AZ70" r:id="rId560" display="https://api.twitter.com/1.1/geo/id/01a9a39529b27f36.json"/>
    <hyperlink ref="AZ151" r:id="rId561" display="https://api.twitter.com/1.1/geo/id/01a9a39529b27f36.json"/>
    <hyperlink ref="AZ152" r:id="rId562" display="https://api.twitter.com/1.1/geo/id/01a9a39529b27f36.json"/>
    <hyperlink ref="AZ167" r:id="rId563" display="https://api.twitter.com/1.1/geo/id/27485069891a7938.json"/>
    <hyperlink ref="AZ185" r:id="rId564" display="https://api.twitter.com/1.1/geo/id/01a9a39529b27f36.json"/>
  </hyperlinks>
  <printOptions/>
  <pageMargins left="0.7" right="0.7" top="0.75" bottom="0.75" header="0.3" footer="0.3"/>
  <pageSetup horizontalDpi="600" verticalDpi="600" orientation="portrait" r:id="rId568"/>
  <legacyDrawing r:id="rId566"/>
  <tableParts>
    <tablePart r:id="rId56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1834</v>
      </c>
      <c r="B1" s="13" t="s">
        <v>2040</v>
      </c>
      <c r="C1" s="13" t="s">
        <v>2041</v>
      </c>
      <c r="D1" s="13" t="s">
        <v>144</v>
      </c>
      <c r="E1" s="13" t="s">
        <v>2043</v>
      </c>
      <c r="F1" s="13" t="s">
        <v>2044</v>
      </c>
      <c r="G1" s="13" t="s">
        <v>2045</v>
      </c>
    </row>
    <row r="2" spans="1:7" ht="15">
      <c r="A2" s="78" t="s">
        <v>1633</v>
      </c>
      <c r="B2" s="78">
        <v>161</v>
      </c>
      <c r="C2" s="121">
        <v>0.06447737284741689</v>
      </c>
      <c r="D2" s="78" t="s">
        <v>2042</v>
      </c>
      <c r="E2" s="78"/>
      <c r="F2" s="78"/>
      <c r="G2" s="78"/>
    </row>
    <row r="3" spans="1:7" ht="15">
      <c r="A3" s="78" t="s">
        <v>1634</v>
      </c>
      <c r="B3" s="78">
        <v>15</v>
      </c>
      <c r="C3" s="121">
        <v>0.006007208650380457</v>
      </c>
      <c r="D3" s="78" t="s">
        <v>2042</v>
      </c>
      <c r="E3" s="78"/>
      <c r="F3" s="78"/>
      <c r="G3" s="78"/>
    </row>
    <row r="4" spans="1:7" ht="15">
      <c r="A4" s="78" t="s">
        <v>1635</v>
      </c>
      <c r="B4" s="78">
        <v>0</v>
      </c>
      <c r="C4" s="121">
        <v>0</v>
      </c>
      <c r="D4" s="78" t="s">
        <v>2042</v>
      </c>
      <c r="E4" s="78"/>
      <c r="F4" s="78"/>
      <c r="G4" s="78"/>
    </row>
    <row r="5" spans="1:7" ht="15">
      <c r="A5" s="78" t="s">
        <v>1636</v>
      </c>
      <c r="B5" s="78">
        <v>2321</v>
      </c>
      <c r="C5" s="121">
        <v>0.9295154185022027</v>
      </c>
      <c r="D5" s="78" t="s">
        <v>2042</v>
      </c>
      <c r="E5" s="78"/>
      <c r="F5" s="78"/>
      <c r="G5" s="78"/>
    </row>
    <row r="6" spans="1:7" ht="15">
      <c r="A6" s="78" t="s">
        <v>1637</v>
      </c>
      <c r="B6" s="78">
        <v>2497</v>
      </c>
      <c r="C6" s="121">
        <v>1</v>
      </c>
      <c r="D6" s="78" t="s">
        <v>2042</v>
      </c>
      <c r="E6" s="78"/>
      <c r="F6" s="78"/>
      <c r="G6" s="78"/>
    </row>
    <row r="7" spans="1:7" ht="15">
      <c r="A7" s="84" t="s">
        <v>467</v>
      </c>
      <c r="B7" s="84">
        <v>47</v>
      </c>
      <c r="C7" s="122">
        <v>0.011361953681102445</v>
      </c>
      <c r="D7" s="84" t="s">
        <v>2042</v>
      </c>
      <c r="E7" s="84" t="b">
        <v>0</v>
      </c>
      <c r="F7" s="84" t="b">
        <v>0</v>
      </c>
      <c r="G7" s="84" t="b">
        <v>0</v>
      </c>
    </row>
    <row r="8" spans="1:7" ht="15">
      <c r="A8" s="84" t="s">
        <v>232</v>
      </c>
      <c r="B8" s="84">
        <v>46</v>
      </c>
      <c r="C8" s="122">
        <v>0.013509651999749609</v>
      </c>
      <c r="D8" s="84" t="s">
        <v>2042</v>
      </c>
      <c r="E8" s="84" t="b">
        <v>0</v>
      </c>
      <c r="F8" s="84" t="b">
        <v>0</v>
      </c>
      <c r="G8" s="84" t="b">
        <v>0</v>
      </c>
    </row>
    <row r="9" spans="1:7" ht="15">
      <c r="A9" s="84" t="s">
        <v>243</v>
      </c>
      <c r="B9" s="84">
        <v>28</v>
      </c>
      <c r="C9" s="122">
        <v>0.01080620497255317</v>
      </c>
      <c r="D9" s="84" t="s">
        <v>2042</v>
      </c>
      <c r="E9" s="84" t="b">
        <v>0</v>
      </c>
      <c r="F9" s="84" t="b">
        <v>0</v>
      </c>
      <c r="G9" s="84" t="b">
        <v>0</v>
      </c>
    </row>
    <row r="10" spans="1:7" ht="15">
      <c r="A10" s="84" t="s">
        <v>495</v>
      </c>
      <c r="B10" s="84">
        <v>19</v>
      </c>
      <c r="C10" s="122">
        <v>0.009972187772145029</v>
      </c>
      <c r="D10" s="84" t="s">
        <v>2042</v>
      </c>
      <c r="E10" s="84" t="b">
        <v>0</v>
      </c>
      <c r="F10" s="84" t="b">
        <v>0</v>
      </c>
      <c r="G10" s="84" t="b">
        <v>0</v>
      </c>
    </row>
    <row r="11" spans="1:7" ht="15">
      <c r="A11" s="84" t="s">
        <v>468</v>
      </c>
      <c r="B11" s="84">
        <v>17</v>
      </c>
      <c r="C11" s="122">
        <v>0.008922483796129761</v>
      </c>
      <c r="D11" s="84" t="s">
        <v>2042</v>
      </c>
      <c r="E11" s="84" t="b">
        <v>0</v>
      </c>
      <c r="F11" s="84" t="b">
        <v>0</v>
      </c>
      <c r="G11" s="84" t="b">
        <v>0</v>
      </c>
    </row>
    <row r="12" spans="1:7" ht="15">
      <c r="A12" s="84" t="s">
        <v>1653</v>
      </c>
      <c r="B12" s="84">
        <v>15</v>
      </c>
      <c r="C12" s="122">
        <v>0.008993025676570624</v>
      </c>
      <c r="D12" s="84" t="s">
        <v>2042</v>
      </c>
      <c r="E12" s="84" t="b">
        <v>0</v>
      </c>
      <c r="F12" s="84" t="b">
        <v>0</v>
      </c>
      <c r="G12" s="84" t="b">
        <v>0</v>
      </c>
    </row>
    <row r="13" spans="1:7" ht="15">
      <c r="A13" s="84" t="s">
        <v>1835</v>
      </c>
      <c r="B13" s="84">
        <v>15</v>
      </c>
      <c r="C13" s="122">
        <v>0.008395449650139428</v>
      </c>
      <c r="D13" s="84" t="s">
        <v>2042</v>
      </c>
      <c r="E13" s="84" t="b">
        <v>0</v>
      </c>
      <c r="F13" s="84" t="b">
        <v>0</v>
      </c>
      <c r="G13" s="84" t="b">
        <v>0</v>
      </c>
    </row>
    <row r="14" spans="1:7" ht="15">
      <c r="A14" s="84" t="s">
        <v>1639</v>
      </c>
      <c r="B14" s="84">
        <v>15</v>
      </c>
      <c r="C14" s="122">
        <v>0.008395449650139428</v>
      </c>
      <c r="D14" s="84" t="s">
        <v>2042</v>
      </c>
      <c r="E14" s="84" t="b">
        <v>0</v>
      </c>
      <c r="F14" s="84" t="b">
        <v>0</v>
      </c>
      <c r="G14" s="84" t="b">
        <v>0</v>
      </c>
    </row>
    <row r="15" spans="1:7" ht="15">
      <c r="A15" s="84" t="s">
        <v>1663</v>
      </c>
      <c r="B15" s="84">
        <v>13</v>
      </c>
      <c r="C15" s="122">
        <v>0.008083639805187974</v>
      </c>
      <c r="D15" s="84" t="s">
        <v>2042</v>
      </c>
      <c r="E15" s="84" t="b">
        <v>0</v>
      </c>
      <c r="F15" s="84" t="b">
        <v>0</v>
      </c>
      <c r="G15" s="84" t="b">
        <v>0</v>
      </c>
    </row>
    <row r="16" spans="1:7" ht="15">
      <c r="A16" s="84" t="s">
        <v>1650</v>
      </c>
      <c r="B16" s="84">
        <v>13</v>
      </c>
      <c r="C16" s="122">
        <v>0.009551066963985316</v>
      </c>
      <c r="D16" s="84" t="s">
        <v>2042</v>
      </c>
      <c r="E16" s="84" t="b">
        <v>0</v>
      </c>
      <c r="F16" s="84" t="b">
        <v>0</v>
      </c>
      <c r="G16" s="84" t="b">
        <v>0</v>
      </c>
    </row>
    <row r="17" spans="1:7" ht="15">
      <c r="A17" s="84" t="s">
        <v>1643</v>
      </c>
      <c r="B17" s="84">
        <v>12</v>
      </c>
      <c r="C17" s="122">
        <v>0.007461821358635053</v>
      </c>
      <c r="D17" s="84" t="s">
        <v>2042</v>
      </c>
      <c r="E17" s="84" t="b">
        <v>0</v>
      </c>
      <c r="F17" s="84" t="b">
        <v>0</v>
      </c>
      <c r="G17" s="84" t="b">
        <v>0</v>
      </c>
    </row>
    <row r="18" spans="1:7" ht="15">
      <c r="A18" s="84" t="s">
        <v>1642</v>
      </c>
      <c r="B18" s="84">
        <v>12</v>
      </c>
      <c r="C18" s="122">
        <v>0.007752502596245821</v>
      </c>
      <c r="D18" s="84" t="s">
        <v>2042</v>
      </c>
      <c r="E18" s="84" t="b">
        <v>0</v>
      </c>
      <c r="F18" s="84" t="b">
        <v>0</v>
      </c>
      <c r="G18" s="84" t="b">
        <v>0</v>
      </c>
    </row>
    <row r="19" spans="1:7" ht="15">
      <c r="A19" s="84" t="s">
        <v>1640</v>
      </c>
      <c r="B19" s="84">
        <v>12</v>
      </c>
      <c r="C19" s="122">
        <v>0.007752502596245821</v>
      </c>
      <c r="D19" s="84" t="s">
        <v>2042</v>
      </c>
      <c r="E19" s="84" t="b">
        <v>0</v>
      </c>
      <c r="F19" s="84" t="b">
        <v>0</v>
      </c>
      <c r="G19" s="84" t="b">
        <v>0</v>
      </c>
    </row>
    <row r="20" spans="1:7" ht="15">
      <c r="A20" s="84" t="s">
        <v>1641</v>
      </c>
      <c r="B20" s="84">
        <v>12</v>
      </c>
      <c r="C20" s="122">
        <v>0.007461821358635053</v>
      </c>
      <c r="D20" s="84" t="s">
        <v>2042</v>
      </c>
      <c r="E20" s="84" t="b">
        <v>0</v>
      </c>
      <c r="F20" s="84" t="b">
        <v>0</v>
      </c>
      <c r="G20" s="84" t="b">
        <v>0</v>
      </c>
    </row>
    <row r="21" spans="1:7" ht="15">
      <c r="A21" s="84" t="s">
        <v>1836</v>
      </c>
      <c r="B21" s="84">
        <v>11</v>
      </c>
      <c r="C21" s="122">
        <v>0.007106460713225335</v>
      </c>
      <c r="D21" s="84" t="s">
        <v>2042</v>
      </c>
      <c r="E21" s="84" t="b">
        <v>0</v>
      </c>
      <c r="F21" s="84" t="b">
        <v>0</v>
      </c>
      <c r="G21" s="84" t="b">
        <v>0</v>
      </c>
    </row>
    <row r="22" spans="1:7" ht="15">
      <c r="A22" s="84" t="s">
        <v>1837</v>
      </c>
      <c r="B22" s="84">
        <v>10</v>
      </c>
      <c r="C22" s="122">
        <v>0.006725756555578086</v>
      </c>
      <c r="D22" s="84" t="s">
        <v>2042</v>
      </c>
      <c r="E22" s="84" t="b">
        <v>1</v>
      </c>
      <c r="F22" s="84" t="b">
        <v>0</v>
      </c>
      <c r="G22" s="84" t="b">
        <v>0</v>
      </c>
    </row>
    <row r="23" spans="1:7" ht="15">
      <c r="A23" s="84" t="s">
        <v>1651</v>
      </c>
      <c r="B23" s="84">
        <v>10</v>
      </c>
      <c r="C23" s="122">
        <v>0.006725756555578086</v>
      </c>
      <c r="D23" s="84" t="s">
        <v>2042</v>
      </c>
      <c r="E23" s="84" t="b">
        <v>0</v>
      </c>
      <c r="F23" s="84" t="b">
        <v>0</v>
      </c>
      <c r="G23" s="84" t="b">
        <v>0</v>
      </c>
    </row>
    <row r="24" spans="1:7" ht="15">
      <c r="A24" s="84" t="s">
        <v>1838</v>
      </c>
      <c r="B24" s="84">
        <v>10</v>
      </c>
      <c r="C24" s="122">
        <v>0.006725756555578086</v>
      </c>
      <c r="D24" s="84" t="s">
        <v>2042</v>
      </c>
      <c r="E24" s="84" t="b">
        <v>0</v>
      </c>
      <c r="F24" s="84" t="b">
        <v>0</v>
      </c>
      <c r="G24" s="84" t="b">
        <v>0</v>
      </c>
    </row>
    <row r="25" spans="1:7" ht="15">
      <c r="A25" s="84" t="s">
        <v>1662</v>
      </c>
      <c r="B25" s="84">
        <v>10</v>
      </c>
      <c r="C25" s="122">
        <v>0.006725756555578086</v>
      </c>
      <c r="D25" s="84" t="s">
        <v>2042</v>
      </c>
      <c r="E25" s="84" t="b">
        <v>0</v>
      </c>
      <c r="F25" s="84" t="b">
        <v>0</v>
      </c>
      <c r="G25" s="84" t="b">
        <v>0</v>
      </c>
    </row>
    <row r="26" spans="1:7" ht="15">
      <c r="A26" s="84" t="s">
        <v>250</v>
      </c>
      <c r="B26" s="84">
        <v>9</v>
      </c>
      <c r="C26" s="122">
        <v>0.006317166422485712</v>
      </c>
      <c r="D26" s="84" t="s">
        <v>2042</v>
      </c>
      <c r="E26" s="84" t="b">
        <v>0</v>
      </c>
      <c r="F26" s="84" t="b">
        <v>0</v>
      </c>
      <c r="G26" s="84" t="b">
        <v>0</v>
      </c>
    </row>
    <row r="27" spans="1:7" ht="15">
      <c r="A27" s="84" t="s">
        <v>249</v>
      </c>
      <c r="B27" s="84">
        <v>9</v>
      </c>
      <c r="C27" s="122">
        <v>0.006317166422485712</v>
      </c>
      <c r="D27" s="84" t="s">
        <v>2042</v>
      </c>
      <c r="E27" s="84" t="b">
        <v>0</v>
      </c>
      <c r="F27" s="84" t="b">
        <v>0</v>
      </c>
      <c r="G27" s="84" t="b">
        <v>0</v>
      </c>
    </row>
    <row r="28" spans="1:7" ht="15">
      <c r="A28" s="84" t="s">
        <v>241</v>
      </c>
      <c r="B28" s="84">
        <v>9</v>
      </c>
      <c r="C28" s="122">
        <v>0.006317166422485712</v>
      </c>
      <c r="D28" s="84" t="s">
        <v>2042</v>
      </c>
      <c r="E28" s="84" t="b">
        <v>0</v>
      </c>
      <c r="F28" s="84" t="b">
        <v>0</v>
      </c>
      <c r="G28" s="84" t="b">
        <v>0</v>
      </c>
    </row>
    <row r="29" spans="1:7" ht="15">
      <c r="A29" s="84" t="s">
        <v>1792</v>
      </c>
      <c r="B29" s="84">
        <v>9</v>
      </c>
      <c r="C29" s="122">
        <v>0.006317166422485712</v>
      </c>
      <c r="D29" s="84" t="s">
        <v>2042</v>
      </c>
      <c r="E29" s="84" t="b">
        <v>0</v>
      </c>
      <c r="F29" s="84" t="b">
        <v>0</v>
      </c>
      <c r="G29" s="84" t="b">
        <v>0</v>
      </c>
    </row>
    <row r="30" spans="1:7" ht="15">
      <c r="A30" s="84" t="s">
        <v>1839</v>
      </c>
      <c r="B30" s="84">
        <v>9</v>
      </c>
      <c r="C30" s="122">
        <v>0.006317166422485712</v>
      </c>
      <c r="D30" s="84" t="s">
        <v>2042</v>
      </c>
      <c r="E30" s="84" t="b">
        <v>1</v>
      </c>
      <c r="F30" s="84" t="b">
        <v>0</v>
      </c>
      <c r="G30" s="84" t="b">
        <v>0</v>
      </c>
    </row>
    <row r="31" spans="1:7" ht="15">
      <c r="A31" s="84" t="s">
        <v>1655</v>
      </c>
      <c r="B31" s="84">
        <v>9</v>
      </c>
      <c r="C31" s="122">
        <v>0.006317166422485712</v>
      </c>
      <c r="D31" s="84" t="s">
        <v>2042</v>
      </c>
      <c r="E31" s="84" t="b">
        <v>1</v>
      </c>
      <c r="F31" s="84" t="b">
        <v>0</v>
      </c>
      <c r="G31" s="84" t="b">
        <v>0</v>
      </c>
    </row>
    <row r="32" spans="1:7" ht="15">
      <c r="A32" s="84" t="s">
        <v>1840</v>
      </c>
      <c r="B32" s="84">
        <v>9</v>
      </c>
      <c r="C32" s="122">
        <v>0.006317166422485712</v>
      </c>
      <c r="D32" s="84" t="s">
        <v>2042</v>
      </c>
      <c r="E32" s="84" t="b">
        <v>0</v>
      </c>
      <c r="F32" s="84" t="b">
        <v>0</v>
      </c>
      <c r="G32" s="84" t="b">
        <v>0</v>
      </c>
    </row>
    <row r="33" spans="1:7" ht="15">
      <c r="A33" s="84" t="s">
        <v>1841</v>
      </c>
      <c r="B33" s="84">
        <v>9</v>
      </c>
      <c r="C33" s="122">
        <v>0.006317166422485712</v>
      </c>
      <c r="D33" s="84" t="s">
        <v>2042</v>
      </c>
      <c r="E33" s="84" t="b">
        <v>0</v>
      </c>
      <c r="F33" s="84" t="b">
        <v>0</v>
      </c>
      <c r="G33" s="84" t="b">
        <v>0</v>
      </c>
    </row>
    <row r="34" spans="1:7" ht="15">
      <c r="A34" s="84" t="s">
        <v>1842</v>
      </c>
      <c r="B34" s="84">
        <v>8</v>
      </c>
      <c r="C34" s="122">
        <v>0.00587757967014481</v>
      </c>
      <c r="D34" s="84" t="s">
        <v>2042</v>
      </c>
      <c r="E34" s="84" t="b">
        <v>0</v>
      </c>
      <c r="F34" s="84" t="b">
        <v>0</v>
      </c>
      <c r="G34" s="84" t="b">
        <v>0</v>
      </c>
    </row>
    <row r="35" spans="1:7" ht="15">
      <c r="A35" s="84" t="s">
        <v>1843</v>
      </c>
      <c r="B35" s="84">
        <v>8</v>
      </c>
      <c r="C35" s="122">
        <v>0.00587757967014481</v>
      </c>
      <c r="D35" s="84" t="s">
        <v>2042</v>
      </c>
      <c r="E35" s="84" t="b">
        <v>1</v>
      </c>
      <c r="F35" s="84" t="b">
        <v>0</v>
      </c>
      <c r="G35" s="84" t="b">
        <v>0</v>
      </c>
    </row>
    <row r="36" spans="1:7" ht="15">
      <c r="A36" s="84" t="s">
        <v>1844</v>
      </c>
      <c r="B36" s="84">
        <v>8</v>
      </c>
      <c r="C36" s="122">
        <v>0.006174974270030383</v>
      </c>
      <c r="D36" s="84" t="s">
        <v>2042</v>
      </c>
      <c r="E36" s="84" t="b">
        <v>0</v>
      </c>
      <c r="F36" s="84" t="b">
        <v>0</v>
      </c>
      <c r="G36" s="84" t="b">
        <v>0</v>
      </c>
    </row>
    <row r="37" spans="1:7" ht="15">
      <c r="A37" s="84" t="s">
        <v>1845</v>
      </c>
      <c r="B37" s="84">
        <v>8</v>
      </c>
      <c r="C37" s="122">
        <v>0.00587757967014481</v>
      </c>
      <c r="D37" s="84" t="s">
        <v>2042</v>
      </c>
      <c r="E37" s="84" t="b">
        <v>0</v>
      </c>
      <c r="F37" s="84" t="b">
        <v>0</v>
      </c>
      <c r="G37" s="84" t="b">
        <v>0</v>
      </c>
    </row>
    <row r="38" spans="1:7" ht="15">
      <c r="A38" s="84" t="s">
        <v>1657</v>
      </c>
      <c r="B38" s="84">
        <v>8</v>
      </c>
      <c r="C38" s="122">
        <v>0.00587757967014481</v>
      </c>
      <c r="D38" s="84" t="s">
        <v>2042</v>
      </c>
      <c r="E38" s="84" t="b">
        <v>0</v>
      </c>
      <c r="F38" s="84" t="b">
        <v>0</v>
      </c>
      <c r="G38" s="84" t="b">
        <v>0</v>
      </c>
    </row>
    <row r="39" spans="1:7" ht="15">
      <c r="A39" s="84" t="s">
        <v>1846</v>
      </c>
      <c r="B39" s="84">
        <v>8</v>
      </c>
      <c r="C39" s="122">
        <v>0.00587757967014481</v>
      </c>
      <c r="D39" s="84" t="s">
        <v>2042</v>
      </c>
      <c r="E39" s="84" t="b">
        <v>0</v>
      </c>
      <c r="F39" s="84" t="b">
        <v>0</v>
      </c>
      <c r="G39" s="84" t="b">
        <v>0</v>
      </c>
    </row>
    <row r="40" spans="1:7" ht="15">
      <c r="A40" s="84" t="s">
        <v>227</v>
      </c>
      <c r="B40" s="84">
        <v>7</v>
      </c>
      <c r="C40" s="122">
        <v>0.005403102486276585</v>
      </c>
      <c r="D40" s="84" t="s">
        <v>2042</v>
      </c>
      <c r="E40" s="84" t="b">
        <v>0</v>
      </c>
      <c r="F40" s="84" t="b">
        <v>0</v>
      </c>
      <c r="G40" s="84" t="b">
        <v>0</v>
      </c>
    </row>
    <row r="41" spans="1:7" ht="15">
      <c r="A41" s="84" t="s">
        <v>1645</v>
      </c>
      <c r="B41" s="84">
        <v>7</v>
      </c>
      <c r="C41" s="122">
        <v>0.005403102486276585</v>
      </c>
      <c r="D41" s="84" t="s">
        <v>2042</v>
      </c>
      <c r="E41" s="84" t="b">
        <v>0</v>
      </c>
      <c r="F41" s="84" t="b">
        <v>0</v>
      </c>
      <c r="G41" s="84" t="b">
        <v>0</v>
      </c>
    </row>
    <row r="42" spans="1:7" ht="15">
      <c r="A42" s="84" t="s">
        <v>1646</v>
      </c>
      <c r="B42" s="84">
        <v>7</v>
      </c>
      <c r="C42" s="122">
        <v>0.005403102486276585</v>
      </c>
      <c r="D42" s="84" t="s">
        <v>2042</v>
      </c>
      <c r="E42" s="84" t="b">
        <v>0</v>
      </c>
      <c r="F42" s="84" t="b">
        <v>0</v>
      </c>
      <c r="G42" s="84" t="b">
        <v>0</v>
      </c>
    </row>
    <row r="43" spans="1:7" ht="15">
      <c r="A43" s="84" t="s">
        <v>1647</v>
      </c>
      <c r="B43" s="84">
        <v>7</v>
      </c>
      <c r="C43" s="122">
        <v>0.005403102486276585</v>
      </c>
      <c r="D43" s="84" t="s">
        <v>2042</v>
      </c>
      <c r="E43" s="84" t="b">
        <v>0</v>
      </c>
      <c r="F43" s="84" t="b">
        <v>0</v>
      </c>
      <c r="G43" s="84" t="b">
        <v>0</v>
      </c>
    </row>
    <row r="44" spans="1:7" ht="15">
      <c r="A44" s="84" t="s">
        <v>1648</v>
      </c>
      <c r="B44" s="84">
        <v>7</v>
      </c>
      <c r="C44" s="122">
        <v>0.005403102486276585</v>
      </c>
      <c r="D44" s="84" t="s">
        <v>2042</v>
      </c>
      <c r="E44" s="84" t="b">
        <v>0</v>
      </c>
      <c r="F44" s="84" t="b">
        <v>0</v>
      </c>
      <c r="G44" s="84" t="b">
        <v>0</v>
      </c>
    </row>
    <row r="45" spans="1:7" ht="15">
      <c r="A45" s="84" t="s">
        <v>1847</v>
      </c>
      <c r="B45" s="84">
        <v>7</v>
      </c>
      <c r="C45" s="122">
        <v>0.005403102486276585</v>
      </c>
      <c r="D45" s="84" t="s">
        <v>2042</v>
      </c>
      <c r="E45" s="84" t="b">
        <v>0</v>
      </c>
      <c r="F45" s="84" t="b">
        <v>0</v>
      </c>
      <c r="G45" s="84" t="b">
        <v>0</v>
      </c>
    </row>
    <row r="46" spans="1:7" ht="15">
      <c r="A46" s="84" t="s">
        <v>1848</v>
      </c>
      <c r="B46" s="84">
        <v>7</v>
      </c>
      <c r="C46" s="122">
        <v>0.005403102486276585</v>
      </c>
      <c r="D46" s="84" t="s">
        <v>2042</v>
      </c>
      <c r="E46" s="84" t="b">
        <v>0</v>
      </c>
      <c r="F46" s="84" t="b">
        <v>0</v>
      </c>
      <c r="G46" s="84" t="b">
        <v>0</v>
      </c>
    </row>
    <row r="47" spans="1:7" ht="15">
      <c r="A47" s="84" t="s">
        <v>1849</v>
      </c>
      <c r="B47" s="84">
        <v>7</v>
      </c>
      <c r="C47" s="122">
        <v>0.005403102486276585</v>
      </c>
      <c r="D47" s="84" t="s">
        <v>2042</v>
      </c>
      <c r="E47" s="84" t="b">
        <v>0</v>
      </c>
      <c r="F47" s="84" t="b">
        <v>0</v>
      </c>
      <c r="G47" s="84" t="b">
        <v>0</v>
      </c>
    </row>
    <row r="48" spans="1:7" ht="15">
      <c r="A48" s="84" t="s">
        <v>1850</v>
      </c>
      <c r="B48" s="84">
        <v>7</v>
      </c>
      <c r="C48" s="122">
        <v>0.005403102486276585</v>
      </c>
      <c r="D48" s="84" t="s">
        <v>2042</v>
      </c>
      <c r="E48" s="84" t="b">
        <v>0</v>
      </c>
      <c r="F48" s="84" t="b">
        <v>0</v>
      </c>
      <c r="G48" s="84" t="b">
        <v>0</v>
      </c>
    </row>
    <row r="49" spans="1:7" ht="15">
      <c r="A49" s="84" t="s">
        <v>1851</v>
      </c>
      <c r="B49" s="84">
        <v>7</v>
      </c>
      <c r="C49" s="122">
        <v>0.005403102486276585</v>
      </c>
      <c r="D49" s="84" t="s">
        <v>2042</v>
      </c>
      <c r="E49" s="84" t="b">
        <v>1</v>
      </c>
      <c r="F49" s="84" t="b">
        <v>0</v>
      </c>
      <c r="G49" s="84" t="b">
        <v>0</v>
      </c>
    </row>
    <row r="50" spans="1:7" ht="15">
      <c r="A50" s="84" t="s">
        <v>1852</v>
      </c>
      <c r="B50" s="84">
        <v>7</v>
      </c>
      <c r="C50" s="122">
        <v>0.005403102486276585</v>
      </c>
      <c r="D50" s="84" t="s">
        <v>2042</v>
      </c>
      <c r="E50" s="84" t="b">
        <v>0</v>
      </c>
      <c r="F50" s="84" t="b">
        <v>0</v>
      </c>
      <c r="G50" s="84" t="b">
        <v>0</v>
      </c>
    </row>
    <row r="51" spans="1:7" ht="15">
      <c r="A51" s="84" t="s">
        <v>1853</v>
      </c>
      <c r="B51" s="84">
        <v>7</v>
      </c>
      <c r="C51" s="122">
        <v>0.005403102486276585</v>
      </c>
      <c r="D51" s="84" t="s">
        <v>2042</v>
      </c>
      <c r="E51" s="84" t="b">
        <v>1</v>
      </c>
      <c r="F51" s="84" t="b">
        <v>0</v>
      </c>
      <c r="G51" s="84" t="b">
        <v>0</v>
      </c>
    </row>
    <row r="52" spans="1:7" ht="15">
      <c r="A52" s="84" t="s">
        <v>464</v>
      </c>
      <c r="B52" s="84">
        <v>7</v>
      </c>
      <c r="C52" s="122">
        <v>0.005403102486276585</v>
      </c>
      <c r="D52" s="84" t="s">
        <v>2042</v>
      </c>
      <c r="E52" s="84" t="b">
        <v>0</v>
      </c>
      <c r="F52" s="84" t="b">
        <v>0</v>
      </c>
      <c r="G52" s="84" t="b">
        <v>0</v>
      </c>
    </row>
    <row r="53" spans="1:7" ht="15">
      <c r="A53" s="84" t="s">
        <v>1854</v>
      </c>
      <c r="B53" s="84">
        <v>7</v>
      </c>
      <c r="C53" s="122">
        <v>0.005403102486276585</v>
      </c>
      <c r="D53" s="84" t="s">
        <v>2042</v>
      </c>
      <c r="E53" s="84" t="b">
        <v>0</v>
      </c>
      <c r="F53" s="84" t="b">
        <v>0</v>
      </c>
      <c r="G53" s="84" t="b">
        <v>0</v>
      </c>
    </row>
    <row r="54" spans="1:7" ht="15">
      <c r="A54" s="84" t="s">
        <v>1652</v>
      </c>
      <c r="B54" s="84">
        <v>7</v>
      </c>
      <c r="C54" s="122">
        <v>0.005403102486276585</v>
      </c>
      <c r="D54" s="84" t="s">
        <v>2042</v>
      </c>
      <c r="E54" s="84" t="b">
        <v>0</v>
      </c>
      <c r="F54" s="84" t="b">
        <v>0</v>
      </c>
      <c r="G54" s="84" t="b">
        <v>0</v>
      </c>
    </row>
    <row r="55" spans="1:7" ht="15">
      <c r="A55" s="84" t="s">
        <v>1855</v>
      </c>
      <c r="B55" s="84">
        <v>7</v>
      </c>
      <c r="C55" s="122">
        <v>0.005403102486276585</v>
      </c>
      <c r="D55" s="84" t="s">
        <v>2042</v>
      </c>
      <c r="E55" s="84" t="b">
        <v>0</v>
      </c>
      <c r="F55" s="84" t="b">
        <v>0</v>
      </c>
      <c r="G55" s="84" t="b">
        <v>0</v>
      </c>
    </row>
    <row r="56" spans="1:7" ht="15">
      <c r="A56" s="84" t="s">
        <v>1856</v>
      </c>
      <c r="B56" s="84">
        <v>7</v>
      </c>
      <c r="C56" s="122">
        <v>0.005403102486276585</v>
      </c>
      <c r="D56" s="84" t="s">
        <v>2042</v>
      </c>
      <c r="E56" s="84" t="b">
        <v>0</v>
      </c>
      <c r="F56" s="84" t="b">
        <v>0</v>
      </c>
      <c r="G56" s="84" t="b">
        <v>0</v>
      </c>
    </row>
    <row r="57" spans="1:7" ht="15">
      <c r="A57" s="84" t="s">
        <v>1857</v>
      </c>
      <c r="B57" s="84">
        <v>7</v>
      </c>
      <c r="C57" s="122">
        <v>0.005403102486276585</v>
      </c>
      <c r="D57" s="84" t="s">
        <v>2042</v>
      </c>
      <c r="E57" s="84" t="b">
        <v>0</v>
      </c>
      <c r="F57" s="84" t="b">
        <v>0</v>
      </c>
      <c r="G57" s="84" t="b">
        <v>0</v>
      </c>
    </row>
    <row r="58" spans="1:7" ht="15">
      <c r="A58" s="84" t="s">
        <v>1858</v>
      </c>
      <c r="B58" s="84">
        <v>7</v>
      </c>
      <c r="C58" s="122">
        <v>0.005403102486276585</v>
      </c>
      <c r="D58" s="84" t="s">
        <v>2042</v>
      </c>
      <c r="E58" s="84" t="b">
        <v>0</v>
      </c>
      <c r="F58" s="84" t="b">
        <v>0</v>
      </c>
      <c r="G58" s="84" t="b">
        <v>0</v>
      </c>
    </row>
    <row r="59" spans="1:7" ht="15">
      <c r="A59" s="84" t="s">
        <v>1859</v>
      </c>
      <c r="B59" s="84">
        <v>7</v>
      </c>
      <c r="C59" s="122">
        <v>0.005403102486276585</v>
      </c>
      <c r="D59" s="84" t="s">
        <v>2042</v>
      </c>
      <c r="E59" s="84" t="b">
        <v>0</v>
      </c>
      <c r="F59" s="84" t="b">
        <v>0</v>
      </c>
      <c r="G59" s="84" t="b">
        <v>0</v>
      </c>
    </row>
    <row r="60" spans="1:7" ht="15">
      <c r="A60" s="84" t="s">
        <v>1860</v>
      </c>
      <c r="B60" s="84">
        <v>6</v>
      </c>
      <c r="C60" s="122">
        <v>0.004888718354948224</v>
      </c>
      <c r="D60" s="84" t="s">
        <v>2042</v>
      </c>
      <c r="E60" s="84" t="b">
        <v>0</v>
      </c>
      <c r="F60" s="84" t="b">
        <v>0</v>
      </c>
      <c r="G60" s="84" t="b">
        <v>0</v>
      </c>
    </row>
    <row r="61" spans="1:7" ht="15">
      <c r="A61" s="84" t="s">
        <v>1861</v>
      </c>
      <c r="B61" s="84">
        <v>6</v>
      </c>
      <c r="C61" s="122">
        <v>0.004888718354948224</v>
      </c>
      <c r="D61" s="84" t="s">
        <v>2042</v>
      </c>
      <c r="E61" s="84" t="b">
        <v>0</v>
      </c>
      <c r="F61" s="84" t="b">
        <v>0</v>
      </c>
      <c r="G61" s="84" t="b">
        <v>0</v>
      </c>
    </row>
    <row r="62" spans="1:7" ht="15">
      <c r="A62" s="84" t="s">
        <v>225</v>
      </c>
      <c r="B62" s="84">
        <v>6</v>
      </c>
      <c r="C62" s="122">
        <v>0.004888718354948224</v>
      </c>
      <c r="D62" s="84" t="s">
        <v>2042</v>
      </c>
      <c r="E62" s="84" t="b">
        <v>0</v>
      </c>
      <c r="F62" s="84" t="b">
        <v>0</v>
      </c>
      <c r="G62" s="84" t="b">
        <v>0</v>
      </c>
    </row>
    <row r="63" spans="1:7" ht="15">
      <c r="A63" s="84" t="s">
        <v>1862</v>
      </c>
      <c r="B63" s="84">
        <v>6</v>
      </c>
      <c r="C63" s="122">
        <v>0.004888718354948224</v>
      </c>
      <c r="D63" s="84" t="s">
        <v>2042</v>
      </c>
      <c r="E63" s="84" t="b">
        <v>0</v>
      </c>
      <c r="F63" s="84" t="b">
        <v>0</v>
      </c>
      <c r="G63" s="84" t="b">
        <v>0</v>
      </c>
    </row>
    <row r="64" spans="1:7" ht="15">
      <c r="A64" s="84" t="s">
        <v>1863</v>
      </c>
      <c r="B64" s="84">
        <v>6</v>
      </c>
      <c r="C64" s="122">
        <v>0.004888718354948224</v>
      </c>
      <c r="D64" s="84" t="s">
        <v>2042</v>
      </c>
      <c r="E64" s="84" t="b">
        <v>0</v>
      </c>
      <c r="F64" s="84" t="b">
        <v>0</v>
      </c>
      <c r="G64" s="84" t="b">
        <v>0</v>
      </c>
    </row>
    <row r="65" spans="1:7" ht="15">
      <c r="A65" s="84" t="s">
        <v>1864</v>
      </c>
      <c r="B65" s="84">
        <v>6</v>
      </c>
      <c r="C65" s="122">
        <v>0.004888718354948224</v>
      </c>
      <c r="D65" s="84" t="s">
        <v>2042</v>
      </c>
      <c r="E65" s="84" t="b">
        <v>1</v>
      </c>
      <c r="F65" s="84" t="b">
        <v>0</v>
      </c>
      <c r="G65" s="84" t="b">
        <v>0</v>
      </c>
    </row>
    <row r="66" spans="1:7" ht="15">
      <c r="A66" s="84" t="s">
        <v>1865</v>
      </c>
      <c r="B66" s="84">
        <v>6</v>
      </c>
      <c r="C66" s="122">
        <v>0.005193261608977549</v>
      </c>
      <c r="D66" s="84" t="s">
        <v>2042</v>
      </c>
      <c r="E66" s="84" t="b">
        <v>0</v>
      </c>
      <c r="F66" s="84" t="b">
        <v>0</v>
      </c>
      <c r="G66" s="84" t="b">
        <v>0</v>
      </c>
    </row>
    <row r="67" spans="1:7" ht="15">
      <c r="A67" s="84" t="s">
        <v>1866</v>
      </c>
      <c r="B67" s="84">
        <v>6</v>
      </c>
      <c r="C67" s="122">
        <v>0.004888718354948224</v>
      </c>
      <c r="D67" s="84" t="s">
        <v>2042</v>
      </c>
      <c r="E67" s="84" t="b">
        <v>0</v>
      </c>
      <c r="F67" s="84" t="b">
        <v>0</v>
      </c>
      <c r="G67" s="84" t="b">
        <v>0</v>
      </c>
    </row>
    <row r="68" spans="1:7" ht="15">
      <c r="A68" s="84" t="s">
        <v>1867</v>
      </c>
      <c r="B68" s="84">
        <v>6</v>
      </c>
      <c r="C68" s="122">
        <v>0.004888718354948224</v>
      </c>
      <c r="D68" s="84" t="s">
        <v>2042</v>
      </c>
      <c r="E68" s="84" t="b">
        <v>0</v>
      </c>
      <c r="F68" s="84" t="b">
        <v>0</v>
      </c>
      <c r="G68" s="84" t="b">
        <v>0</v>
      </c>
    </row>
    <row r="69" spans="1:7" ht="15">
      <c r="A69" s="84" t="s">
        <v>1868</v>
      </c>
      <c r="B69" s="84">
        <v>6</v>
      </c>
      <c r="C69" s="122">
        <v>0.004888718354948224</v>
      </c>
      <c r="D69" s="84" t="s">
        <v>2042</v>
      </c>
      <c r="E69" s="84" t="b">
        <v>0</v>
      </c>
      <c r="F69" s="84" t="b">
        <v>0</v>
      </c>
      <c r="G69" s="84" t="b">
        <v>0</v>
      </c>
    </row>
    <row r="70" spans="1:7" ht="15">
      <c r="A70" s="84" t="s">
        <v>1654</v>
      </c>
      <c r="B70" s="84">
        <v>6</v>
      </c>
      <c r="C70" s="122">
        <v>0.004888718354948224</v>
      </c>
      <c r="D70" s="84" t="s">
        <v>2042</v>
      </c>
      <c r="E70" s="84" t="b">
        <v>0</v>
      </c>
      <c r="F70" s="84" t="b">
        <v>0</v>
      </c>
      <c r="G70" s="84" t="b">
        <v>0</v>
      </c>
    </row>
    <row r="71" spans="1:7" ht="15">
      <c r="A71" s="84" t="s">
        <v>1869</v>
      </c>
      <c r="B71" s="84">
        <v>6</v>
      </c>
      <c r="C71" s="122">
        <v>0.004888718354948224</v>
      </c>
      <c r="D71" s="84" t="s">
        <v>2042</v>
      </c>
      <c r="E71" s="84" t="b">
        <v>0</v>
      </c>
      <c r="F71" s="84" t="b">
        <v>0</v>
      </c>
      <c r="G71" s="84" t="b">
        <v>0</v>
      </c>
    </row>
    <row r="72" spans="1:7" ht="15">
      <c r="A72" s="84" t="s">
        <v>1870</v>
      </c>
      <c r="B72" s="84">
        <v>5</v>
      </c>
      <c r="C72" s="122">
        <v>0.004327718007481291</v>
      </c>
      <c r="D72" s="84" t="s">
        <v>2042</v>
      </c>
      <c r="E72" s="84" t="b">
        <v>0</v>
      </c>
      <c r="F72" s="84" t="b">
        <v>0</v>
      </c>
      <c r="G72" s="84" t="b">
        <v>0</v>
      </c>
    </row>
    <row r="73" spans="1:7" ht="15">
      <c r="A73" s="84" t="s">
        <v>1871</v>
      </c>
      <c r="B73" s="84">
        <v>5</v>
      </c>
      <c r="C73" s="122">
        <v>0.004327718007481291</v>
      </c>
      <c r="D73" s="84" t="s">
        <v>2042</v>
      </c>
      <c r="E73" s="84" t="b">
        <v>0</v>
      </c>
      <c r="F73" s="84" t="b">
        <v>0</v>
      </c>
      <c r="G73" s="84" t="b">
        <v>0</v>
      </c>
    </row>
    <row r="74" spans="1:7" ht="15">
      <c r="A74" s="84" t="s">
        <v>1872</v>
      </c>
      <c r="B74" s="84">
        <v>5</v>
      </c>
      <c r="C74" s="122">
        <v>0.004327718007481291</v>
      </c>
      <c r="D74" s="84" t="s">
        <v>2042</v>
      </c>
      <c r="E74" s="84" t="b">
        <v>0</v>
      </c>
      <c r="F74" s="84" t="b">
        <v>0</v>
      </c>
      <c r="G74" s="84" t="b">
        <v>0</v>
      </c>
    </row>
    <row r="75" spans="1:7" ht="15">
      <c r="A75" s="84" t="s">
        <v>1614</v>
      </c>
      <c r="B75" s="84">
        <v>5</v>
      </c>
      <c r="C75" s="122">
        <v>0.004327718007481291</v>
      </c>
      <c r="D75" s="84" t="s">
        <v>2042</v>
      </c>
      <c r="E75" s="84" t="b">
        <v>0</v>
      </c>
      <c r="F75" s="84" t="b">
        <v>0</v>
      </c>
      <c r="G75" s="84" t="b">
        <v>0</v>
      </c>
    </row>
    <row r="76" spans="1:7" ht="15">
      <c r="A76" s="84" t="s">
        <v>238</v>
      </c>
      <c r="B76" s="84">
        <v>5</v>
      </c>
      <c r="C76" s="122">
        <v>0.004327718007481291</v>
      </c>
      <c r="D76" s="84" t="s">
        <v>2042</v>
      </c>
      <c r="E76" s="84" t="b">
        <v>0</v>
      </c>
      <c r="F76" s="84" t="b">
        <v>0</v>
      </c>
      <c r="G76" s="84" t="b">
        <v>0</v>
      </c>
    </row>
    <row r="77" spans="1:7" ht="15">
      <c r="A77" s="84" t="s">
        <v>1873</v>
      </c>
      <c r="B77" s="84">
        <v>5</v>
      </c>
      <c r="C77" s="122">
        <v>0.004327718007481291</v>
      </c>
      <c r="D77" s="84" t="s">
        <v>2042</v>
      </c>
      <c r="E77" s="84" t="b">
        <v>1</v>
      </c>
      <c r="F77" s="84" t="b">
        <v>0</v>
      </c>
      <c r="G77" s="84" t="b">
        <v>0</v>
      </c>
    </row>
    <row r="78" spans="1:7" ht="15">
      <c r="A78" s="84" t="s">
        <v>1874</v>
      </c>
      <c r="B78" s="84">
        <v>5</v>
      </c>
      <c r="C78" s="122">
        <v>0.004327718007481291</v>
      </c>
      <c r="D78" s="84" t="s">
        <v>2042</v>
      </c>
      <c r="E78" s="84" t="b">
        <v>0</v>
      </c>
      <c r="F78" s="84" t="b">
        <v>0</v>
      </c>
      <c r="G78" s="84" t="b">
        <v>0</v>
      </c>
    </row>
    <row r="79" spans="1:7" ht="15">
      <c r="A79" s="84" t="s">
        <v>1875</v>
      </c>
      <c r="B79" s="84">
        <v>5</v>
      </c>
      <c r="C79" s="122">
        <v>0.004327718007481291</v>
      </c>
      <c r="D79" s="84" t="s">
        <v>2042</v>
      </c>
      <c r="E79" s="84" t="b">
        <v>0</v>
      </c>
      <c r="F79" s="84" t="b">
        <v>0</v>
      </c>
      <c r="G79" s="84" t="b">
        <v>0</v>
      </c>
    </row>
    <row r="80" spans="1:7" ht="15">
      <c r="A80" s="84" t="s">
        <v>1876</v>
      </c>
      <c r="B80" s="84">
        <v>5</v>
      </c>
      <c r="C80" s="122">
        <v>0.004327718007481291</v>
      </c>
      <c r="D80" s="84" t="s">
        <v>2042</v>
      </c>
      <c r="E80" s="84" t="b">
        <v>1</v>
      </c>
      <c r="F80" s="84" t="b">
        <v>0</v>
      </c>
      <c r="G80" s="84" t="b">
        <v>0</v>
      </c>
    </row>
    <row r="81" spans="1:7" ht="15">
      <c r="A81" s="84" t="s">
        <v>1877</v>
      </c>
      <c r="B81" s="84">
        <v>5</v>
      </c>
      <c r="C81" s="122">
        <v>0.004327718007481291</v>
      </c>
      <c r="D81" s="84" t="s">
        <v>2042</v>
      </c>
      <c r="E81" s="84" t="b">
        <v>0</v>
      </c>
      <c r="F81" s="84" t="b">
        <v>0</v>
      </c>
      <c r="G81" s="84" t="b">
        <v>0</v>
      </c>
    </row>
    <row r="82" spans="1:7" ht="15">
      <c r="A82" s="84" t="s">
        <v>1878</v>
      </c>
      <c r="B82" s="84">
        <v>5</v>
      </c>
      <c r="C82" s="122">
        <v>0.004327718007481291</v>
      </c>
      <c r="D82" s="84" t="s">
        <v>2042</v>
      </c>
      <c r="E82" s="84" t="b">
        <v>0</v>
      </c>
      <c r="F82" s="84" t="b">
        <v>0</v>
      </c>
      <c r="G82" s="84" t="b">
        <v>0</v>
      </c>
    </row>
    <row r="83" spans="1:7" ht="15">
      <c r="A83" s="84" t="s">
        <v>1879</v>
      </c>
      <c r="B83" s="84">
        <v>5</v>
      </c>
      <c r="C83" s="122">
        <v>0.004327718007481291</v>
      </c>
      <c r="D83" s="84" t="s">
        <v>2042</v>
      </c>
      <c r="E83" s="84" t="b">
        <v>0</v>
      </c>
      <c r="F83" s="84" t="b">
        <v>0</v>
      </c>
      <c r="G83" s="84" t="b">
        <v>0</v>
      </c>
    </row>
    <row r="84" spans="1:7" ht="15">
      <c r="A84" s="84" t="s">
        <v>1880</v>
      </c>
      <c r="B84" s="84">
        <v>5</v>
      </c>
      <c r="C84" s="122">
        <v>0.004327718007481291</v>
      </c>
      <c r="D84" s="84" t="s">
        <v>2042</v>
      </c>
      <c r="E84" s="84" t="b">
        <v>0</v>
      </c>
      <c r="F84" s="84" t="b">
        <v>0</v>
      </c>
      <c r="G84" s="84" t="b">
        <v>0</v>
      </c>
    </row>
    <row r="85" spans="1:7" ht="15">
      <c r="A85" s="84" t="s">
        <v>1881</v>
      </c>
      <c r="B85" s="84">
        <v>5</v>
      </c>
      <c r="C85" s="122">
        <v>0.004327718007481291</v>
      </c>
      <c r="D85" s="84" t="s">
        <v>2042</v>
      </c>
      <c r="E85" s="84" t="b">
        <v>0</v>
      </c>
      <c r="F85" s="84" t="b">
        <v>0</v>
      </c>
      <c r="G85" s="84" t="b">
        <v>0</v>
      </c>
    </row>
    <row r="86" spans="1:7" ht="15">
      <c r="A86" s="84" t="s">
        <v>1882</v>
      </c>
      <c r="B86" s="84">
        <v>5</v>
      </c>
      <c r="C86" s="122">
        <v>0.004327718007481291</v>
      </c>
      <c r="D86" s="84" t="s">
        <v>2042</v>
      </c>
      <c r="E86" s="84" t="b">
        <v>1</v>
      </c>
      <c r="F86" s="84" t="b">
        <v>0</v>
      </c>
      <c r="G86" s="84" t="b">
        <v>0</v>
      </c>
    </row>
    <row r="87" spans="1:7" ht="15">
      <c r="A87" s="84" t="s">
        <v>1883</v>
      </c>
      <c r="B87" s="84">
        <v>5</v>
      </c>
      <c r="C87" s="122">
        <v>0.004327718007481291</v>
      </c>
      <c r="D87" s="84" t="s">
        <v>2042</v>
      </c>
      <c r="E87" s="84" t="b">
        <v>0</v>
      </c>
      <c r="F87" s="84" t="b">
        <v>0</v>
      </c>
      <c r="G87" s="84" t="b">
        <v>0</v>
      </c>
    </row>
    <row r="88" spans="1:7" ht="15">
      <c r="A88" s="84" t="s">
        <v>1884</v>
      </c>
      <c r="B88" s="84">
        <v>5</v>
      </c>
      <c r="C88" s="122">
        <v>0.004327718007481291</v>
      </c>
      <c r="D88" s="84" t="s">
        <v>2042</v>
      </c>
      <c r="E88" s="84" t="b">
        <v>0</v>
      </c>
      <c r="F88" s="84" t="b">
        <v>0</v>
      </c>
      <c r="G88" s="84" t="b">
        <v>0</v>
      </c>
    </row>
    <row r="89" spans="1:7" ht="15">
      <c r="A89" s="84" t="s">
        <v>1885</v>
      </c>
      <c r="B89" s="84">
        <v>5</v>
      </c>
      <c r="C89" s="122">
        <v>0.004327718007481291</v>
      </c>
      <c r="D89" s="84" t="s">
        <v>2042</v>
      </c>
      <c r="E89" s="84" t="b">
        <v>0</v>
      </c>
      <c r="F89" s="84" t="b">
        <v>0</v>
      </c>
      <c r="G89" s="84" t="b">
        <v>0</v>
      </c>
    </row>
    <row r="90" spans="1:7" ht="15">
      <c r="A90" s="84" t="s">
        <v>1886</v>
      </c>
      <c r="B90" s="84">
        <v>5</v>
      </c>
      <c r="C90" s="122">
        <v>0.004327718007481291</v>
      </c>
      <c r="D90" s="84" t="s">
        <v>2042</v>
      </c>
      <c r="E90" s="84" t="b">
        <v>0</v>
      </c>
      <c r="F90" s="84" t="b">
        <v>0</v>
      </c>
      <c r="G90" s="84" t="b">
        <v>0</v>
      </c>
    </row>
    <row r="91" spans="1:7" ht="15">
      <c r="A91" s="84" t="s">
        <v>1887</v>
      </c>
      <c r="B91" s="84">
        <v>5</v>
      </c>
      <c r="C91" s="122">
        <v>0.004327718007481291</v>
      </c>
      <c r="D91" s="84" t="s">
        <v>2042</v>
      </c>
      <c r="E91" s="84" t="b">
        <v>0</v>
      </c>
      <c r="F91" s="84" t="b">
        <v>0</v>
      </c>
      <c r="G91" s="84" t="b">
        <v>0</v>
      </c>
    </row>
    <row r="92" spans="1:7" ht="15">
      <c r="A92" s="84" t="s">
        <v>1888</v>
      </c>
      <c r="B92" s="84">
        <v>5</v>
      </c>
      <c r="C92" s="122">
        <v>0.004327718007481291</v>
      </c>
      <c r="D92" s="84" t="s">
        <v>2042</v>
      </c>
      <c r="E92" s="84" t="b">
        <v>0</v>
      </c>
      <c r="F92" s="84" t="b">
        <v>0</v>
      </c>
      <c r="G92" s="84" t="b">
        <v>0</v>
      </c>
    </row>
    <row r="93" spans="1:7" ht="15">
      <c r="A93" s="84" t="s">
        <v>1889</v>
      </c>
      <c r="B93" s="84">
        <v>5</v>
      </c>
      <c r="C93" s="122">
        <v>0.004327718007481291</v>
      </c>
      <c r="D93" s="84" t="s">
        <v>2042</v>
      </c>
      <c r="E93" s="84" t="b">
        <v>0</v>
      </c>
      <c r="F93" s="84" t="b">
        <v>0</v>
      </c>
      <c r="G93" s="84" t="b">
        <v>0</v>
      </c>
    </row>
    <row r="94" spans="1:7" ht="15">
      <c r="A94" s="84" t="s">
        <v>1890</v>
      </c>
      <c r="B94" s="84">
        <v>5</v>
      </c>
      <c r="C94" s="122">
        <v>0.004327718007481291</v>
      </c>
      <c r="D94" s="84" t="s">
        <v>2042</v>
      </c>
      <c r="E94" s="84" t="b">
        <v>0</v>
      </c>
      <c r="F94" s="84" t="b">
        <v>0</v>
      </c>
      <c r="G94" s="84" t="b">
        <v>0</v>
      </c>
    </row>
    <row r="95" spans="1:7" ht="15">
      <c r="A95" s="84" t="s">
        <v>1891</v>
      </c>
      <c r="B95" s="84">
        <v>5</v>
      </c>
      <c r="C95" s="122">
        <v>0.004327718007481291</v>
      </c>
      <c r="D95" s="84" t="s">
        <v>2042</v>
      </c>
      <c r="E95" s="84" t="b">
        <v>0</v>
      </c>
      <c r="F95" s="84" t="b">
        <v>0</v>
      </c>
      <c r="G95" s="84" t="b">
        <v>0</v>
      </c>
    </row>
    <row r="96" spans="1:7" ht="15">
      <c r="A96" s="84" t="s">
        <v>222</v>
      </c>
      <c r="B96" s="84">
        <v>5</v>
      </c>
      <c r="C96" s="122">
        <v>0.004327718007481291</v>
      </c>
      <c r="D96" s="84" t="s">
        <v>2042</v>
      </c>
      <c r="E96" s="84" t="b">
        <v>0</v>
      </c>
      <c r="F96" s="84" t="b">
        <v>0</v>
      </c>
      <c r="G96" s="84" t="b">
        <v>0</v>
      </c>
    </row>
    <row r="97" spans="1:7" ht="15">
      <c r="A97" s="84" t="s">
        <v>1892</v>
      </c>
      <c r="B97" s="84">
        <v>5</v>
      </c>
      <c r="C97" s="122">
        <v>0.004327718007481291</v>
      </c>
      <c r="D97" s="84" t="s">
        <v>2042</v>
      </c>
      <c r="E97" s="84" t="b">
        <v>0</v>
      </c>
      <c r="F97" s="84" t="b">
        <v>0</v>
      </c>
      <c r="G97" s="84" t="b">
        <v>0</v>
      </c>
    </row>
    <row r="98" spans="1:7" ht="15">
      <c r="A98" s="84" t="s">
        <v>1893</v>
      </c>
      <c r="B98" s="84">
        <v>5</v>
      </c>
      <c r="C98" s="122">
        <v>0.004327718007481291</v>
      </c>
      <c r="D98" s="84" t="s">
        <v>2042</v>
      </c>
      <c r="E98" s="84" t="b">
        <v>1</v>
      </c>
      <c r="F98" s="84" t="b">
        <v>0</v>
      </c>
      <c r="G98" s="84" t="b">
        <v>0</v>
      </c>
    </row>
    <row r="99" spans="1:7" ht="15">
      <c r="A99" s="84" t="s">
        <v>239</v>
      </c>
      <c r="B99" s="84">
        <v>4</v>
      </c>
      <c r="C99" s="122">
        <v>0.003710661618826203</v>
      </c>
      <c r="D99" s="84" t="s">
        <v>2042</v>
      </c>
      <c r="E99" s="84" t="b">
        <v>0</v>
      </c>
      <c r="F99" s="84" t="b">
        <v>0</v>
      </c>
      <c r="G99" s="84" t="b">
        <v>0</v>
      </c>
    </row>
    <row r="100" spans="1:7" ht="15">
      <c r="A100" s="84" t="s">
        <v>1894</v>
      </c>
      <c r="B100" s="84">
        <v>4</v>
      </c>
      <c r="C100" s="122">
        <v>0.003710661618826203</v>
      </c>
      <c r="D100" s="84" t="s">
        <v>2042</v>
      </c>
      <c r="E100" s="84" t="b">
        <v>0</v>
      </c>
      <c r="F100" s="84" t="b">
        <v>0</v>
      </c>
      <c r="G100" s="84" t="b">
        <v>0</v>
      </c>
    </row>
    <row r="101" spans="1:7" ht="15">
      <c r="A101" s="84" t="s">
        <v>1895</v>
      </c>
      <c r="B101" s="84">
        <v>4</v>
      </c>
      <c r="C101" s="122">
        <v>0.003710661618826203</v>
      </c>
      <c r="D101" s="84" t="s">
        <v>2042</v>
      </c>
      <c r="E101" s="84" t="b">
        <v>1</v>
      </c>
      <c r="F101" s="84" t="b">
        <v>0</v>
      </c>
      <c r="G101" s="84" t="b">
        <v>0</v>
      </c>
    </row>
    <row r="102" spans="1:7" ht="15">
      <c r="A102" s="84" t="s">
        <v>1896</v>
      </c>
      <c r="B102" s="84">
        <v>4</v>
      </c>
      <c r="C102" s="122">
        <v>0.003710661618826203</v>
      </c>
      <c r="D102" s="84" t="s">
        <v>2042</v>
      </c>
      <c r="E102" s="84" t="b">
        <v>0</v>
      </c>
      <c r="F102" s="84" t="b">
        <v>0</v>
      </c>
      <c r="G102" s="84" t="b">
        <v>0</v>
      </c>
    </row>
    <row r="103" spans="1:7" ht="15">
      <c r="A103" s="84" t="s">
        <v>1616</v>
      </c>
      <c r="B103" s="84">
        <v>4</v>
      </c>
      <c r="C103" s="122">
        <v>0.003710661618826203</v>
      </c>
      <c r="D103" s="84" t="s">
        <v>2042</v>
      </c>
      <c r="E103" s="84" t="b">
        <v>1</v>
      </c>
      <c r="F103" s="84" t="b">
        <v>0</v>
      </c>
      <c r="G103" s="84" t="b">
        <v>0</v>
      </c>
    </row>
    <row r="104" spans="1:7" ht="15">
      <c r="A104" s="84" t="s">
        <v>1613</v>
      </c>
      <c r="B104" s="84">
        <v>4</v>
      </c>
      <c r="C104" s="122">
        <v>0.003710661618826203</v>
      </c>
      <c r="D104" s="84" t="s">
        <v>2042</v>
      </c>
      <c r="E104" s="84" t="b">
        <v>0</v>
      </c>
      <c r="F104" s="84" t="b">
        <v>0</v>
      </c>
      <c r="G104" s="84" t="b">
        <v>0</v>
      </c>
    </row>
    <row r="105" spans="1:7" ht="15">
      <c r="A105" s="84" t="s">
        <v>1658</v>
      </c>
      <c r="B105" s="84">
        <v>4</v>
      </c>
      <c r="C105" s="122">
        <v>0.003710661618826203</v>
      </c>
      <c r="D105" s="84" t="s">
        <v>2042</v>
      </c>
      <c r="E105" s="84" t="b">
        <v>1</v>
      </c>
      <c r="F105" s="84" t="b">
        <v>0</v>
      </c>
      <c r="G105" s="84" t="b">
        <v>0</v>
      </c>
    </row>
    <row r="106" spans="1:7" ht="15">
      <c r="A106" s="84" t="s">
        <v>1659</v>
      </c>
      <c r="B106" s="84">
        <v>4</v>
      </c>
      <c r="C106" s="122">
        <v>0.003710661618826203</v>
      </c>
      <c r="D106" s="84" t="s">
        <v>2042</v>
      </c>
      <c r="E106" s="84" t="b">
        <v>0</v>
      </c>
      <c r="F106" s="84" t="b">
        <v>0</v>
      </c>
      <c r="G106" s="84" t="b">
        <v>0</v>
      </c>
    </row>
    <row r="107" spans="1:7" ht="15">
      <c r="A107" s="84" t="s">
        <v>1897</v>
      </c>
      <c r="B107" s="84">
        <v>4</v>
      </c>
      <c r="C107" s="122">
        <v>0.003710661618826203</v>
      </c>
      <c r="D107" s="84" t="s">
        <v>2042</v>
      </c>
      <c r="E107" s="84" t="b">
        <v>0</v>
      </c>
      <c r="F107" s="84" t="b">
        <v>0</v>
      </c>
      <c r="G107" s="84" t="b">
        <v>0</v>
      </c>
    </row>
    <row r="108" spans="1:7" ht="15">
      <c r="A108" s="84" t="s">
        <v>1617</v>
      </c>
      <c r="B108" s="84">
        <v>4</v>
      </c>
      <c r="C108" s="122">
        <v>0.004482533402580001</v>
      </c>
      <c r="D108" s="84" t="s">
        <v>2042</v>
      </c>
      <c r="E108" s="84" t="b">
        <v>0</v>
      </c>
      <c r="F108" s="84" t="b">
        <v>0</v>
      </c>
      <c r="G108" s="84" t="b">
        <v>0</v>
      </c>
    </row>
    <row r="109" spans="1:7" ht="15">
      <c r="A109" s="84" t="s">
        <v>1898</v>
      </c>
      <c r="B109" s="84">
        <v>4</v>
      </c>
      <c r="C109" s="122">
        <v>0.003710661618826203</v>
      </c>
      <c r="D109" s="84" t="s">
        <v>2042</v>
      </c>
      <c r="E109" s="84" t="b">
        <v>0</v>
      </c>
      <c r="F109" s="84" t="b">
        <v>0</v>
      </c>
      <c r="G109" s="84" t="b">
        <v>0</v>
      </c>
    </row>
    <row r="110" spans="1:7" ht="15">
      <c r="A110" s="84" t="s">
        <v>1899</v>
      </c>
      <c r="B110" s="84">
        <v>4</v>
      </c>
      <c r="C110" s="122">
        <v>0.003710661618826203</v>
      </c>
      <c r="D110" s="84" t="s">
        <v>2042</v>
      </c>
      <c r="E110" s="84" t="b">
        <v>0</v>
      </c>
      <c r="F110" s="84" t="b">
        <v>0</v>
      </c>
      <c r="G110" s="84" t="b">
        <v>0</v>
      </c>
    </row>
    <row r="111" spans="1:7" ht="15">
      <c r="A111" s="84" t="s">
        <v>1900</v>
      </c>
      <c r="B111" s="84">
        <v>4</v>
      </c>
      <c r="C111" s="122">
        <v>0.003710661618826203</v>
      </c>
      <c r="D111" s="84" t="s">
        <v>2042</v>
      </c>
      <c r="E111" s="84" t="b">
        <v>0</v>
      </c>
      <c r="F111" s="84" t="b">
        <v>0</v>
      </c>
      <c r="G111" s="84" t="b">
        <v>0</v>
      </c>
    </row>
    <row r="112" spans="1:7" ht="15">
      <c r="A112" s="84" t="s">
        <v>1901</v>
      </c>
      <c r="B112" s="84">
        <v>4</v>
      </c>
      <c r="C112" s="122">
        <v>0.003710661618826203</v>
      </c>
      <c r="D112" s="84" t="s">
        <v>2042</v>
      </c>
      <c r="E112" s="84" t="b">
        <v>0</v>
      </c>
      <c r="F112" s="84" t="b">
        <v>0</v>
      </c>
      <c r="G112" s="84" t="b">
        <v>0</v>
      </c>
    </row>
    <row r="113" spans="1:7" ht="15">
      <c r="A113" s="84" t="s">
        <v>1902</v>
      </c>
      <c r="B113" s="84">
        <v>4</v>
      </c>
      <c r="C113" s="122">
        <v>0.003710661618826203</v>
      </c>
      <c r="D113" s="84" t="s">
        <v>2042</v>
      </c>
      <c r="E113" s="84" t="b">
        <v>1</v>
      </c>
      <c r="F113" s="84" t="b">
        <v>0</v>
      </c>
      <c r="G113" s="84" t="b">
        <v>0</v>
      </c>
    </row>
    <row r="114" spans="1:7" ht="15">
      <c r="A114" s="84" t="s">
        <v>1903</v>
      </c>
      <c r="B114" s="84">
        <v>4</v>
      </c>
      <c r="C114" s="122">
        <v>0.003710661618826203</v>
      </c>
      <c r="D114" s="84" t="s">
        <v>2042</v>
      </c>
      <c r="E114" s="84" t="b">
        <v>0</v>
      </c>
      <c r="F114" s="84" t="b">
        <v>0</v>
      </c>
      <c r="G114" s="84" t="b">
        <v>0</v>
      </c>
    </row>
    <row r="115" spans="1:7" ht="15">
      <c r="A115" s="84" t="s">
        <v>1666</v>
      </c>
      <c r="B115" s="84">
        <v>4</v>
      </c>
      <c r="C115" s="122">
        <v>0.003710661618826203</v>
      </c>
      <c r="D115" s="84" t="s">
        <v>2042</v>
      </c>
      <c r="E115" s="84" t="b">
        <v>1</v>
      </c>
      <c r="F115" s="84" t="b">
        <v>0</v>
      </c>
      <c r="G115" s="84" t="b">
        <v>0</v>
      </c>
    </row>
    <row r="116" spans="1:7" ht="15">
      <c r="A116" s="84" t="s">
        <v>231</v>
      </c>
      <c r="B116" s="84">
        <v>4</v>
      </c>
      <c r="C116" s="122">
        <v>0.003710661618826203</v>
      </c>
      <c r="D116" s="84" t="s">
        <v>2042</v>
      </c>
      <c r="E116" s="84" t="b">
        <v>0</v>
      </c>
      <c r="F116" s="84" t="b">
        <v>0</v>
      </c>
      <c r="G116" s="84" t="b">
        <v>0</v>
      </c>
    </row>
    <row r="117" spans="1:7" ht="15">
      <c r="A117" s="84" t="s">
        <v>1664</v>
      </c>
      <c r="B117" s="84">
        <v>4</v>
      </c>
      <c r="C117" s="122">
        <v>0.003710661618826203</v>
      </c>
      <c r="D117" s="84" t="s">
        <v>2042</v>
      </c>
      <c r="E117" s="84" t="b">
        <v>0</v>
      </c>
      <c r="F117" s="84" t="b">
        <v>0</v>
      </c>
      <c r="G117" s="84" t="b">
        <v>0</v>
      </c>
    </row>
    <row r="118" spans="1:7" ht="15">
      <c r="A118" s="84" t="s">
        <v>1665</v>
      </c>
      <c r="B118" s="84">
        <v>4</v>
      </c>
      <c r="C118" s="122">
        <v>0.003710661618826203</v>
      </c>
      <c r="D118" s="84" t="s">
        <v>2042</v>
      </c>
      <c r="E118" s="84" t="b">
        <v>0</v>
      </c>
      <c r="F118" s="84" t="b">
        <v>0</v>
      </c>
      <c r="G118" s="84" t="b">
        <v>0</v>
      </c>
    </row>
    <row r="119" spans="1:7" ht="15">
      <c r="A119" s="84" t="s">
        <v>1904</v>
      </c>
      <c r="B119" s="84">
        <v>4</v>
      </c>
      <c r="C119" s="122">
        <v>0.003710661618826203</v>
      </c>
      <c r="D119" s="84" t="s">
        <v>2042</v>
      </c>
      <c r="E119" s="84" t="b">
        <v>0</v>
      </c>
      <c r="F119" s="84" t="b">
        <v>0</v>
      </c>
      <c r="G119" s="84" t="b">
        <v>0</v>
      </c>
    </row>
    <row r="120" spans="1:7" ht="15">
      <c r="A120" s="84" t="s">
        <v>1905</v>
      </c>
      <c r="B120" s="84">
        <v>3</v>
      </c>
      <c r="C120" s="122">
        <v>0.00302326301528946</v>
      </c>
      <c r="D120" s="84" t="s">
        <v>2042</v>
      </c>
      <c r="E120" s="84" t="b">
        <v>0</v>
      </c>
      <c r="F120" s="84" t="b">
        <v>0</v>
      </c>
      <c r="G120" s="84" t="b">
        <v>0</v>
      </c>
    </row>
    <row r="121" spans="1:7" ht="15">
      <c r="A121" s="84" t="s">
        <v>1906</v>
      </c>
      <c r="B121" s="84">
        <v>3</v>
      </c>
      <c r="C121" s="122">
        <v>0.00302326301528946</v>
      </c>
      <c r="D121" s="84" t="s">
        <v>2042</v>
      </c>
      <c r="E121" s="84" t="b">
        <v>0</v>
      </c>
      <c r="F121" s="84" t="b">
        <v>0</v>
      </c>
      <c r="G121" s="84" t="b">
        <v>0</v>
      </c>
    </row>
    <row r="122" spans="1:7" ht="15">
      <c r="A122" s="84" t="s">
        <v>1907</v>
      </c>
      <c r="B122" s="84">
        <v>3</v>
      </c>
      <c r="C122" s="122">
        <v>0.00302326301528946</v>
      </c>
      <c r="D122" s="84" t="s">
        <v>2042</v>
      </c>
      <c r="E122" s="84" t="b">
        <v>0</v>
      </c>
      <c r="F122" s="84" t="b">
        <v>0</v>
      </c>
      <c r="G122" s="84" t="b">
        <v>0</v>
      </c>
    </row>
    <row r="123" spans="1:7" ht="15">
      <c r="A123" s="84" t="s">
        <v>292</v>
      </c>
      <c r="B123" s="84">
        <v>3</v>
      </c>
      <c r="C123" s="122">
        <v>0.00302326301528946</v>
      </c>
      <c r="D123" s="84" t="s">
        <v>2042</v>
      </c>
      <c r="E123" s="84" t="b">
        <v>0</v>
      </c>
      <c r="F123" s="84" t="b">
        <v>0</v>
      </c>
      <c r="G123" s="84" t="b">
        <v>0</v>
      </c>
    </row>
    <row r="124" spans="1:7" ht="15">
      <c r="A124" s="84" t="s">
        <v>1908</v>
      </c>
      <c r="B124" s="84">
        <v>3</v>
      </c>
      <c r="C124" s="122">
        <v>0.00302326301528946</v>
      </c>
      <c r="D124" s="84" t="s">
        <v>2042</v>
      </c>
      <c r="E124" s="84" t="b">
        <v>0</v>
      </c>
      <c r="F124" s="84" t="b">
        <v>0</v>
      </c>
      <c r="G124" s="84" t="b">
        <v>0</v>
      </c>
    </row>
    <row r="125" spans="1:7" ht="15">
      <c r="A125" s="84" t="s">
        <v>1909</v>
      </c>
      <c r="B125" s="84">
        <v>3</v>
      </c>
      <c r="C125" s="122">
        <v>0.00302326301528946</v>
      </c>
      <c r="D125" s="84" t="s">
        <v>2042</v>
      </c>
      <c r="E125" s="84" t="b">
        <v>0</v>
      </c>
      <c r="F125" s="84" t="b">
        <v>0</v>
      </c>
      <c r="G125" s="84" t="b">
        <v>0</v>
      </c>
    </row>
    <row r="126" spans="1:7" ht="15">
      <c r="A126" s="84" t="s">
        <v>1660</v>
      </c>
      <c r="B126" s="84">
        <v>3</v>
      </c>
      <c r="C126" s="122">
        <v>0.003361900051935001</v>
      </c>
      <c r="D126" s="84" t="s">
        <v>2042</v>
      </c>
      <c r="E126" s="84" t="b">
        <v>0</v>
      </c>
      <c r="F126" s="84" t="b">
        <v>0</v>
      </c>
      <c r="G126" s="84" t="b">
        <v>0</v>
      </c>
    </row>
    <row r="127" spans="1:7" ht="15">
      <c r="A127" s="84" t="s">
        <v>1910</v>
      </c>
      <c r="B127" s="84">
        <v>3</v>
      </c>
      <c r="C127" s="122">
        <v>0.00302326301528946</v>
      </c>
      <c r="D127" s="84" t="s">
        <v>2042</v>
      </c>
      <c r="E127" s="84" t="b">
        <v>0</v>
      </c>
      <c r="F127" s="84" t="b">
        <v>0</v>
      </c>
      <c r="G127" s="84" t="b">
        <v>0</v>
      </c>
    </row>
    <row r="128" spans="1:7" ht="15">
      <c r="A128" s="84" t="s">
        <v>1911</v>
      </c>
      <c r="B128" s="84">
        <v>3</v>
      </c>
      <c r="C128" s="122">
        <v>0.00302326301528946</v>
      </c>
      <c r="D128" s="84" t="s">
        <v>2042</v>
      </c>
      <c r="E128" s="84" t="b">
        <v>1</v>
      </c>
      <c r="F128" s="84" t="b">
        <v>0</v>
      </c>
      <c r="G128" s="84" t="b">
        <v>0</v>
      </c>
    </row>
    <row r="129" spans="1:7" ht="15">
      <c r="A129" s="84" t="s">
        <v>1912</v>
      </c>
      <c r="B129" s="84">
        <v>3</v>
      </c>
      <c r="C129" s="122">
        <v>0.00302326301528946</v>
      </c>
      <c r="D129" s="84" t="s">
        <v>2042</v>
      </c>
      <c r="E129" s="84" t="b">
        <v>0</v>
      </c>
      <c r="F129" s="84" t="b">
        <v>0</v>
      </c>
      <c r="G129" s="84" t="b">
        <v>0</v>
      </c>
    </row>
    <row r="130" spans="1:7" ht="15">
      <c r="A130" s="84" t="s">
        <v>1913</v>
      </c>
      <c r="B130" s="84">
        <v>3</v>
      </c>
      <c r="C130" s="122">
        <v>0.00302326301528946</v>
      </c>
      <c r="D130" s="84" t="s">
        <v>2042</v>
      </c>
      <c r="E130" s="84" t="b">
        <v>0</v>
      </c>
      <c r="F130" s="84" t="b">
        <v>0</v>
      </c>
      <c r="G130" s="84" t="b">
        <v>0</v>
      </c>
    </row>
    <row r="131" spans="1:7" ht="15">
      <c r="A131" s="84" t="s">
        <v>1914</v>
      </c>
      <c r="B131" s="84">
        <v>3</v>
      </c>
      <c r="C131" s="122">
        <v>0.00302326301528946</v>
      </c>
      <c r="D131" s="84" t="s">
        <v>2042</v>
      </c>
      <c r="E131" s="84" t="b">
        <v>0</v>
      </c>
      <c r="F131" s="84" t="b">
        <v>0</v>
      </c>
      <c r="G131" s="84" t="b">
        <v>0</v>
      </c>
    </row>
    <row r="132" spans="1:7" ht="15">
      <c r="A132" s="84" t="s">
        <v>1915</v>
      </c>
      <c r="B132" s="84">
        <v>3</v>
      </c>
      <c r="C132" s="122">
        <v>0.00302326301528946</v>
      </c>
      <c r="D132" s="84" t="s">
        <v>2042</v>
      </c>
      <c r="E132" s="84" t="b">
        <v>1</v>
      </c>
      <c r="F132" s="84" t="b">
        <v>0</v>
      </c>
      <c r="G132" s="84" t="b">
        <v>0</v>
      </c>
    </row>
    <row r="133" spans="1:7" ht="15">
      <c r="A133" s="84" t="s">
        <v>1916</v>
      </c>
      <c r="B133" s="84">
        <v>3</v>
      </c>
      <c r="C133" s="122">
        <v>0.00302326301528946</v>
      </c>
      <c r="D133" s="84" t="s">
        <v>2042</v>
      </c>
      <c r="E133" s="84" t="b">
        <v>0</v>
      </c>
      <c r="F133" s="84" t="b">
        <v>0</v>
      </c>
      <c r="G133" s="84" t="b">
        <v>0</v>
      </c>
    </row>
    <row r="134" spans="1:7" ht="15">
      <c r="A134" s="84" t="s">
        <v>1917</v>
      </c>
      <c r="B134" s="84">
        <v>3</v>
      </c>
      <c r="C134" s="122">
        <v>0.00302326301528946</v>
      </c>
      <c r="D134" s="84" t="s">
        <v>2042</v>
      </c>
      <c r="E134" s="84" t="b">
        <v>0</v>
      </c>
      <c r="F134" s="84" t="b">
        <v>0</v>
      </c>
      <c r="G134" s="84" t="b">
        <v>0</v>
      </c>
    </row>
    <row r="135" spans="1:7" ht="15">
      <c r="A135" s="84" t="s">
        <v>1918</v>
      </c>
      <c r="B135" s="84">
        <v>3</v>
      </c>
      <c r="C135" s="122">
        <v>0.00302326301528946</v>
      </c>
      <c r="D135" s="84" t="s">
        <v>2042</v>
      </c>
      <c r="E135" s="84" t="b">
        <v>0</v>
      </c>
      <c r="F135" s="84" t="b">
        <v>0</v>
      </c>
      <c r="G135" s="84" t="b">
        <v>0</v>
      </c>
    </row>
    <row r="136" spans="1:7" ht="15">
      <c r="A136" s="84" t="s">
        <v>1919</v>
      </c>
      <c r="B136" s="84">
        <v>3</v>
      </c>
      <c r="C136" s="122">
        <v>0.003361900051935001</v>
      </c>
      <c r="D136" s="84" t="s">
        <v>2042</v>
      </c>
      <c r="E136" s="84" t="b">
        <v>0</v>
      </c>
      <c r="F136" s="84" t="b">
        <v>1</v>
      </c>
      <c r="G136" s="84" t="b">
        <v>0</v>
      </c>
    </row>
    <row r="137" spans="1:7" ht="15">
      <c r="A137" s="84" t="s">
        <v>1920</v>
      </c>
      <c r="B137" s="84">
        <v>3</v>
      </c>
      <c r="C137" s="122">
        <v>0.00302326301528946</v>
      </c>
      <c r="D137" s="84" t="s">
        <v>2042</v>
      </c>
      <c r="E137" s="84" t="b">
        <v>0</v>
      </c>
      <c r="F137" s="84" t="b">
        <v>0</v>
      </c>
      <c r="G137" s="84" t="b">
        <v>0</v>
      </c>
    </row>
    <row r="138" spans="1:7" ht="15">
      <c r="A138" s="84" t="s">
        <v>1921</v>
      </c>
      <c r="B138" s="84">
        <v>3</v>
      </c>
      <c r="C138" s="122">
        <v>0.00302326301528946</v>
      </c>
      <c r="D138" s="84" t="s">
        <v>2042</v>
      </c>
      <c r="E138" s="84" t="b">
        <v>0</v>
      </c>
      <c r="F138" s="84" t="b">
        <v>0</v>
      </c>
      <c r="G138" s="84" t="b">
        <v>0</v>
      </c>
    </row>
    <row r="139" spans="1:7" ht="15">
      <c r="A139" s="84" t="s">
        <v>234</v>
      </c>
      <c r="B139" s="84">
        <v>3</v>
      </c>
      <c r="C139" s="122">
        <v>0.00302326301528946</v>
      </c>
      <c r="D139" s="84" t="s">
        <v>2042</v>
      </c>
      <c r="E139" s="84" t="b">
        <v>0</v>
      </c>
      <c r="F139" s="84" t="b">
        <v>0</v>
      </c>
      <c r="G139" s="84" t="b">
        <v>0</v>
      </c>
    </row>
    <row r="140" spans="1:7" ht="15">
      <c r="A140" s="84" t="s">
        <v>1922</v>
      </c>
      <c r="B140" s="84">
        <v>3</v>
      </c>
      <c r="C140" s="122">
        <v>0.00302326301528946</v>
      </c>
      <c r="D140" s="84" t="s">
        <v>2042</v>
      </c>
      <c r="E140" s="84" t="b">
        <v>0</v>
      </c>
      <c r="F140" s="84" t="b">
        <v>0</v>
      </c>
      <c r="G140" s="84" t="b">
        <v>0</v>
      </c>
    </row>
    <row r="141" spans="1:7" ht="15">
      <c r="A141" s="84" t="s">
        <v>1923</v>
      </c>
      <c r="B141" s="84">
        <v>3</v>
      </c>
      <c r="C141" s="122">
        <v>0.00302326301528946</v>
      </c>
      <c r="D141" s="84" t="s">
        <v>2042</v>
      </c>
      <c r="E141" s="84" t="b">
        <v>0</v>
      </c>
      <c r="F141" s="84" t="b">
        <v>0</v>
      </c>
      <c r="G141" s="84" t="b">
        <v>0</v>
      </c>
    </row>
    <row r="142" spans="1:7" ht="15">
      <c r="A142" s="84" t="s">
        <v>1924</v>
      </c>
      <c r="B142" s="84">
        <v>3</v>
      </c>
      <c r="C142" s="122">
        <v>0.00302326301528946</v>
      </c>
      <c r="D142" s="84" t="s">
        <v>2042</v>
      </c>
      <c r="E142" s="84" t="b">
        <v>0</v>
      </c>
      <c r="F142" s="84" t="b">
        <v>0</v>
      </c>
      <c r="G142" s="84" t="b">
        <v>0</v>
      </c>
    </row>
    <row r="143" spans="1:7" ht="15">
      <c r="A143" s="84" t="s">
        <v>1925</v>
      </c>
      <c r="B143" s="84">
        <v>3</v>
      </c>
      <c r="C143" s="122">
        <v>0.003361900051935001</v>
      </c>
      <c r="D143" s="84" t="s">
        <v>2042</v>
      </c>
      <c r="E143" s="84" t="b">
        <v>0</v>
      </c>
      <c r="F143" s="84" t="b">
        <v>0</v>
      </c>
      <c r="G143" s="84" t="b">
        <v>0</v>
      </c>
    </row>
    <row r="144" spans="1:7" ht="15">
      <c r="A144" s="84" t="s">
        <v>1926</v>
      </c>
      <c r="B144" s="84">
        <v>3</v>
      </c>
      <c r="C144" s="122">
        <v>0.00302326301528946</v>
      </c>
      <c r="D144" s="84" t="s">
        <v>2042</v>
      </c>
      <c r="E144" s="84" t="b">
        <v>0</v>
      </c>
      <c r="F144" s="84" t="b">
        <v>0</v>
      </c>
      <c r="G144" s="84" t="b">
        <v>0</v>
      </c>
    </row>
    <row r="145" spans="1:7" ht="15">
      <c r="A145" s="84" t="s">
        <v>1927</v>
      </c>
      <c r="B145" s="84">
        <v>3</v>
      </c>
      <c r="C145" s="122">
        <v>0.00302326301528946</v>
      </c>
      <c r="D145" s="84" t="s">
        <v>2042</v>
      </c>
      <c r="E145" s="84" t="b">
        <v>0</v>
      </c>
      <c r="F145" s="84" t="b">
        <v>0</v>
      </c>
      <c r="G145" s="84" t="b">
        <v>0</v>
      </c>
    </row>
    <row r="146" spans="1:7" ht="15">
      <c r="A146" s="84" t="s">
        <v>1928</v>
      </c>
      <c r="B146" s="84">
        <v>3</v>
      </c>
      <c r="C146" s="122">
        <v>0.00302326301528946</v>
      </c>
      <c r="D146" s="84" t="s">
        <v>2042</v>
      </c>
      <c r="E146" s="84" t="b">
        <v>0</v>
      </c>
      <c r="F146" s="84" t="b">
        <v>0</v>
      </c>
      <c r="G146" s="84" t="b">
        <v>0</v>
      </c>
    </row>
    <row r="147" spans="1:7" ht="15">
      <c r="A147" s="84" t="s">
        <v>480</v>
      </c>
      <c r="B147" s="84">
        <v>3</v>
      </c>
      <c r="C147" s="122">
        <v>0.00302326301528946</v>
      </c>
      <c r="D147" s="84" t="s">
        <v>2042</v>
      </c>
      <c r="E147" s="84" t="b">
        <v>0</v>
      </c>
      <c r="F147" s="84" t="b">
        <v>0</v>
      </c>
      <c r="G147" s="84" t="b">
        <v>0</v>
      </c>
    </row>
    <row r="148" spans="1:7" ht="15">
      <c r="A148" s="84" t="s">
        <v>1929</v>
      </c>
      <c r="B148" s="84">
        <v>3</v>
      </c>
      <c r="C148" s="122">
        <v>0.00302326301528946</v>
      </c>
      <c r="D148" s="84" t="s">
        <v>2042</v>
      </c>
      <c r="E148" s="84" t="b">
        <v>0</v>
      </c>
      <c r="F148" s="84" t="b">
        <v>0</v>
      </c>
      <c r="G148" s="84" t="b">
        <v>0</v>
      </c>
    </row>
    <row r="149" spans="1:7" ht="15">
      <c r="A149" s="84" t="s">
        <v>1930</v>
      </c>
      <c r="B149" s="84">
        <v>3</v>
      </c>
      <c r="C149" s="122">
        <v>0.00302326301528946</v>
      </c>
      <c r="D149" s="84" t="s">
        <v>2042</v>
      </c>
      <c r="E149" s="84" t="b">
        <v>0</v>
      </c>
      <c r="F149" s="84" t="b">
        <v>0</v>
      </c>
      <c r="G149" s="84" t="b">
        <v>0</v>
      </c>
    </row>
    <row r="150" spans="1:7" ht="15">
      <c r="A150" s="84" t="s">
        <v>1931</v>
      </c>
      <c r="B150" s="84">
        <v>3</v>
      </c>
      <c r="C150" s="122">
        <v>0.00302326301528946</v>
      </c>
      <c r="D150" s="84" t="s">
        <v>2042</v>
      </c>
      <c r="E150" s="84" t="b">
        <v>1</v>
      </c>
      <c r="F150" s="84" t="b">
        <v>0</v>
      </c>
      <c r="G150" s="84" t="b">
        <v>0</v>
      </c>
    </row>
    <row r="151" spans="1:7" ht="15">
      <c r="A151" s="84" t="s">
        <v>1932</v>
      </c>
      <c r="B151" s="84">
        <v>3</v>
      </c>
      <c r="C151" s="122">
        <v>0.00302326301528946</v>
      </c>
      <c r="D151" s="84" t="s">
        <v>2042</v>
      </c>
      <c r="E151" s="84" t="b">
        <v>0</v>
      </c>
      <c r="F151" s="84" t="b">
        <v>0</v>
      </c>
      <c r="G151" s="84" t="b">
        <v>0</v>
      </c>
    </row>
    <row r="152" spans="1:7" ht="15">
      <c r="A152" s="84" t="s">
        <v>257</v>
      </c>
      <c r="B152" s="84">
        <v>3</v>
      </c>
      <c r="C152" s="122">
        <v>0.00302326301528946</v>
      </c>
      <c r="D152" s="84" t="s">
        <v>2042</v>
      </c>
      <c r="E152" s="84" t="b">
        <v>0</v>
      </c>
      <c r="F152" s="84" t="b">
        <v>0</v>
      </c>
      <c r="G152" s="84" t="b">
        <v>0</v>
      </c>
    </row>
    <row r="153" spans="1:7" ht="15">
      <c r="A153" s="84" t="s">
        <v>256</v>
      </c>
      <c r="B153" s="84">
        <v>3</v>
      </c>
      <c r="C153" s="122">
        <v>0.00302326301528946</v>
      </c>
      <c r="D153" s="84" t="s">
        <v>2042</v>
      </c>
      <c r="E153" s="84" t="b">
        <v>0</v>
      </c>
      <c r="F153" s="84" t="b">
        <v>0</v>
      </c>
      <c r="G153" s="84" t="b">
        <v>0</v>
      </c>
    </row>
    <row r="154" spans="1:7" ht="15">
      <c r="A154" s="84" t="s">
        <v>255</v>
      </c>
      <c r="B154" s="84">
        <v>3</v>
      </c>
      <c r="C154" s="122">
        <v>0.00302326301528946</v>
      </c>
      <c r="D154" s="84" t="s">
        <v>2042</v>
      </c>
      <c r="E154" s="84" t="b">
        <v>0</v>
      </c>
      <c r="F154" s="84" t="b">
        <v>0</v>
      </c>
      <c r="G154" s="84" t="b">
        <v>0</v>
      </c>
    </row>
    <row r="155" spans="1:7" ht="15">
      <c r="A155" s="84" t="s">
        <v>230</v>
      </c>
      <c r="B155" s="84">
        <v>3</v>
      </c>
      <c r="C155" s="122">
        <v>0.00302326301528946</v>
      </c>
      <c r="D155" s="84" t="s">
        <v>2042</v>
      </c>
      <c r="E155" s="84" t="b">
        <v>0</v>
      </c>
      <c r="F155" s="84" t="b">
        <v>0</v>
      </c>
      <c r="G155" s="84" t="b">
        <v>0</v>
      </c>
    </row>
    <row r="156" spans="1:7" ht="15">
      <c r="A156" s="84" t="s">
        <v>228</v>
      </c>
      <c r="B156" s="84">
        <v>3</v>
      </c>
      <c r="C156" s="122">
        <v>0.00302326301528946</v>
      </c>
      <c r="D156" s="84" t="s">
        <v>2042</v>
      </c>
      <c r="E156" s="84" t="b">
        <v>0</v>
      </c>
      <c r="F156" s="84" t="b">
        <v>0</v>
      </c>
      <c r="G156" s="84" t="b">
        <v>0</v>
      </c>
    </row>
    <row r="157" spans="1:7" ht="15">
      <c r="A157" s="84" t="s">
        <v>1933</v>
      </c>
      <c r="B157" s="84">
        <v>3</v>
      </c>
      <c r="C157" s="122">
        <v>0.00302326301528946</v>
      </c>
      <c r="D157" s="84" t="s">
        <v>2042</v>
      </c>
      <c r="E157" s="84" t="b">
        <v>0</v>
      </c>
      <c r="F157" s="84" t="b">
        <v>0</v>
      </c>
      <c r="G157" s="84" t="b">
        <v>0</v>
      </c>
    </row>
    <row r="158" spans="1:7" ht="15">
      <c r="A158" s="84" t="s">
        <v>1934</v>
      </c>
      <c r="B158" s="84">
        <v>3</v>
      </c>
      <c r="C158" s="122">
        <v>0.00302326301528946</v>
      </c>
      <c r="D158" s="84" t="s">
        <v>2042</v>
      </c>
      <c r="E158" s="84" t="b">
        <v>1</v>
      </c>
      <c r="F158" s="84" t="b">
        <v>0</v>
      </c>
      <c r="G158" s="84" t="b">
        <v>0</v>
      </c>
    </row>
    <row r="159" spans="1:7" ht="15">
      <c r="A159" s="84" t="s">
        <v>1935</v>
      </c>
      <c r="B159" s="84">
        <v>3</v>
      </c>
      <c r="C159" s="122">
        <v>0.00302326301528946</v>
      </c>
      <c r="D159" s="84" t="s">
        <v>2042</v>
      </c>
      <c r="E159" s="84" t="b">
        <v>0</v>
      </c>
      <c r="F159" s="84" t="b">
        <v>0</v>
      </c>
      <c r="G159" s="84" t="b">
        <v>0</v>
      </c>
    </row>
    <row r="160" spans="1:7" ht="15">
      <c r="A160" s="84" t="s">
        <v>244</v>
      </c>
      <c r="B160" s="84">
        <v>3</v>
      </c>
      <c r="C160" s="122">
        <v>0.00302326301528946</v>
      </c>
      <c r="D160" s="84" t="s">
        <v>2042</v>
      </c>
      <c r="E160" s="84" t="b">
        <v>0</v>
      </c>
      <c r="F160" s="84" t="b">
        <v>0</v>
      </c>
      <c r="G160" s="84" t="b">
        <v>0</v>
      </c>
    </row>
    <row r="161" spans="1:7" ht="15">
      <c r="A161" s="84" t="s">
        <v>1936</v>
      </c>
      <c r="B161" s="84">
        <v>3</v>
      </c>
      <c r="C161" s="122">
        <v>0.00302326301528946</v>
      </c>
      <c r="D161" s="84" t="s">
        <v>2042</v>
      </c>
      <c r="E161" s="84" t="b">
        <v>0</v>
      </c>
      <c r="F161" s="84" t="b">
        <v>0</v>
      </c>
      <c r="G161" s="84" t="b">
        <v>0</v>
      </c>
    </row>
    <row r="162" spans="1:7" ht="15">
      <c r="A162" s="84" t="s">
        <v>1937</v>
      </c>
      <c r="B162" s="84">
        <v>3</v>
      </c>
      <c r="C162" s="122">
        <v>0.00302326301528946</v>
      </c>
      <c r="D162" s="84" t="s">
        <v>2042</v>
      </c>
      <c r="E162" s="84" t="b">
        <v>0</v>
      </c>
      <c r="F162" s="84" t="b">
        <v>0</v>
      </c>
      <c r="G162" s="84" t="b">
        <v>0</v>
      </c>
    </row>
    <row r="163" spans="1:7" ht="15">
      <c r="A163" s="84" t="s">
        <v>1938</v>
      </c>
      <c r="B163" s="84">
        <v>3</v>
      </c>
      <c r="C163" s="122">
        <v>0.00302326301528946</v>
      </c>
      <c r="D163" s="84" t="s">
        <v>2042</v>
      </c>
      <c r="E163" s="84" t="b">
        <v>0</v>
      </c>
      <c r="F163" s="84" t="b">
        <v>0</v>
      </c>
      <c r="G163" s="84" t="b">
        <v>0</v>
      </c>
    </row>
    <row r="164" spans="1:7" ht="15">
      <c r="A164" s="84" t="s">
        <v>1939</v>
      </c>
      <c r="B164" s="84">
        <v>3</v>
      </c>
      <c r="C164" s="122">
        <v>0.00302326301528946</v>
      </c>
      <c r="D164" s="84" t="s">
        <v>2042</v>
      </c>
      <c r="E164" s="84" t="b">
        <v>1</v>
      </c>
      <c r="F164" s="84" t="b">
        <v>0</v>
      </c>
      <c r="G164" s="84" t="b">
        <v>0</v>
      </c>
    </row>
    <row r="165" spans="1:7" ht="15">
      <c r="A165" s="84" t="s">
        <v>1667</v>
      </c>
      <c r="B165" s="84">
        <v>2</v>
      </c>
      <c r="C165" s="122">
        <v>0.0022412667012900005</v>
      </c>
      <c r="D165" s="84" t="s">
        <v>2042</v>
      </c>
      <c r="E165" s="84" t="b">
        <v>0</v>
      </c>
      <c r="F165" s="84" t="b">
        <v>0</v>
      </c>
      <c r="G165" s="84" t="b">
        <v>0</v>
      </c>
    </row>
    <row r="166" spans="1:7" ht="15">
      <c r="A166" s="84" t="s">
        <v>1940</v>
      </c>
      <c r="B166" s="84">
        <v>2</v>
      </c>
      <c r="C166" s="122">
        <v>0.0022412667012900005</v>
      </c>
      <c r="D166" s="84" t="s">
        <v>2042</v>
      </c>
      <c r="E166" s="84" t="b">
        <v>0</v>
      </c>
      <c r="F166" s="84" t="b">
        <v>0</v>
      </c>
      <c r="G166" s="84" t="b">
        <v>0</v>
      </c>
    </row>
    <row r="167" spans="1:7" ht="15">
      <c r="A167" s="84" t="s">
        <v>1941</v>
      </c>
      <c r="B167" s="84">
        <v>2</v>
      </c>
      <c r="C167" s="122">
        <v>0.0022412667012900005</v>
      </c>
      <c r="D167" s="84" t="s">
        <v>2042</v>
      </c>
      <c r="E167" s="84" t="b">
        <v>0</v>
      </c>
      <c r="F167" s="84" t="b">
        <v>0</v>
      </c>
      <c r="G167" s="84" t="b">
        <v>0</v>
      </c>
    </row>
    <row r="168" spans="1:7" ht="15">
      <c r="A168" s="84" t="s">
        <v>1942</v>
      </c>
      <c r="B168" s="84">
        <v>2</v>
      </c>
      <c r="C168" s="122">
        <v>0.0022412667012900005</v>
      </c>
      <c r="D168" s="84" t="s">
        <v>2042</v>
      </c>
      <c r="E168" s="84" t="b">
        <v>0</v>
      </c>
      <c r="F168" s="84" t="b">
        <v>0</v>
      </c>
      <c r="G168" s="84" t="b">
        <v>0</v>
      </c>
    </row>
    <row r="169" spans="1:7" ht="15">
      <c r="A169" s="84" t="s">
        <v>1943</v>
      </c>
      <c r="B169" s="84">
        <v>2</v>
      </c>
      <c r="C169" s="122">
        <v>0.0022412667012900005</v>
      </c>
      <c r="D169" s="84" t="s">
        <v>2042</v>
      </c>
      <c r="E169" s="84" t="b">
        <v>0</v>
      </c>
      <c r="F169" s="84" t="b">
        <v>0</v>
      </c>
      <c r="G169" s="84" t="b">
        <v>0</v>
      </c>
    </row>
    <row r="170" spans="1:7" ht="15">
      <c r="A170" s="84" t="s">
        <v>1944</v>
      </c>
      <c r="B170" s="84">
        <v>2</v>
      </c>
      <c r="C170" s="122">
        <v>0.0022412667012900005</v>
      </c>
      <c r="D170" s="84" t="s">
        <v>2042</v>
      </c>
      <c r="E170" s="84" t="b">
        <v>0</v>
      </c>
      <c r="F170" s="84" t="b">
        <v>0</v>
      </c>
      <c r="G170" s="84" t="b">
        <v>0</v>
      </c>
    </row>
    <row r="171" spans="1:7" ht="15">
      <c r="A171" s="84" t="s">
        <v>1945</v>
      </c>
      <c r="B171" s="84">
        <v>2</v>
      </c>
      <c r="C171" s="122">
        <v>0.0022412667012900005</v>
      </c>
      <c r="D171" s="84" t="s">
        <v>2042</v>
      </c>
      <c r="E171" s="84" t="b">
        <v>1</v>
      </c>
      <c r="F171" s="84" t="b">
        <v>0</v>
      </c>
      <c r="G171" s="84" t="b">
        <v>0</v>
      </c>
    </row>
    <row r="172" spans="1:7" ht="15">
      <c r="A172" s="84" t="s">
        <v>1946</v>
      </c>
      <c r="B172" s="84">
        <v>2</v>
      </c>
      <c r="C172" s="122">
        <v>0.0022412667012900005</v>
      </c>
      <c r="D172" s="84" t="s">
        <v>2042</v>
      </c>
      <c r="E172" s="84" t="b">
        <v>1</v>
      </c>
      <c r="F172" s="84" t="b">
        <v>0</v>
      </c>
      <c r="G172" s="84" t="b">
        <v>0</v>
      </c>
    </row>
    <row r="173" spans="1:7" ht="15">
      <c r="A173" s="84" t="s">
        <v>1947</v>
      </c>
      <c r="B173" s="84">
        <v>2</v>
      </c>
      <c r="C173" s="122">
        <v>0.0022412667012900005</v>
      </c>
      <c r="D173" s="84" t="s">
        <v>2042</v>
      </c>
      <c r="E173" s="84" t="b">
        <v>0</v>
      </c>
      <c r="F173" s="84" t="b">
        <v>0</v>
      </c>
      <c r="G173" s="84" t="b">
        <v>0</v>
      </c>
    </row>
    <row r="174" spans="1:7" ht="15">
      <c r="A174" s="84" t="s">
        <v>1948</v>
      </c>
      <c r="B174" s="84">
        <v>2</v>
      </c>
      <c r="C174" s="122">
        <v>0.0022412667012900005</v>
      </c>
      <c r="D174" s="84" t="s">
        <v>2042</v>
      </c>
      <c r="E174" s="84" t="b">
        <v>0</v>
      </c>
      <c r="F174" s="84" t="b">
        <v>0</v>
      </c>
      <c r="G174" s="84" t="b">
        <v>0</v>
      </c>
    </row>
    <row r="175" spans="1:7" ht="15">
      <c r="A175" s="84" t="s">
        <v>1949</v>
      </c>
      <c r="B175" s="84">
        <v>2</v>
      </c>
      <c r="C175" s="122">
        <v>0.0022412667012900005</v>
      </c>
      <c r="D175" s="84" t="s">
        <v>2042</v>
      </c>
      <c r="E175" s="84" t="b">
        <v>0</v>
      </c>
      <c r="F175" s="84" t="b">
        <v>0</v>
      </c>
      <c r="G175" s="84" t="b">
        <v>0</v>
      </c>
    </row>
    <row r="176" spans="1:7" ht="15">
      <c r="A176" s="84" t="s">
        <v>1950</v>
      </c>
      <c r="B176" s="84">
        <v>2</v>
      </c>
      <c r="C176" s="122">
        <v>0.0022412667012900005</v>
      </c>
      <c r="D176" s="84" t="s">
        <v>2042</v>
      </c>
      <c r="E176" s="84" t="b">
        <v>0</v>
      </c>
      <c r="F176" s="84" t="b">
        <v>0</v>
      </c>
      <c r="G176" s="84" t="b">
        <v>0</v>
      </c>
    </row>
    <row r="177" spans="1:7" ht="15">
      <c r="A177" s="84" t="s">
        <v>1951</v>
      </c>
      <c r="B177" s="84">
        <v>2</v>
      </c>
      <c r="C177" s="122">
        <v>0.0022412667012900005</v>
      </c>
      <c r="D177" s="84" t="s">
        <v>2042</v>
      </c>
      <c r="E177" s="84" t="b">
        <v>0</v>
      </c>
      <c r="F177" s="84" t="b">
        <v>0</v>
      </c>
      <c r="G177" s="84" t="b">
        <v>0</v>
      </c>
    </row>
    <row r="178" spans="1:7" ht="15">
      <c r="A178" s="84" t="s">
        <v>1952</v>
      </c>
      <c r="B178" s="84">
        <v>2</v>
      </c>
      <c r="C178" s="122">
        <v>0.0022412667012900005</v>
      </c>
      <c r="D178" s="84" t="s">
        <v>2042</v>
      </c>
      <c r="E178" s="84" t="b">
        <v>0</v>
      </c>
      <c r="F178" s="84" t="b">
        <v>0</v>
      </c>
      <c r="G178" s="84" t="b">
        <v>0</v>
      </c>
    </row>
    <row r="179" spans="1:7" ht="15">
      <c r="A179" s="84" t="s">
        <v>1953</v>
      </c>
      <c r="B179" s="84">
        <v>2</v>
      </c>
      <c r="C179" s="122">
        <v>0.0022412667012900005</v>
      </c>
      <c r="D179" s="84" t="s">
        <v>2042</v>
      </c>
      <c r="E179" s="84" t="b">
        <v>0</v>
      </c>
      <c r="F179" s="84" t="b">
        <v>0</v>
      </c>
      <c r="G179" s="84" t="b">
        <v>0</v>
      </c>
    </row>
    <row r="180" spans="1:7" ht="15">
      <c r="A180" s="84" t="s">
        <v>1954</v>
      </c>
      <c r="B180" s="84">
        <v>2</v>
      </c>
      <c r="C180" s="122">
        <v>0.0022412667012900005</v>
      </c>
      <c r="D180" s="84" t="s">
        <v>2042</v>
      </c>
      <c r="E180" s="84" t="b">
        <v>0</v>
      </c>
      <c r="F180" s="84" t="b">
        <v>0</v>
      </c>
      <c r="G180" s="84" t="b">
        <v>0</v>
      </c>
    </row>
    <row r="181" spans="1:7" ht="15">
      <c r="A181" s="84" t="s">
        <v>1955</v>
      </c>
      <c r="B181" s="84">
        <v>2</v>
      </c>
      <c r="C181" s="122">
        <v>0.0022412667012900005</v>
      </c>
      <c r="D181" s="84" t="s">
        <v>2042</v>
      </c>
      <c r="E181" s="84" t="b">
        <v>1</v>
      </c>
      <c r="F181" s="84" t="b">
        <v>0</v>
      </c>
      <c r="G181" s="84" t="b">
        <v>0</v>
      </c>
    </row>
    <row r="182" spans="1:7" ht="15">
      <c r="A182" s="84" t="s">
        <v>1956</v>
      </c>
      <c r="B182" s="84">
        <v>2</v>
      </c>
      <c r="C182" s="122">
        <v>0.0022412667012900005</v>
      </c>
      <c r="D182" s="84" t="s">
        <v>2042</v>
      </c>
      <c r="E182" s="84" t="b">
        <v>0</v>
      </c>
      <c r="F182" s="84" t="b">
        <v>0</v>
      </c>
      <c r="G182" s="84" t="b">
        <v>0</v>
      </c>
    </row>
    <row r="183" spans="1:7" ht="15">
      <c r="A183" s="84" t="s">
        <v>1615</v>
      </c>
      <c r="B183" s="84">
        <v>2</v>
      </c>
      <c r="C183" s="122">
        <v>0.0022412667012900005</v>
      </c>
      <c r="D183" s="84" t="s">
        <v>2042</v>
      </c>
      <c r="E183" s="84" t="b">
        <v>0</v>
      </c>
      <c r="F183" s="84" t="b">
        <v>0</v>
      </c>
      <c r="G183" s="84" t="b">
        <v>0</v>
      </c>
    </row>
    <row r="184" spans="1:7" ht="15">
      <c r="A184" s="84" t="s">
        <v>1957</v>
      </c>
      <c r="B184" s="84">
        <v>2</v>
      </c>
      <c r="C184" s="122">
        <v>0.0022412667012900005</v>
      </c>
      <c r="D184" s="84" t="s">
        <v>2042</v>
      </c>
      <c r="E184" s="84" t="b">
        <v>1</v>
      </c>
      <c r="F184" s="84" t="b">
        <v>0</v>
      </c>
      <c r="G184" s="84" t="b">
        <v>0</v>
      </c>
    </row>
    <row r="185" spans="1:7" ht="15">
      <c r="A185" s="84" t="s">
        <v>1958</v>
      </c>
      <c r="B185" s="84">
        <v>2</v>
      </c>
      <c r="C185" s="122">
        <v>0.0022412667012900005</v>
      </c>
      <c r="D185" s="84" t="s">
        <v>2042</v>
      </c>
      <c r="E185" s="84" t="b">
        <v>0</v>
      </c>
      <c r="F185" s="84" t="b">
        <v>0</v>
      </c>
      <c r="G185" s="84" t="b">
        <v>0</v>
      </c>
    </row>
    <row r="186" spans="1:7" ht="15">
      <c r="A186" s="84" t="s">
        <v>1959</v>
      </c>
      <c r="B186" s="84">
        <v>2</v>
      </c>
      <c r="C186" s="122">
        <v>0.0022412667012900005</v>
      </c>
      <c r="D186" s="84" t="s">
        <v>2042</v>
      </c>
      <c r="E186" s="84" t="b">
        <v>0</v>
      </c>
      <c r="F186" s="84" t="b">
        <v>0</v>
      </c>
      <c r="G186" s="84" t="b">
        <v>0</v>
      </c>
    </row>
    <row r="187" spans="1:7" ht="15">
      <c r="A187" s="84" t="s">
        <v>1960</v>
      </c>
      <c r="B187" s="84">
        <v>2</v>
      </c>
      <c r="C187" s="122">
        <v>0.0022412667012900005</v>
      </c>
      <c r="D187" s="84" t="s">
        <v>2042</v>
      </c>
      <c r="E187" s="84" t="b">
        <v>0</v>
      </c>
      <c r="F187" s="84" t="b">
        <v>0</v>
      </c>
      <c r="G187" s="84" t="b">
        <v>0</v>
      </c>
    </row>
    <row r="188" spans="1:7" ht="15">
      <c r="A188" s="84" t="s">
        <v>1961</v>
      </c>
      <c r="B188" s="84">
        <v>2</v>
      </c>
      <c r="C188" s="122">
        <v>0.0022412667012900005</v>
      </c>
      <c r="D188" s="84" t="s">
        <v>2042</v>
      </c>
      <c r="E188" s="84" t="b">
        <v>0</v>
      </c>
      <c r="F188" s="84" t="b">
        <v>0</v>
      </c>
      <c r="G188" s="84" t="b">
        <v>0</v>
      </c>
    </row>
    <row r="189" spans="1:7" ht="15">
      <c r="A189" s="84" t="s">
        <v>1962</v>
      </c>
      <c r="B189" s="84">
        <v>2</v>
      </c>
      <c r="C189" s="122">
        <v>0.0022412667012900005</v>
      </c>
      <c r="D189" s="84" t="s">
        <v>2042</v>
      </c>
      <c r="E189" s="84" t="b">
        <v>0</v>
      </c>
      <c r="F189" s="84" t="b">
        <v>0</v>
      </c>
      <c r="G189" s="84" t="b">
        <v>0</v>
      </c>
    </row>
    <row r="190" spans="1:7" ht="15">
      <c r="A190" s="84" t="s">
        <v>1963</v>
      </c>
      <c r="B190" s="84">
        <v>2</v>
      </c>
      <c r="C190" s="122">
        <v>0.0022412667012900005</v>
      </c>
      <c r="D190" s="84" t="s">
        <v>2042</v>
      </c>
      <c r="E190" s="84" t="b">
        <v>0</v>
      </c>
      <c r="F190" s="84" t="b">
        <v>0</v>
      </c>
      <c r="G190" s="84" t="b">
        <v>0</v>
      </c>
    </row>
    <row r="191" spans="1:7" ht="15">
      <c r="A191" s="84" t="s">
        <v>1964</v>
      </c>
      <c r="B191" s="84">
        <v>2</v>
      </c>
      <c r="C191" s="122">
        <v>0.0022412667012900005</v>
      </c>
      <c r="D191" s="84" t="s">
        <v>2042</v>
      </c>
      <c r="E191" s="84" t="b">
        <v>0</v>
      </c>
      <c r="F191" s="84" t="b">
        <v>0</v>
      </c>
      <c r="G191" s="84" t="b">
        <v>0</v>
      </c>
    </row>
    <row r="192" spans="1:7" ht="15">
      <c r="A192" s="84" t="s">
        <v>1965</v>
      </c>
      <c r="B192" s="84">
        <v>2</v>
      </c>
      <c r="C192" s="122">
        <v>0.0022412667012900005</v>
      </c>
      <c r="D192" s="84" t="s">
        <v>2042</v>
      </c>
      <c r="E192" s="84" t="b">
        <v>0</v>
      </c>
      <c r="F192" s="84" t="b">
        <v>0</v>
      </c>
      <c r="G192" s="84" t="b">
        <v>0</v>
      </c>
    </row>
    <row r="193" spans="1:7" ht="15">
      <c r="A193" s="84" t="s">
        <v>1966</v>
      </c>
      <c r="B193" s="84">
        <v>2</v>
      </c>
      <c r="C193" s="122">
        <v>0.002627202593166899</v>
      </c>
      <c r="D193" s="84" t="s">
        <v>2042</v>
      </c>
      <c r="E193" s="84" t="b">
        <v>0</v>
      </c>
      <c r="F193" s="84" t="b">
        <v>0</v>
      </c>
      <c r="G193" s="84" t="b">
        <v>0</v>
      </c>
    </row>
    <row r="194" spans="1:7" ht="15">
      <c r="A194" s="84" t="s">
        <v>1967</v>
      </c>
      <c r="B194" s="84">
        <v>2</v>
      </c>
      <c r="C194" s="122">
        <v>0.0022412667012900005</v>
      </c>
      <c r="D194" s="84" t="s">
        <v>2042</v>
      </c>
      <c r="E194" s="84" t="b">
        <v>0</v>
      </c>
      <c r="F194" s="84" t="b">
        <v>0</v>
      </c>
      <c r="G194" s="84" t="b">
        <v>0</v>
      </c>
    </row>
    <row r="195" spans="1:7" ht="15">
      <c r="A195" s="84" t="s">
        <v>1968</v>
      </c>
      <c r="B195" s="84">
        <v>2</v>
      </c>
      <c r="C195" s="122">
        <v>0.0022412667012900005</v>
      </c>
      <c r="D195" s="84" t="s">
        <v>2042</v>
      </c>
      <c r="E195" s="84" t="b">
        <v>0</v>
      </c>
      <c r="F195" s="84" t="b">
        <v>0</v>
      </c>
      <c r="G195" s="84" t="b">
        <v>0</v>
      </c>
    </row>
    <row r="196" spans="1:7" ht="15">
      <c r="A196" s="84" t="s">
        <v>236</v>
      </c>
      <c r="B196" s="84">
        <v>2</v>
      </c>
      <c r="C196" s="122">
        <v>0.0022412667012900005</v>
      </c>
      <c r="D196" s="84" t="s">
        <v>2042</v>
      </c>
      <c r="E196" s="84" t="b">
        <v>0</v>
      </c>
      <c r="F196" s="84" t="b">
        <v>0</v>
      </c>
      <c r="G196" s="84" t="b">
        <v>0</v>
      </c>
    </row>
    <row r="197" spans="1:7" ht="15">
      <c r="A197" s="84" t="s">
        <v>1969</v>
      </c>
      <c r="B197" s="84">
        <v>2</v>
      </c>
      <c r="C197" s="122">
        <v>0.002627202593166899</v>
      </c>
      <c r="D197" s="84" t="s">
        <v>2042</v>
      </c>
      <c r="E197" s="84" t="b">
        <v>0</v>
      </c>
      <c r="F197" s="84" t="b">
        <v>0</v>
      </c>
      <c r="G197" s="84" t="b">
        <v>0</v>
      </c>
    </row>
    <row r="198" spans="1:7" ht="15">
      <c r="A198" s="84" t="s">
        <v>1970</v>
      </c>
      <c r="B198" s="84">
        <v>2</v>
      </c>
      <c r="C198" s="122">
        <v>0.002627202593166899</v>
      </c>
      <c r="D198" s="84" t="s">
        <v>2042</v>
      </c>
      <c r="E198" s="84" t="b">
        <v>0</v>
      </c>
      <c r="F198" s="84" t="b">
        <v>0</v>
      </c>
      <c r="G198" s="84" t="b">
        <v>0</v>
      </c>
    </row>
    <row r="199" spans="1:7" ht="15">
      <c r="A199" s="84" t="s">
        <v>294</v>
      </c>
      <c r="B199" s="84">
        <v>2</v>
      </c>
      <c r="C199" s="122">
        <v>0.0022412667012900005</v>
      </c>
      <c r="D199" s="84" t="s">
        <v>2042</v>
      </c>
      <c r="E199" s="84" t="b">
        <v>0</v>
      </c>
      <c r="F199" s="84" t="b">
        <v>0</v>
      </c>
      <c r="G199" s="84" t="b">
        <v>0</v>
      </c>
    </row>
    <row r="200" spans="1:7" ht="15">
      <c r="A200" s="84" t="s">
        <v>293</v>
      </c>
      <c r="B200" s="84">
        <v>2</v>
      </c>
      <c r="C200" s="122">
        <v>0.0022412667012900005</v>
      </c>
      <c r="D200" s="84" t="s">
        <v>2042</v>
      </c>
      <c r="E200" s="84" t="b">
        <v>0</v>
      </c>
      <c r="F200" s="84" t="b">
        <v>0</v>
      </c>
      <c r="G200" s="84" t="b">
        <v>0</v>
      </c>
    </row>
    <row r="201" spans="1:7" ht="15">
      <c r="A201" s="84" t="s">
        <v>267</v>
      </c>
      <c r="B201" s="84">
        <v>2</v>
      </c>
      <c r="C201" s="122">
        <v>0.0022412667012900005</v>
      </c>
      <c r="D201" s="84" t="s">
        <v>2042</v>
      </c>
      <c r="E201" s="84" t="b">
        <v>0</v>
      </c>
      <c r="F201" s="84" t="b">
        <v>0</v>
      </c>
      <c r="G201" s="84" t="b">
        <v>0</v>
      </c>
    </row>
    <row r="202" spans="1:7" ht="15">
      <c r="A202" s="84" t="s">
        <v>1971</v>
      </c>
      <c r="B202" s="84">
        <v>2</v>
      </c>
      <c r="C202" s="122">
        <v>0.0022412667012900005</v>
      </c>
      <c r="D202" s="84" t="s">
        <v>2042</v>
      </c>
      <c r="E202" s="84" t="b">
        <v>0</v>
      </c>
      <c r="F202" s="84" t="b">
        <v>0</v>
      </c>
      <c r="G202" s="84" t="b">
        <v>0</v>
      </c>
    </row>
    <row r="203" spans="1:7" ht="15">
      <c r="A203" s="84" t="s">
        <v>1972</v>
      </c>
      <c r="B203" s="84">
        <v>2</v>
      </c>
      <c r="C203" s="122">
        <v>0.0022412667012900005</v>
      </c>
      <c r="D203" s="84" t="s">
        <v>2042</v>
      </c>
      <c r="E203" s="84" t="b">
        <v>0</v>
      </c>
      <c r="F203" s="84" t="b">
        <v>0</v>
      </c>
      <c r="G203" s="84" t="b">
        <v>0</v>
      </c>
    </row>
    <row r="204" spans="1:7" ht="15">
      <c r="A204" s="84" t="s">
        <v>1973</v>
      </c>
      <c r="B204" s="84">
        <v>2</v>
      </c>
      <c r="C204" s="122">
        <v>0.0022412667012900005</v>
      </c>
      <c r="D204" s="84" t="s">
        <v>2042</v>
      </c>
      <c r="E204" s="84" t="b">
        <v>0</v>
      </c>
      <c r="F204" s="84" t="b">
        <v>0</v>
      </c>
      <c r="G204" s="84" t="b">
        <v>0</v>
      </c>
    </row>
    <row r="205" spans="1:7" ht="15">
      <c r="A205" s="84" t="s">
        <v>1974</v>
      </c>
      <c r="B205" s="84">
        <v>2</v>
      </c>
      <c r="C205" s="122">
        <v>0.0022412667012900005</v>
      </c>
      <c r="D205" s="84" t="s">
        <v>2042</v>
      </c>
      <c r="E205" s="84" t="b">
        <v>1</v>
      </c>
      <c r="F205" s="84" t="b">
        <v>0</v>
      </c>
      <c r="G205" s="84" t="b">
        <v>0</v>
      </c>
    </row>
    <row r="206" spans="1:7" ht="15">
      <c r="A206" s="84" t="s">
        <v>1975</v>
      </c>
      <c r="B206" s="84">
        <v>2</v>
      </c>
      <c r="C206" s="122">
        <v>0.0022412667012900005</v>
      </c>
      <c r="D206" s="84" t="s">
        <v>2042</v>
      </c>
      <c r="E206" s="84" t="b">
        <v>0</v>
      </c>
      <c r="F206" s="84" t="b">
        <v>0</v>
      </c>
      <c r="G206" s="84" t="b">
        <v>0</v>
      </c>
    </row>
    <row r="207" spans="1:7" ht="15">
      <c r="A207" s="84" t="s">
        <v>1976</v>
      </c>
      <c r="B207" s="84">
        <v>2</v>
      </c>
      <c r="C207" s="122">
        <v>0.0022412667012900005</v>
      </c>
      <c r="D207" s="84" t="s">
        <v>2042</v>
      </c>
      <c r="E207" s="84" t="b">
        <v>0</v>
      </c>
      <c r="F207" s="84" t="b">
        <v>0</v>
      </c>
      <c r="G207" s="84" t="b">
        <v>0</v>
      </c>
    </row>
    <row r="208" spans="1:7" ht="15">
      <c r="A208" s="84" t="s">
        <v>1977</v>
      </c>
      <c r="B208" s="84">
        <v>2</v>
      </c>
      <c r="C208" s="122">
        <v>0.0022412667012900005</v>
      </c>
      <c r="D208" s="84" t="s">
        <v>2042</v>
      </c>
      <c r="E208" s="84" t="b">
        <v>0</v>
      </c>
      <c r="F208" s="84" t="b">
        <v>0</v>
      </c>
      <c r="G208" s="84" t="b">
        <v>0</v>
      </c>
    </row>
    <row r="209" spans="1:7" ht="15">
      <c r="A209" s="84" t="s">
        <v>1978</v>
      </c>
      <c r="B209" s="84">
        <v>2</v>
      </c>
      <c r="C209" s="122">
        <v>0.0022412667012900005</v>
      </c>
      <c r="D209" s="84" t="s">
        <v>2042</v>
      </c>
      <c r="E209" s="84" t="b">
        <v>0</v>
      </c>
      <c r="F209" s="84" t="b">
        <v>0</v>
      </c>
      <c r="G209" s="84" t="b">
        <v>0</v>
      </c>
    </row>
    <row r="210" spans="1:7" ht="15">
      <c r="A210" s="84" t="s">
        <v>1979</v>
      </c>
      <c r="B210" s="84">
        <v>2</v>
      </c>
      <c r="C210" s="122">
        <v>0.0022412667012900005</v>
      </c>
      <c r="D210" s="84" t="s">
        <v>2042</v>
      </c>
      <c r="E210" s="84" t="b">
        <v>1</v>
      </c>
      <c r="F210" s="84" t="b">
        <v>0</v>
      </c>
      <c r="G210" s="84" t="b">
        <v>0</v>
      </c>
    </row>
    <row r="211" spans="1:7" ht="15">
      <c r="A211" s="84" t="s">
        <v>482</v>
      </c>
      <c r="B211" s="84">
        <v>2</v>
      </c>
      <c r="C211" s="122">
        <v>0.0022412667012900005</v>
      </c>
      <c r="D211" s="84" t="s">
        <v>2042</v>
      </c>
      <c r="E211" s="84" t="b">
        <v>0</v>
      </c>
      <c r="F211" s="84" t="b">
        <v>0</v>
      </c>
      <c r="G211" s="84" t="b">
        <v>0</v>
      </c>
    </row>
    <row r="212" spans="1:7" ht="15">
      <c r="A212" s="84" t="s">
        <v>287</v>
      </c>
      <c r="B212" s="84">
        <v>2</v>
      </c>
      <c r="C212" s="122">
        <v>0.0022412667012900005</v>
      </c>
      <c r="D212" s="84" t="s">
        <v>2042</v>
      </c>
      <c r="E212" s="84" t="b">
        <v>0</v>
      </c>
      <c r="F212" s="84" t="b">
        <v>0</v>
      </c>
      <c r="G212" s="84" t="b">
        <v>0</v>
      </c>
    </row>
    <row r="213" spans="1:7" ht="15">
      <c r="A213" s="84" t="s">
        <v>1980</v>
      </c>
      <c r="B213" s="84">
        <v>2</v>
      </c>
      <c r="C213" s="122">
        <v>0.0022412667012900005</v>
      </c>
      <c r="D213" s="84" t="s">
        <v>2042</v>
      </c>
      <c r="E213" s="84" t="b">
        <v>0</v>
      </c>
      <c r="F213" s="84" t="b">
        <v>0</v>
      </c>
      <c r="G213" s="84" t="b">
        <v>0</v>
      </c>
    </row>
    <row r="214" spans="1:7" ht="15">
      <c r="A214" s="84" t="s">
        <v>1981</v>
      </c>
      <c r="B214" s="84">
        <v>2</v>
      </c>
      <c r="C214" s="122">
        <v>0.0022412667012900005</v>
      </c>
      <c r="D214" s="84" t="s">
        <v>2042</v>
      </c>
      <c r="E214" s="84" t="b">
        <v>0</v>
      </c>
      <c r="F214" s="84" t="b">
        <v>0</v>
      </c>
      <c r="G214" s="84" t="b">
        <v>0</v>
      </c>
    </row>
    <row r="215" spans="1:7" ht="15">
      <c r="A215" s="84" t="s">
        <v>1982</v>
      </c>
      <c r="B215" s="84">
        <v>2</v>
      </c>
      <c r="C215" s="122">
        <v>0.0022412667012900005</v>
      </c>
      <c r="D215" s="84" t="s">
        <v>2042</v>
      </c>
      <c r="E215" s="84" t="b">
        <v>0</v>
      </c>
      <c r="F215" s="84" t="b">
        <v>0</v>
      </c>
      <c r="G215" s="84" t="b">
        <v>0</v>
      </c>
    </row>
    <row r="216" spans="1:7" ht="15">
      <c r="A216" s="84" t="s">
        <v>1983</v>
      </c>
      <c r="B216" s="84">
        <v>2</v>
      </c>
      <c r="C216" s="122">
        <v>0.0022412667012900005</v>
      </c>
      <c r="D216" s="84" t="s">
        <v>2042</v>
      </c>
      <c r="E216" s="84" t="b">
        <v>0</v>
      </c>
      <c r="F216" s="84" t="b">
        <v>0</v>
      </c>
      <c r="G216" s="84" t="b">
        <v>0</v>
      </c>
    </row>
    <row r="217" spans="1:7" ht="15">
      <c r="A217" s="84" t="s">
        <v>277</v>
      </c>
      <c r="B217" s="84">
        <v>2</v>
      </c>
      <c r="C217" s="122">
        <v>0.0022412667012900005</v>
      </c>
      <c r="D217" s="84" t="s">
        <v>2042</v>
      </c>
      <c r="E217" s="84" t="b">
        <v>0</v>
      </c>
      <c r="F217" s="84" t="b">
        <v>0</v>
      </c>
      <c r="G217" s="84" t="b">
        <v>0</v>
      </c>
    </row>
    <row r="218" spans="1:7" ht="15">
      <c r="A218" s="84" t="s">
        <v>283</v>
      </c>
      <c r="B218" s="84">
        <v>2</v>
      </c>
      <c r="C218" s="122">
        <v>0.0022412667012900005</v>
      </c>
      <c r="D218" s="84" t="s">
        <v>2042</v>
      </c>
      <c r="E218" s="84" t="b">
        <v>0</v>
      </c>
      <c r="F218" s="84" t="b">
        <v>0</v>
      </c>
      <c r="G218" s="84" t="b">
        <v>0</v>
      </c>
    </row>
    <row r="219" spans="1:7" ht="15">
      <c r="A219" s="84" t="s">
        <v>1984</v>
      </c>
      <c r="B219" s="84">
        <v>2</v>
      </c>
      <c r="C219" s="122">
        <v>0.0022412667012900005</v>
      </c>
      <c r="D219" s="84" t="s">
        <v>2042</v>
      </c>
      <c r="E219" s="84" t="b">
        <v>0</v>
      </c>
      <c r="F219" s="84" t="b">
        <v>0</v>
      </c>
      <c r="G219" s="84" t="b">
        <v>0</v>
      </c>
    </row>
    <row r="220" spans="1:7" ht="15">
      <c r="A220" s="84" t="s">
        <v>1985</v>
      </c>
      <c r="B220" s="84">
        <v>2</v>
      </c>
      <c r="C220" s="122">
        <v>0.0022412667012900005</v>
      </c>
      <c r="D220" s="84" t="s">
        <v>2042</v>
      </c>
      <c r="E220" s="84" t="b">
        <v>0</v>
      </c>
      <c r="F220" s="84" t="b">
        <v>0</v>
      </c>
      <c r="G220" s="84" t="b">
        <v>0</v>
      </c>
    </row>
    <row r="221" spans="1:7" ht="15">
      <c r="A221" s="84" t="s">
        <v>1986</v>
      </c>
      <c r="B221" s="84">
        <v>2</v>
      </c>
      <c r="C221" s="122">
        <v>0.0022412667012900005</v>
      </c>
      <c r="D221" s="84" t="s">
        <v>2042</v>
      </c>
      <c r="E221" s="84" t="b">
        <v>0</v>
      </c>
      <c r="F221" s="84" t="b">
        <v>0</v>
      </c>
      <c r="G221" s="84" t="b">
        <v>0</v>
      </c>
    </row>
    <row r="222" spans="1:7" ht="15">
      <c r="A222" s="84" t="s">
        <v>1987</v>
      </c>
      <c r="B222" s="84">
        <v>2</v>
      </c>
      <c r="C222" s="122">
        <v>0.0022412667012900005</v>
      </c>
      <c r="D222" s="84" t="s">
        <v>2042</v>
      </c>
      <c r="E222" s="84" t="b">
        <v>0</v>
      </c>
      <c r="F222" s="84" t="b">
        <v>0</v>
      </c>
      <c r="G222" s="84" t="b">
        <v>0</v>
      </c>
    </row>
    <row r="223" spans="1:7" ht="15">
      <c r="A223" s="84" t="s">
        <v>1988</v>
      </c>
      <c r="B223" s="84">
        <v>2</v>
      </c>
      <c r="C223" s="122">
        <v>0.0022412667012900005</v>
      </c>
      <c r="D223" s="84" t="s">
        <v>2042</v>
      </c>
      <c r="E223" s="84" t="b">
        <v>0</v>
      </c>
      <c r="F223" s="84" t="b">
        <v>0</v>
      </c>
      <c r="G223" s="84" t="b">
        <v>0</v>
      </c>
    </row>
    <row r="224" spans="1:7" ht="15">
      <c r="A224" s="84" t="s">
        <v>279</v>
      </c>
      <c r="B224" s="84">
        <v>2</v>
      </c>
      <c r="C224" s="122">
        <v>0.0022412667012900005</v>
      </c>
      <c r="D224" s="84" t="s">
        <v>2042</v>
      </c>
      <c r="E224" s="84" t="b">
        <v>0</v>
      </c>
      <c r="F224" s="84" t="b">
        <v>0</v>
      </c>
      <c r="G224" s="84" t="b">
        <v>0</v>
      </c>
    </row>
    <row r="225" spans="1:7" ht="15">
      <c r="A225" s="84" t="s">
        <v>278</v>
      </c>
      <c r="B225" s="84">
        <v>2</v>
      </c>
      <c r="C225" s="122">
        <v>0.0022412667012900005</v>
      </c>
      <c r="D225" s="84" t="s">
        <v>2042</v>
      </c>
      <c r="E225" s="84" t="b">
        <v>0</v>
      </c>
      <c r="F225" s="84" t="b">
        <v>0</v>
      </c>
      <c r="G225" s="84" t="b">
        <v>0</v>
      </c>
    </row>
    <row r="226" spans="1:7" ht="15">
      <c r="A226" s="84" t="s">
        <v>269</v>
      </c>
      <c r="B226" s="84">
        <v>2</v>
      </c>
      <c r="C226" s="122">
        <v>0.0022412667012900005</v>
      </c>
      <c r="D226" s="84" t="s">
        <v>2042</v>
      </c>
      <c r="E226" s="84" t="b">
        <v>0</v>
      </c>
      <c r="F226" s="84" t="b">
        <v>0</v>
      </c>
      <c r="G226" s="84" t="b">
        <v>0</v>
      </c>
    </row>
    <row r="227" spans="1:7" ht="15">
      <c r="A227" s="84" t="s">
        <v>265</v>
      </c>
      <c r="B227" s="84">
        <v>2</v>
      </c>
      <c r="C227" s="122">
        <v>0.0022412667012900005</v>
      </c>
      <c r="D227" s="84" t="s">
        <v>2042</v>
      </c>
      <c r="E227" s="84" t="b">
        <v>0</v>
      </c>
      <c r="F227" s="84" t="b">
        <v>0</v>
      </c>
      <c r="G227" s="84" t="b">
        <v>0</v>
      </c>
    </row>
    <row r="228" spans="1:7" ht="15">
      <c r="A228" s="84" t="s">
        <v>1989</v>
      </c>
      <c r="B228" s="84">
        <v>2</v>
      </c>
      <c r="C228" s="122">
        <v>0.0022412667012900005</v>
      </c>
      <c r="D228" s="84" t="s">
        <v>2042</v>
      </c>
      <c r="E228" s="84" t="b">
        <v>0</v>
      </c>
      <c r="F228" s="84" t="b">
        <v>0</v>
      </c>
      <c r="G228" s="84" t="b">
        <v>0</v>
      </c>
    </row>
    <row r="229" spans="1:7" ht="15">
      <c r="A229" s="84" t="s">
        <v>1990</v>
      </c>
      <c r="B229" s="84">
        <v>2</v>
      </c>
      <c r="C229" s="122">
        <v>0.0022412667012900005</v>
      </c>
      <c r="D229" s="84" t="s">
        <v>2042</v>
      </c>
      <c r="E229" s="84" t="b">
        <v>0</v>
      </c>
      <c r="F229" s="84" t="b">
        <v>0</v>
      </c>
      <c r="G229" s="84" t="b">
        <v>0</v>
      </c>
    </row>
    <row r="230" spans="1:7" ht="15">
      <c r="A230" s="84" t="s">
        <v>1991</v>
      </c>
      <c r="B230" s="84">
        <v>2</v>
      </c>
      <c r="C230" s="122">
        <v>0.0022412667012900005</v>
      </c>
      <c r="D230" s="84" t="s">
        <v>2042</v>
      </c>
      <c r="E230" s="84" t="b">
        <v>0</v>
      </c>
      <c r="F230" s="84" t="b">
        <v>0</v>
      </c>
      <c r="G230" s="84" t="b">
        <v>0</v>
      </c>
    </row>
    <row r="231" spans="1:7" ht="15">
      <c r="A231" s="84" t="s">
        <v>1992</v>
      </c>
      <c r="B231" s="84">
        <v>2</v>
      </c>
      <c r="C231" s="122">
        <v>0.002627202593166899</v>
      </c>
      <c r="D231" s="84" t="s">
        <v>2042</v>
      </c>
      <c r="E231" s="84" t="b">
        <v>0</v>
      </c>
      <c r="F231" s="84" t="b">
        <v>0</v>
      </c>
      <c r="G231" s="84" t="b">
        <v>0</v>
      </c>
    </row>
    <row r="232" spans="1:7" ht="15">
      <c r="A232" s="84" t="s">
        <v>1993</v>
      </c>
      <c r="B232" s="84">
        <v>2</v>
      </c>
      <c r="C232" s="122">
        <v>0.0022412667012900005</v>
      </c>
      <c r="D232" s="84" t="s">
        <v>2042</v>
      </c>
      <c r="E232" s="84" t="b">
        <v>0</v>
      </c>
      <c r="F232" s="84" t="b">
        <v>0</v>
      </c>
      <c r="G232" s="84" t="b">
        <v>0</v>
      </c>
    </row>
    <row r="233" spans="1:7" ht="15">
      <c r="A233" s="84" t="s">
        <v>1994</v>
      </c>
      <c r="B233" s="84">
        <v>2</v>
      </c>
      <c r="C233" s="122">
        <v>0.0022412667012900005</v>
      </c>
      <c r="D233" s="84" t="s">
        <v>2042</v>
      </c>
      <c r="E233" s="84" t="b">
        <v>0</v>
      </c>
      <c r="F233" s="84" t="b">
        <v>0</v>
      </c>
      <c r="G233" s="84" t="b">
        <v>0</v>
      </c>
    </row>
    <row r="234" spans="1:7" ht="15">
      <c r="A234" s="84" t="s">
        <v>1619</v>
      </c>
      <c r="B234" s="84">
        <v>2</v>
      </c>
      <c r="C234" s="122">
        <v>0.0022412667012900005</v>
      </c>
      <c r="D234" s="84" t="s">
        <v>2042</v>
      </c>
      <c r="E234" s="84" t="b">
        <v>0</v>
      </c>
      <c r="F234" s="84" t="b">
        <v>0</v>
      </c>
      <c r="G234" s="84" t="b">
        <v>0</v>
      </c>
    </row>
    <row r="235" spans="1:7" ht="15">
      <c r="A235" s="84" t="s">
        <v>1995</v>
      </c>
      <c r="B235" s="84">
        <v>2</v>
      </c>
      <c r="C235" s="122">
        <v>0.0022412667012900005</v>
      </c>
      <c r="D235" s="84" t="s">
        <v>2042</v>
      </c>
      <c r="E235" s="84" t="b">
        <v>0</v>
      </c>
      <c r="F235" s="84" t="b">
        <v>0</v>
      </c>
      <c r="G235" s="84" t="b">
        <v>0</v>
      </c>
    </row>
    <row r="236" spans="1:7" ht="15">
      <c r="A236" s="84" t="s">
        <v>1996</v>
      </c>
      <c r="B236" s="84">
        <v>2</v>
      </c>
      <c r="C236" s="122">
        <v>0.0022412667012900005</v>
      </c>
      <c r="D236" s="84" t="s">
        <v>2042</v>
      </c>
      <c r="E236" s="84" t="b">
        <v>1</v>
      </c>
      <c r="F236" s="84" t="b">
        <v>0</v>
      </c>
      <c r="G236" s="84" t="b">
        <v>0</v>
      </c>
    </row>
    <row r="237" spans="1:7" ht="15">
      <c r="A237" s="84" t="s">
        <v>1997</v>
      </c>
      <c r="B237" s="84">
        <v>2</v>
      </c>
      <c r="C237" s="122">
        <v>0.0022412667012900005</v>
      </c>
      <c r="D237" s="84" t="s">
        <v>2042</v>
      </c>
      <c r="E237" s="84" t="b">
        <v>0</v>
      </c>
      <c r="F237" s="84" t="b">
        <v>0</v>
      </c>
      <c r="G237" s="84" t="b">
        <v>0</v>
      </c>
    </row>
    <row r="238" spans="1:7" ht="15">
      <c r="A238" s="84" t="s">
        <v>1998</v>
      </c>
      <c r="B238" s="84">
        <v>2</v>
      </c>
      <c r="C238" s="122">
        <v>0.0022412667012900005</v>
      </c>
      <c r="D238" s="84" t="s">
        <v>2042</v>
      </c>
      <c r="E238" s="84" t="b">
        <v>1</v>
      </c>
      <c r="F238" s="84" t="b">
        <v>0</v>
      </c>
      <c r="G238" s="84" t="b">
        <v>0</v>
      </c>
    </row>
    <row r="239" spans="1:7" ht="15">
      <c r="A239" s="84" t="s">
        <v>1999</v>
      </c>
      <c r="B239" s="84">
        <v>2</v>
      </c>
      <c r="C239" s="122">
        <v>0.0022412667012900005</v>
      </c>
      <c r="D239" s="84" t="s">
        <v>2042</v>
      </c>
      <c r="E239" s="84" t="b">
        <v>0</v>
      </c>
      <c r="F239" s="84" t="b">
        <v>0</v>
      </c>
      <c r="G239" s="84" t="b">
        <v>0</v>
      </c>
    </row>
    <row r="240" spans="1:7" ht="15">
      <c r="A240" s="84" t="s">
        <v>2000</v>
      </c>
      <c r="B240" s="84">
        <v>2</v>
      </c>
      <c r="C240" s="122">
        <v>0.0022412667012900005</v>
      </c>
      <c r="D240" s="84" t="s">
        <v>2042</v>
      </c>
      <c r="E240" s="84" t="b">
        <v>0</v>
      </c>
      <c r="F240" s="84" t="b">
        <v>0</v>
      </c>
      <c r="G240" s="84" t="b">
        <v>0</v>
      </c>
    </row>
    <row r="241" spans="1:7" ht="15">
      <c r="A241" s="84" t="s">
        <v>2001</v>
      </c>
      <c r="B241" s="84">
        <v>2</v>
      </c>
      <c r="C241" s="122">
        <v>0.0022412667012900005</v>
      </c>
      <c r="D241" s="84" t="s">
        <v>2042</v>
      </c>
      <c r="E241" s="84" t="b">
        <v>0</v>
      </c>
      <c r="F241" s="84" t="b">
        <v>0</v>
      </c>
      <c r="G241" s="84" t="b">
        <v>0</v>
      </c>
    </row>
    <row r="242" spans="1:7" ht="15">
      <c r="A242" s="84" t="s">
        <v>2002</v>
      </c>
      <c r="B242" s="84">
        <v>2</v>
      </c>
      <c r="C242" s="122">
        <v>0.0022412667012900005</v>
      </c>
      <c r="D242" s="84" t="s">
        <v>2042</v>
      </c>
      <c r="E242" s="84" t="b">
        <v>0</v>
      </c>
      <c r="F242" s="84" t="b">
        <v>0</v>
      </c>
      <c r="G242" s="84" t="b">
        <v>0</v>
      </c>
    </row>
    <row r="243" spans="1:7" ht="15">
      <c r="A243" s="84" t="s">
        <v>2003</v>
      </c>
      <c r="B243" s="84">
        <v>2</v>
      </c>
      <c r="C243" s="122">
        <v>0.0022412667012900005</v>
      </c>
      <c r="D243" s="84" t="s">
        <v>2042</v>
      </c>
      <c r="E243" s="84" t="b">
        <v>0</v>
      </c>
      <c r="F243" s="84" t="b">
        <v>0</v>
      </c>
      <c r="G243" s="84" t="b">
        <v>0</v>
      </c>
    </row>
    <row r="244" spans="1:7" ht="15">
      <c r="A244" s="84" t="s">
        <v>2004</v>
      </c>
      <c r="B244" s="84">
        <v>2</v>
      </c>
      <c r="C244" s="122">
        <v>0.0022412667012900005</v>
      </c>
      <c r="D244" s="84" t="s">
        <v>2042</v>
      </c>
      <c r="E244" s="84" t="b">
        <v>0</v>
      </c>
      <c r="F244" s="84" t="b">
        <v>0</v>
      </c>
      <c r="G244" s="84" t="b">
        <v>0</v>
      </c>
    </row>
    <row r="245" spans="1:7" ht="15">
      <c r="A245" s="84" t="s">
        <v>2005</v>
      </c>
      <c r="B245" s="84">
        <v>2</v>
      </c>
      <c r="C245" s="122">
        <v>0.0022412667012900005</v>
      </c>
      <c r="D245" s="84" t="s">
        <v>2042</v>
      </c>
      <c r="E245" s="84" t="b">
        <v>0</v>
      </c>
      <c r="F245" s="84" t="b">
        <v>0</v>
      </c>
      <c r="G245" s="84" t="b">
        <v>0</v>
      </c>
    </row>
    <row r="246" spans="1:7" ht="15">
      <c r="A246" s="84" t="s">
        <v>2006</v>
      </c>
      <c r="B246" s="84">
        <v>2</v>
      </c>
      <c r="C246" s="122">
        <v>0.0022412667012900005</v>
      </c>
      <c r="D246" s="84" t="s">
        <v>2042</v>
      </c>
      <c r="E246" s="84" t="b">
        <v>0</v>
      </c>
      <c r="F246" s="84" t="b">
        <v>0</v>
      </c>
      <c r="G246" s="84" t="b">
        <v>0</v>
      </c>
    </row>
    <row r="247" spans="1:7" ht="15">
      <c r="A247" s="84" t="s">
        <v>2007</v>
      </c>
      <c r="B247" s="84">
        <v>2</v>
      </c>
      <c r="C247" s="122">
        <v>0.0022412667012900005</v>
      </c>
      <c r="D247" s="84" t="s">
        <v>2042</v>
      </c>
      <c r="E247" s="84" t="b">
        <v>0</v>
      </c>
      <c r="F247" s="84" t="b">
        <v>0</v>
      </c>
      <c r="G247" s="84" t="b">
        <v>0</v>
      </c>
    </row>
    <row r="248" spans="1:7" ht="15">
      <c r="A248" s="84" t="s">
        <v>2008</v>
      </c>
      <c r="B248" s="84">
        <v>2</v>
      </c>
      <c r="C248" s="122">
        <v>0.0022412667012900005</v>
      </c>
      <c r="D248" s="84" t="s">
        <v>2042</v>
      </c>
      <c r="E248" s="84" t="b">
        <v>0</v>
      </c>
      <c r="F248" s="84" t="b">
        <v>0</v>
      </c>
      <c r="G248" s="84" t="b">
        <v>0</v>
      </c>
    </row>
    <row r="249" spans="1:7" ht="15">
      <c r="A249" s="84" t="s">
        <v>2009</v>
      </c>
      <c r="B249" s="84">
        <v>2</v>
      </c>
      <c r="C249" s="122">
        <v>0.0022412667012900005</v>
      </c>
      <c r="D249" s="84" t="s">
        <v>2042</v>
      </c>
      <c r="E249" s="84" t="b">
        <v>0</v>
      </c>
      <c r="F249" s="84" t="b">
        <v>0</v>
      </c>
      <c r="G249" s="84" t="b">
        <v>0</v>
      </c>
    </row>
    <row r="250" spans="1:7" ht="15">
      <c r="A250" s="84" t="s">
        <v>2010</v>
      </c>
      <c r="B250" s="84">
        <v>2</v>
      </c>
      <c r="C250" s="122">
        <v>0.0022412667012900005</v>
      </c>
      <c r="D250" s="84" t="s">
        <v>2042</v>
      </c>
      <c r="E250" s="84" t="b">
        <v>0</v>
      </c>
      <c r="F250" s="84" t="b">
        <v>0</v>
      </c>
      <c r="G250" s="84" t="b">
        <v>0</v>
      </c>
    </row>
    <row r="251" spans="1:7" ht="15">
      <c r="A251" s="84" t="s">
        <v>2011</v>
      </c>
      <c r="B251" s="84">
        <v>2</v>
      </c>
      <c r="C251" s="122">
        <v>0.0022412667012900005</v>
      </c>
      <c r="D251" s="84" t="s">
        <v>2042</v>
      </c>
      <c r="E251" s="84" t="b">
        <v>0</v>
      </c>
      <c r="F251" s="84" t="b">
        <v>0</v>
      </c>
      <c r="G251" s="84" t="b">
        <v>0</v>
      </c>
    </row>
    <row r="252" spans="1:7" ht="15">
      <c r="A252" s="84" t="s">
        <v>2012</v>
      </c>
      <c r="B252" s="84">
        <v>2</v>
      </c>
      <c r="C252" s="122">
        <v>0.0022412667012900005</v>
      </c>
      <c r="D252" s="84" t="s">
        <v>2042</v>
      </c>
      <c r="E252" s="84" t="b">
        <v>1</v>
      </c>
      <c r="F252" s="84" t="b">
        <v>0</v>
      </c>
      <c r="G252" s="84" t="b">
        <v>0</v>
      </c>
    </row>
    <row r="253" spans="1:7" ht="15">
      <c r="A253" s="84" t="s">
        <v>254</v>
      </c>
      <c r="B253" s="84">
        <v>2</v>
      </c>
      <c r="C253" s="122">
        <v>0.0022412667012900005</v>
      </c>
      <c r="D253" s="84" t="s">
        <v>2042</v>
      </c>
      <c r="E253" s="84" t="b">
        <v>0</v>
      </c>
      <c r="F253" s="84" t="b">
        <v>0</v>
      </c>
      <c r="G253" s="84" t="b">
        <v>0</v>
      </c>
    </row>
    <row r="254" spans="1:7" ht="15">
      <c r="A254" s="84" t="s">
        <v>2013</v>
      </c>
      <c r="B254" s="84">
        <v>2</v>
      </c>
      <c r="C254" s="122">
        <v>0.0022412667012900005</v>
      </c>
      <c r="D254" s="84" t="s">
        <v>2042</v>
      </c>
      <c r="E254" s="84" t="b">
        <v>0</v>
      </c>
      <c r="F254" s="84" t="b">
        <v>0</v>
      </c>
      <c r="G254" s="84" t="b">
        <v>0</v>
      </c>
    </row>
    <row r="255" spans="1:7" ht="15">
      <c r="A255" s="84" t="s">
        <v>2014</v>
      </c>
      <c r="B255" s="84">
        <v>2</v>
      </c>
      <c r="C255" s="122">
        <v>0.0022412667012900005</v>
      </c>
      <c r="D255" s="84" t="s">
        <v>2042</v>
      </c>
      <c r="E255" s="84" t="b">
        <v>0</v>
      </c>
      <c r="F255" s="84" t="b">
        <v>0</v>
      </c>
      <c r="G255" s="84" t="b">
        <v>0</v>
      </c>
    </row>
    <row r="256" spans="1:7" ht="15">
      <c r="A256" s="84" t="s">
        <v>2015</v>
      </c>
      <c r="B256" s="84">
        <v>2</v>
      </c>
      <c r="C256" s="122">
        <v>0.0022412667012900005</v>
      </c>
      <c r="D256" s="84" t="s">
        <v>2042</v>
      </c>
      <c r="E256" s="84" t="b">
        <v>0</v>
      </c>
      <c r="F256" s="84" t="b">
        <v>0</v>
      </c>
      <c r="G256" s="84" t="b">
        <v>0</v>
      </c>
    </row>
    <row r="257" spans="1:7" ht="15">
      <c r="A257" s="84" t="s">
        <v>2016</v>
      </c>
      <c r="B257" s="84">
        <v>2</v>
      </c>
      <c r="C257" s="122">
        <v>0.0022412667012900005</v>
      </c>
      <c r="D257" s="84" t="s">
        <v>2042</v>
      </c>
      <c r="E257" s="84" t="b">
        <v>0</v>
      </c>
      <c r="F257" s="84" t="b">
        <v>0</v>
      </c>
      <c r="G257" s="84" t="b">
        <v>0</v>
      </c>
    </row>
    <row r="258" spans="1:7" ht="15">
      <c r="A258" s="84" t="s">
        <v>2017</v>
      </c>
      <c r="B258" s="84">
        <v>2</v>
      </c>
      <c r="C258" s="122">
        <v>0.0022412667012900005</v>
      </c>
      <c r="D258" s="84" t="s">
        <v>2042</v>
      </c>
      <c r="E258" s="84" t="b">
        <v>0</v>
      </c>
      <c r="F258" s="84" t="b">
        <v>0</v>
      </c>
      <c r="G258" s="84" t="b">
        <v>0</v>
      </c>
    </row>
    <row r="259" spans="1:7" ht="15">
      <c r="A259" s="84" t="s">
        <v>2018</v>
      </c>
      <c r="B259" s="84">
        <v>2</v>
      </c>
      <c r="C259" s="122">
        <v>0.0022412667012900005</v>
      </c>
      <c r="D259" s="84" t="s">
        <v>2042</v>
      </c>
      <c r="E259" s="84" t="b">
        <v>0</v>
      </c>
      <c r="F259" s="84" t="b">
        <v>0</v>
      </c>
      <c r="G259" s="84" t="b">
        <v>0</v>
      </c>
    </row>
    <row r="260" spans="1:7" ht="15">
      <c r="A260" s="84" t="s">
        <v>2019</v>
      </c>
      <c r="B260" s="84">
        <v>2</v>
      </c>
      <c r="C260" s="122">
        <v>0.0022412667012900005</v>
      </c>
      <c r="D260" s="84" t="s">
        <v>2042</v>
      </c>
      <c r="E260" s="84" t="b">
        <v>0</v>
      </c>
      <c r="F260" s="84" t="b">
        <v>0</v>
      </c>
      <c r="G260" s="84" t="b">
        <v>0</v>
      </c>
    </row>
    <row r="261" spans="1:7" ht="15">
      <c r="A261" s="84" t="s">
        <v>2020</v>
      </c>
      <c r="B261" s="84">
        <v>2</v>
      </c>
      <c r="C261" s="122">
        <v>0.0022412667012900005</v>
      </c>
      <c r="D261" s="84" t="s">
        <v>2042</v>
      </c>
      <c r="E261" s="84" t="b">
        <v>0</v>
      </c>
      <c r="F261" s="84" t="b">
        <v>0</v>
      </c>
      <c r="G261" s="84" t="b">
        <v>0</v>
      </c>
    </row>
    <row r="262" spans="1:7" ht="15">
      <c r="A262" s="84" t="s">
        <v>2021</v>
      </c>
      <c r="B262" s="84">
        <v>2</v>
      </c>
      <c r="C262" s="122">
        <v>0.0022412667012900005</v>
      </c>
      <c r="D262" s="84" t="s">
        <v>2042</v>
      </c>
      <c r="E262" s="84" t="b">
        <v>1</v>
      </c>
      <c r="F262" s="84" t="b">
        <v>0</v>
      </c>
      <c r="G262" s="84" t="b">
        <v>0</v>
      </c>
    </row>
    <row r="263" spans="1:7" ht="15">
      <c r="A263" s="84" t="s">
        <v>2022</v>
      </c>
      <c r="B263" s="84">
        <v>2</v>
      </c>
      <c r="C263" s="122">
        <v>0.0022412667012900005</v>
      </c>
      <c r="D263" s="84" t="s">
        <v>2042</v>
      </c>
      <c r="E263" s="84" t="b">
        <v>1</v>
      </c>
      <c r="F263" s="84" t="b">
        <v>0</v>
      </c>
      <c r="G263" s="84" t="b">
        <v>0</v>
      </c>
    </row>
    <row r="264" spans="1:7" ht="15">
      <c r="A264" s="84" t="s">
        <v>2023</v>
      </c>
      <c r="B264" s="84">
        <v>2</v>
      </c>
      <c r="C264" s="122">
        <v>0.0022412667012900005</v>
      </c>
      <c r="D264" s="84" t="s">
        <v>2042</v>
      </c>
      <c r="E264" s="84" t="b">
        <v>0</v>
      </c>
      <c r="F264" s="84" t="b">
        <v>0</v>
      </c>
      <c r="G264" s="84" t="b">
        <v>0</v>
      </c>
    </row>
    <row r="265" spans="1:7" ht="15">
      <c r="A265" s="84" t="s">
        <v>2024</v>
      </c>
      <c r="B265" s="84">
        <v>2</v>
      </c>
      <c r="C265" s="122">
        <v>0.0022412667012900005</v>
      </c>
      <c r="D265" s="84" t="s">
        <v>2042</v>
      </c>
      <c r="E265" s="84" t="b">
        <v>0</v>
      </c>
      <c r="F265" s="84" t="b">
        <v>0</v>
      </c>
      <c r="G265" s="84" t="b">
        <v>0</v>
      </c>
    </row>
    <row r="266" spans="1:7" ht="15">
      <c r="A266" s="84" t="s">
        <v>2025</v>
      </c>
      <c r="B266" s="84">
        <v>2</v>
      </c>
      <c r="C266" s="122">
        <v>0.0022412667012900005</v>
      </c>
      <c r="D266" s="84" t="s">
        <v>2042</v>
      </c>
      <c r="E266" s="84" t="b">
        <v>0</v>
      </c>
      <c r="F266" s="84" t="b">
        <v>0</v>
      </c>
      <c r="G266" s="84" t="b">
        <v>0</v>
      </c>
    </row>
    <row r="267" spans="1:7" ht="15">
      <c r="A267" s="84" t="s">
        <v>2026</v>
      </c>
      <c r="B267" s="84">
        <v>2</v>
      </c>
      <c r="C267" s="122">
        <v>0.0022412667012900005</v>
      </c>
      <c r="D267" s="84" t="s">
        <v>2042</v>
      </c>
      <c r="E267" s="84" t="b">
        <v>0</v>
      </c>
      <c r="F267" s="84" t="b">
        <v>0</v>
      </c>
      <c r="G267" s="84" t="b">
        <v>0</v>
      </c>
    </row>
    <row r="268" spans="1:7" ht="15">
      <c r="A268" s="84" t="s">
        <v>2027</v>
      </c>
      <c r="B268" s="84">
        <v>2</v>
      </c>
      <c r="C268" s="122">
        <v>0.0022412667012900005</v>
      </c>
      <c r="D268" s="84" t="s">
        <v>2042</v>
      </c>
      <c r="E268" s="84" t="b">
        <v>0</v>
      </c>
      <c r="F268" s="84" t="b">
        <v>0</v>
      </c>
      <c r="G268" s="84" t="b">
        <v>0</v>
      </c>
    </row>
    <row r="269" spans="1:7" ht="15">
      <c r="A269" s="84" t="s">
        <v>2028</v>
      </c>
      <c r="B269" s="84">
        <v>2</v>
      </c>
      <c r="C269" s="122">
        <v>0.0022412667012900005</v>
      </c>
      <c r="D269" s="84" t="s">
        <v>2042</v>
      </c>
      <c r="E269" s="84" t="b">
        <v>0</v>
      </c>
      <c r="F269" s="84" t="b">
        <v>0</v>
      </c>
      <c r="G269" s="84" t="b">
        <v>0</v>
      </c>
    </row>
    <row r="270" spans="1:7" ht="15">
      <c r="A270" s="84" t="s">
        <v>825</v>
      </c>
      <c r="B270" s="84">
        <v>2</v>
      </c>
      <c r="C270" s="122">
        <v>0.0022412667012900005</v>
      </c>
      <c r="D270" s="84" t="s">
        <v>2042</v>
      </c>
      <c r="E270" s="84" t="b">
        <v>0</v>
      </c>
      <c r="F270" s="84" t="b">
        <v>0</v>
      </c>
      <c r="G270" s="84" t="b">
        <v>0</v>
      </c>
    </row>
    <row r="271" spans="1:7" ht="15">
      <c r="A271" s="84" t="s">
        <v>2029</v>
      </c>
      <c r="B271" s="84">
        <v>2</v>
      </c>
      <c r="C271" s="122">
        <v>0.0022412667012900005</v>
      </c>
      <c r="D271" s="84" t="s">
        <v>2042</v>
      </c>
      <c r="E271" s="84" t="b">
        <v>0</v>
      </c>
      <c r="F271" s="84" t="b">
        <v>0</v>
      </c>
      <c r="G271" s="84" t="b">
        <v>0</v>
      </c>
    </row>
    <row r="272" spans="1:7" ht="15">
      <c r="A272" s="84" t="s">
        <v>2030</v>
      </c>
      <c r="B272" s="84">
        <v>2</v>
      </c>
      <c r="C272" s="122">
        <v>0.0022412667012900005</v>
      </c>
      <c r="D272" s="84" t="s">
        <v>2042</v>
      </c>
      <c r="E272" s="84" t="b">
        <v>0</v>
      </c>
      <c r="F272" s="84" t="b">
        <v>0</v>
      </c>
      <c r="G272" s="84" t="b">
        <v>0</v>
      </c>
    </row>
    <row r="273" spans="1:7" ht="15">
      <c r="A273" s="84" t="s">
        <v>2031</v>
      </c>
      <c r="B273" s="84">
        <v>2</v>
      </c>
      <c r="C273" s="122">
        <v>0.0022412667012900005</v>
      </c>
      <c r="D273" s="84" t="s">
        <v>2042</v>
      </c>
      <c r="E273" s="84" t="b">
        <v>0</v>
      </c>
      <c r="F273" s="84" t="b">
        <v>0</v>
      </c>
      <c r="G273" s="84" t="b">
        <v>0</v>
      </c>
    </row>
    <row r="274" spans="1:7" ht="15">
      <c r="A274" s="84" t="s">
        <v>2032</v>
      </c>
      <c r="B274" s="84">
        <v>2</v>
      </c>
      <c r="C274" s="122">
        <v>0.0022412667012900005</v>
      </c>
      <c r="D274" s="84" t="s">
        <v>2042</v>
      </c>
      <c r="E274" s="84" t="b">
        <v>0</v>
      </c>
      <c r="F274" s="84" t="b">
        <v>0</v>
      </c>
      <c r="G274" s="84" t="b">
        <v>0</v>
      </c>
    </row>
    <row r="275" spans="1:7" ht="15">
      <c r="A275" s="84" t="s">
        <v>2033</v>
      </c>
      <c r="B275" s="84">
        <v>2</v>
      </c>
      <c r="C275" s="122">
        <v>0.0022412667012900005</v>
      </c>
      <c r="D275" s="84" t="s">
        <v>2042</v>
      </c>
      <c r="E275" s="84" t="b">
        <v>0</v>
      </c>
      <c r="F275" s="84" t="b">
        <v>0</v>
      </c>
      <c r="G275" s="84" t="b">
        <v>0</v>
      </c>
    </row>
    <row r="276" spans="1:7" ht="15">
      <c r="A276" s="84" t="s">
        <v>2034</v>
      </c>
      <c r="B276" s="84">
        <v>2</v>
      </c>
      <c r="C276" s="122">
        <v>0.0022412667012900005</v>
      </c>
      <c r="D276" s="84" t="s">
        <v>2042</v>
      </c>
      <c r="E276" s="84" t="b">
        <v>0</v>
      </c>
      <c r="F276" s="84" t="b">
        <v>1</v>
      </c>
      <c r="G276" s="84" t="b">
        <v>0</v>
      </c>
    </row>
    <row r="277" spans="1:7" ht="15">
      <c r="A277" s="84" t="s">
        <v>2035</v>
      </c>
      <c r="B277" s="84">
        <v>2</v>
      </c>
      <c r="C277" s="122">
        <v>0.0022412667012900005</v>
      </c>
      <c r="D277" s="84" t="s">
        <v>2042</v>
      </c>
      <c r="E277" s="84" t="b">
        <v>0</v>
      </c>
      <c r="F277" s="84" t="b">
        <v>0</v>
      </c>
      <c r="G277" s="84" t="b">
        <v>0</v>
      </c>
    </row>
    <row r="278" spans="1:7" ht="15">
      <c r="A278" s="84" t="s">
        <v>2036</v>
      </c>
      <c r="B278" s="84">
        <v>2</v>
      </c>
      <c r="C278" s="122">
        <v>0.0022412667012900005</v>
      </c>
      <c r="D278" s="84" t="s">
        <v>2042</v>
      </c>
      <c r="E278" s="84" t="b">
        <v>0</v>
      </c>
      <c r="F278" s="84" t="b">
        <v>1</v>
      </c>
      <c r="G278" s="84" t="b">
        <v>0</v>
      </c>
    </row>
    <row r="279" spans="1:7" ht="15">
      <c r="A279" s="84" t="s">
        <v>2037</v>
      </c>
      <c r="B279" s="84">
        <v>2</v>
      </c>
      <c r="C279" s="122">
        <v>0.0022412667012900005</v>
      </c>
      <c r="D279" s="84" t="s">
        <v>2042</v>
      </c>
      <c r="E279" s="84" t="b">
        <v>0</v>
      </c>
      <c r="F279" s="84" t="b">
        <v>0</v>
      </c>
      <c r="G279" s="84" t="b">
        <v>0</v>
      </c>
    </row>
    <row r="280" spans="1:7" ht="15">
      <c r="A280" s="84" t="s">
        <v>2038</v>
      </c>
      <c r="B280" s="84">
        <v>2</v>
      </c>
      <c r="C280" s="122">
        <v>0.002627202593166899</v>
      </c>
      <c r="D280" s="84" t="s">
        <v>2042</v>
      </c>
      <c r="E280" s="84" t="b">
        <v>0</v>
      </c>
      <c r="F280" s="84" t="b">
        <v>0</v>
      </c>
      <c r="G280" s="84" t="b">
        <v>0</v>
      </c>
    </row>
    <row r="281" spans="1:7" ht="15">
      <c r="A281" s="84" t="s">
        <v>2039</v>
      </c>
      <c r="B281" s="84">
        <v>2</v>
      </c>
      <c r="C281" s="122">
        <v>0.002627202593166899</v>
      </c>
      <c r="D281" s="84" t="s">
        <v>2042</v>
      </c>
      <c r="E281" s="84" t="b">
        <v>0</v>
      </c>
      <c r="F281" s="84" t="b">
        <v>0</v>
      </c>
      <c r="G281" s="84" t="b">
        <v>0</v>
      </c>
    </row>
    <row r="282" spans="1:7" ht="15">
      <c r="A282" s="84" t="s">
        <v>467</v>
      </c>
      <c r="B282" s="84">
        <v>36</v>
      </c>
      <c r="C282" s="122">
        <v>0.01081703638378347</v>
      </c>
      <c r="D282" s="84" t="s">
        <v>1563</v>
      </c>
      <c r="E282" s="84" t="b">
        <v>0</v>
      </c>
      <c r="F282" s="84" t="b">
        <v>0</v>
      </c>
      <c r="G282" s="84" t="b">
        <v>0</v>
      </c>
    </row>
    <row r="283" spans="1:7" ht="15">
      <c r="A283" s="84" t="s">
        <v>243</v>
      </c>
      <c r="B283" s="84">
        <v>18</v>
      </c>
      <c r="C283" s="122">
        <v>0.01042568478629142</v>
      </c>
      <c r="D283" s="84" t="s">
        <v>1563</v>
      </c>
      <c r="E283" s="84" t="b">
        <v>0</v>
      </c>
      <c r="F283" s="84" t="b">
        <v>0</v>
      </c>
      <c r="G283" s="84" t="b">
        <v>0</v>
      </c>
    </row>
    <row r="284" spans="1:7" ht="15">
      <c r="A284" s="84" t="s">
        <v>232</v>
      </c>
      <c r="B284" s="84">
        <v>17</v>
      </c>
      <c r="C284" s="122">
        <v>0.011564494872447597</v>
      </c>
      <c r="D284" s="84" t="s">
        <v>1563</v>
      </c>
      <c r="E284" s="84" t="b">
        <v>0</v>
      </c>
      <c r="F284" s="84" t="b">
        <v>0</v>
      </c>
      <c r="G284" s="84" t="b">
        <v>0</v>
      </c>
    </row>
    <row r="285" spans="1:7" ht="15">
      <c r="A285" s="84" t="s">
        <v>495</v>
      </c>
      <c r="B285" s="84">
        <v>17</v>
      </c>
      <c r="C285" s="122">
        <v>0.011092851541506361</v>
      </c>
      <c r="D285" s="84" t="s">
        <v>1563</v>
      </c>
      <c r="E285" s="84" t="b">
        <v>0</v>
      </c>
      <c r="F285" s="84" t="b">
        <v>0</v>
      </c>
      <c r="G285" s="84" t="b">
        <v>0</v>
      </c>
    </row>
    <row r="286" spans="1:7" ht="15">
      <c r="A286" s="84" t="s">
        <v>1639</v>
      </c>
      <c r="B286" s="84">
        <v>11</v>
      </c>
      <c r="C286" s="122">
        <v>0.008549657387359473</v>
      </c>
      <c r="D286" s="84" t="s">
        <v>1563</v>
      </c>
      <c r="E286" s="84" t="b">
        <v>0</v>
      </c>
      <c r="F286" s="84" t="b">
        <v>0</v>
      </c>
      <c r="G286" s="84" t="b">
        <v>0</v>
      </c>
    </row>
    <row r="287" spans="1:7" ht="15">
      <c r="A287" s="84" t="s">
        <v>1640</v>
      </c>
      <c r="B287" s="84">
        <v>11</v>
      </c>
      <c r="C287" s="122">
        <v>0.008971249551008061</v>
      </c>
      <c r="D287" s="84" t="s">
        <v>1563</v>
      </c>
      <c r="E287" s="84" t="b">
        <v>0</v>
      </c>
      <c r="F287" s="84" t="b">
        <v>0</v>
      </c>
      <c r="G287" s="84" t="b">
        <v>0</v>
      </c>
    </row>
    <row r="288" spans="1:7" ht="15">
      <c r="A288" s="84" t="s">
        <v>1641</v>
      </c>
      <c r="B288" s="84">
        <v>10</v>
      </c>
      <c r="C288" s="122">
        <v>0.008155681410007326</v>
      </c>
      <c r="D288" s="84" t="s">
        <v>1563</v>
      </c>
      <c r="E288" s="84" t="b">
        <v>0</v>
      </c>
      <c r="F288" s="84" t="b">
        <v>0</v>
      </c>
      <c r="G288" s="84" t="b">
        <v>0</v>
      </c>
    </row>
    <row r="289" spans="1:7" ht="15">
      <c r="A289" s="84" t="s">
        <v>1642</v>
      </c>
      <c r="B289" s="84">
        <v>10</v>
      </c>
      <c r="C289" s="122">
        <v>0.008579361878161726</v>
      </c>
      <c r="D289" s="84" t="s">
        <v>1563</v>
      </c>
      <c r="E289" s="84" t="b">
        <v>0</v>
      </c>
      <c r="F289" s="84" t="b">
        <v>0</v>
      </c>
      <c r="G289" s="84" t="b">
        <v>0</v>
      </c>
    </row>
    <row r="290" spans="1:7" ht="15">
      <c r="A290" s="84" t="s">
        <v>468</v>
      </c>
      <c r="B290" s="84">
        <v>9</v>
      </c>
      <c r="C290" s="122">
        <v>0.007721425690345554</v>
      </c>
      <c r="D290" s="84" t="s">
        <v>1563</v>
      </c>
      <c r="E290" s="84" t="b">
        <v>0</v>
      </c>
      <c r="F290" s="84" t="b">
        <v>0</v>
      </c>
      <c r="G290" s="84" t="b">
        <v>0</v>
      </c>
    </row>
    <row r="291" spans="1:7" ht="15">
      <c r="A291" s="84" t="s">
        <v>1643</v>
      </c>
      <c r="B291" s="84">
        <v>8</v>
      </c>
      <c r="C291" s="122">
        <v>0.0072423970762136875</v>
      </c>
      <c r="D291" s="84" t="s">
        <v>1563</v>
      </c>
      <c r="E291" s="84" t="b">
        <v>0</v>
      </c>
      <c r="F291" s="84" t="b">
        <v>0</v>
      </c>
      <c r="G291" s="84" t="b">
        <v>0</v>
      </c>
    </row>
    <row r="292" spans="1:7" ht="15">
      <c r="A292" s="84" t="s">
        <v>1663</v>
      </c>
      <c r="B292" s="84">
        <v>8</v>
      </c>
      <c r="C292" s="122">
        <v>0.0072423970762136875</v>
      </c>
      <c r="D292" s="84" t="s">
        <v>1563</v>
      </c>
      <c r="E292" s="84" t="b">
        <v>0</v>
      </c>
      <c r="F292" s="84" t="b">
        <v>0</v>
      </c>
      <c r="G292" s="84" t="b">
        <v>0</v>
      </c>
    </row>
    <row r="293" spans="1:7" ht="15">
      <c r="A293" s="84" t="s">
        <v>1835</v>
      </c>
      <c r="B293" s="84">
        <v>8</v>
      </c>
      <c r="C293" s="122">
        <v>0.0072423970762136875</v>
      </c>
      <c r="D293" s="84" t="s">
        <v>1563</v>
      </c>
      <c r="E293" s="84" t="b">
        <v>0</v>
      </c>
      <c r="F293" s="84" t="b">
        <v>0</v>
      </c>
      <c r="G293" s="84" t="b">
        <v>0</v>
      </c>
    </row>
    <row r="294" spans="1:7" ht="15">
      <c r="A294" s="84" t="s">
        <v>1839</v>
      </c>
      <c r="B294" s="84">
        <v>7</v>
      </c>
      <c r="C294" s="122">
        <v>0.006712971172097908</v>
      </c>
      <c r="D294" s="84" t="s">
        <v>1563</v>
      </c>
      <c r="E294" s="84" t="b">
        <v>1</v>
      </c>
      <c r="F294" s="84" t="b">
        <v>0</v>
      </c>
      <c r="G294" s="84" t="b">
        <v>0</v>
      </c>
    </row>
    <row r="295" spans="1:7" ht="15">
      <c r="A295" s="84" t="s">
        <v>1653</v>
      </c>
      <c r="B295" s="84">
        <v>7</v>
      </c>
      <c r="C295" s="122">
        <v>0.007660097329271674</v>
      </c>
      <c r="D295" s="84" t="s">
        <v>1563</v>
      </c>
      <c r="E295" s="84" t="b">
        <v>0</v>
      </c>
      <c r="F295" s="84" t="b">
        <v>0</v>
      </c>
      <c r="G295" s="84" t="b">
        <v>0</v>
      </c>
    </row>
    <row r="296" spans="1:7" ht="15">
      <c r="A296" s="84" t="s">
        <v>1837</v>
      </c>
      <c r="B296" s="84">
        <v>7</v>
      </c>
      <c r="C296" s="122">
        <v>0.006712971172097908</v>
      </c>
      <c r="D296" s="84" t="s">
        <v>1563</v>
      </c>
      <c r="E296" s="84" t="b">
        <v>1</v>
      </c>
      <c r="F296" s="84" t="b">
        <v>0</v>
      </c>
      <c r="G296" s="84" t="b">
        <v>0</v>
      </c>
    </row>
    <row r="297" spans="1:7" ht="15">
      <c r="A297" s="84" t="s">
        <v>1841</v>
      </c>
      <c r="B297" s="84">
        <v>7</v>
      </c>
      <c r="C297" s="122">
        <v>0.006712971172097908</v>
      </c>
      <c r="D297" s="84" t="s">
        <v>1563</v>
      </c>
      <c r="E297" s="84" t="b">
        <v>0</v>
      </c>
      <c r="F297" s="84" t="b">
        <v>0</v>
      </c>
      <c r="G297" s="84" t="b">
        <v>0</v>
      </c>
    </row>
    <row r="298" spans="1:7" ht="15">
      <c r="A298" s="84" t="s">
        <v>1838</v>
      </c>
      <c r="B298" s="84">
        <v>7</v>
      </c>
      <c r="C298" s="122">
        <v>0.006712971172097908</v>
      </c>
      <c r="D298" s="84" t="s">
        <v>1563</v>
      </c>
      <c r="E298" s="84" t="b">
        <v>0</v>
      </c>
      <c r="F298" s="84" t="b">
        <v>0</v>
      </c>
      <c r="G298" s="84" t="b">
        <v>0</v>
      </c>
    </row>
    <row r="299" spans="1:7" ht="15">
      <c r="A299" s="84" t="s">
        <v>1846</v>
      </c>
      <c r="B299" s="84">
        <v>7</v>
      </c>
      <c r="C299" s="122">
        <v>0.006712971172097908</v>
      </c>
      <c r="D299" s="84" t="s">
        <v>1563</v>
      </c>
      <c r="E299" s="84" t="b">
        <v>0</v>
      </c>
      <c r="F299" s="84" t="b">
        <v>0</v>
      </c>
      <c r="G299" s="84" t="b">
        <v>0</v>
      </c>
    </row>
    <row r="300" spans="1:7" ht="15">
      <c r="A300" s="84" t="s">
        <v>1650</v>
      </c>
      <c r="B300" s="84">
        <v>7</v>
      </c>
      <c r="C300" s="122">
        <v>0.007660097329271674</v>
      </c>
      <c r="D300" s="84" t="s">
        <v>1563</v>
      </c>
      <c r="E300" s="84" t="b">
        <v>0</v>
      </c>
      <c r="F300" s="84" t="b">
        <v>0</v>
      </c>
      <c r="G300" s="84" t="b">
        <v>0</v>
      </c>
    </row>
    <row r="301" spans="1:7" ht="15">
      <c r="A301" s="84" t="s">
        <v>1836</v>
      </c>
      <c r="B301" s="84">
        <v>7</v>
      </c>
      <c r="C301" s="122">
        <v>0.006712971172097908</v>
      </c>
      <c r="D301" s="84" t="s">
        <v>1563</v>
      </c>
      <c r="E301" s="84" t="b">
        <v>0</v>
      </c>
      <c r="F301" s="84" t="b">
        <v>0</v>
      </c>
      <c r="G301" s="84" t="b">
        <v>0</v>
      </c>
    </row>
    <row r="302" spans="1:7" ht="15">
      <c r="A302" s="84" t="s">
        <v>1845</v>
      </c>
      <c r="B302" s="84">
        <v>7</v>
      </c>
      <c r="C302" s="122">
        <v>0.006712971172097908</v>
      </c>
      <c r="D302" s="84" t="s">
        <v>1563</v>
      </c>
      <c r="E302" s="84" t="b">
        <v>0</v>
      </c>
      <c r="F302" s="84" t="b">
        <v>0</v>
      </c>
      <c r="G302" s="84" t="b">
        <v>0</v>
      </c>
    </row>
    <row r="303" spans="1:7" ht="15">
      <c r="A303" s="84" t="s">
        <v>1792</v>
      </c>
      <c r="B303" s="84">
        <v>6</v>
      </c>
      <c r="C303" s="122">
        <v>0.006125901899428599</v>
      </c>
      <c r="D303" s="84" t="s">
        <v>1563</v>
      </c>
      <c r="E303" s="84" t="b">
        <v>0</v>
      </c>
      <c r="F303" s="84" t="b">
        <v>0</v>
      </c>
      <c r="G303" s="84" t="b">
        <v>0</v>
      </c>
    </row>
    <row r="304" spans="1:7" ht="15">
      <c r="A304" s="84" t="s">
        <v>1855</v>
      </c>
      <c r="B304" s="84">
        <v>6</v>
      </c>
      <c r="C304" s="122">
        <v>0.006125901899428599</v>
      </c>
      <c r="D304" s="84" t="s">
        <v>1563</v>
      </c>
      <c r="E304" s="84" t="b">
        <v>0</v>
      </c>
      <c r="F304" s="84" t="b">
        <v>0</v>
      </c>
      <c r="G304" s="84" t="b">
        <v>0</v>
      </c>
    </row>
    <row r="305" spans="1:7" ht="15">
      <c r="A305" s="84" t="s">
        <v>1856</v>
      </c>
      <c r="B305" s="84">
        <v>6</v>
      </c>
      <c r="C305" s="122">
        <v>0.006125901899428599</v>
      </c>
      <c r="D305" s="84" t="s">
        <v>1563</v>
      </c>
      <c r="E305" s="84" t="b">
        <v>0</v>
      </c>
      <c r="F305" s="84" t="b">
        <v>0</v>
      </c>
      <c r="G305" s="84" t="b">
        <v>0</v>
      </c>
    </row>
    <row r="306" spans="1:7" ht="15">
      <c r="A306" s="84" t="s">
        <v>1840</v>
      </c>
      <c r="B306" s="84">
        <v>6</v>
      </c>
      <c r="C306" s="122">
        <v>0.006125901899428599</v>
      </c>
      <c r="D306" s="84" t="s">
        <v>1563</v>
      </c>
      <c r="E306" s="84" t="b">
        <v>0</v>
      </c>
      <c r="F306" s="84" t="b">
        <v>0</v>
      </c>
      <c r="G306" s="84" t="b">
        <v>0</v>
      </c>
    </row>
    <row r="307" spans="1:7" ht="15">
      <c r="A307" s="84" t="s">
        <v>1657</v>
      </c>
      <c r="B307" s="84">
        <v>6</v>
      </c>
      <c r="C307" s="122">
        <v>0.006125901899428599</v>
      </c>
      <c r="D307" s="84" t="s">
        <v>1563</v>
      </c>
      <c r="E307" s="84" t="b">
        <v>0</v>
      </c>
      <c r="F307" s="84" t="b">
        <v>0</v>
      </c>
      <c r="G307" s="84" t="b">
        <v>0</v>
      </c>
    </row>
    <row r="308" spans="1:7" ht="15">
      <c r="A308" s="84" t="s">
        <v>464</v>
      </c>
      <c r="B308" s="84">
        <v>6</v>
      </c>
      <c r="C308" s="122">
        <v>0.006125901899428599</v>
      </c>
      <c r="D308" s="84" t="s">
        <v>1563</v>
      </c>
      <c r="E308" s="84" t="b">
        <v>0</v>
      </c>
      <c r="F308" s="84" t="b">
        <v>0</v>
      </c>
      <c r="G308" s="84" t="b">
        <v>0</v>
      </c>
    </row>
    <row r="309" spans="1:7" ht="15">
      <c r="A309" s="84" t="s">
        <v>1844</v>
      </c>
      <c r="B309" s="84">
        <v>6</v>
      </c>
      <c r="C309" s="122">
        <v>0.006565797710804293</v>
      </c>
      <c r="D309" s="84" t="s">
        <v>1563</v>
      </c>
      <c r="E309" s="84" t="b">
        <v>0</v>
      </c>
      <c r="F309" s="84" t="b">
        <v>0</v>
      </c>
      <c r="G309" s="84" t="b">
        <v>0</v>
      </c>
    </row>
    <row r="310" spans="1:7" ht="15">
      <c r="A310" s="84" t="s">
        <v>1854</v>
      </c>
      <c r="B310" s="84">
        <v>5</v>
      </c>
      <c r="C310" s="122">
        <v>0.00547149809233691</v>
      </c>
      <c r="D310" s="84" t="s">
        <v>1563</v>
      </c>
      <c r="E310" s="84" t="b">
        <v>0</v>
      </c>
      <c r="F310" s="84" t="b">
        <v>0</v>
      </c>
      <c r="G310" s="84" t="b">
        <v>0</v>
      </c>
    </row>
    <row r="311" spans="1:7" ht="15">
      <c r="A311" s="84" t="s">
        <v>1651</v>
      </c>
      <c r="B311" s="84">
        <v>5</v>
      </c>
      <c r="C311" s="122">
        <v>0.00547149809233691</v>
      </c>
      <c r="D311" s="84" t="s">
        <v>1563</v>
      </c>
      <c r="E311" s="84" t="b">
        <v>0</v>
      </c>
      <c r="F311" s="84" t="b">
        <v>0</v>
      </c>
      <c r="G311" s="84" t="b">
        <v>0</v>
      </c>
    </row>
    <row r="312" spans="1:7" ht="15">
      <c r="A312" s="84" t="s">
        <v>1655</v>
      </c>
      <c r="B312" s="84">
        <v>5</v>
      </c>
      <c r="C312" s="122">
        <v>0.00547149809233691</v>
      </c>
      <c r="D312" s="84" t="s">
        <v>1563</v>
      </c>
      <c r="E312" s="84" t="b">
        <v>1</v>
      </c>
      <c r="F312" s="84" t="b">
        <v>0</v>
      </c>
      <c r="G312" s="84" t="b">
        <v>0</v>
      </c>
    </row>
    <row r="313" spans="1:7" ht="15">
      <c r="A313" s="84" t="s">
        <v>1869</v>
      </c>
      <c r="B313" s="84">
        <v>5</v>
      </c>
      <c r="C313" s="122">
        <v>0.00547149809233691</v>
      </c>
      <c r="D313" s="84" t="s">
        <v>1563</v>
      </c>
      <c r="E313" s="84" t="b">
        <v>0</v>
      </c>
      <c r="F313" s="84" t="b">
        <v>0</v>
      </c>
      <c r="G313" s="84" t="b">
        <v>0</v>
      </c>
    </row>
    <row r="314" spans="1:7" ht="15">
      <c r="A314" s="84" t="s">
        <v>1662</v>
      </c>
      <c r="B314" s="84">
        <v>5</v>
      </c>
      <c r="C314" s="122">
        <v>0.00547149809233691</v>
      </c>
      <c r="D314" s="84" t="s">
        <v>1563</v>
      </c>
      <c r="E314" s="84" t="b">
        <v>0</v>
      </c>
      <c r="F314" s="84" t="b">
        <v>0</v>
      </c>
      <c r="G314" s="84" t="b">
        <v>0</v>
      </c>
    </row>
    <row r="315" spans="1:7" ht="15">
      <c r="A315" s="84" t="s">
        <v>1868</v>
      </c>
      <c r="B315" s="84">
        <v>5</v>
      </c>
      <c r="C315" s="122">
        <v>0.00547149809233691</v>
      </c>
      <c r="D315" s="84" t="s">
        <v>1563</v>
      </c>
      <c r="E315" s="84" t="b">
        <v>0</v>
      </c>
      <c r="F315" s="84" t="b">
        <v>0</v>
      </c>
      <c r="G315" s="84" t="b">
        <v>0</v>
      </c>
    </row>
    <row r="316" spans="1:7" ht="15">
      <c r="A316" s="84" t="s">
        <v>1852</v>
      </c>
      <c r="B316" s="84">
        <v>5</v>
      </c>
      <c r="C316" s="122">
        <v>0.00547149809233691</v>
      </c>
      <c r="D316" s="84" t="s">
        <v>1563</v>
      </c>
      <c r="E316" s="84" t="b">
        <v>0</v>
      </c>
      <c r="F316" s="84" t="b">
        <v>0</v>
      </c>
      <c r="G316" s="84" t="b">
        <v>0</v>
      </c>
    </row>
    <row r="317" spans="1:7" ht="15">
      <c r="A317" s="84" t="s">
        <v>1860</v>
      </c>
      <c r="B317" s="84">
        <v>5</v>
      </c>
      <c r="C317" s="122">
        <v>0.00547149809233691</v>
      </c>
      <c r="D317" s="84" t="s">
        <v>1563</v>
      </c>
      <c r="E317" s="84" t="b">
        <v>0</v>
      </c>
      <c r="F317" s="84" t="b">
        <v>0</v>
      </c>
      <c r="G317" s="84" t="b">
        <v>0</v>
      </c>
    </row>
    <row r="318" spans="1:7" ht="15">
      <c r="A318" s="84" t="s">
        <v>1863</v>
      </c>
      <c r="B318" s="84">
        <v>5</v>
      </c>
      <c r="C318" s="122">
        <v>0.00547149809233691</v>
      </c>
      <c r="D318" s="84" t="s">
        <v>1563</v>
      </c>
      <c r="E318" s="84" t="b">
        <v>0</v>
      </c>
      <c r="F318" s="84" t="b">
        <v>0</v>
      </c>
      <c r="G318" s="84" t="b">
        <v>0</v>
      </c>
    </row>
    <row r="319" spans="1:7" ht="15">
      <c r="A319" s="84" t="s">
        <v>1853</v>
      </c>
      <c r="B319" s="84">
        <v>5</v>
      </c>
      <c r="C319" s="122">
        <v>0.00547149809233691</v>
      </c>
      <c r="D319" s="84" t="s">
        <v>1563</v>
      </c>
      <c r="E319" s="84" t="b">
        <v>1</v>
      </c>
      <c r="F319" s="84" t="b">
        <v>0</v>
      </c>
      <c r="G319" s="84" t="b">
        <v>0</v>
      </c>
    </row>
    <row r="320" spans="1:7" ht="15">
      <c r="A320" s="84" t="s">
        <v>1864</v>
      </c>
      <c r="B320" s="84">
        <v>5</v>
      </c>
      <c r="C320" s="122">
        <v>0.00547149809233691</v>
      </c>
      <c r="D320" s="84" t="s">
        <v>1563</v>
      </c>
      <c r="E320" s="84" t="b">
        <v>1</v>
      </c>
      <c r="F320" s="84" t="b">
        <v>0</v>
      </c>
      <c r="G320" s="84" t="b">
        <v>0</v>
      </c>
    </row>
    <row r="321" spans="1:7" ht="15">
      <c r="A321" s="84" t="s">
        <v>238</v>
      </c>
      <c r="B321" s="84">
        <v>5</v>
      </c>
      <c r="C321" s="122">
        <v>0.00547149809233691</v>
      </c>
      <c r="D321" s="84" t="s">
        <v>1563</v>
      </c>
      <c r="E321" s="84" t="b">
        <v>0</v>
      </c>
      <c r="F321" s="84" t="b">
        <v>0</v>
      </c>
      <c r="G321" s="84" t="b">
        <v>0</v>
      </c>
    </row>
    <row r="322" spans="1:7" ht="15">
      <c r="A322" s="84" t="s">
        <v>1843</v>
      </c>
      <c r="B322" s="84">
        <v>5</v>
      </c>
      <c r="C322" s="122">
        <v>0.00547149809233691</v>
      </c>
      <c r="D322" s="84" t="s">
        <v>1563</v>
      </c>
      <c r="E322" s="84" t="b">
        <v>1</v>
      </c>
      <c r="F322" s="84" t="b">
        <v>0</v>
      </c>
      <c r="G322" s="84" t="b">
        <v>0</v>
      </c>
    </row>
    <row r="323" spans="1:7" ht="15">
      <c r="A323" s="84" t="s">
        <v>1877</v>
      </c>
      <c r="B323" s="84">
        <v>4</v>
      </c>
      <c r="C323" s="122">
        <v>0.00473612444797344</v>
      </c>
      <c r="D323" s="84" t="s">
        <v>1563</v>
      </c>
      <c r="E323" s="84" t="b">
        <v>0</v>
      </c>
      <c r="F323" s="84" t="b">
        <v>0</v>
      </c>
      <c r="G323" s="84" t="b">
        <v>0</v>
      </c>
    </row>
    <row r="324" spans="1:7" ht="15">
      <c r="A324" s="84" t="s">
        <v>1878</v>
      </c>
      <c r="B324" s="84">
        <v>4</v>
      </c>
      <c r="C324" s="122">
        <v>0.00473612444797344</v>
      </c>
      <c r="D324" s="84" t="s">
        <v>1563</v>
      </c>
      <c r="E324" s="84" t="b">
        <v>0</v>
      </c>
      <c r="F324" s="84" t="b">
        <v>0</v>
      </c>
      <c r="G324" s="84" t="b">
        <v>0</v>
      </c>
    </row>
    <row r="325" spans="1:7" ht="15">
      <c r="A325" s="84" t="s">
        <v>1879</v>
      </c>
      <c r="B325" s="84">
        <v>4</v>
      </c>
      <c r="C325" s="122">
        <v>0.00473612444797344</v>
      </c>
      <c r="D325" s="84" t="s">
        <v>1563</v>
      </c>
      <c r="E325" s="84" t="b">
        <v>0</v>
      </c>
      <c r="F325" s="84" t="b">
        <v>0</v>
      </c>
      <c r="G325" s="84" t="b">
        <v>0</v>
      </c>
    </row>
    <row r="326" spans="1:7" ht="15">
      <c r="A326" s="84" t="s">
        <v>1880</v>
      </c>
      <c r="B326" s="84">
        <v>4</v>
      </c>
      <c r="C326" s="122">
        <v>0.00473612444797344</v>
      </c>
      <c r="D326" s="84" t="s">
        <v>1563</v>
      </c>
      <c r="E326" s="84" t="b">
        <v>0</v>
      </c>
      <c r="F326" s="84" t="b">
        <v>0</v>
      </c>
      <c r="G326" s="84" t="b">
        <v>0</v>
      </c>
    </row>
    <row r="327" spans="1:7" ht="15">
      <c r="A327" s="84" t="s">
        <v>1613</v>
      </c>
      <c r="B327" s="84">
        <v>4</v>
      </c>
      <c r="C327" s="122">
        <v>0.00473612444797344</v>
      </c>
      <c r="D327" s="84" t="s">
        <v>1563</v>
      </c>
      <c r="E327" s="84" t="b">
        <v>0</v>
      </c>
      <c r="F327" s="84" t="b">
        <v>0</v>
      </c>
      <c r="G327" s="84" t="b">
        <v>0</v>
      </c>
    </row>
    <row r="328" spans="1:7" ht="15">
      <c r="A328" s="84" t="s">
        <v>1857</v>
      </c>
      <c r="B328" s="84">
        <v>4</v>
      </c>
      <c r="C328" s="122">
        <v>0.00473612444797344</v>
      </c>
      <c r="D328" s="84" t="s">
        <v>1563</v>
      </c>
      <c r="E328" s="84" t="b">
        <v>0</v>
      </c>
      <c r="F328" s="84" t="b">
        <v>0</v>
      </c>
      <c r="G328" s="84" t="b">
        <v>0</v>
      </c>
    </row>
    <row r="329" spans="1:7" ht="15">
      <c r="A329" s="84" t="s">
        <v>1858</v>
      </c>
      <c r="B329" s="84">
        <v>4</v>
      </c>
      <c r="C329" s="122">
        <v>0.00473612444797344</v>
      </c>
      <c r="D329" s="84" t="s">
        <v>1563</v>
      </c>
      <c r="E329" s="84" t="b">
        <v>0</v>
      </c>
      <c r="F329" s="84" t="b">
        <v>0</v>
      </c>
      <c r="G329" s="84" t="b">
        <v>0</v>
      </c>
    </row>
    <row r="330" spans="1:7" ht="15">
      <c r="A330" s="84" t="s">
        <v>1859</v>
      </c>
      <c r="B330" s="84">
        <v>4</v>
      </c>
      <c r="C330" s="122">
        <v>0.00473612444797344</v>
      </c>
      <c r="D330" s="84" t="s">
        <v>1563</v>
      </c>
      <c r="E330" s="84" t="b">
        <v>0</v>
      </c>
      <c r="F330" s="84" t="b">
        <v>0</v>
      </c>
      <c r="G330" s="84" t="b">
        <v>0</v>
      </c>
    </row>
    <row r="331" spans="1:7" ht="15">
      <c r="A331" s="84" t="s">
        <v>1867</v>
      </c>
      <c r="B331" s="84">
        <v>4</v>
      </c>
      <c r="C331" s="122">
        <v>0.00473612444797344</v>
      </c>
      <c r="D331" s="84" t="s">
        <v>1563</v>
      </c>
      <c r="E331" s="84" t="b">
        <v>0</v>
      </c>
      <c r="F331" s="84" t="b">
        <v>0</v>
      </c>
      <c r="G331" s="84" t="b">
        <v>0</v>
      </c>
    </row>
    <row r="332" spans="1:7" ht="15">
      <c r="A332" s="84" t="s">
        <v>1889</v>
      </c>
      <c r="B332" s="84">
        <v>4</v>
      </c>
      <c r="C332" s="122">
        <v>0.00473612444797344</v>
      </c>
      <c r="D332" s="84" t="s">
        <v>1563</v>
      </c>
      <c r="E332" s="84" t="b">
        <v>0</v>
      </c>
      <c r="F332" s="84" t="b">
        <v>0</v>
      </c>
      <c r="G332" s="84" t="b">
        <v>0</v>
      </c>
    </row>
    <row r="333" spans="1:7" ht="15">
      <c r="A333" s="84" t="s">
        <v>1890</v>
      </c>
      <c r="B333" s="84">
        <v>4</v>
      </c>
      <c r="C333" s="122">
        <v>0.00473612444797344</v>
      </c>
      <c r="D333" s="84" t="s">
        <v>1563</v>
      </c>
      <c r="E333" s="84" t="b">
        <v>0</v>
      </c>
      <c r="F333" s="84" t="b">
        <v>0</v>
      </c>
      <c r="G333" s="84" t="b">
        <v>0</v>
      </c>
    </row>
    <row r="334" spans="1:7" ht="15">
      <c r="A334" s="84" t="s">
        <v>1876</v>
      </c>
      <c r="B334" s="84">
        <v>4</v>
      </c>
      <c r="C334" s="122">
        <v>0.00473612444797344</v>
      </c>
      <c r="D334" s="84" t="s">
        <v>1563</v>
      </c>
      <c r="E334" s="84" t="b">
        <v>1</v>
      </c>
      <c r="F334" s="84" t="b">
        <v>0</v>
      </c>
      <c r="G334" s="84" t="b">
        <v>0</v>
      </c>
    </row>
    <row r="335" spans="1:7" ht="15">
      <c r="A335" s="84" t="s">
        <v>1862</v>
      </c>
      <c r="B335" s="84">
        <v>4</v>
      </c>
      <c r="C335" s="122">
        <v>0.00473612444797344</v>
      </c>
      <c r="D335" s="84" t="s">
        <v>1563</v>
      </c>
      <c r="E335" s="84" t="b">
        <v>0</v>
      </c>
      <c r="F335" s="84" t="b">
        <v>0</v>
      </c>
      <c r="G335" s="84" t="b">
        <v>0</v>
      </c>
    </row>
    <row r="336" spans="1:7" ht="15">
      <c r="A336" s="84" t="s">
        <v>1616</v>
      </c>
      <c r="B336" s="84">
        <v>4</v>
      </c>
      <c r="C336" s="122">
        <v>0.00473612444797344</v>
      </c>
      <c r="D336" s="84" t="s">
        <v>1563</v>
      </c>
      <c r="E336" s="84" t="b">
        <v>1</v>
      </c>
      <c r="F336" s="84" t="b">
        <v>0</v>
      </c>
      <c r="G336" s="84" t="b">
        <v>0</v>
      </c>
    </row>
    <row r="337" spans="1:7" ht="15">
      <c r="A337" s="84" t="s">
        <v>1901</v>
      </c>
      <c r="B337" s="84">
        <v>4</v>
      </c>
      <c r="C337" s="122">
        <v>0.00473612444797344</v>
      </c>
      <c r="D337" s="84" t="s">
        <v>1563</v>
      </c>
      <c r="E337" s="84" t="b">
        <v>0</v>
      </c>
      <c r="F337" s="84" t="b">
        <v>0</v>
      </c>
      <c r="G337" s="84" t="b">
        <v>0</v>
      </c>
    </row>
    <row r="338" spans="1:7" ht="15">
      <c r="A338" s="84" t="s">
        <v>1614</v>
      </c>
      <c r="B338" s="84">
        <v>4</v>
      </c>
      <c r="C338" s="122">
        <v>0.00473612444797344</v>
      </c>
      <c r="D338" s="84" t="s">
        <v>1563</v>
      </c>
      <c r="E338" s="84" t="b">
        <v>0</v>
      </c>
      <c r="F338" s="84" t="b">
        <v>0</v>
      </c>
      <c r="G338" s="84" t="b">
        <v>0</v>
      </c>
    </row>
    <row r="339" spans="1:7" ht="15">
      <c r="A339" s="84" t="s">
        <v>1902</v>
      </c>
      <c r="B339" s="84">
        <v>4</v>
      </c>
      <c r="C339" s="122">
        <v>0.00473612444797344</v>
      </c>
      <c r="D339" s="84" t="s">
        <v>1563</v>
      </c>
      <c r="E339" s="84" t="b">
        <v>1</v>
      </c>
      <c r="F339" s="84" t="b">
        <v>0</v>
      </c>
      <c r="G339" s="84" t="b">
        <v>0</v>
      </c>
    </row>
    <row r="340" spans="1:7" ht="15">
      <c r="A340" s="84" t="s">
        <v>1865</v>
      </c>
      <c r="B340" s="84">
        <v>4</v>
      </c>
      <c r="C340" s="122">
        <v>0.005198860509485663</v>
      </c>
      <c r="D340" s="84" t="s">
        <v>1563</v>
      </c>
      <c r="E340" s="84" t="b">
        <v>0</v>
      </c>
      <c r="F340" s="84" t="b">
        <v>0</v>
      </c>
      <c r="G340" s="84" t="b">
        <v>0</v>
      </c>
    </row>
    <row r="341" spans="1:7" ht="15">
      <c r="A341" s="84" t="s">
        <v>1888</v>
      </c>
      <c r="B341" s="84">
        <v>4</v>
      </c>
      <c r="C341" s="122">
        <v>0.00473612444797344</v>
      </c>
      <c r="D341" s="84" t="s">
        <v>1563</v>
      </c>
      <c r="E341" s="84" t="b">
        <v>0</v>
      </c>
      <c r="F341" s="84" t="b">
        <v>0</v>
      </c>
      <c r="G341" s="84" t="b">
        <v>0</v>
      </c>
    </row>
    <row r="342" spans="1:7" ht="15">
      <c r="A342" s="84" t="s">
        <v>225</v>
      </c>
      <c r="B342" s="84">
        <v>4</v>
      </c>
      <c r="C342" s="122">
        <v>0.00473612444797344</v>
      </c>
      <c r="D342" s="84" t="s">
        <v>1563</v>
      </c>
      <c r="E342" s="84" t="b">
        <v>0</v>
      </c>
      <c r="F342" s="84" t="b">
        <v>0</v>
      </c>
      <c r="G342" s="84" t="b">
        <v>0</v>
      </c>
    </row>
    <row r="343" spans="1:7" ht="15">
      <c r="A343" s="84" t="s">
        <v>1903</v>
      </c>
      <c r="B343" s="84">
        <v>4</v>
      </c>
      <c r="C343" s="122">
        <v>0.00473612444797344</v>
      </c>
      <c r="D343" s="84" t="s">
        <v>1563</v>
      </c>
      <c r="E343" s="84" t="b">
        <v>0</v>
      </c>
      <c r="F343" s="84" t="b">
        <v>0</v>
      </c>
      <c r="G343" s="84" t="b">
        <v>0</v>
      </c>
    </row>
    <row r="344" spans="1:7" ht="15">
      <c r="A344" s="84" t="s">
        <v>231</v>
      </c>
      <c r="B344" s="84">
        <v>4</v>
      </c>
      <c r="C344" s="122">
        <v>0.00473612444797344</v>
      </c>
      <c r="D344" s="84" t="s">
        <v>1563</v>
      </c>
      <c r="E344" s="84" t="b">
        <v>0</v>
      </c>
      <c r="F344" s="84" t="b">
        <v>0</v>
      </c>
      <c r="G344" s="84" t="b">
        <v>0</v>
      </c>
    </row>
    <row r="345" spans="1:7" ht="15">
      <c r="A345" s="84" t="s">
        <v>1861</v>
      </c>
      <c r="B345" s="84">
        <v>4</v>
      </c>
      <c r="C345" s="122">
        <v>0.00473612444797344</v>
      </c>
      <c r="D345" s="84" t="s">
        <v>1563</v>
      </c>
      <c r="E345" s="84" t="b">
        <v>0</v>
      </c>
      <c r="F345" s="84" t="b">
        <v>0</v>
      </c>
      <c r="G345" s="84" t="b">
        <v>0</v>
      </c>
    </row>
    <row r="346" spans="1:7" ht="15">
      <c r="A346" s="84" t="s">
        <v>1875</v>
      </c>
      <c r="B346" s="84">
        <v>4</v>
      </c>
      <c r="C346" s="122">
        <v>0.00473612444797344</v>
      </c>
      <c r="D346" s="84" t="s">
        <v>1563</v>
      </c>
      <c r="E346" s="84" t="b">
        <v>0</v>
      </c>
      <c r="F346" s="84" t="b">
        <v>0</v>
      </c>
      <c r="G346" s="84" t="b">
        <v>0</v>
      </c>
    </row>
    <row r="347" spans="1:7" ht="15">
      <c r="A347" s="84" t="s">
        <v>1897</v>
      </c>
      <c r="B347" s="84">
        <v>4</v>
      </c>
      <c r="C347" s="122">
        <v>0.00473612444797344</v>
      </c>
      <c r="D347" s="84" t="s">
        <v>1563</v>
      </c>
      <c r="E347" s="84" t="b">
        <v>0</v>
      </c>
      <c r="F347" s="84" t="b">
        <v>0</v>
      </c>
      <c r="G347" s="84" t="b">
        <v>0</v>
      </c>
    </row>
    <row r="348" spans="1:7" ht="15">
      <c r="A348" s="84" t="s">
        <v>1896</v>
      </c>
      <c r="B348" s="84">
        <v>4</v>
      </c>
      <c r="C348" s="122">
        <v>0.00473612444797344</v>
      </c>
      <c r="D348" s="84" t="s">
        <v>1563</v>
      </c>
      <c r="E348" s="84" t="b">
        <v>0</v>
      </c>
      <c r="F348" s="84" t="b">
        <v>0</v>
      </c>
      <c r="G348" s="84" t="b">
        <v>0</v>
      </c>
    </row>
    <row r="349" spans="1:7" ht="15">
      <c r="A349" s="84" t="s">
        <v>1874</v>
      </c>
      <c r="B349" s="84">
        <v>4</v>
      </c>
      <c r="C349" s="122">
        <v>0.00473612444797344</v>
      </c>
      <c r="D349" s="84" t="s">
        <v>1563</v>
      </c>
      <c r="E349" s="84" t="b">
        <v>0</v>
      </c>
      <c r="F349" s="84" t="b">
        <v>0</v>
      </c>
      <c r="G349" s="84" t="b">
        <v>0</v>
      </c>
    </row>
    <row r="350" spans="1:7" ht="15">
      <c r="A350" s="84" t="s">
        <v>1898</v>
      </c>
      <c r="B350" s="84">
        <v>4</v>
      </c>
      <c r="C350" s="122">
        <v>0.00473612444797344</v>
      </c>
      <c r="D350" s="84" t="s">
        <v>1563</v>
      </c>
      <c r="E350" s="84" t="b">
        <v>0</v>
      </c>
      <c r="F350" s="84" t="b">
        <v>0</v>
      </c>
      <c r="G350" s="84" t="b">
        <v>0</v>
      </c>
    </row>
    <row r="351" spans="1:7" ht="15">
      <c r="A351" s="84" t="s">
        <v>1617</v>
      </c>
      <c r="B351" s="84">
        <v>4</v>
      </c>
      <c r="C351" s="122">
        <v>0.005851050357840038</v>
      </c>
      <c r="D351" s="84" t="s">
        <v>1563</v>
      </c>
      <c r="E351" s="84" t="b">
        <v>0</v>
      </c>
      <c r="F351" s="84" t="b">
        <v>0</v>
      </c>
      <c r="G351" s="84" t="b">
        <v>0</v>
      </c>
    </row>
    <row r="352" spans="1:7" ht="15">
      <c r="A352" s="84" t="s">
        <v>1872</v>
      </c>
      <c r="B352" s="84">
        <v>4</v>
      </c>
      <c r="C352" s="122">
        <v>0.00473612444797344</v>
      </c>
      <c r="D352" s="84" t="s">
        <v>1563</v>
      </c>
      <c r="E352" s="84" t="b">
        <v>0</v>
      </c>
      <c r="F352" s="84" t="b">
        <v>0</v>
      </c>
      <c r="G352" s="84" t="b">
        <v>0</v>
      </c>
    </row>
    <row r="353" spans="1:7" ht="15">
      <c r="A353" s="84" t="s">
        <v>1871</v>
      </c>
      <c r="B353" s="84">
        <v>3</v>
      </c>
      <c r="C353" s="122">
        <v>0.0038991453821142475</v>
      </c>
      <c r="D353" s="84" t="s">
        <v>1563</v>
      </c>
      <c r="E353" s="84" t="b">
        <v>0</v>
      </c>
      <c r="F353" s="84" t="b">
        <v>0</v>
      </c>
      <c r="G353" s="84" t="b">
        <v>0</v>
      </c>
    </row>
    <row r="354" spans="1:7" ht="15">
      <c r="A354" s="84" t="s">
        <v>1908</v>
      </c>
      <c r="B354" s="84">
        <v>3</v>
      </c>
      <c r="C354" s="122">
        <v>0.0038991453821142475</v>
      </c>
      <c r="D354" s="84" t="s">
        <v>1563</v>
      </c>
      <c r="E354" s="84" t="b">
        <v>0</v>
      </c>
      <c r="F354" s="84" t="b">
        <v>0</v>
      </c>
      <c r="G354" s="84" t="b">
        <v>0</v>
      </c>
    </row>
    <row r="355" spans="1:7" ht="15">
      <c r="A355" s="84" t="s">
        <v>1870</v>
      </c>
      <c r="B355" s="84">
        <v>3</v>
      </c>
      <c r="C355" s="122">
        <v>0.0038991453821142475</v>
      </c>
      <c r="D355" s="84" t="s">
        <v>1563</v>
      </c>
      <c r="E355" s="84" t="b">
        <v>0</v>
      </c>
      <c r="F355" s="84" t="b">
        <v>0</v>
      </c>
      <c r="G355" s="84" t="b">
        <v>0</v>
      </c>
    </row>
    <row r="356" spans="1:7" ht="15">
      <c r="A356" s="84" t="s">
        <v>1923</v>
      </c>
      <c r="B356" s="84">
        <v>3</v>
      </c>
      <c r="C356" s="122">
        <v>0.0038991453821142475</v>
      </c>
      <c r="D356" s="84" t="s">
        <v>1563</v>
      </c>
      <c r="E356" s="84" t="b">
        <v>0</v>
      </c>
      <c r="F356" s="84" t="b">
        <v>0</v>
      </c>
      <c r="G356" s="84" t="b">
        <v>0</v>
      </c>
    </row>
    <row r="357" spans="1:7" ht="15">
      <c r="A357" s="84" t="s">
        <v>1652</v>
      </c>
      <c r="B357" s="84">
        <v>3</v>
      </c>
      <c r="C357" s="122">
        <v>0.0038991453821142475</v>
      </c>
      <c r="D357" s="84" t="s">
        <v>1563</v>
      </c>
      <c r="E357" s="84" t="b">
        <v>0</v>
      </c>
      <c r="F357" s="84" t="b">
        <v>0</v>
      </c>
      <c r="G357" s="84" t="b">
        <v>0</v>
      </c>
    </row>
    <row r="358" spans="1:7" ht="15">
      <c r="A358" s="84" t="s">
        <v>1904</v>
      </c>
      <c r="B358" s="84">
        <v>3</v>
      </c>
      <c r="C358" s="122">
        <v>0.0038991453821142475</v>
      </c>
      <c r="D358" s="84" t="s">
        <v>1563</v>
      </c>
      <c r="E358" s="84" t="b">
        <v>0</v>
      </c>
      <c r="F358" s="84" t="b">
        <v>0</v>
      </c>
      <c r="G358" s="84" t="b">
        <v>0</v>
      </c>
    </row>
    <row r="359" spans="1:7" ht="15">
      <c r="A359" s="84" t="s">
        <v>1922</v>
      </c>
      <c r="B359" s="84">
        <v>3</v>
      </c>
      <c r="C359" s="122">
        <v>0.0038991453821142475</v>
      </c>
      <c r="D359" s="84" t="s">
        <v>1563</v>
      </c>
      <c r="E359" s="84" t="b">
        <v>0</v>
      </c>
      <c r="F359" s="84" t="b">
        <v>0</v>
      </c>
      <c r="G359" s="84" t="b">
        <v>0</v>
      </c>
    </row>
    <row r="360" spans="1:7" ht="15">
      <c r="A360" s="84" t="s">
        <v>1895</v>
      </c>
      <c r="B360" s="84">
        <v>3</v>
      </c>
      <c r="C360" s="122">
        <v>0.0038991453821142475</v>
      </c>
      <c r="D360" s="84" t="s">
        <v>1563</v>
      </c>
      <c r="E360" s="84" t="b">
        <v>1</v>
      </c>
      <c r="F360" s="84" t="b">
        <v>0</v>
      </c>
      <c r="G360" s="84" t="b">
        <v>0</v>
      </c>
    </row>
    <row r="361" spans="1:7" ht="15">
      <c r="A361" s="84" t="s">
        <v>222</v>
      </c>
      <c r="B361" s="84">
        <v>3</v>
      </c>
      <c r="C361" s="122">
        <v>0.0038991453821142475</v>
      </c>
      <c r="D361" s="84" t="s">
        <v>1563</v>
      </c>
      <c r="E361" s="84" t="b">
        <v>0</v>
      </c>
      <c r="F361" s="84" t="b">
        <v>0</v>
      </c>
      <c r="G361" s="84" t="b">
        <v>0</v>
      </c>
    </row>
    <row r="362" spans="1:7" ht="15">
      <c r="A362" s="84" t="s">
        <v>1891</v>
      </c>
      <c r="B362" s="84">
        <v>3</v>
      </c>
      <c r="C362" s="122">
        <v>0.0038991453821142475</v>
      </c>
      <c r="D362" s="84" t="s">
        <v>1563</v>
      </c>
      <c r="E362" s="84" t="b">
        <v>0</v>
      </c>
      <c r="F362" s="84" t="b">
        <v>0</v>
      </c>
      <c r="G362" s="84" t="b">
        <v>0</v>
      </c>
    </row>
    <row r="363" spans="1:7" ht="15">
      <c r="A363" s="84" t="s">
        <v>1887</v>
      </c>
      <c r="B363" s="84">
        <v>3</v>
      </c>
      <c r="C363" s="122">
        <v>0.0038991453821142475</v>
      </c>
      <c r="D363" s="84" t="s">
        <v>1563</v>
      </c>
      <c r="E363" s="84" t="b">
        <v>0</v>
      </c>
      <c r="F363" s="84" t="b">
        <v>0</v>
      </c>
      <c r="G363" s="84" t="b">
        <v>0</v>
      </c>
    </row>
    <row r="364" spans="1:7" ht="15">
      <c r="A364" s="84" t="s">
        <v>244</v>
      </c>
      <c r="B364" s="84">
        <v>3</v>
      </c>
      <c r="C364" s="122">
        <v>0.0038991453821142475</v>
      </c>
      <c r="D364" s="84" t="s">
        <v>1563</v>
      </c>
      <c r="E364" s="84" t="b">
        <v>0</v>
      </c>
      <c r="F364" s="84" t="b">
        <v>0</v>
      </c>
      <c r="G364" s="84" t="b">
        <v>0</v>
      </c>
    </row>
    <row r="365" spans="1:7" ht="15">
      <c r="A365" s="84" t="s">
        <v>1926</v>
      </c>
      <c r="B365" s="84">
        <v>3</v>
      </c>
      <c r="C365" s="122">
        <v>0.0038991453821142475</v>
      </c>
      <c r="D365" s="84" t="s">
        <v>1563</v>
      </c>
      <c r="E365" s="84" t="b">
        <v>0</v>
      </c>
      <c r="F365" s="84" t="b">
        <v>0</v>
      </c>
      <c r="G365" s="84" t="b">
        <v>0</v>
      </c>
    </row>
    <row r="366" spans="1:7" ht="15">
      <c r="A366" s="84" t="s">
        <v>1925</v>
      </c>
      <c r="B366" s="84">
        <v>3</v>
      </c>
      <c r="C366" s="122">
        <v>0.004388287768380028</v>
      </c>
      <c r="D366" s="84" t="s">
        <v>1563</v>
      </c>
      <c r="E366" s="84" t="b">
        <v>0</v>
      </c>
      <c r="F366" s="84" t="b">
        <v>0</v>
      </c>
      <c r="G366" s="84" t="b">
        <v>0</v>
      </c>
    </row>
    <row r="367" spans="1:7" ht="15">
      <c r="A367" s="84" t="s">
        <v>1909</v>
      </c>
      <c r="B367" s="84">
        <v>3</v>
      </c>
      <c r="C367" s="122">
        <v>0.0038991453821142475</v>
      </c>
      <c r="D367" s="84" t="s">
        <v>1563</v>
      </c>
      <c r="E367" s="84" t="b">
        <v>0</v>
      </c>
      <c r="F367" s="84" t="b">
        <v>0</v>
      </c>
      <c r="G367" s="84" t="b">
        <v>0</v>
      </c>
    </row>
    <row r="368" spans="1:7" ht="15">
      <c r="A368" s="84" t="s">
        <v>1873</v>
      </c>
      <c r="B368" s="84">
        <v>3</v>
      </c>
      <c r="C368" s="122">
        <v>0.0038991453821142475</v>
      </c>
      <c r="D368" s="84" t="s">
        <v>1563</v>
      </c>
      <c r="E368" s="84" t="b">
        <v>1</v>
      </c>
      <c r="F368" s="84" t="b">
        <v>0</v>
      </c>
      <c r="G368" s="84" t="b">
        <v>0</v>
      </c>
    </row>
    <row r="369" spans="1:7" ht="15">
      <c r="A369" s="84" t="s">
        <v>1928</v>
      </c>
      <c r="B369" s="84">
        <v>3</v>
      </c>
      <c r="C369" s="122">
        <v>0.0038991453821142475</v>
      </c>
      <c r="D369" s="84" t="s">
        <v>1563</v>
      </c>
      <c r="E369" s="84" t="b">
        <v>0</v>
      </c>
      <c r="F369" s="84" t="b">
        <v>0</v>
      </c>
      <c r="G369" s="84" t="b">
        <v>0</v>
      </c>
    </row>
    <row r="370" spans="1:7" ht="15">
      <c r="A370" s="84" t="s">
        <v>1929</v>
      </c>
      <c r="B370" s="84">
        <v>3</v>
      </c>
      <c r="C370" s="122">
        <v>0.0038991453821142475</v>
      </c>
      <c r="D370" s="84" t="s">
        <v>1563</v>
      </c>
      <c r="E370" s="84" t="b">
        <v>0</v>
      </c>
      <c r="F370" s="84" t="b">
        <v>0</v>
      </c>
      <c r="G370" s="84" t="b">
        <v>0</v>
      </c>
    </row>
    <row r="371" spans="1:7" ht="15">
      <c r="A371" s="84" t="s">
        <v>1931</v>
      </c>
      <c r="B371" s="84">
        <v>3</v>
      </c>
      <c r="C371" s="122">
        <v>0.0038991453821142475</v>
      </c>
      <c r="D371" s="84" t="s">
        <v>1563</v>
      </c>
      <c r="E371" s="84" t="b">
        <v>1</v>
      </c>
      <c r="F371" s="84" t="b">
        <v>0</v>
      </c>
      <c r="G371" s="84" t="b">
        <v>0</v>
      </c>
    </row>
    <row r="372" spans="1:7" ht="15">
      <c r="A372" s="84" t="s">
        <v>1932</v>
      </c>
      <c r="B372" s="84">
        <v>3</v>
      </c>
      <c r="C372" s="122">
        <v>0.0038991453821142475</v>
      </c>
      <c r="D372" s="84" t="s">
        <v>1563</v>
      </c>
      <c r="E372" s="84" t="b">
        <v>0</v>
      </c>
      <c r="F372" s="84" t="b">
        <v>0</v>
      </c>
      <c r="G372" s="84" t="b">
        <v>0</v>
      </c>
    </row>
    <row r="373" spans="1:7" ht="15">
      <c r="A373" s="84" t="s">
        <v>1924</v>
      </c>
      <c r="B373" s="84">
        <v>3</v>
      </c>
      <c r="C373" s="122">
        <v>0.0038991453821142475</v>
      </c>
      <c r="D373" s="84" t="s">
        <v>1563</v>
      </c>
      <c r="E373" s="84" t="b">
        <v>0</v>
      </c>
      <c r="F373" s="84" t="b">
        <v>0</v>
      </c>
      <c r="G373" s="84" t="b">
        <v>0</v>
      </c>
    </row>
    <row r="374" spans="1:7" ht="15">
      <c r="A374" s="84" t="s">
        <v>1920</v>
      </c>
      <c r="B374" s="84">
        <v>3</v>
      </c>
      <c r="C374" s="122">
        <v>0.0038991453821142475</v>
      </c>
      <c r="D374" s="84" t="s">
        <v>1563</v>
      </c>
      <c r="E374" s="84" t="b">
        <v>0</v>
      </c>
      <c r="F374" s="84" t="b">
        <v>0</v>
      </c>
      <c r="G374" s="84" t="b">
        <v>0</v>
      </c>
    </row>
    <row r="375" spans="1:7" ht="15">
      <c r="A375" s="84" t="s">
        <v>1921</v>
      </c>
      <c r="B375" s="84">
        <v>3</v>
      </c>
      <c r="C375" s="122">
        <v>0.0038991453821142475</v>
      </c>
      <c r="D375" s="84" t="s">
        <v>1563</v>
      </c>
      <c r="E375" s="84" t="b">
        <v>0</v>
      </c>
      <c r="F375" s="84" t="b">
        <v>0</v>
      </c>
      <c r="G375" s="84" t="b">
        <v>0</v>
      </c>
    </row>
    <row r="376" spans="1:7" ht="15">
      <c r="A376" s="84" t="s">
        <v>1911</v>
      </c>
      <c r="B376" s="84">
        <v>3</v>
      </c>
      <c r="C376" s="122">
        <v>0.0038991453821142475</v>
      </c>
      <c r="D376" s="84" t="s">
        <v>1563</v>
      </c>
      <c r="E376" s="84" t="b">
        <v>1</v>
      </c>
      <c r="F376" s="84" t="b">
        <v>0</v>
      </c>
      <c r="G376" s="84" t="b">
        <v>0</v>
      </c>
    </row>
    <row r="377" spans="1:7" ht="15">
      <c r="A377" s="84" t="s">
        <v>234</v>
      </c>
      <c r="B377" s="84">
        <v>3</v>
      </c>
      <c r="C377" s="122">
        <v>0.0038991453821142475</v>
      </c>
      <c r="D377" s="84" t="s">
        <v>1563</v>
      </c>
      <c r="E377" s="84" t="b">
        <v>0</v>
      </c>
      <c r="F377" s="84" t="b">
        <v>0</v>
      </c>
      <c r="G377" s="84" t="b">
        <v>0</v>
      </c>
    </row>
    <row r="378" spans="1:7" ht="15">
      <c r="A378" s="84" t="s">
        <v>1919</v>
      </c>
      <c r="B378" s="84">
        <v>3</v>
      </c>
      <c r="C378" s="122">
        <v>0.004388287768380028</v>
      </c>
      <c r="D378" s="84" t="s">
        <v>1563</v>
      </c>
      <c r="E378" s="84" t="b">
        <v>0</v>
      </c>
      <c r="F378" s="84" t="b">
        <v>1</v>
      </c>
      <c r="G378" s="84" t="b">
        <v>0</v>
      </c>
    </row>
    <row r="379" spans="1:7" ht="15">
      <c r="A379" s="84" t="s">
        <v>1866</v>
      </c>
      <c r="B379" s="84">
        <v>3</v>
      </c>
      <c r="C379" s="122">
        <v>0.0038991453821142475</v>
      </c>
      <c r="D379" s="84" t="s">
        <v>1563</v>
      </c>
      <c r="E379" s="84" t="b">
        <v>0</v>
      </c>
      <c r="F379" s="84" t="b">
        <v>0</v>
      </c>
      <c r="G379" s="84" t="b">
        <v>0</v>
      </c>
    </row>
    <row r="380" spans="1:7" ht="15">
      <c r="A380" s="84" t="s">
        <v>1913</v>
      </c>
      <c r="B380" s="84">
        <v>3</v>
      </c>
      <c r="C380" s="122">
        <v>0.0038991453821142475</v>
      </c>
      <c r="D380" s="84" t="s">
        <v>1563</v>
      </c>
      <c r="E380" s="84" t="b">
        <v>0</v>
      </c>
      <c r="F380" s="84" t="b">
        <v>0</v>
      </c>
      <c r="G380" s="84" t="b">
        <v>0</v>
      </c>
    </row>
    <row r="381" spans="1:7" ht="15">
      <c r="A381" s="84" t="s">
        <v>292</v>
      </c>
      <c r="B381" s="84">
        <v>3</v>
      </c>
      <c r="C381" s="122">
        <v>0.0038991453821142475</v>
      </c>
      <c r="D381" s="84" t="s">
        <v>1563</v>
      </c>
      <c r="E381" s="84" t="b">
        <v>0</v>
      </c>
      <c r="F381" s="84" t="b">
        <v>0</v>
      </c>
      <c r="G381" s="84" t="b">
        <v>0</v>
      </c>
    </row>
    <row r="382" spans="1:7" ht="15">
      <c r="A382" s="84" t="s">
        <v>1910</v>
      </c>
      <c r="B382" s="84">
        <v>3</v>
      </c>
      <c r="C382" s="122">
        <v>0.0038991453821142475</v>
      </c>
      <c r="D382" s="84" t="s">
        <v>1563</v>
      </c>
      <c r="E382" s="84" t="b">
        <v>0</v>
      </c>
      <c r="F382" s="84" t="b">
        <v>0</v>
      </c>
      <c r="G382" s="84" t="b">
        <v>0</v>
      </c>
    </row>
    <row r="383" spans="1:7" ht="15">
      <c r="A383" s="84" t="s">
        <v>239</v>
      </c>
      <c r="B383" s="84">
        <v>3</v>
      </c>
      <c r="C383" s="122">
        <v>0.0038991453821142475</v>
      </c>
      <c r="D383" s="84" t="s">
        <v>1563</v>
      </c>
      <c r="E383" s="84" t="b">
        <v>0</v>
      </c>
      <c r="F383" s="84" t="b">
        <v>0</v>
      </c>
      <c r="G383" s="84" t="b">
        <v>0</v>
      </c>
    </row>
    <row r="384" spans="1:7" ht="15">
      <c r="A384" s="84" t="s">
        <v>1940</v>
      </c>
      <c r="B384" s="84">
        <v>2</v>
      </c>
      <c r="C384" s="122">
        <v>0.002925525178920019</v>
      </c>
      <c r="D384" s="84" t="s">
        <v>1563</v>
      </c>
      <c r="E384" s="84" t="b">
        <v>0</v>
      </c>
      <c r="F384" s="84" t="b">
        <v>0</v>
      </c>
      <c r="G384" s="84" t="b">
        <v>0</v>
      </c>
    </row>
    <row r="385" spans="1:7" ht="15">
      <c r="A385" s="84" t="s">
        <v>2039</v>
      </c>
      <c r="B385" s="84">
        <v>2</v>
      </c>
      <c r="C385" s="122">
        <v>0.0034829881338533175</v>
      </c>
      <c r="D385" s="84" t="s">
        <v>1563</v>
      </c>
      <c r="E385" s="84" t="b">
        <v>0</v>
      </c>
      <c r="F385" s="84" t="b">
        <v>0</v>
      </c>
      <c r="G385" s="84" t="b">
        <v>0</v>
      </c>
    </row>
    <row r="386" spans="1:7" ht="15">
      <c r="A386" s="84" t="s">
        <v>2001</v>
      </c>
      <c r="B386" s="84">
        <v>2</v>
      </c>
      <c r="C386" s="122">
        <v>0.002925525178920019</v>
      </c>
      <c r="D386" s="84" t="s">
        <v>1563</v>
      </c>
      <c r="E386" s="84" t="b">
        <v>0</v>
      </c>
      <c r="F386" s="84" t="b">
        <v>0</v>
      </c>
      <c r="G386" s="84" t="b">
        <v>0</v>
      </c>
    </row>
    <row r="387" spans="1:7" ht="15">
      <c r="A387" s="84" t="s">
        <v>1881</v>
      </c>
      <c r="B387" s="84">
        <v>2</v>
      </c>
      <c r="C387" s="122">
        <v>0.002925525178920019</v>
      </c>
      <c r="D387" s="84" t="s">
        <v>1563</v>
      </c>
      <c r="E387" s="84" t="b">
        <v>0</v>
      </c>
      <c r="F387" s="84" t="b">
        <v>0</v>
      </c>
      <c r="G387" s="84" t="b">
        <v>0</v>
      </c>
    </row>
    <row r="388" spans="1:7" ht="15">
      <c r="A388" s="84" t="s">
        <v>1654</v>
      </c>
      <c r="B388" s="84">
        <v>2</v>
      </c>
      <c r="C388" s="122">
        <v>0.002925525178920019</v>
      </c>
      <c r="D388" s="84" t="s">
        <v>1563</v>
      </c>
      <c r="E388" s="84" t="b">
        <v>0</v>
      </c>
      <c r="F388" s="84" t="b">
        <v>0</v>
      </c>
      <c r="G388" s="84" t="b">
        <v>0</v>
      </c>
    </row>
    <row r="389" spans="1:7" ht="15">
      <c r="A389" s="84" t="s">
        <v>1882</v>
      </c>
      <c r="B389" s="84">
        <v>2</v>
      </c>
      <c r="C389" s="122">
        <v>0.002925525178920019</v>
      </c>
      <c r="D389" s="84" t="s">
        <v>1563</v>
      </c>
      <c r="E389" s="84" t="b">
        <v>1</v>
      </c>
      <c r="F389" s="84" t="b">
        <v>0</v>
      </c>
      <c r="G389" s="84" t="b">
        <v>0</v>
      </c>
    </row>
    <row r="390" spans="1:7" ht="15">
      <c r="A390" s="84" t="s">
        <v>1883</v>
      </c>
      <c r="B390" s="84">
        <v>2</v>
      </c>
      <c r="C390" s="122">
        <v>0.002925525178920019</v>
      </c>
      <c r="D390" s="84" t="s">
        <v>1563</v>
      </c>
      <c r="E390" s="84" t="b">
        <v>0</v>
      </c>
      <c r="F390" s="84" t="b">
        <v>0</v>
      </c>
      <c r="G390" s="84" t="b">
        <v>0</v>
      </c>
    </row>
    <row r="391" spans="1:7" ht="15">
      <c r="A391" s="84" t="s">
        <v>1884</v>
      </c>
      <c r="B391" s="84">
        <v>2</v>
      </c>
      <c r="C391" s="122">
        <v>0.002925525178920019</v>
      </c>
      <c r="D391" s="84" t="s">
        <v>1563</v>
      </c>
      <c r="E391" s="84" t="b">
        <v>0</v>
      </c>
      <c r="F391" s="84" t="b">
        <v>0</v>
      </c>
      <c r="G391" s="84" t="b">
        <v>0</v>
      </c>
    </row>
    <row r="392" spans="1:7" ht="15">
      <c r="A392" s="84" t="s">
        <v>1885</v>
      </c>
      <c r="B392" s="84">
        <v>2</v>
      </c>
      <c r="C392" s="122">
        <v>0.002925525178920019</v>
      </c>
      <c r="D392" s="84" t="s">
        <v>1563</v>
      </c>
      <c r="E392" s="84" t="b">
        <v>0</v>
      </c>
      <c r="F392" s="84" t="b">
        <v>0</v>
      </c>
      <c r="G392" s="84" t="b">
        <v>0</v>
      </c>
    </row>
    <row r="393" spans="1:7" ht="15">
      <c r="A393" s="84" t="s">
        <v>1886</v>
      </c>
      <c r="B393" s="84">
        <v>2</v>
      </c>
      <c r="C393" s="122">
        <v>0.002925525178920019</v>
      </c>
      <c r="D393" s="84" t="s">
        <v>1563</v>
      </c>
      <c r="E393" s="84" t="b">
        <v>0</v>
      </c>
      <c r="F393" s="84" t="b">
        <v>0</v>
      </c>
      <c r="G393" s="84" t="b">
        <v>0</v>
      </c>
    </row>
    <row r="394" spans="1:7" ht="15">
      <c r="A394" s="84" t="s">
        <v>1912</v>
      </c>
      <c r="B394" s="84">
        <v>2</v>
      </c>
      <c r="C394" s="122">
        <v>0.002925525178920019</v>
      </c>
      <c r="D394" s="84" t="s">
        <v>1563</v>
      </c>
      <c r="E394" s="84" t="b">
        <v>0</v>
      </c>
      <c r="F394" s="84" t="b">
        <v>0</v>
      </c>
      <c r="G394" s="84" t="b">
        <v>0</v>
      </c>
    </row>
    <row r="395" spans="1:7" ht="15">
      <c r="A395" s="84" t="s">
        <v>2034</v>
      </c>
      <c r="B395" s="84">
        <v>2</v>
      </c>
      <c r="C395" s="122">
        <v>0.002925525178920019</v>
      </c>
      <c r="D395" s="84" t="s">
        <v>1563</v>
      </c>
      <c r="E395" s="84" t="b">
        <v>0</v>
      </c>
      <c r="F395" s="84" t="b">
        <v>1</v>
      </c>
      <c r="G395" s="84" t="b">
        <v>0</v>
      </c>
    </row>
    <row r="396" spans="1:7" ht="15">
      <c r="A396" s="84" t="s">
        <v>2035</v>
      </c>
      <c r="B396" s="84">
        <v>2</v>
      </c>
      <c r="C396" s="122">
        <v>0.002925525178920019</v>
      </c>
      <c r="D396" s="84" t="s">
        <v>1563</v>
      </c>
      <c r="E396" s="84" t="b">
        <v>0</v>
      </c>
      <c r="F396" s="84" t="b">
        <v>0</v>
      </c>
      <c r="G396" s="84" t="b">
        <v>0</v>
      </c>
    </row>
    <row r="397" spans="1:7" ht="15">
      <c r="A397" s="84" t="s">
        <v>2036</v>
      </c>
      <c r="B397" s="84">
        <v>2</v>
      </c>
      <c r="C397" s="122">
        <v>0.002925525178920019</v>
      </c>
      <c r="D397" s="84" t="s">
        <v>1563</v>
      </c>
      <c r="E397" s="84" t="b">
        <v>0</v>
      </c>
      <c r="F397" s="84" t="b">
        <v>1</v>
      </c>
      <c r="G397" s="84" t="b">
        <v>0</v>
      </c>
    </row>
    <row r="398" spans="1:7" ht="15">
      <c r="A398" s="84" t="s">
        <v>2037</v>
      </c>
      <c r="B398" s="84">
        <v>2</v>
      </c>
      <c r="C398" s="122">
        <v>0.002925525178920019</v>
      </c>
      <c r="D398" s="84" t="s">
        <v>1563</v>
      </c>
      <c r="E398" s="84" t="b">
        <v>0</v>
      </c>
      <c r="F398" s="84" t="b">
        <v>0</v>
      </c>
      <c r="G398" s="84" t="b">
        <v>0</v>
      </c>
    </row>
    <row r="399" spans="1:7" ht="15">
      <c r="A399" s="84" t="s">
        <v>2025</v>
      </c>
      <c r="B399" s="84">
        <v>2</v>
      </c>
      <c r="C399" s="122">
        <v>0.002925525178920019</v>
      </c>
      <c r="D399" s="84" t="s">
        <v>1563</v>
      </c>
      <c r="E399" s="84" t="b">
        <v>0</v>
      </c>
      <c r="F399" s="84" t="b">
        <v>0</v>
      </c>
      <c r="G399" s="84" t="b">
        <v>0</v>
      </c>
    </row>
    <row r="400" spans="1:7" ht="15">
      <c r="A400" s="84" t="s">
        <v>1933</v>
      </c>
      <c r="B400" s="84">
        <v>2</v>
      </c>
      <c r="C400" s="122">
        <v>0.002925525178920019</v>
      </c>
      <c r="D400" s="84" t="s">
        <v>1563</v>
      </c>
      <c r="E400" s="84" t="b">
        <v>0</v>
      </c>
      <c r="F400" s="84" t="b">
        <v>0</v>
      </c>
      <c r="G400" s="84" t="b">
        <v>0</v>
      </c>
    </row>
    <row r="401" spans="1:7" ht="15">
      <c r="A401" s="84" t="s">
        <v>1658</v>
      </c>
      <c r="B401" s="84">
        <v>2</v>
      </c>
      <c r="C401" s="122">
        <v>0.002925525178920019</v>
      </c>
      <c r="D401" s="84" t="s">
        <v>1563</v>
      </c>
      <c r="E401" s="84" t="b">
        <v>1</v>
      </c>
      <c r="F401" s="84" t="b">
        <v>0</v>
      </c>
      <c r="G401" s="84" t="b">
        <v>0</v>
      </c>
    </row>
    <row r="402" spans="1:7" ht="15">
      <c r="A402" s="84" t="s">
        <v>1659</v>
      </c>
      <c r="B402" s="84">
        <v>2</v>
      </c>
      <c r="C402" s="122">
        <v>0.002925525178920019</v>
      </c>
      <c r="D402" s="84" t="s">
        <v>1563</v>
      </c>
      <c r="E402" s="84" t="b">
        <v>0</v>
      </c>
      <c r="F402" s="84" t="b">
        <v>0</v>
      </c>
      <c r="G402" s="84" t="b">
        <v>0</v>
      </c>
    </row>
    <row r="403" spans="1:7" ht="15">
      <c r="A403" s="84" t="s">
        <v>2015</v>
      </c>
      <c r="B403" s="84">
        <v>2</v>
      </c>
      <c r="C403" s="122">
        <v>0.002925525178920019</v>
      </c>
      <c r="D403" s="84" t="s">
        <v>1563</v>
      </c>
      <c r="E403" s="84" t="b">
        <v>0</v>
      </c>
      <c r="F403" s="84" t="b">
        <v>0</v>
      </c>
      <c r="G403" s="84" t="b">
        <v>0</v>
      </c>
    </row>
    <row r="404" spans="1:7" ht="15">
      <c r="A404" s="84" t="s">
        <v>1976</v>
      </c>
      <c r="B404" s="84">
        <v>2</v>
      </c>
      <c r="C404" s="122">
        <v>0.002925525178920019</v>
      </c>
      <c r="D404" s="84" t="s">
        <v>1563</v>
      </c>
      <c r="E404" s="84" t="b">
        <v>0</v>
      </c>
      <c r="F404" s="84" t="b">
        <v>0</v>
      </c>
      <c r="G404" s="84" t="b">
        <v>0</v>
      </c>
    </row>
    <row r="405" spans="1:7" ht="15">
      <c r="A405" s="84" t="s">
        <v>1893</v>
      </c>
      <c r="B405" s="84">
        <v>2</v>
      </c>
      <c r="C405" s="122">
        <v>0.002925525178920019</v>
      </c>
      <c r="D405" s="84" t="s">
        <v>1563</v>
      </c>
      <c r="E405" s="84" t="b">
        <v>1</v>
      </c>
      <c r="F405" s="84" t="b">
        <v>0</v>
      </c>
      <c r="G405" s="84" t="b">
        <v>0</v>
      </c>
    </row>
    <row r="406" spans="1:7" ht="15">
      <c r="A406" s="84" t="s">
        <v>2038</v>
      </c>
      <c r="B406" s="84">
        <v>2</v>
      </c>
      <c r="C406" s="122">
        <v>0.0034829881338533175</v>
      </c>
      <c r="D406" s="84" t="s">
        <v>1563</v>
      </c>
      <c r="E406" s="84" t="b">
        <v>0</v>
      </c>
      <c r="F406" s="84" t="b">
        <v>0</v>
      </c>
      <c r="G406" s="84" t="b">
        <v>0</v>
      </c>
    </row>
    <row r="407" spans="1:7" ht="15">
      <c r="A407" s="84" t="s">
        <v>1982</v>
      </c>
      <c r="B407" s="84">
        <v>2</v>
      </c>
      <c r="C407" s="122">
        <v>0.002925525178920019</v>
      </c>
      <c r="D407" s="84" t="s">
        <v>1563</v>
      </c>
      <c r="E407" s="84" t="b">
        <v>0</v>
      </c>
      <c r="F407" s="84" t="b">
        <v>0</v>
      </c>
      <c r="G407" s="84" t="b">
        <v>0</v>
      </c>
    </row>
    <row r="408" spans="1:7" ht="15">
      <c r="A408" s="84" t="s">
        <v>1842</v>
      </c>
      <c r="B408" s="84">
        <v>2</v>
      </c>
      <c r="C408" s="122">
        <v>0.002925525178920019</v>
      </c>
      <c r="D408" s="84" t="s">
        <v>1563</v>
      </c>
      <c r="E408" s="84" t="b">
        <v>0</v>
      </c>
      <c r="F408" s="84" t="b">
        <v>0</v>
      </c>
      <c r="G408" s="84" t="b">
        <v>0</v>
      </c>
    </row>
    <row r="409" spans="1:7" ht="15">
      <c r="A409" s="84" t="s">
        <v>1934</v>
      </c>
      <c r="B409" s="84">
        <v>2</v>
      </c>
      <c r="C409" s="122">
        <v>0.002925525178920019</v>
      </c>
      <c r="D409" s="84" t="s">
        <v>1563</v>
      </c>
      <c r="E409" s="84" t="b">
        <v>1</v>
      </c>
      <c r="F409" s="84" t="b">
        <v>0</v>
      </c>
      <c r="G409" s="84" t="b">
        <v>0</v>
      </c>
    </row>
    <row r="410" spans="1:7" ht="15">
      <c r="A410" s="84" t="s">
        <v>1892</v>
      </c>
      <c r="B410" s="84">
        <v>2</v>
      </c>
      <c r="C410" s="122">
        <v>0.002925525178920019</v>
      </c>
      <c r="D410" s="84" t="s">
        <v>1563</v>
      </c>
      <c r="E410" s="84" t="b">
        <v>0</v>
      </c>
      <c r="F410" s="84" t="b">
        <v>0</v>
      </c>
      <c r="G410" s="84" t="b">
        <v>0</v>
      </c>
    </row>
    <row r="411" spans="1:7" ht="15">
      <c r="A411" s="84" t="s">
        <v>1900</v>
      </c>
      <c r="B411" s="84">
        <v>2</v>
      </c>
      <c r="C411" s="122">
        <v>0.002925525178920019</v>
      </c>
      <c r="D411" s="84" t="s">
        <v>1563</v>
      </c>
      <c r="E411" s="84" t="b">
        <v>0</v>
      </c>
      <c r="F411" s="84" t="b">
        <v>0</v>
      </c>
      <c r="G411" s="84" t="b">
        <v>0</v>
      </c>
    </row>
    <row r="412" spans="1:7" ht="15">
      <c r="A412" s="84" t="s">
        <v>480</v>
      </c>
      <c r="B412" s="84">
        <v>2</v>
      </c>
      <c r="C412" s="122">
        <v>0.002925525178920019</v>
      </c>
      <c r="D412" s="84" t="s">
        <v>1563</v>
      </c>
      <c r="E412" s="84" t="b">
        <v>0</v>
      </c>
      <c r="F412" s="84" t="b">
        <v>0</v>
      </c>
      <c r="G412" s="84" t="b">
        <v>0</v>
      </c>
    </row>
    <row r="413" spans="1:7" ht="15">
      <c r="A413" s="84" t="s">
        <v>2003</v>
      </c>
      <c r="B413" s="84">
        <v>2</v>
      </c>
      <c r="C413" s="122">
        <v>0.002925525178920019</v>
      </c>
      <c r="D413" s="84" t="s">
        <v>1563</v>
      </c>
      <c r="E413" s="84" t="b">
        <v>0</v>
      </c>
      <c r="F413" s="84" t="b">
        <v>0</v>
      </c>
      <c r="G413" s="84" t="b">
        <v>0</v>
      </c>
    </row>
    <row r="414" spans="1:7" ht="15">
      <c r="A414" s="84" t="s">
        <v>2016</v>
      </c>
      <c r="B414" s="84">
        <v>2</v>
      </c>
      <c r="C414" s="122">
        <v>0.002925525178920019</v>
      </c>
      <c r="D414" s="84" t="s">
        <v>1563</v>
      </c>
      <c r="E414" s="84" t="b">
        <v>0</v>
      </c>
      <c r="F414" s="84" t="b">
        <v>0</v>
      </c>
      <c r="G414" s="84" t="b">
        <v>0</v>
      </c>
    </row>
    <row r="415" spans="1:7" ht="15">
      <c r="A415" s="84" t="s">
        <v>2017</v>
      </c>
      <c r="B415" s="84">
        <v>2</v>
      </c>
      <c r="C415" s="122">
        <v>0.002925525178920019</v>
      </c>
      <c r="D415" s="84" t="s">
        <v>1563</v>
      </c>
      <c r="E415" s="84" t="b">
        <v>0</v>
      </c>
      <c r="F415" s="84" t="b">
        <v>0</v>
      </c>
      <c r="G415" s="84" t="b">
        <v>0</v>
      </c>
    </row>
    <row r="416" spans="1:7" ht="15">
      <c r="A416" s="84" t="s">
        <v>2018</v>
      </c>
      <c r="B416" s="84">
        <v>2</v>
      </c>
      <c r="C416" s="122">
        <v>0.002925525178920019</v>
      </c>
      <c r="D416" s="84" t="s">
        <v>1563</v>
      </c>
      <c r="E416" s="84" t="b">
        <v>0</v>
      </c>
      <c r="F416" s="84" t="b">
        <v>0</v>
      </c>
      <c r="G416" s="84" t="b">
        <v>0</v>
      </c>
    </row>
    <row r="417" spans="1:7" ht="15">
      <c r="A417" s="84" t="s">
        <v>1948</v>
      </c>
      <c r="B417" s="84">
        <v>2</v>
      </c>
      <c r="C417" s="122">
        <v>0.002925525178920019</v>
      </c>
      <c r="D417" s="84" t="s">
        <v>1563</v>
      </c>
      <c r="E417" s="84" t="b">
        <v>0</v>
      </c>
      <c r="F417" s="84" t="b">
        <v>0</v>
      </c>
      <c r="G417" s="84" t="b">
        <v>0</v>
      </c>
    </row>
    <row r="418" spans="1:7" ht="15">
      <c r="A418" s="84" t="s">
        <v>1967</v>
      </c>
      <c r="B418" s="84">
        <v>2</v>
      </c>
      <c r="C418" s="122">
        <v>0.002925525178920019</v>
      </c>
      <c r="D418" s="84" t="s">
        <v>1563</v>
      </c>
      <c r="E418" s="84" t="b">
        <v>0</v>
      </c>
      <c r="F418" s="84" t="b">
        <v>0</v>
      </c>
      <c r="G418" s="84" t="b">
        <v>0</v>
      </c>
    </row>
    <row r="419" spans="1:7" ht="15">
      <c r="A419" s="84" t="s">
        <v>2010</v>
      </c>
      <c r="B419" s="84">
        <v>2</v>
      </c>
      <c r="C419" s="122">
        <v>0.002925525178920019</v>
      </c>
      <c r="D419" s="84" t="s">
        <v>1563</v>
      </c>
      <c r="E419" s="84" t="b">
        <v>0</v>
      </c>
      <c r="F419" s="84" t="b">
        <v>0</v>
      </c>
      <c r="G419" s="84" t="b">
        <v>0</v>
      </c>
    </row>
    <row r="420" spans="1:7" ht="15">
      <c r="A420" s="84" t="s">
        <v>2011</v>
      </c>
      <c r="B420" s="84">
        <v>2</v>
      </c>
      <c r="C420" s="122">
        <v>0.002925525178920019</v>
      </c>
      <c r="D420" s="84" t="s">
        <v>1563</v>
      </c>
      <c r="E420" s="84" t="b">
        <v>0</v>
      </c>
      <c r="F420" s="84" t="b">
        <v>0</v>
      </c>
      <c r="G420" s="84" t="b">
        <v>0</v>
      </c>
    </row>
    <row r="421" spans="1:7" ht="15">
      <c r="A421" s="84" t="s">
        <v>2012</v>
      </c>
      <c r="B421" s="84">
        <v>2</v>
      </c>
      <c r="C421" s="122">
        <v>0.002925525178920019</v>
      </c>
      <c r="D421" s="84" t="s">
        <v>1563</v>
      </c>
      <c r="E421" s="84" t="b">
        <v>1</v>
      </c>
      <c r="F421" s="84" t="b">
        <v>0</v>
      </c>
      <c r="G421" s="84" t="b">
        <v>0</v>
      </c>
    </row>
    <row r="422" spans="1:7" ht="15">
      <c r="A422" s="84" t="s">
        <v>2006</v>
      </c>
      <c r="B422" s="84">
        <v>2</v>
      </c>
      <c r="C422" s="122">
        <v>0.002925525178920019</v>
      </c>
      <c r="D422" s="84" t="s">
        <v>1563</v>
      </c>
      <c r="E422" s="84" t="b">
        <v>0</v>
      </c>
      <c r="F422" s="84" t="b">
        <v>0</v>
      </c>
      <c r="G422" s="84" t="b">
        <v>0</v>
      </c>
    </row>
    <row r="423" spans="1:7" ht="15">
      <c r="A423" s="84" t="s">
        <v>2007</v>
      </c>
      <c r="B423" s="84">
        <v>2</v>
      </c>
      <c r="C423" s="122">
        <v>0.002925525178920019</v>
      </c>
      <c r="D423" s="84" t="s">
        <v>1563</v>
      </c>
      <c r="E423" s="84" t="b">
        <v>0</v>
      </c>
      <c r="F423" s="84" t="b">
        <v>0</v>
      </c>
      <c r="G423" s="84" t="b">
        <v>0</v>
      </c>
    </row>
    <row r="424" spans="1:7" ht="15">
      <c r="A424" s="84" t="s">
        <v>2008</v>
      </c>
      <c r="B424" s="84">
        <v>2</v>
      </c>
      <c r="C424" s="122">
        <v>0.002925525178920019</v>
      </c>
      <c r="D424" s="84" t="s">
        <v>1563</v>
      </c>
      <c r="E424" s="84" t="b">
        <v>0</v>
      </c>
      <c r="F424" s="84" t="b">
        <v>0</v>
      </c>
      <c r="G424" s="84" t="b">
        <v>0</v>
      </c>
    </row>
    <row r="425" spans="1:7" ht="15">
      <c r="A425" s="84" t="s">
        <v>2009</v>
      </c>
      <c r="B425" s="84">
        <v>2</v>
      </c>
      <c r="C425" s="122">
        <v>0.002925525178920019</v>
      </c>
      <c r="D425" s="84" t="s">
        <v>1563</v>
      </c>
      <c r="E425" s="84" t="b">
        <v>0</v>
      </c>
      <c r="F425" s="84" t="b">
        <v>0</v>
      </c>
      <c r="G425" s="84" t="b">
        <v>0</v>
      </c>
    </row>
    <row r="426" spans="1:7" ht="15">
      <c r="A426" s="84" t="s">
        <v>2004</v>
      </c>
      <c r="B426" s="84">
        <v>2</v>
      </c>
      <c r="C426" s="122">
        <v>0.002925525178920019</v>
      </c>
      <c r="D426" s="84" t="s">
        <v>1563</v>
      </c>
      <c r="E426" s="84" t="b">
        <v>0</v>
      </c>
      <c r="F426" s="84" t="b">
        <v>0</v>
      </c>
      <c r="G426" s="84" t="b">
        <v>0</v>
      </c>
    </row>
    <row r="427" spans="1:7" ht="15">
      <c r="A427" s="84" t="s">
        <v>2005</v>
      </c>
      <c r="B427" s="84">
        <v>2</v>
      </c>
      <c r="C427" s="122">
        <v>0.002925525178920019</v>
      </c>
      <c r="D427" s="84" t="s">
        <v>1563</v>
      </c>
      <c r="E427" s="84" t="b">
        <v>0</v>
      </c>
      <c r="F427" s="84" t="b">
        <v>0</v>
      </c>
      <c r="G427" s="84" t="b">
        <v>0</v>
      </c>
    </row>
    <row r="428" spans="1:7" ht="15">
      <c r="A428" s="84" t="s">
        <v>1930</v>
      </c>
      <c r="B428" s="84">
        <v>2</v>
      </c>
      <c r="C428" s="122">
        <v>0.002925525178920019</v>
      </c>
      <c r="D428" s="84" t="s">
        <v>1563</v>
      </c>
      <c r="E428" s="84" t="b">
        <v>0</v>
      </c>
      <c r="F428" s="84" t="b">
        <v>0</v>
      </c>
      <c r="G428" s="84" t="b">
        <v>0</v>
      </c>
    </row>
    <row r="429" spans="1:7" ht="15">
      <c r="A429" s="84" t="s">
        <v>1666</v>
      </c>
      <c r="B429" s="84">
        <v>2</v>
      </c>
      <c r="C429" s="122">
        <v>0.002925525178920019</v>
      </c>
      <c r="D429" s="84" t="s">
        <v>1563</v>
      </c>
      <c r="E429" s="84" t="b">
        <v>1</v>
      </c>
      <c r="F429" s="84" t="b">
        <v>0</v>
      </c>
      <c r="G429" s="84" t="b">
        <v>0</v>
      </c>
    </row>
    <row r="430" spans="1:7" ht="15">
      <c r="A430" s="84" t="s">
        <v>1943</v>
      </c>
      <c r="B430" s="84">
        <v>2</v>
      </c>
      <c r="C430" s="122">
        <v>0.002925525178920019</v>
      </c>
      <c r="D430" s="84" t="s">
        <v>1563</v>
      </c>
      <c r="E430" s="84" t="b">
        <v>0</v>
      </c>
      <c r="F430" s="84" t="b">
        <v>0</v>
      </c>
      <c r="G430" s="84" t="b">
        <v>0</v>
      </c>
    </row>
    <row r="431" spans="1:7" ht="15">
      <c r="A431" s="84" t="s">
        <v>1973</v>
      </c>
      <c r="B431" s="84">
        <v>2</v>
      </c>
      <c r="C431" s="122">
        <v>0.002925525178920019</v>
      </c>
      <c r="D431" s="84" t="s">
        <v>1563</v>
      </c>
      <c r="E431" s="84" t="b">
        <v>0</v>
      </c>
      <c r="F431" s="84" t="b">
        <v>0</v>
      </c>
      <c r="G431" s="84" t="b">
        <v>0</v>
      </c>
    </row>
    <row r="432" spans="1:7" ht="15">
      <c r="A432" s="84" t="s">
        <v>1968</v>
      </c>
      <c r="B432" s="84">
        <v>2</v>
      </c>
      <c r="C432" s="122">
        <v>0.002925525178920019</v>
      </c>
      <c r="D432" s="84" t="s">
        <v>1563</v>
      </c>
      <c r="E432" s="84" t="b">
        <v>0</v>
      </c>
      <c r="F432" s="84" t="b">
        <v>0</v>
      </c>
      <c r="G432" s="84" t="b">
        <v>0</v>
      </c>
    </row>
    <row r="433" spans="1:7" ht="15">
      <c r="A433" s="84" t="s">
        <v>2002</v>
      </c>
      <c r="B433" s="84">
        <v>2</v>
      </c>
      <c r="C433" s="122">
        <v>0.002925525178920019</v>
      </c>
      <c r="D433" s="84" t="s">
        <v>1563</v>
      </c>
      <c r="E433" s="84" t="b">
        <v>0</v>
      </c>
      <c r="F433" s="84" t="b">
        <v>0</v>
      </c>
      <c r="G433" s="84" t="b">
        <v>0</v>
      </c>
    </row>
    <row r="434" spans="1:7" ht="15">
      <c r="A434" s="84" t="s">
        <v>1927</v>
      </c>
      <c r="B434" s="84">
        <v>2</v>
      </c>
      <c r="C434" s="122">
        <v>0.002925525178920019</v>
      </c>
      <c r="D434" s="84" t="s">
        <v>1563</v>
      </c>
      <c r="E434" s="84" t="b">
        <v>0</v>
      </c>
      <c r="F434" s="84" t="b">
        <v>0</v>
      </c>
      <c r="G434" s="84" t="b">
        <v>0</v>
      </c>
    </row>
    <row r="435" spans="1:7" ht="15">
      <c r="A435" s="84" t="s">
        <v>1994</v>
      </c>
      <c r="B435" s="84">
        <v>2</v>
      </c>
      <c r="C435" s="122">
        <v>0.002925525178920019</v>
      </c>
      <c r="D435" s="84" t="s">
        <v>1563</v>
      </c>
      <c r="E435" s="84" t="b">
        <v>0</v>
      </c>
      <c r="F435" s="84" t="b">
        <v>0</v>
      </c>
      <c r="G435" s="84" t="b">
        <v>0</v>
      </c>
    </row>
    <row r="436" spans="1:7" ht="15">
      <c r="A436" s="84" t="s">
        <v>1619</v>
      </c>
      <c r="B436" s="84">
        <v>2</v>
      </c>
      <c r="C436" s="122">
        <v>0.002925525178920019</v>
      </c>
      <c r="D436" s="84" t="s">
        <v>1563</v>
      </c>
      <c r="E436" s="84" t="b">
        <v>0</v>
      </c>
      <c r="F436" s="84" t="b">
        <v>0</v>
      </c>
      <c r="G436" s="84" t="b">
        <v>0</v>
      </c>
    </row>
    <row r="437" spans="1:7" ht="15">
      <c r="A437" s="84" t="s">
        <v>1995</v>
      </c>
      <c r="B437" s="84">
        <v>2</v>
      </c>
      <c r="C437" s="122">
        <v>0.002925525178920019</v>
      </c>
      <c r="D437" s="84" t="s">
        <v>1563</v>
      </c>
      <c r="E437" s="84" t="b">
        <v>0</v>
      </c>
      <c r="F437" s="84" t="b">
        <v>0</v>
      </c>
      <c r="G437" s="84" t="b">
        <v>0</v>
      </c>
    </row>
    <row r="438" spans="1:7" ht="15">
      <c r="A438" s="84" t="s">
        <v>1996</v>
      </c>
      <c r="B438" s="84">
        <v>2</v>
      </c>
      <c r="C438" s="122">
        <v>0.002925525178920019</v>
      </c>
      <c r="D438" s="84" t="s">
        <v>1563</v>
      </c>
      <c r="E438" s="84" t="b">
        <v>1</v>
      </c>
      <c r="F438" s="84" t="b">
        <v>0</v>
      </c>
      <c r="G438" s="84" t="b">
        <v>0</v>
      </c>
    </row>
    <row r="439" spans="1:7" ht="15">
      <c r="A439" s="84" t="s">
        <v>1997</v>
      </c>
      <c r="B439" s="84">
        <v>2</v>
      </c>
      <c r="C439" s="122">
        <v>0.002925525178920019</v>
      </c>
      <c r="D439" s="84" t="s">
        <v>1563</v>
      </c>
      <c r="E439" s="84" t="b">
        <v>0</v>
      </c>
      <c r="F439" s="84" t="b">
        <v>0</v>
      </c>
      <c r="G439" s="84" t="b">
        <v>0</v>
      </c>
    </row>
    <row r="440" spans="1:7" ht="15">
      <c r="A440" s="84" t="s">
        <v>1998</v>
      </c>
      <c r="B440" s="84">
        <v>2</v>
      </c>
      <c r="C440" s="122">
        <v>0.002925525178920019</v>
      </c>
      <c r="D440" s="84" t="s">
        <v>1563</v>
      </c>
      <c r="E440" s="84" t="b">
        <v>1</v>
      </c>
      <c r="F440" s="84" t="b">
        <v>0</v>
      </c>
      <c r="G440" s="84" t="b">
        <v>0</v>
      </c>
    </row>
    <row r="441" spans="1:7" ht="15">
      <c r="A441" s="84" t="s">
        <v>1999</v>
      </c>
      <c r="B441" s="84">
        <v>2</v>
      </c>
      <c r="C441" s="122">
        <v>0.002925525178920019</v>
      </c>
      <c r="D441" s="84" t="s">
        <v>1563</v>
      </c>
      <c r="E441" s="84" t="b">
        <v>0</v>
      </c>
      <c r="F441" s="84" t="b">
        <v>0</v>
      </c>
      <c r="G441" s="84" t="b">
        <v>0</v>
      </c>
    </row>
    <row r="442" spans="1:7" ht="15">
      <c r="A442" s="84" t="s">
        <v>2000</v>
      </c>
      <c r="B442" s="84">
        <v>2</v>
      </c>
      <c r="C442" s="122">
        <v>0.002925525178920019</v>
      </c>
      <c r="D442" s="84" t="s">
        <v>1563</v>
      </c>
      <c r="E442" s="84" t="b">
        <v>0</v>
      </c>
      <c r="F442" s="84" t="b">
        <v>0</v>
      </c>
      <c r="G442" s="84" t="b">
        <v>0</v>
      </c>
    </row>
    <row r="443" spans="1:7" ht="15">
      <c r="A443" s="84" t="s">
        <v>265</v>
      </c>
      <c r="B443" s="84">
        <v>2</v>
      </c>
      <c r="C443" s="122">
        <v>0.002925525178920019</v>
      </c>
      <c r="D443" s="84" t="s">
        <v>1563</v>
      </c>
      <c r="E443" s="84" t="b">
        <v>0</v>
      </c>
      <c r="F443" s="84" t="b">
        <v>0</v>
      </c>
      <c r="G443" s="84" t="b">
        <v>0</v>
      </c>
    </row>
    <row r="444" spans="1:7" ht="15">
      <c r="A444" s="84" t="s">
        <v>1989</v>
      </c>
      <c r="B444" s="84">
        <v>2</v>
      </c>
      <c r="C444" s="122">
        <v>0.002925525178920019</v>
      </c>
      <c r="D444" s="84" t="s">
        <v>1563</v>
      </c>
      <c r="E444" s="84" t="b">
        <v>0</v>
      </c>
      <c r="F444" s="84" t="b">
        <v>0</v>
      </c>
      <c r="G444" s="84" t="b">
        <v>0</v>
      </c>
    </row>
    <row r="445" spans="1:7" ht="15">
      <c r="A445" s="84" t="s">
        <v>1990</v>
      </c>
      <c r="B445" s="84">
        <v>2</v>
      </c>
      <c r="C445" s="122">
        <v>0.002925525178920019</v>
      </c>
      <c r="D445" s="84" t="s">
        <v>1563</v>
      </c>
      <c r="E445" s="84" t="b">
        <v>0</v>
      </c>
      <c r="F445" s="84" t="b">
        <v>0</v>
      </c>
      <c r="G445" s="84" t="b">
        <v>0</v>
      </c>
    </row>
    <row r="446" spans="1:7" ht="15">
      <c r="A446" s="84" t="s">
        <v>1991</v>
      </c>
      <c r="B446" s="84">
        <v>2</v>
      </c>
      <c r="C446" s="122">
        <v>0.002925525178920019</v>
      </c>
      <c r="D446" s="84" t="s">
        <v>1563</v>
      </c>
      <c r="E446" s="84" t="b">
        <v>0</v>
      </c>
      <c r="F446" s="84" t="b">
        <v>0</v>
      </c>
      <c r="G446" s="84" t="b">
        <v>0</v>
      </c>
    </row>
    <row r="447" spans="1:7" ht="15">
      <c r="A447" s="84" t="s">
        <v>1992</v>
      </c>
      <c r="B447" s="84">
        <v>2</v>
      </c>
      <c r="C447" s="122">
        <v>0.0034829881338533175</v>
      </c>
      <c r="D447" s="84" t="s">
        <v>1563</v>
      </c>
      <c r="E447" s="84" t="b">
        <v>0</v>
      </c>
      <c r="F447" s="84" t="b">
        <v>0</v>
      </c>
      <c r="G447" s="84" t="b">
        <v>0</v>
      </c>
    </row>
    <row r="448" spans="1:7" ht="15">
      <c r="A448" s="84" t="s">
        <v>1946</v>
      </c>
      <c r="B448" s="84">
        <v>2</v>
      </c>
      <c r="C448" s="122">
        <v>0.002925525178920019</v>
      </c>
      <c r="D448" s="84" t="s">
        <v>1563</v>
      </c>
      <c r="E448" s="84" t="b">
        <v>1</v>
      </c>
      <c r="F448" s="84" t="b">
        <v>0</v>
      </c>
      <c r="G448" s="84" t="b">
        <v>0</v>
      </c>
    </row>
    <row r="449" spans="1:7" ht="15">
      <c r="A449" s="84" t="s">
        <v>278</v>
      </c>
      <c r="B449" s="84">
        <v>2</v>
      </c>
      <c r="C449" s="122">
        <v>0.002925525178920019</v>
      </c>
      <c r="D449" s="84" t="s">
        <v>1563</v>
      </c>
      <c r="E449" s="84" t="b">
        <v>0</v>
      </c>
      <c r="F449" s="84" t="b">
        <v>0</v>
      </c>
      <c r="G449" s="84" t="b">
        <v>0</v>
      </c>
    </row>
    <row r="450" spans="1:7" ht="15">
      <c r="A450" s="84" t="s">
        <v>1993</v>
      </c>
      <c r="B450" s="84">
        <v>2</v>
      </c>
      <c r="C450" s="122">
        <v>0.002925525178920019</v>
      </c>
      <c r="D450" s="84" t="s">
        <v>1563</v>
      </c>
      <c r="E450" s="84" t="b">
        <v>0</v>
      </c>
      <c r="F450" s="84" t="b">
        <v>0</v>
      </c>
      <c r="G450" s="84" t="b">
        <v>0</v>
      </c>
    </row>
    <row r="451" spans="1:7" ht="15">
      <c r="A451" s="84" t="s">
        <v>279</v>
      </c>
      <c r="B451" s="84">
        <v>2</v>
      </c>
      <c r="C451" s="122">
        <v>0.002925525178920019</v>
      </c>
      <c r="D451" s="84" t="s">
        <v>1563</v>
      </c>
      <c r="E451" s="84" t="b">
        <v>0</v>
      </c>
      <c r="F451" s="84" t="b">
        <v>0</v>
      </c>
      <c r="G451" s="84" t="b">
        <v>0</v>
      </c>
    </row>
    <row r="452" spans="1:7" ht="15">
      <c r="A452" s="84" t="s">
        <v>269</v>
      </c>
      <c r="B452" s="84">
        <v>2</v>
      </c>
      <c r="C452" s="122">
        <v>0.002925525178920019</v>
      </c>
      <c r="D452" s="84" t="s">
        <v>1563</v>
      </c>
      <c r="E452" s="84" t="b">
        <v>0</v>
      </c>
      <c r="F452" s="84" t="b">
        <v>0</v>
      </c>
      <c r="G452" s="84" t="b">
        <v>0</v>
      </c>
    </row>
    <row r="453" spans="1:7" ht="15">
      <c r="A453" s="84" t="s">
        <v>1980</v>
      </c>
      <c r="B453" s="84">
        <v>2</v>
      </c>
      <c r="C453" s="122">
        <v>0.002925525178920019</v>
      </c>
      <c r="D453" s="84" t="s">
        <v>1563</v>
      </c>
      <c r="E453" s="84" t="b">
        <v>0</v>
      </c>
      <c r="F453" s="84" t="b">
        <v>0</v>
      </c>
      <c r="G453" s="84" t="b">
        <v>0</v>
      </c>
    </row>
    <row r="454" spans="1:7" ht="15">
      <c r="A454" s="84" t="s">
        <v>1983</v>
      </c>
      <c r="B454" s="84">
        <v>2</v>
      </c>
      <c r="C454" s="122">
        <v>0.002925525178920019</v>
      </c>
      <c r="D454" s="84" t="s">
        <v>1563</v>
      </c>
      <c r="E454" s="84" t="b">
        <v>0</v>
      </c>
      <c r="F454" s="84" t="b">
        <v>0</v>
      </c>
      <c r="G454" s="84" t="b">
        <v>0</v>
      </c>
    </row>
    <row r="455" spans="1:7" ht="15">
      <c r="A455" s="84" t="s">
        <v>1988</v>
      </c>
      <c r="B455" s="84">
        <v>2</v>
      </c>
      <c r="C455" s="122">
        <v>0.002925525178920019</v>
      </c>
      <c r="D455" s="84" t="s">
        <v>1563</v>
      </c>
      <c r="E455" s="84" t="b">
        <v>0</v>
      </c>
      <c r="F455" s="84" t="b">
        <v>0</v>
      </c>
      <c r="G455" s="84" t="b">
        <v>0</v>
      </c>
    </row>
    <row r="456" spans="1:7" ht="15">
      <c r="A456" s="84" t="s">
        <v>1984</v>
      </c>
      <c r="B456" s="84">
        <v>2</v>
      </c>
      <c r="C456" s="122">
        <v>0.002925525178920019</v>
      </c>
      <c r="D456" s="84" t="s">
        <v>1563</v>
      </c>
      <c r="E456" s="84" t="b">
        <v>0</v>
      </c>
      <c r="F456" s="84" t="b">
        <v>0</v>
      </c>
      <c r="G456" s="84" t="b">
        <v>0</v>
      </c>
    </row>
    <row r="457" spans="1:7" ht="15">
      <c r="A457" s="84" t="s">
        <v>1985</v>
      </c>
      <c r="B457" s="84">
        <v>2</v>
      </c>
      <c r="C457" s="122">
        <v>0.002925525178920019</v>
      </c>
      <c r="D457" s="84" t="s">
        <v>1563</v>
      </c>
      <c r="E457" s="84" t="b">
        <v>0</v>
      </c>
      <c r="F457" s="84" t="b">
        <v>0</v>
      </c>
      <c r="G457" s="84" t="b">
        <v>0</v>
      </c>
    </row>
    <row r="458" spans="1:7" ht="15">
      <c r="A458" s="84" t="s">
        <v>1986</v>
      </c>
      <c r="B458" s="84">
        <v>2</v>
      </c>
      <c r="C458" s="122">
        <v>0.002925525178920019</v>
      </c>
      <c r="D458" s="84" t="s">
        <v>1563</v>
      </c>
      <c r="E458" s="84" t="b">
        <v>0</v>
      </c>
      <c r="F458" s="84" t="b">
        <v>0</v>
      </c>
      <c r="G458" s="84" t="b">
        <v>0</v>
      </c>
    </row>
    <row r="459" spans="1:7" ht="15">
      <c r="A459" s="84" t="s">
        <v>1987</v>
      </c>
      <c r="B459" s="84">
        <v>2</v>
      </c>
      <c r="C459" s="122">
        <v>0.002925525178920019</v>
      </c>
      <c r="D459" s="84" t="s">
        <v>1563</v>
      </c>
      <c r="E459" s="84" t="b">
        <v>0</v>
      </c>
      <c r="F459" s="84" t="b">
        <v>0</v>
      </c>
      <c r="G459" s="84" t="b">
        <v>0</v>
      </c>
    </row>
    <row r="460" spans="1:7" ht="15">
      <c r="A460" s="84" t="s">
        <v>1974</v>
      </c>
      <c r="B460" s="84">
        <v>2</v>
      </c>
      <c r="C460" s="122">
        <v>0.002925525178920019</v>
      </c>
      <c r="D460" s="84" t="s">
        <v>1563</v>
      </c>
      <c r="E460" s="84" t="b">
        <v>1</v>
      </c>
      <c r="F460" s="84" t="b">
        <v>0</v>
      </c>
      <c r="G460" s="84" t="b">
        <v>0</v>
      </c>
    </row>
    <row r="461" spans="1:7" ht="15">
      <c r="A461" s="84" t="s">
        <v>1972</v>
      </c>
      <c r="B461" s="84">
        <v>2</v>
      </c>
      <c r="C461" s="122">
        <v>0.002925525178920019</v>
      </c>
      <c r="D461" s="84" t="s">
        <v>1563</v>
      </c>
      <c r="E461" s="84" t="b">
        <v>0</v>
      </c>
      <c r="F461" s="84" t="b">
        <v>0</v>
      </c>
      <c r="G461" s="84" t="b">
        <v>0</v>
      </c>
    </row>
    <row r="462" spans="1:7" ht="15">
      <c r="A462" s="84" t="s">
        <v>236</v>
      </c>
      <c r="B462" s="84">
        <v>2</v>
      </c>
      <c r="C462" s="122">
        <v>0.002925525178920019</v>
      </c>
      <c r="D462" s="84" t="s">
        <v>1563</v>
      </c>
      <c r="E462" s="84" t="b">
        <v>0</v>
      </c>
      <c r="F462" s="84" t="b">
        <v>0</v>
      </c>
      <c r="G462" s="84" t="b">
        <v>0</v>
      </c>
    </row>
    <row r="463" spans="1:7" ht="15">
      <c r="A463" s="84" t="s">
        <v>1945</v>
      </c>
      <c r="B463" s="84">
        <v>2</v>
      </c>
      <c r="C463" s="122">
        <v>0.002925525178920019</v>
      </c>
      <c r="D463" s="84" t="s">
        <v>1563</v>
      </c>
      <c r="E463" s="84" t="b">
        <v>1</v>
      </c>
      <c r="F463" s="84" t="b">
        <v>0</v>
      </c>
      <c r="G463" s="84" t="b">
        <v>0</v>
      </c>
    </row>
    <row r="464" spans="1:7" ht="15">
      <c r="A464" s="84" t="s">
        <v>293</v>
      </c>
      <c r="B464" s="84">
        <v>2</v>
      </c>
      <c r="C464" s="122">
        <v>0.002925525178920019</v>
      </c>
      <c r="D464" s="84" t="s">
        <v>1563</v>
      </c>
      <c r="E464" s="84" t="b">
        <v>0</v>
      </c>
      <c r="F464" s="84" t="b">
        <v>0</v>
      </c>
      <c r="G464" s="84" t="b">
        <v>0</v>
      </c>
    </row>
    <row r="465" spans="1:7" ht="15">
      <c r="A465" s="84" t="s">
        <v>1944</v>
      </c>
      <c r="B465" s="84">
        <v>2</v>
      </c>
      <c r="C465" s="122">
        <v>0.002925525178920019</v>
      </c>
      <c r="D465" s="84" t="s">
        <v>1563</v>
      </c>
      <c r="E465" s="84" t="b">
        <v>0</v>
      </c>
      <c r="F465" s="84" t="b">
        <v>0</v>
      </c>
      <c r="G465" s="84" t="b">
        <v>0</v>
      </c>
    </row>
    <row r="466" spans="1:7" ht="15">
      <c r="A466" s="84" t="s">
        <v>1941</v>
      </c>
      <c r="B466" s="84">
        <v>2</v>
      </c>
      <c r="C466" s="122">
        <v>0.002925525178920019</v>
      </c>
      <c r="D466" s="84" t="s">
        <v>1563</v>
      </c>
      <c r="E466" s="84" t="b">
        <v>0</v>
      </c>
      <c r="F466" s="84" t="b">
        <v>0</v>
      </c>
      <c r="G466" s="84" t="b">
        <v>0</v>
      </c>
    </row>
    <row r="467" spans="1:7" ht="15">
      <c r="A467" s="84" t="s">
        <v>294</v>
      </c>
      <c r="B467" s="84">
        <v>2</v>
      </c>
      <c r="C467" s="122">
        <v>0.002925525178920019</v>
      </c>
      <c r="D467" s="84" t="s">
        <v>1563</v>
      </c>
      <c r="E467" s="84" t="b">
        <v>0</v>
      </c>
      <c r="F467" s="84" t="b">
        <v>0</v>
      </c>
      <c r="G467" s="84" t="b">
        <v>0</v>
      </c>
    </row>
    <row r="468" spans="1:7" ht="15">
      <c r="A468" s="84" t="s">
        <v>1942</v>
      </c>
      <c r="B468" s="84">
        <v>2</v>
      </c>
      <c r="C468" s="122">
        <v>0.002925525178920019</v>
      </c>
      <c r="D468" s="84" t="s">
        <v>1563</v>
      </c>
      <c r="E468" s="84" t="b">
        <v>0</v>
      </c>
      <c r="F468" s="84" t="b">
        <v>0</v>
      </c>
      <c r="G468" s="84" t="b">
        <v>0</v>
      </c>
    </row>
    <row r="469" spans="1:7" ht="15">
      <c r="A469" s="84" t="s">
        <v>1966</v>
      </c>
      <c r="B469" s="84">
        <v>2</v>
      </c>
      <c r="C469" s="122">
        <v>0.0034829881338533175</v>
      </c>
      <c r="D469" s="84" t="s">
        <v>1563</v>
      </c>
      <c r="E469" s="84" t="b">
        <v>0</v>
      </c>
      <c r="F469" s="84" t="b">
        <v>0</v>
      </c>
      <c r="G469" s="84" t="b">
        <v>0</v>
      </c>
    </row>
    <row r="470" spans="1:7" ht="15">
      <c r="A470" s="84" t="s">
        <v>1953</v>
      </c>
      <c r="B470" s="84">
        <v>2</v>
      </c>
      <c r="C470" s="122">
        <v>0.002925525178920019</v>
      </c>
      <c r="D470" s="84" t="s">
        <v>1563</v>
      </c>
      <c r="E470" s="84" t="b">
        <v>0</v>
      </c>
      <c r="F470" s="84" t="b">
        <v>0</v>
      </c>
      <c r="G470" s="84" t="b">
        <v>0</v>
      </c>
    </row>
    <row r="471" spans="1:7" ht="15">
      <c r="A471" s="84" t="s">
        <v>1954</v>
      </c>
      <c r="B471" s="84">
        <v>2</v>
      </c>
      <c r="C471" s="122">
        <v>0.002925525178920019</v>
      </c>
      <c r="D471" s="84" t="s">
        <v>1563</v>
      </c>
      <c r="E471" s="84" t="b">
        <v>0</v>
      </c>
      <c r="F471" s="84" t="b">
        <v>0</v>
      </c>
      <c r="G471" s="84" t="b">
        <v>0</v>
      </c>
    </row>
    <row r="472" spans="1:7" ht="15">
      <c r="A472" s="84" t="s">
        <v>1955</v>
      </c>
      <c r="B472" s="84">
        <v>2</v>
      </c>
      <c r="C472" s="122">
        <v>0.002925525178920019</v>
      </c>
      <c r="D472" s="84" t="s">
        <v>1563</v>
      </c>
      <c r="E472" s="84" t="b">
        <v>1</v>
      </c>
      <c r="F472" s="84" t="b">
        <v>0</v>
      </c>
      <c r="G472" s="84" t="b">
        <v>0</v>
      </c>
    </row>
    <row r="473" spans="1:7" ht="15">
      <c r="A473" s="84" t="s">
        <v>1956</v>
      </c>
      <c r="B473" s="84">
        <v>2</v>
      </c>
      <c r="C473" s="122">
        <v>0.002925525178920019</v>
      </c>
      <c r="D473" s="84" t="s">
        <v>1563</v>
      </c>
      <c r="E473" s="84" t="b">
        <v>0</v>
      </c>
      <c r="F473" s="84" t="b">
        <v>0</v>
      </c>
      <c r="G473" s="84" t="b">
        <v>0</v>
      </c>
    </row>
    <row r="474" spans="1:7" ht="15">
      <c r="A474" s="84" t="s">
        <v>1615</v>
      </c>
      <c r="B474" s="84">
        <v>2</v>
      </c>
      <c r="C474" s="122">
        <v>0.002925525178920019</v>
      </c>
      <c r="D474" s="84" t="s">
        <v>1563</v>
      </c>
      <c r="E474" s="84" t="b">
        <v>0</v>
      </c>
      <c r="F474" s="84" t="b">
        <v>0</v>
      </c>
      <c r="G474" s="84" t="b">
        <v>0</v>
      </c>
    </row>
    <row r="475" spans="1:7" ht="15">
      <c r="A475" s="84" t="s">
        <v>1957</v>
      </c>
      <c r="B475" s="84">
        <v>2</v>
      </c>
      <c r="C475" s="122">
        <v>0.002925525178920019</v>
      </c>
      <c r="D475" s="84" t="s">
        <v>1563</v>
      </c>
      <c r="E475" s="84" t="b">
        <v>1</v>
      </c>
      <c r="F475" s="84" t="b">
        <v>0</v>
      </c>
      <c r="G475" s="84" t="b">
        <v>0</v>
      </c>
    </row>
    <row r="476" spans="1:7" ht="15">
      <c r="A476" s="84" t="s">
        <v>1949</v>
      </c>
      <c r="B476" s="84">
        <v>2</v>
      </c>
      <c r="C476" s="122">
        <v>0.002925525178920019</v>
      </c>
      <c r="D476" s="84" t="s">
        <v>1563</v>
      </c>
      <c r="E476" s="84" t="b">
        <v>0</v>
      </c>
      <c r="F476" s="84" t="b">
        <v>0</v>
      </c>
      <c r="G476" s="84" t="b">
        <v>0</v>
      </c>
    </row>
    <row r="477" spans="1:7" ht="15">
      <c r="A477" s="84" t="s">
        <v>1950</v>
      </c>
      <c r="B477" s="84">
        <v>2</v>
      </c>
      <c r="C477" s="122">
        <v>0.002925525178920019</v>
      </c>
      <c r="D477" s="84" t="s">
        <v>1563</v>
      </c>
      <c r="E477" s="84" t="b">
        <v>0</v>
      </c>
      <c r="F477" s="84" t="b">
        <v>0</v>
      </c>
      <c r="G477" s="84" t="b">
        <v>0</v>
      </c>
    </row>
    <row r="478" spans="1:7" ht="15">
      <c r="A478" s="84" t="s">
        <v>1951</v>
      </c>
      <c r="B478" s="84">
        <v>2</v>
      </c>
      <c r="C478" s="122">
        <v>0.002925525178920019</v>
      </c>
      <c r="D478" s="84" t="s">
        <v>1563</v>
      </c>
      <c r="E478" s="84" t="b">
        <v>0</v>
      </c>
      <c r="F478" s="84" t="b">
        <v>0</v>
      </c>
      <c r="G478" s="84" t="b">
        <v>0</v>
      </c>
    </row>
    <row r="479" spans="1:7" ht="15">
      <c r="A479" s="84" t="s">
        <v>1952</v>
      </c>
      <c r="B479" s="84">
        <v>2</v>
      </c>
      <c r="C479" s="122">
        <v>0.002925525178920019</v>
      </c>
      <c r="D479" s="84" t="s">
        <v>1563</v>
      </c>
      <c r="E479" s="84" t="b">
        <v>0</v>
      </c>
      <c r="F479" s="84" t="b">
        <v>0</v>
      </c>
      <c r="G479" s="84" t="b">
        <v>0</v>
      </c>
    </row>
    <row r="480" spans="1:7" ht="15">
      <c r="A480" s="84" t="s">
        <v>1969</v>
      </c>
      <c r="B480" s="84">
        <v>2</v>
      </c>
      <c r="C480" s="122">
        <v>0.0034829881338533175</v>
      </c>
      <c r="D480" s="84" t="s">
        <v>1563</v>
      </c>
      <c r="E480" s="84" t="b">
        <v>0</v>
      </c>
      <c r="F480" s="84" t="b">
        <v>0</v>
      </c>
      <c r="G480" s="84" t="b">
        <v>0</v>
      </c>
    </row>
    <row r="481" spans="1:7" ht="15">
      <c r="A481" s="84" t="s">
        <v>1970</v>
      </c>
      <c r="B481" s="84">
        <v>2</v>
      </c>
      <c r="C481" s="122">
        <v>0.0034829881338533175</v>
      </c>
      <c r="D481" s="84" t="s">
        <v>1563</v>
      </c>
      <c r="E481" s="84" t="b">
        <v>0</v>
      </c>
      <c r="F481" s="84" t="b">
        <v>0</v>
      </c>
      <c r="G481" s="84" t="b">
        <v>0</v>
      </c>
    </row>
    <row r="482" spans="1:7" ht="15">
      <c r="A482" s="84" t="s">
        <v>250</v>
      </c>
      <c r="B482" s="84">
        <v>8</v>
      </c>
      <c r="C482" s="122">
        <v>0.004698667297360311</v>
      </c>
      <c r="D482" s="84" t="s">
        <v>1564</v>
      </c>
      <c r="E482" s="84" t="b">
        <v>0</v>
      </c>
      <c r="F482" s="84" t="b">
        <v>0</v>
      </c>
      <c r="G482" s="84" t="b">
        <v>0</v>
      </c>
    </row>
    <row r="483" spans="1:7" ht="15">
      <c r="A483" s="84" t="s">
        <v>249</v>
      </c>
      <c r="B483" s="84">
        <v>8</v>
      </c>
      <c r="C483" s="122">
        <v>0.004698667297360311</v>
      </c>
      <c r="D483" s="84" t="s">
        <v>1564</v>
      </c>
      <c r="E483" s="84" t="b">
        <v>0</v>
      </c>
      <c r="F483" s="84" t="b">
        <v>0</v>
      </c>
      <c r="G483" s="84" t="b">
        <v>0</v>
      </c>
    </row>
    <row r="484" spans="1:7" ht="15">
      <c r="A484" s="84" t="s">
        <v>241</v>
      </c>
      <c r="B484" s="84">
        <v>8</v>
      </c>
      <c r="C484" s="122">
        <v>0.004698667297360311</v>
      </c>
      <c r="D484" s="84" t="s">
        <v>1564</v>
      </c>
      <c r="E484" s="84" t="b">
        <v>0</v>
      </c>
      <c r="F484" s="84" t="b">
        <v>0</v>
      </c>
      <c r="G484" s="84" t="b">
        <v>0</v>
      </c>
    </row>
    <row r="485" spans="1:7" ht="15">
      <c r="A485" s="84" t="s">
        <v>467</v>
      </c>
      <c r="B485" s="84">
        <v>7</v>
      </c>
      <c r="C485" s="122">
        <v>0.006571598302425469</v>
      </c>
      <c r="D485" s="84" t="s">
        <v>1564</v>
      </c>
      <c r="E485" s="84" t="b">
        <v>0</v>
      </c>
      <c r="F485" s="84" t="b">
        <v>0</v>
      </c>
      <c r="G485" s="84" t="b">
        <v>0</v>
      </c>
    </row>
    <row r="486" spans="1:7" ht="15">
      <c r="A486" s="84" t="s">
        <v>227</v>
      </c>
      <c r="B486" s="84">
        <v>6</v>
      </c>
      <c r="C486" s="122">
        <v>0.008067227258776595</v>
      </c>
      <c r="D486" s="84" t="s">
        <v>1564</v>
      </c>
      <c r="E486" s="84" t="b">
        <v>0</v>
      </c>
      <c r="F486" s="84" t="b">
        <v>0</v>
      </c>
      <c r="G486" s="84" t="b">
        <v>0</v>
      </c>
    </row>
    <row r="487" spans="1:7" ht="15">
      <c r="A487" s="84" t="s">
        <v>1645</v>
      </c>
      <c r="B487" s="84">
        <v>6</v>
      </c>
      <c r="C487" s="122">
        <v>0.008067227258776595</v>
      </c>
      <c r="D487" s="84" t="s">
        <v>1564</v>
      </c>
      <c r="E487" s="84" t="b">
        <v>0</v>
      </c>
      <c r="F487" s="84" t="b">
        <v>0</v>
      </c>
      <c r="G487" s="84" t="b">
        <v>0</v>
      </c>
    </row>
    <row r="488" spans="1:7" ht="15">
      <c r="A488" s="84" t="s">
        <v>468</v>
      </c>
      <c r="B488" s="84">
        <v>6</v>
      </c>
      <c r="C488" s="122">
        <v>0.008067227258776595</v>
      </c>
      <c r="D488" s="84" t="s">
        <v>1564</v>
      </c>
      <c r="E488" s="84" t="b">
        <v>0</v>
      </c>
      <c r="F488" s="84" t="b">
        <v>0</v>
      </c>
      <c r="G488" s="84" t="b">
        <v>0</v>
      </c>
    </row>
    <row r="489" spans="1:7" ht="15">
      <c r="A489" s="84" t="s">
        <v>1646</v>
      </c>
      <c r="B489" s="84">
        <v>6</v>
      </c>
      <c r="C489" s="122">
        <v>0.008067227258776595</v>
      </c>
      <c r="D489" s="84" t="s">
        <v>1564</v>
      </c>
      <c r="E489" s="84" t="b">
        <v>0</v>
      </c>
      <c r="F489" s="84" t="b">
        <v>0</v>
      </c>
      <c r="G489" s="84" t="b">
        <v>0</v>
      </c>
    </row>
    <row r="490" spans="1:7" ht="15">
      <c r="A490" s="84" t="s">
        <v>1647</v>
      </c>
      <c r="B490" s="84">
        <v>6</v>
      </c>
      <c r="C490" s="122">
        <v>0.008067227258776595</v>
      </c>
      <c r="D490" s="84" t="s">
        <v>1564</v>
      </c>
      <c r="E490" s="84" t="b">
        <v>0</v>
      </c>
      <c r="F490" s="84" t="b">
        <v>0</v>
      </c>
      <c r="G490" s="84" t="b">
        <v>0</v>
      </c>
    </row>
    <row r="491" spans="1:7" ht="15">
      <c r="A491" s="84" t="s">
        <v>1648</v>
      </c>
      <c r="B491" s="84">
        <v>6</v>
      </c>
      <c r="C491" s="122">
        <v>0.008067227258776595</v>
      </c>
      <c r="D491" s="84" t="s">
        <v>1564</v>
      </c>
      <c r="E491" s="84" t="b">
        <v>0</v>
      </c>
      <c r="F491" s="84" t="b">
        <v>0</v>
      </c>
      <c r="G491" s="84" t="b">
        <v>0</v>
      </c>
    </row>
    <row r="492" spans="1:7" ht="15">
      <c r="A492" s="84" t="s">
        <v>1847</v>
      </c>
      <c r="B492" s="84">
        <v>6</v>
      </c>
      <c r="C492" s="122">
        <v>0.008067227258776595</v>
      </c>
      <c r="D492" s="84" t="s">
        <v>1564</v>
      </c>
      <c r="E492" s="84" t="b">
        <v>0</v>
      </c>
      <c r="F492" s="84" t="b">
        <v>0</v>
      </c>
      <c r="G492" s="84" t="b">
        <v>0</v>
      </c>
    </row>
    <row r="493" spans="1:7" ht="15">
      <c r="A493" s="84" t="s">
        <v>1848</v>
      </c>
      <c r="B493" s="84">
        <v>6</v>
      </c>
      <c r="C493" s="122">
        <v>0.008067227258776595</v>
      </c>
      <c r="D493" s="84" t="s">
        <v>1564</v>
      </c>
      <c r="E493" s="84" t="b">
        <v>0</v>
      </c>
      <c r="F493" s="84" t="b">
        <v>0</v>
      </c>
      <c r="G493" s="84" t="b">
        <v>0</v>
      </c>
    </row>
    <row r="494" spans="1:7" ht="15">
      <c r="A494" s="84" t="s">
        <v>1849</v>
      </c>
      <c r="B494" s="84">
        <v>6</v>
      </c>
      <c r="C494" s="122">
        <v>0.008067227258776595</v>
      </c>
      <c r="D494" s="84" t="s">
        <v>1564</v>
      </c>
      <c r="E494" s="84" t="b">
        <v>0</v>
      </c>
      <c r="F494" s="84" t="b">
        <v>0</v>
      </c>
      <c r="G494" s="84" t="b">
        <v>0</v>
      </c>
    </row>
    <row r="495" spans="1:7" ht="15">
      <c r="A495" s="84" t="s">
        <v>1842</v>
      </c>
      <c r="B495" s="84">
        <v>6</v>
      </c>
      <c r="C495" s="122">
        <v>0.008067227258776595</v>
      </c>
      <c r="D495" s="84" t="s">
        <v>1564</v>
      </c>
      <c r="E495" s="84" t="b">
        <v>0</v>
      </c>
      <c r="F495" s="84" t="b">
        <v>0</v>
      </c>
      <c r="G495" s="84" t="b">
        <v>0</v>
      </c>
    </row>
    <row r="496" spans="1:7" ht="15">
      <c r="A496" s="84" t="s">
        <v>1850</v>
      </c>
      <c r="B496" s="84">
        <v>6</v>
      </c>
      <c r="C496" s="122">
        <v>0.008067227258776595</v>
      </c>
      <c r="D496" s="84" t="s">
        <v>1564</v>
      </c>
      <c r="E496" s="84" t="b">
        <v>0</v>
      </c>
      <c r="F496" s="84" t="b">
        <v>0</v>
      </c>
      <c r="G496" s="84" t="b">
        <v>0</v>
      </c>
    </row>
    <row r="497" spans="1:7" ht="15">
      <c r="A497" s="84" t="s">
        <v>1851</v>
      </c>
      <c r="B497" s="84">
        <v>6</v>
      </c>
      <c r="C497" s="122">
        <v>0.008067227258776595</v>
      </c>
      <c r="D497" s="84" t="s">
        <v>1564</v>
      </c>
      <c r="E497" s="84" t="b">
        <v>1</v>
      </c>
      <c r="F497" s="84" t="b">
        <v>0</v>
      </c>
      <c r="G497" s="84" t="b">
        <v>0</v>
      </c>
    </row>
    <row r="498" spans="1:7" ht="15">
      <c r="A498" s="84" t="s">
        <v>1835</v>
      </c>
      <c r="B498" s="84">
        <v>6</v>
      </c>
      <c r="C498" s="122">
        <v>0.008067227258776595</v>
      </c>
      <c r="D498" s="84" t="s">
        <v>1564</v>
      </c>
      <c r="E498" s="84" t="b">
        <v>0</v>
      </c>
      <c r="F498" s="84" t="b">
        <v>0</v>
      </c>
      <c r="G498" s="84" t="b">
        <v>0</v>
      </c>
    </row>
    <row r="499" spans="1:7" ht="15">
      <c r="A499" s="84" t="s">
        <v>232</v>
      </c>
      <c r="B499" s="84">
        <v>5</v>
      </c>
      <c r="C499" s="122">
        <v>0.015844810463040534</v>
      </c>
      <c r="D499" s="84" t="s">
        <v>1564</v>
      </c>
      <c r="E499" s="84" t="b">
        <v>0</v>
      </c>
      <c r="F499" s="84" t="b">
        <v>0</v>
      </c>
      <c r="G499" s="84" t="b">
        <v>0</v>
      </c>
    </row>
    <row r="500" spans="1:7" ht="15">
      <c r="A500" s="84" t="s">
        <v>257</v>
      </c>
      <c r="B500" s="84">
        <v>3</v>
      </c>
      <c r="C500" s="122">
        <v>0.00950688627782432</v>
      </c>
      <c r="D500" s="84" t="s">
        <v>1564</v>
      </c>
      <c r="E500" s="84" t="b">
        <v>0</v>
      </c>
      <c r="F500" s="84" t="b">
        <v>0</v>
      </c>
      <c r="G500" s="84" t="b">
        <v>0</v>
      </c>
    </row>
    <row r="501" spans="1:7" ht="15">
      <c r="A501" s="84" t="s">
        <v>256</v>
      </c>
      <c r="B501" s="84">
        <v>3</v>
      </c>
      <c r="C501" s="122">
        <v>0.00950688627782432</v>
      </c>
      <c r="D501" s="84" t="s">
        <v>1564</v>
      </c>
      <c r="E501" s="84" t="b">
        <v>0</v>
      </c>
      <c r="F501" s="84" t="b">
        <v>0</v>
      </c>
      <c r="G501" s="84" t="b">
        <v>0</v>
      </c>
    </row>
    <row r="502" spans="1:7" ht="15">
      <c r="A502" s="84" t="s">
        <v>255</v>
      </c>
      <c r="B502" s="84">
        <v>3</v>
      </c>
      <c r="C502" s="122">
        <v>0.00950688627782432</v>
      </c>
      <c r="D502" s="84" t="s">
        <v>1564</v>
      </c>
      <c r="E502" s="84" t="b">
        <v>0</v>
      </c>
      <c r="F502" s="84" t="b">
        <v>0</v>
      </c>
      <c r="G502" s="84" t="b">
        <v>0</v>
      </c>
    </row>
    <row r="503" spans="1:7" ht="15">
      <c r="A503" s="84" t="s">
        <v>230</v>
      </c>
      <c r="B503" s="84">
        <v>3</v>
      </c>
      <c r="C503" s="122">
        <v>0.00950688627782432</v>
      </c>
      <c r="D503" s="84" t="s">
        <v>1564</v>
      </c>
      <c r="E503" s="84" t="b">
        <v>0</v>
      </c>
      <c r="F503" s="84" t="b">
        <v>0</v>
      </c>
      <c r="G503" s="84" t="b">
        <v>0</v>
      </c>
    </row>
    <row r="504" spans="1:7" ht="15">
      <c r="A504" s="84" t="s">
        <v>228</v>
      </c>
      <c r="B504" s="84">
        <v>3</v>
      </c>
      <c r="C504" s="122">
        <v>0.00950688627782432</v>
      </c>
      <c r="D504" s="84" t="s">
        <v>1564</v>
      </c>
      <c r="E504" s="84" t="b">
        <v>0</v>
      </c>
      <c r="F504" s="84" t="b">
        <v>0</v>
      </c>
      <c r="G504" s="84" t="b">
        <v>0</v>
      </c>
    </row>
    <row r="505" spans="1:7" ht="15">
      <c r="A505" s="84" t="s">
        <v>1905</v>
      </c>
      <c r="B505" s="84">
        <v>2</v>
      </c>
      <c r="C505" s="122">
        <v>0.00847236368892144</v>
      </c>
      <c r="D505" s="84" t="s">
        <v>1564</v>
      </c>
      <c r="E505" s="84" t="b">
        <v>0</v>
      </c>
      <c r="F505" s="84" t="b">
        <v>0</v>
      </c>
      <c r="G505" s="84" t="b">
        <v>0</v>
      </c>
    </row>
    <row r="506" spans="1:7" ht="15">
      <c r="A506" s="84" t="s">
        <v>1894</v>
      </c>
      <c r="B506" s="84">
        <v>2</v>
      </c>
      <c r="C506" s="122">
        <v>0.00847236368892144</v>
      </c>
      <c r="D506" s="84" t="s">
        <v>1564</v>
      </c>
      <c r="E506" s="84" t="b">
        <v>0</v>
      </c>
      <c r="F506" s="84" t="b">
        <v>0</v>
      </c>
      <c r="G506" s="84" t="b">
        <v>0</v>
      </c>
    </row>
    <row r="507" spans="1:7" ht="15">
      <c r="A507" s="84" t="s">
        <v>1837</v>
      </c>
      <c r="B507" s="84">
        <v>2</v>
      </c>
      <c r="C507" s="122">
        <v>0.00847236368892144</v>
      </c>
      <c r="D507" s="84" t="s">
        <v>1564</v>
      </c>
      <c r="E507" s="84" t="b">
        <v>1</v>
      </c>
      <c r="F507" s="84" t="b">
        <v>0</v>
      </c>
      <c r="G507" s="84" t="b">
        <v>0</v>
      </c>
    </row>
    <row r="508" spans="1:7" ht="15">
      <c r="A508" s="84" t="s">
        <v>1870</v>
      </c>
      <c r="B508" s="84">
        <v>2</v>
      </c>
      <c r="C508" s="122">
        <v>0.00847236368892144</v>
      </c>
      <c r="D508" s="84" t="s">
        <v>1564</v>
      </c>
      <c r="E508" s="84" t="b">
        <v>0</v>
      </c>
      <c r="F508" s="84" t="b">
        <v>0</v>
      </c>
      <c r="G508" s="84" t="b">
        <v>0</v>
      </c>
    </row>
    <row r="509" spans="1:7" ht="15">
      <c r="A509" s="84" t="s">
        <v>1852</v>
      </c>
      <c r="B509" s="84">
        <v>2</v>
      </c>
      <c r="C509" s="122">
        <v>0.00847236368892144</v>
      </c>
      <c r="D509" s="84" t="s">
        <v>1564</v>
      </c>
      <c r="E509" s="84" t="b">
        <v>0</v>
      </c>
      <c r="F509" s="84" t="b">
        <v>0</v>
      </c>
      <c r="G509" s="84" t="b">
        <v>0</v>
      </c>
    </row>
    <row r="510" spans="1:7" ht="15">
      <c r="A510" s="84" t="s">
        <v>1906</v>
      </c>
      <c r="B510" s="84">
        <v>2</v>
      </c>
      <c r="C510" s="122">
        <v>0.00847236368892144</v>
      </c>
      <c r="D510" s="84" t="s">
        <v>1564</v>
      </c>
      <c r="E510" s="84" t="b">
        <v>0</v>
      </c>
      <c r="F510" s="84" t="b">
        <v>0</v>
      </c>
      <c r="G510" s="84" t="b">
        <v>0</v>
      </c>
    </row>
    <row r="511" spans="1:7" ht="15">
      <c r="A511" s="84" t="s">
        <v>1861</v>
      </c>
      <c r="B511" s="84">
        <v>2</v>
      </c>
      <c r="C511" s="122">
        <v>0.00847236368892144</v>
      </c>
      <c r="D511" s="84" t="s">
        <v>1564</v>
      </c>
      <c r="E511" s="84" t="b">
        <v>0</v>
      </c>
      <c r="F511" s="84" t="b">
        <v>0</v>
      </c>
      <c r="G511" s="84" t="b">
        <v>0</v>
      </c>
    </row>
    <row r="512" spans="1:7" ht="15">
      <c r="A512" s="84" t="s">
        <v>1853</v>
      </c>
      <c r="B512" s="84">
        <v>2</v>
      </c>
      <c r="C512" s="122">
        <v>0.00847236368892144</v>
      </c>
      <c r="D512" s="84" t="s">
        <v>1564</v>
      </c>
      <c r="E512" s="84" t="b">
        <v>1</v>
      </c>
      <c r="F512" s="84" t="b">
        <v>0</v>
      </c>
      <c r="G512" s="84" t="b">
        <v>0</v>
      </c>
    </row>
    <row r="513" spans="1:7" ht="15">
      <c r="A513" s="84" t="s">
        <v>1907</v>
      </c>
      <c r="B513" s="84">
        <v>2</v>
      </c>
      <c r="C513" s="122">
        <v>0.00847236368892144</v>
      </c>
      <c r="D513" s="84" t="s">
        <v>1564</v>
      </c>
      <c r="E513" s="84" t="b">
        <v>0</v>
      </c>
      <c r="F513" s="84" t="b">
        <v>0</v>
      </c>
      <c r="G513" s="84" t="b">
        <v>0</v>
      </c>
    </row>
    <row r="514" spans="1:7" ht="15">
      <c r="A514" s="84" t="s">
        <v>1843</v>
      </c>
      <c r="B514" s="84">
        <v>2</v>
      </c>
      <c r="C514" s="122">
        <v>0.00847236368892144</v>
      </c>
      <c r="D514" s="84" t="s">
        <v>1564</v>
      </c>
      <c r="E514" s="84" t="b">
        <v>1</v>
      </c>
      <c r="F514" s="84" t="b">
        <v>0</v>
      </c>
      <c r="G514" s="84" t="b">
        <v>0</v>
      </c>
    </row>
    <row r="515" spans="1:7" ht="15">
      <c r="A515" s="84" t="s">
        <v>495</v>
      </c>
      <c r="B515" s="84">
        <v>2</v>
      </c>
      <c r="C515" s="122">
        <v>0.00847236368892144</v>
      </c>
      <c r="D515" s="84" t="s">
        <v>1564</v>
      </c>
      <c r="E515" s="84" t="b">
        <v>0</v>
      </c>
      <c r="F515" s="84" t="b">
        <v>0</v>
      </c>
      <c r="G515" s="84" t="b">
        <v>0</v>
      </c>
    </row>
    <row r="516" spans="1:7" ht="15">
      <c r="A516" s="84" t="s">
        <v>254</v>
      </c>
      <c r="B516" s="84">
        <v>2</v>
      </c>
      <c r="C516" s="122">
        <v>0.00847236368892144</v>
      </c>
      <c r="D516" s="84" t="s">
        <v>1564</v>
      </c>
      <c r="E516" s="84" t="b">
        <v>0</v>
      </c>
      <c r="F516" s="84" t="b">
        <v>0</v>
      </c>
      <c r="G516" s="84" t="b">
        <v>0</v>
      </c>
    </row>
    <row r="517" spans="1:7" ht="15">
      <c r="A517" s="84" t="s">
        <v>232</v>
      </c>
      <c r="B517" s="84">
        <v>16</v>
      </c>
      <c r="C517" s="122">
        <v>0.0021991356607297765</v>
      </c>
      <c r="D517" s="84" t="s">
        <v>1565</v>
      </c>
      <c r="E517" s="84" t="b">
        <v>0</v>
      </c>
      <c r="F517" s="84" t="b">
        <v>0</v>
      </c>
      <c r="G517" s="84" t="b">
        <v>0</v>
      </c>
    </row>
    <row r="518" spans="1:7" ht="15">
      <c r="A518" s="84" t="s">
        <v>243</v>
      </c>
      <c r="B518" s="84">
        <v>8</v>
      </c>
      <c r="C518" s="122">
        <v>0.01001839530509129</v>
      </c>
      <c r="D518" s="84" t="s">
        <v>1565</v>
      </c>
      <c r="E518" s="84" t="b">
        <v>0</v>
      </c>
      <c r="F518" s="84" t="b">
        <v>0</v>
      </c>
      <c r="G518" s="84" t="b">
        <v>0</v>
      </c>
    </row>
    <row r="519" spans="1:7" ht="15">
      <c r="A519" s="84" t="s">
        <v>1650</v>
      </c>
      <c r="B519" s="84">
        <v>6</v>
      </c>
      <c r="C519" s="122">
        <v>0.01923770654135832</v>
      </c>
      <c r="D519" s="84" t="s">
        <v>1565</v>
      </c>
      <c r="E519" s="84" t="b">
        <v>0</v>
      </c>
      <c r="F519" s="84" t="b">
        <v>0</v>
      </c>
      <c r="G519" s="84" t="b">
        <v>0</v>
      </c>
    </row>
    <row r="520" spans="1:7" ht="15">
      <c r="A520" s="84" t="s">
        <v>1651</v>
      </c>
      <c r="B520" s="84">
        <v>5</v>
      </c>
      <c r="C520" s="122">
        <v>0.010943148044028956</v>
      </c>
      <c r="D520" s="84" t="s">
        <v>1565</v>
      </c>
      <c r="E520" s="84" t="b">
        <v>0</v>
      </c>
      <c r="F520" s="84" t="b">
        <v>0</v>
      </c>
      <c r="G520" s="84" t="b">
        <v>0</v>
      </c>
    </row>
    <row r="521" spans="1:7" ht="15">
      <c r="A521" s="84" t="s">
        <v>1652</v>
      </c>
      <c r="B521" s="84">
        <v>4</v>
      </c>
      <c r="C521" s="122">
        <v>0.010532683811517778</v>
      </c>
      <c r="D521" s="84" t="s">
        <v>1565</v>
      </c>
      <c r="E521" s="84" t="b">
        <v>0</v>
      </c>
      <c r="F521" s="84" t="b">
        <v>0</v>
      </c>
      <c r="G521" s="84" t="b">
        <v>0</v>
      </c>
    </row>
    <row r="522" spans="1:7" ht="15">
      <c r="A522" s="84" t="s">
        <v>1653</v>
      </c>
      <c r="B522" s="84">
        <v>4</v>
      </c>
      <c r="C522" s="122">
        <v>0.010532683811517778</v>
      </c>
      <c r="D522" s="84" t="s">
        <v>1565</v>
      </c>
      <c r="E522" s="84" t="b">
        <v>0</v>
      </c>
      <c r="F522" s="84" t="b">
        <v>0</v>
      </c>
      <c r="G522" s="84" t="b">
        <v>0</v>
      </c>
    </row>
    <row r="523" spans="1:7" ht="15">
      <c r="A523" s="84" t="s">
        <v>1639</v>
      </c>
      <c r="B523" s="84">
        <v>4</v>
      </c>
      <c r="C523" s="122">
        <v>0.010532683811517778</v>
      </c>
      <c r="D523" s="84" t="s">
        <v>1565</v>
      </c>
      <c r="E523" s="84" t="b">
        <v>0</v>
      </c>
      <c r="F523" s="84" t="b">
        <v>0</v>
      </c>
      <c r="G523" s="84" t="b">
        <v>0</v>
      </c>
    </row>
    <row r="524" spans="1:7" ht="15">
      <c r="A524" s="84" t="s">
        <v>1654</v>
      </c>
      <c r="B524" s="84">
        <v>4</v>
      </c>
      <c r="C524" s="122">
        <v>0.010532683811517778</v>
      </c>
      <c r="D524" s="84" t="s">
        <v>1565</v>
      </c>
      <c r="E524" s="84" t="b">
        <v>0</v>
      </c>
      <c r="F524" s="84" t="b">
        <v>0</v>
      </c>
      <c r="G524" s="84" t="b">
        <v>0</v>
      </c>
    </row>
    <row r="525" spans="1:7" ht="15">
      <c r="A525" s="84" t="s">
        <v>1655</v>
      </c>
      <c r="B525" s="84">
        <v>4</v>
      </c>
      <c r="C525" s="122">
        <v>0.010532683811517778</v>
      </c>
      <c r="D525" s="84" t="s">
        <v>1565</v>
      </c>
      <c r="E525" s="84" t="b">
        <v>1</v>
      </c>
      <c r="F525" s="84" t="b">
        <v>0</v>
      </c>
      <c r="G525" s="84" t="b">
        <v>0</v>
      </c>
    </row>
    <row r="526" spans="1:7" ht="15">
      <c r="A526" s="84" t="s">
        <v>467</v>
      </c>
      <c r="B526" s="84">
        <v>4</v>
      </c>
      <c r="C526" s="122">
        <v>0.010532683811517778</v>
      </c>
      <c r="D526" s="84" t="s">
        <v>1565</v>
      </c>
      <c r="E526" s="84" t="b">
        <v>0</v>
      </c>
      <c r="F526" s="84" t="b">
        <v>0</v>
      </c>
      <c r="G526" s="84" t="b">
        <v>0</v>
      </c>
    </row>
    <row r="527" spans="1:7" ht="15">
      <c r="A527" s="84" t="s">
        <v>1643</v>
      </c>
      <c r="B527" s="84">
        <v>4</v>
      </c>
      <c r="C527" s="122">
        <v>0.010532683811517778</v>
      </c>
      <c r="D527" s="84" t="s">
        <v>1565</v>
      </c>
      <c r="E527" s="84" t="b">
        <v>0</v>
      </c>
      <c r="F527" s="84" t="b">
        <v>0</v>
      </c>
      <c r="G527" s="84" t="b">
        <v>0</v>
      </c>
    </row>
    <row r="528" spans="1:7" ht="15">
      <c r="A528" s="84" t="s">
        <v>1836</v>
      </c>
      <c r="B528" s="84">
        <v>3</v>
      </c>
      <c r="C528" s="122">
        <v>0.00961885327067916</v>
      </c>
      <c r="D528" s="84" t="s">
        <v>1565</v>
      </c>
      <c r="E528" s="84" t="b">
        <v>0</v>
      </c>
      <c r="F528" s="84" t="b">
        <v>0</v>
      </c>
      <c r="G528" s="84" t="b">
        <v>0</v>
      </c>
    </row>
    <row r="529" spans="1:7" ht="15">
      <c r="A529" s="84" t="s">
        <v>1838</v>
      </c>
      <c r="B529" s="84">
        <v>3</v>
      </c>
      <c r="C529" s="122">
        <v>0.00961885327067916</v>
      </c>
      <c r="D529" s="84" t="s">
        <v>1565</v>
      </c>
      <c r="E529" s="84" t="b">
        <v>0</v>
      </c>
      <c r="F529" s="84" t="b">
        <v>0</v>
      </c>
      <c r="G529" s="84" t="b">
        <v>0</v>
      </c>
    </row>
    <row r="530" spans="1:7" ht="15">
      <c r="A530" s="84" t="s">
        <v>1858</v>
      </c>
      <c r="B530" s="84">
        <v>3</v>
      </c>
      <c r="C530" s="122">
        <v>0.00961885327067916</v>
      </c>
      <c r="D530" s="84" t="s">
        <v>1565</v>
      </c>
      <c r="E530" s="84" t="b">
        <v>0</v>
      </c>
      <c r="F530" s="84" t="b">
        <v>0</v>
      </c>
      <c r="G530" s="84" t="b">
        <v>0</v>
      </c>
    </row>
    <row r="531" spans="1:7" ht="15">
      <c r="A531" s="84" t="s">
        <v>1881</v>
      </c>
      <c r="B531" s="84">
        <v>3</v>
      </c>
      <c r="C531" s="122">
        <v>0.00961885327067916</v>
      </c>
      <c r="D531" s="84" t="s">
        <v>1565</v>
      </c>
      <c r="E531" s="84" t="b">
        <v>0</v>
      </c>
      <c r="F531" s="84" t="b">
        <v>0</v>
      </c>
      <c r="G531" s="84" t="b">
        <v>0</v>
      </c>
    </row>
    <row r="532" spans="1:7" ht="15">
      <c r="A532" s="84" t="s">
        <v>1882</v>
      </c>
      <c r="B532" s="84">
        <v>3</v>
      </c>
      <c r="C532" s="122">
        <v>0.00961885327067916</v>
      </c>
      <c r="D532" s="84" t="s">
        <v>1565</v>
      </c>
      <c r="E532" s="84" t="b">
        <v>1</v>
      </c>
      <c r="F532" s="84" t="b">
        <v>0</v>
      </c>
      <c r="G532" s="84" t="b">
        <v>0</v>
      </c>
    </row>
    <row r="533" spans="1:7" ht="15">
      <c r="A533" s="84" t="s">
        <v>1883</v>
      </c>
      <c r="B533" s="84">
        <v>3</v>
      </c>
      <c r="C533" s="122">
        <v>0.00961885327067916</v>
      </c>
      <c r="D533" s="84" t="s">
        <v>1565</v>
      </c>
      <c r="E533" s="84" t="b">
        <v>0</v>
      </c>
      <c r="F533" s="84" t="b">
        <v>0</v>
      </c>
      <c r="G533" s="84" t="b">
        <v>0</v>
      </c>
    </row>
    <row r="534" spans="1:7" ht="15">
      <c r="A534" s="84" t="s">
        <v>1884</v>
      </c>
      <c r="B534" s="84">
        <v>3</v>
      </c>
      <c r="C534" s="122">
        <v>0.00961885327067916</v>
      </c>
      <c r="D534" s="84" t="s">
        <v>1565</v>
      </c>
      <c r="E534" s="84" t="b">
        <v>0</v>
      </c>
      <c r="F534" s="84" t="b">
        <v>0</v>
      </c>
      <c r="G534" s="84" t="b">
        <v>0</v>
      </c>
    </row>
    <row r="535" spans="1:7" ht="15">
      <c r="A535" s="84" t="s">
        <v>1885</v>
      </c>
      <c r="B535" s="84">
        <v>3</v>
      </c>
      <c r="C535" s="122">
        <v>0.00961885327067916</v>
      </c>
      <c r="D535" s="84" t="s">
        <v>1565</v>
      </c>
      <c r="E535" s="84" t="b">
        <v>0</v>
      </c>
      <c r="F535" s="84" t="b">
        <v>0</v>
      </c>
      <c r="G535" s="84" t="b">
        <v>0</v>
      </c>
    </row>
    <row r="536" spans="1:7" ht="15">
      <c r="A536" s="84" t="s">
        <v>1886</v>
      </c>
      <c r="B536" s="84">
        <v>3</v>
      </c>
      <c r="C536" s="122">
        <v>0.00961885327067916</v>
      </c>
      <c r="D536" s="84" t="s">
        <v>1565</v>
      </c>
      <c r="E536" s="84" t="b">
        <v>0</v>
      </c>
      <c r="F536" s="84" t="b">
        <v>0</v>
      </c>
      <c r="G536" s="84" t="b">
        <v>0</v>
      </c>
    </row>
    <row r="537" spans="1:7" ht="15">
      <c r="A537" s="84" t="s">
        <v>1859</v>
      </c>
      <c r="B537" s="84">
        <v>3</v>
      </c>
      <c r="C537" s="122">
        <v>0.00961885327067916</v>
      </c>
      <c r="D537" s="84" t="s">
        <v>1565</v>
      </c>
      <c r="E537" s="84" t="b">
        <v>0</v>
      </c>
      <c r="F537" s="84" t="b">
        <v>0</v>
      </c>
      <c r="G537" s="84" t="b">
        <v>0</v>
      </c>
    </row>
    <row r="538" spans="1:7" ht="15">
      <c r="A538" s="84" t="s">
        <v>1899</v>
      </c>
      <c r="B538" s="84">
        <v>3</v>
      </c>
      <c r="C538" s="122">
        <v>0.00961885327067916</v>
      </c>
      <c r="D538" s="84" t="s">
        <v>1565</v>
      </c>
      <c r="E538" s="84" t="b">
        <v>0</v>
      </c>
      <c r="F538" s="84" t="b">
        <v>0</v>
      </c>
      <c r="G538" s="84" t="b">
        <v>0</v>
      </c>
    </row>
    <row r="539" spans="1:7" ht="15">
      <c r="A539" s="84" t="s">
        <v>1892</v>
      </c>
      <c r="B539" s="84">
        <v>3</v>
      </c>
      <c r="C539" s="122">
        <v>0.00961885327067916</v>
      </c>
      <c r="D539" s="84" t="s">
        <v>1565</v>
      </c>
      <c r="E539" s="84" t="b">
        <v>0</v>
      </c>
      <c r="F539" s="84" t="b">
        <v>0</v>
      </c>
      <c r="G539" s="84" t="b">
        <v>0</v>
      </c>
    </row>
    <row r="540" spans="1:7" ht="15">
      <c r="A540" s="84" t="s">
        <v>1893</v>
      </c>
      <c r="B540" s="84">
        <v>3</v>
      </c>
      <c r="C540" s="122">
        <v>0.00961885327067916</v>
      </c>
      <c r="D540" s="84" t="s">
        <v>1565</v>
      </c>
      <c r="E540" s="84" t="b">
        <v>1</v>
      </c>
      <c r="F540" s="84" t="b">
        <v>0</v>
      </c>
      <c r="G540" s="84" t="b">
        <v>0</v>
      </c>
    </row>
    <row r="541" spans="1:7" ht="15">
      <c r="A541" s="84" t="s">
        <v>468</v>
      </c>
      <c r="B541" s="84">
        <v>2</v>
      </c>
      <c r="C541" s="122">
        <v>0.008028084985244955</v>
      </c>
      <c r="D541" s="84" t="s">
        <v>1565</v>
      </c>
      <c r="E541" s="84" t="b">
        <v>0</v>
      </c>
      <c r="F541" s="84" t="b">
        <v>0</v>
      </c>
      <c r="G541" s="84" t="b">
        <v>0</v>
      </c>
    </row>
    <row r="542" spans="1:7" ht="15">
      <c r="A542" s="84" t="s">
        <v>1839</v>
      </c>
      <c r="B542" s="84">
        <v>2</v>
      </c>
      <c r="C542" s="122">
        <v>0.008028084985244955</v>
      </c>
      <c r="D542" s="84" t="s">
        <v>1565</v>
      </c>
      <c r="E542" s="84" t="b">
        <v>1</v>
      </c>
      <c r="F542" s="84" t="b">
        <v>0</v>
      </c>
      <c r="G542" s="84" t="b">
        <v>0</v>
      </c>
    </row>
    <row r="543" spans="1:7" ht="15">
      <c r="A543" s="84" t="s">
        <v>1866</v>
      </c>
      <c r="B543" s="84">
        <v>2</v>
      </c>
      <c r="C543" s="122">
        <v>0.008028084985244955</v>
      </c>
      <c r="D543" s="84" t="s">
        <v>1565</v>
      </c>
      <c r="E543" s="84" t="b">
        <v>0</v>
      </c>
      <c r="F543" s="84" t="b">
        <v>0</v>
      </c>
      <c r="G543" s="84" t="b">
        <v>0</v>
      </c>
    </row>
    <row r="544" spans="1:7" ht="15">
      <c r="A544" s="84" t="s">
        <v>1854</v>
      </c>
      <c r="B544" s="84">
        <v>2</v>
      </c>
      <c r="C544" s="122">
        <v>0.008028084985244955</v>
      </c>
      <c r="D544" s="84" t="s">
        <v>1565</v>
      </c>
      <c r="E544" s="84" t="b">
        <v>0</v>
      </c>
      <c r="F544" s="84" t="b">
        <v>0</v>
      </c>
      <c r="G544" s="84" t="b">
        <v>0</v>
      </c>
    </row>
    <row r="545" spans="1:7" ht="15">
      <c r="A545" s="84" t="s">
        <v>1915</v>
      </c>
      <c r="B545" s="84">
        <v>2</v>
      </c>
      <c r="C545" s="122">
        <v>0.008028084985244955</v>
      </c>
      <c r="D545" s="84" t="s">
        <v>1565</v>
      </c>
      <c r="E545" s="84" t="b">
        <v>1</v>
      </c>
      <c r="F545" s="84" t="b">
        <v>0</v>
      </c>
      <c r="G545" s="84" t="b">
        <v>0</v>
      </c>
    </row>
    <row r="546" spans="1:7" ht="15">
      <c r="A546" s="84" t="s">
        <v>1916</v>
      </c>
      <c r="B546" s="84">
        <v>2</v>
      </c>
      <c r="C546" s="122">
        <v>0.008028084985244955</v>
      </c>
      <c r="D546" s="84" t="s">
        <v>1565</v>
      </c>
      <c r="E546" s="84" t="b">
        <v>0</v>
      </c>
      <c r="F546" s="84" t="b">
        <v>0</v>
      </c>
      <c r="G546" s="84" t="b">
        <v>0</v>
      </c>
    </row>
    <row r="547" spans="1:7" ht="15">
      <c r="A547" s="84" t="s">
        <v>1917</v>
      </c>
      <c r="B547" s="84">
        <v>2</v>
      </c>
      <c r="C547" s="122">
        <v>0.008028084985244955</v>
      </c>
      <c r="D547" s="84" t="s">
        <v>1565</v>
      </c>
      <c r="E547" s="84" t="b">
        <v>0</v>
      </c>
      <c r="F547" s="84" t="b">
        <v>0</v>
      </c>
      <c r="G547" s="84" t="b">
        <v>0</v>
      </c>
    </row>
    <row r="548" spans="1:7" ht="15">
      <c r="A548" s="84" t="s">
        <v>1857</v>
      </c>
      <c r="B548" s="84">
        <v>2</v>
      </c>
      <c r="C548" s="122">
        <v>0.008028084985244955</v>
      </c>
      <c r="D548" s="84" t="s">
        <v>1565</v>
      </c>
      <c r="E548" s="84" t="b">
        <v>0</v>
      </c>
      <c r="F548" s="84" t="b">
        <v>0</v>
      </c>
      <c r="G548" s="84" t="b">
        <v>0</v>
      </c>
    </row>
    <row r="549" spans="1:7" ht="15">
      <c r="A549" s="84" t="s">
        <v>1918</v>
      </c>
      <c r="B549" s="84">
        <v>2</v>
      </c>
      <c r="C549" s="122">
        <v>0.008028084985244955</v>
      </c>
      <c r="D549" s="84" t="s">
        <v>1565</v>
      </c>
      <c r="E549" s="84" t="b">
        <v>0</v>
      </c>
      <c r="F549" s="84" t="b">
        <v>0</v>
      </c>
      <c r="G549" s="84" t="b">
        <v>0</v>
      </c>
    </row>
    <row r="550" spans="1:7" ht="15">
      <c r="A550" s="84" t="s">
        <v>1840</v>
      </c>
      <c r="B550" s="84">
        <v>2</v>
      </c>
      <c r="C550" s="122">
        <v>0.008028084985244955</v>
      </c>
      <c r="D550" s="84" t="s">
        <v>1565</v>
      </c>
      <c r="E550" s="84" t="b">
        <v>0</v>
      </c>
      <c r="F550" s="84" t="b">
        <v>0</v>
      </c>
      <c r="G550" s="84" t="b">
        <v>0</v>
      </c>
    </row>
    <row r="551" spans="1:7" ht="15">
      <c r="A551" s="84" t="s">
        <v>1871</v>
      </c>
      <c r="B551" s="84">
        <v>2</v>
      </c>
      <c r="C551" s="122">
        <v>0.008028084985244955</v>
      </c>
      <c r="D551" s="84" t="s">
        <v>1565</v>
      </c>
      <c r="E551" s="84" t="b">
        <v>0</v>
      </c>
      <c r="F551" s="84" t="b">
        <v>0</v>
      </c>
      <c r="G551" s="84" t="b">
        <v>0</v>
      </c>
    </row>
    <row r="552" spans="1:7" ht="15">
      <c r="A552" s="84" t="s">
        <v>1841</v>
      </c>
      <c r="B552" s="84">
        <v>2</v>
      </c>
      <c r="C552" s="122">
        <v>0.008028084985244955</v>
      </c>
      <c r="D552" s="84" t="s">
        <v>1565</v>
      </c>
      <c r="E552" s="84" t="b">
        <v>0</v>
      </c>
      <c r="F552" s="84" t="b">
        <v>0</v>
      </c>
      <c r="G552" s="84" t="b">
        <v>0</v>
      </c>
    </row>
    <row r="553" spans="1:7" ht="15">
      <c r="A553" s="84" t="s">
        <v>1641</v>
      </c>
      <c r="B553" s="84">
        <v>2</v>
      </c>
      <c r="C553" s="122">
        <v>0.008028084985244955</v>
      </c>
      <c r="D553" s="84" t="s">
        <v>1565</v>
      </c>
      <c r="E553" s="84" t="b">
        <v>0</v>
      </c>
      <c r="F553" s="84" t="b">
        <v>0</v>
      </c>
      <c r="G553" s="84" t="b">
        <v>0</v>
      </c>
    </row>
    <row r="554" spans="1:7" ht="15">
      <c r="A554" s="84" t="s">
        <v>1867</v>
      </c>
      <c r="B554" s="84">
        <v>2</v>
      </c>
      <c r="C554" s="122">
        <v>0.008028084985244955</v>
      </c>
      <c r="D554" s="84" t="s">
        <v>1565</v>
      </c>
      <c r="E554" s="84" t="b">
        <v>0</v>
      </c>
      <c r="F554" s="84" t="b">
        <v>0</v>
      </c>
      <c r="G554" s="84" t="b">
        <v>0</v>
      </c>
    </row>
    <row r="555" spans="1:7" ht="15">
      <c r="A555" s="84" t="s">
        <v>1663</v>
      </c>
      <c r="B555" s="84">
        <v>2</v>
      </c>
      <c r="C555" s="122">
        <v>0.010789828064731022</v>
      </c>
      <c r="D555" s="84" t="s">
        <v>1565</v>
      </c>
      <c r="E555" s="84" t="b">
        <v>0</v>
      </c>
      <c r="F555" s="84" t="b">
        <v>0</v>
      </c>
      <c r="G555" s="84" t="b">
        <v>0</v>
      </c>
    </row>
    <row r="556" spans="1:7" ht="15">
      <c r="A556" s="84" t="s">
        <v>1936</v>
      </c>
      <c r="B556" s="84">
        <v>2</v>
      </c>
      <c r="C556" s="122">
        <v>0.008028084985244955</v>
      </c>
      <c r="D556" s="84" t="s">
        <v>1565</v>
      </c>
      <c r="E556" s="84" t="b">
        <v>0</v>
      </c>
      <c r="F556" s="84" t="b">
        <v>0</v>
      </c>
      <c r="G556" s="84" t="b">
        <v>0</v>
      </c>
    </row>
    <row r="557" spans="1:7" ht="15">
      <c r="A557" s="84" t="s">
        <v>1642</v>
      </c>
      <c r="B557" s="84">
        <v>2</v>
      </c>
      <c r="C557" s="122">
        <v>0.008028084985244955</v>
      </c>
      <c r="D557" s="84" t="s">
        <v>1565</v>
      </c>
      <c r="E557" s="84" t="b">
        <v>0</v>
      </c>
      <c r="F557" s="84" t="b">
        <v>0</v>
      </c>
      <c r="G557" s="84" t="b">
        <v>0</v>
      </c>
    </row>
    <row r="558" spans="1:7" ht="15">
      <c r="A558" s="84" t="s">
        <v>1891</v>
      </c>
      <c r="B558" s="84">
        <v>2</v>
      </c>
      <c r="C558" s="122">
        <v>0.008028084985244955</v>
      </c>
      <c r="D558" s="84" t="s">
        <v>1565</v>
      </c>
      <c r="E558" s="84" t="b">
        <v>0</v>
      </c>
      <c r="F558" s="84" t="b">
        <v>0</v>
      </c>
      <c r="G558" s="84" t="b">
        <v>0</v>
      </c>
    </row>
    <row r="559" spans="1:7" ht="15">
      <c r="A559" s="84" t="s">
        <v>1887</v>
      </c>
      <c r="B559" s="84">
        <v>2</v>
      </c>
      <c r="C559" s="122">
        <v>0.008028084985244955</v>
      </c>
      <c r="D559" s="84" t="s">
        <v>1565</v>
      </c>
      <c r="E559" s="84" t="b">
        <v>0</v>
      </c>
      <c r="F559" s="84" t="b">
        <v>0</v>
      </c>
      <c r="G559" s="84" t="b">
        <v>0</v>
      </c>
    </row>
    <row r="560" spans="1:7" ht="15">
      <c r="A560" s="84" t="s">
        <v>1662</v>
      </c>
      <c r="B560" s="84">
        <v>2</v>
      </c>
      <c r="C560" s="122">
        <v>0.008028084985244955</v>
      </c>
      <c r="D560" s="84" t="s">
        <v>1565</v>
      </c>
      <c r="E560" s="84" t="b">
        <v>0</v>
      </c>
      <c r="F560" s="84" t="b">
        <v>0</v>
      </c>
      <c r="G560" s="84" t="b">
        <v>0</v>
      </c>
    </row>
    <row r="561" spans="1:7" ht="15">
      <c r="A561" s="84" t="s">
        <v>1937</v>
      </c>
      <c r="B561" s="84">
        <v>2</v>
      </c>
      <c r="C561" s="122">
        <v>0.008028084985244955</v>
      </c>
      <c r="D561" s="84" t="s">
        <v>1565</v>
      </c>
      <c r="E561" s="84" t="b">
        <v>0</v>
      </c>
      <c r="F561" s="84" t="b">
        <v>0</v>
      </c>
      <c r="G561" s="84" t="b">
        <v>0</v>
      </c>
    </row>
    <row r="562" spans="1:7" ht="15">
      <c r="A562" s="84" t="s">
        <v>1938</v>
      </c>
      <c r="B562" s="84">
        <v>2</v>
      </c>
      <c r="C562" s="122">
        <v>0.008028084985244955</v>
      </c>
      <c r="D562" s="84" t="s">
        <v>1565</v>
      </c>
      <c r="E562" s="84" t="b">
        <v>0</v>
      </c>
      <c r="F562" s="84" t="b">
        <v>0</v>
      </c>
      <c r="G562" s="84" t="b">
        <v>0</v>
      </c>
    </row>
    <row r="563" spans="1:7" ht="15">
      <c r="A563" s="84" t="s">
        <v>1939</v>
      </c>
      <c r="B563" s="84">
        <v>2</v>
      </c>
      <c r="C563" s="122">
        <v>0.008028084985244955</v>
      </c>
      <c r="D563" s="84" t="s">
        <v>1565</v>
      </c>
      <c r="E563" s="84" t="b">
        <v>1</v>
      </c>
      <c r="F563" s="84" t="b">
        <v>0</v>
      </c>
      <c r="G563" s="84" t="b">
        <v>0</v>
      </c>
    </row>
    <row r="564" spans="1:7" ht="15">
      <c r="A564" s="84" t="s">
        <v>1900</v>
      </c>
      <c r="B564" s="84">
        <v>2</v>
      </c>
      <c r="C564" s="122">
        <v>0.008028084985244955</v>
      </c>
      <c r="D564" s="84" t="s">
        <v>1565</v>
      </c>
      <c r="E564" s="84" t="b">
        <v>0</v>
      </c>
      <c r="F564" s="84" t="b">
        <v>0</v>
      </c>
      <c r="G564" s="84" t="b">
        <v>0</v>
      </c>
    </row>
    <row r="565" spans="1:7" ht="15">
      <c r="A565" s="84" t="s">
        <v>222</v>
      </c>
      <c r="B565" s="84">
        <v>2</v>
      </c>
      <c r="C565" s="122">
        <v>0.008028084985244955</v>
      </c>
      <c r="D565" s="84" t="s">
        <v>1565</v>
      </c>
      <c r="E565" s="84" t="b">
        <v>0</v>
      </c>
      <c r="F565" s="84" t="b">
        <v>0</v>
      </c>
      <c r="G565" s="84" t="b">
        <v>0</v>
      </c>
    </row>
    <row r="566" spans="1:7" ht="15">
      <c r="A566" s="84" t="s">
        <v>232</v>
      </c>
      <c r="B566" s="84">
        <v>3</v>
      </c>
      <c r="C566" s="122">
        <v>0.009141858776217067</v>
      </c>
      <c r="D566" s="84" t="s">
        <v>1566</v>
      </c>
      <c r="E566" s="84" t="b">
        <v>0</v>
      </c>
      <c r="F566" s="84" t="b">
        <v>0</v>
      </c>
      <c r="G566" s="84" t="b">
        <v>0</v>
      </c>
    </row>
    <row r="567" spans="1:7" ht="15">
      <c r="A567" s="84" t="s">
        <v>243</v>
      </c>
      <c r="B567" s="84">
        <v>2</v>
      </c>
      <c r="C567" s="122">
        <v>0.014684390032389328</v>
      </c>
      <c r="D567" s="84" t="s">
        <v>1566</v>
      </c>
      <c r="E567" s="84" t="b">
        <v>0</v>
      </c>
      <c r="F567" s="84" t="b">
        <v>0</v>
      </c>
      <c r="G567" s="84" t="b">
        <v>0</v>
      </c>
    </row>
    <row r="568" spans="1:7" ht="15">
      <c r="A568" s="84" t="s">
        <v>1657</v>
      </c>
      <c r="B568" s="84">
        <v>2</v>
      </c>
      <c r="C568" s="122">
        <v>0.014684390032389328</v>
      </c>
      <c r="D568" s="84" t="s">
        <v>1566</v>
      </c>
      <c r="E568" s="84" t="b">
        <v>0</v>
      </c>
      <c r="F568" s="84" t="b">
        <v>0</v>
      </c>
      <c r="G568" s="84" t="b">
        <v>0</v>
      </c>
    </row>
    <row r="569" spans="1:7" ht="15">
      <c r="A569" s="84" t="s">
        <v>1658</v>
      </c>
      <c r="B569" s="84">
        <v>2</v>
      </c>
      <c r="C569" s="122">
        <v>0.014684390032389328</v>
      </c>
      <c r="D569" s="84" t="s">
        <v>1566</v>
      </c>
      <c r="E569" s="84" t="b">
        <v>1</v>
      </c>
      <c r="F569" s="84" t="b">
        <v>0</v>
      </c>
      <c r="G569" s="84" t="b">
        <v>0</v>
      </c>
    </row>
    <row r="570" spans="1:7" ht="15">
      <c r="A570" s="84" t="s">
        <v>1659</v>
      </c>
      <c r="B570" s="84">
        <v>2</v>
      </c>
      <c r="C570" s="122">
        <v>0.014684390032389328</v>
      </c>
      <c r="D570" s="84" t="s">
        <v>1566</v>
      </c>
      <c r="E570" s="84" t="b">
        <v>0</v>
      </c>
      <c r="F570" s="84" t="b">
        <v>0</v>
      </c>
      <c r="G570" s="84" t="b">
        <v>0</v>
      </c>
    </row>
    <row r="571" spans="1:7" ht="15">
      <c r="A571" s="84" t="s">
        <v>1660</v>
      </c>
      <c r="B571" s="84">
        <v>2</v>
      </c>
      <c r="C571" s="122">
        <v>0.029368780064778655</v>
      </c>
      <c r="D571" s="84" t="s">
        <v>1566</v>
      </c>
      <c r="E571" s="84" t="b">
        <v>0</v>
      </c>
      <c r="F571" s="84" t="b">
        <v>0</v>
      </c>
      <c r="G571" s="84" t="b">
        <v>0</v>
      </c>
    </row>
    <row r="572" spans="1:7" ht="15">
      <c r="A572" s="84" t="s">
        <v>232</v>
      </c>
      <c r="B572" s="84">
        <v>5</v>
      </c>
      <c r="C572" s="122">
        <v>0.013047146042699822</v>
      </c>
      <c r="D572" s="84" t="s">
        <v>1567</v>
      </c>
      <c r="E572" s="84" t="b">
        <v>0</v>
      </c>
      <c r="F572" s="84" t="b">
        <v>0</v>
      </c>
      <c r="G572" s="84" t="b">
        <v>0</v>
      </c>
    </row>
    <row r="573" spans="1:7" ht="15">
      <c r="A573" s="84" t="s">
        <v>1653</v>
      </c>
      <c r="B573" s="84">
        <v>4</v>
      </c>
      <c r="C573" s="122">
        <v>0.017359860620449603</v>
      </c>
      <c r="D573" s="84" t="s">
        <v>1567</v>
      </c>
      <c r="E573" s="84" t="b">
        <v>0</v>
      </c>
      <c r="F573" s="84" t="b">
        <v>0</v>
      </c>
      <c r="G573" s="84" t="b">
        <v>0</v>
      </c>
    </row>
    <row r="574" spans="1:7" ht="15">
      <c r="A574" s="84" t="s">
        <v>1662</v>
      </c>
      <c r="B574" s="84">
        <v>3</v>
      </c>
      <c r="C574" s="122">
        <v>0.019713042069353273</v>
      </c>
      <c r="D574" s="84" t="s">
        <v>1567</v>
      </c>
      <c r="E574" s="84" t="b">
        <v>0</v>
      </c>
      <c r="F574" s="84" t="b">
        <v>0</v>
      </c>
      <c r="G574" s="84" t="b">
        <v>0</v>
      </c>
    </row>
    <row r="575" spans="1:7" ht="15">
      <c r="A575" s="84" t="s">
        <v>1663</v>
      </c>
      <c r="B575" s="84">
        <v>3</v>
      </c>
      <c r="C575" s="122">
        <v>0.019713042069353273</v>
      </c>
      <c r="D575" s="84" t="s">
        <v>1567</v>
      </c>
      <c r="E575" s="84" t="b">
        <v>0</v>
      </c>
      <c r="F575" s="84" t="b">
        <v>0</v>
      </c>
      <c r="G575" s="84" t="b">
        <v>0</v>
      </c>
    </row>
    <row r="576" spans="1:7" ht="15">
      <c r="A576" s="84" t="s">
        <v>1664</v>
      </c>
      <c r="B576" s="84">
        <v>3</v>
      </c>
      <c r="C576" s="122">
        <v>0.019713042069353273</v>
      </c>
      <c r="D576" s="84" t="s">
        <v>1567</v>
      </c>
      <c r="E576" s="84" t="b">
        <v>0</v>
      </c>
      <c r="F576" s="84" t="b">
        <v>0</v>
      </c>
      <c r="G576" s="84" t="b">
        <v>0</v>
      </c>
    </row>
    <row r="577" spans="1:7" ht="15">
      <c r="A577" s="84" t="s">
        <v>1665</v>
      </c>
      <c r="B577" s="84">
        <v>3</v>
      </c>
      <c r="C577" s="122">
        <v>0.019713042069353273</v>
      </c>
      <c r="D577" s="84" t="s">
        <v>1567</v>
      </c>
      <c r="E577" s="84" t="b">
        <v>0</v>
      </c>
      <c r="F577" s="84" t="b">
        <v>0</v>
      </c>
      <c r="G577" s="84" t="b">
        <v>0</v>
      </c>
    </row>
    <row r="578" spans="1:7" ht="15">
      <c r="A578" s="84" t="s">
        <v>1666</v>
      </c>
      <c r="B578" s="84">
        <v>2</v>
      </c>
      <c r="C578" s="122">
        <v>0.019431001583938415</v>
      </c>
      <c r="D578" s="84" t="s">
        <v>1567</v>
      </c>
      <c r="E578" s="84" t="b">
        <v>1</v>
      </c>
      <c r="F578" s="84" t="b">
        <v>0</v>
      </c>
      <c r="G578" s="84" t="b">
        <v>0</v>
      </c>
    </row>
    <row r="579" spans="1:7" ht="15">
      <c r="A579" s="84" t="s">
        <v>1667</v>
      </c>
      <c r="B579" s="84">
        <v>2</v>
      </c>
      <c r="C579" s="122">
        <v>0.019431001583938415</v>
      </c>
      <c r="D579" s="84" t="s">
        <v>1567</v>
      </c>
      <c r="E579" s="84" t="b">
        <v>0</v>
      </c>
      <c r="F579" s="84" t="b">
        <v>0</v>
      </c>
      <c r="G57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2046</v>
      </c>
      <c r="B1" s="13" t="s">
        <v>2047</v>
      </c>
      <c r="C1" s="13" t="s">
        <v>2040</v>
      </c>
      <c r="D1" s="13" t="s">
        <v>2041</v>
      </c>
      <c r="E1" s="13" t="s">
        <v>2048</v>
      </c>
      <c r="F1" s="13" t="s">
        <v>144</v>
      </c>
      <c r="G1" s="13" t="s">
        <v>2049</v>
      </c>
      <c r="H1" s="13" t="s">
        <v>2050</v>
      </c>
      <c r="I1" s="13" t="s">
        <v>2051</v>
      </c>
      <c r="J1" s="13" t="s">
        <v>2052</v>
      </c>
      <c r="K1" s="13" t="s">
        <v>2053</v>
      </c>
      <c r="L1" s="13" t="s">
        <v>2054</v>
      </c>
    </row>
    <row r="2" spans="1:12" ht="15">
      <c r="A2" s="84" t="s">
        <v>250</v>
      </c>
      <c r="B2" s="84" t="s">
        <v>249</v>
      </c>
      <c r="C2" s="84">
        <v>9</v>
      </c>
      <c r="D2" s="122">
        <v>0.006317166422485712</v>
      </c>
      <c r="E2" s="122">
        <v>2.206526052421803</v>
      </c>
      <c r="F2" s="84" t="s">
        <v>2042</v>
      </c>
      <c r="G2" s="84" t="b">
        <v>0</v>
      </c>
      <c r="H2" s="84" t="b">
        <v>0</v>
      </c>
      <c r="I2" s="84" t="b">
        <v>0</v>
      </c>
      <c r="J2" s="84" t="b">
        <v>0</v>
      </c>
      <c r="K2" s="84" t="b">
        <v>0</v>
      </c>
      <c r="L2" s="84" t="b">
        <v>0</v>
      </c>
    </row>
    <row r="3" spans="1:12" ht="15">
      <c r="A3" s="84" t="s">
        <v>249</v>
      </c>
      <c r="B3" s="84" t="s">
        <v>241</v>
      </c>
      <c r="C3" s="84">
        <v>9</v>
      </c>
      <c r="D3" s="122">
        <v>0.006317166422485712</v>
      </c>
      <c r="E3" s="122">
        <v>2.206526052421803</v>
      </c>
      <c r="F3" s="84" t="s">
        <v>2042</v>
      </c>
      <c r="G3" s="84" t="b">
        <v>0</v>
      </c>
      <c r="H3" s="84" t="b">
        <v>0</v>
      </c>
      <c r="I3" s="84" t="b">
        <v>0</v>
      </c>
      <c r="J3" s="84" t="b">
        <v>0</v>
      </c>
      <c r="K3" s="84" t="b">
        <v>0</v>
      </c>
      <c r="L3" s="84" t="b">
        <v>0</v>
      </c>
    </row>
    <row r="4" spans="1:12" ht="15">
      <c r="A4" s="84" t="s">
        <v>1645</v>
      </c>
      <c r="B4" s="84" t="s">
        <v>468</v>
      </c>
      <c r="C4" s="84">
        <v>7</v>
      </c>
      <c r="D4" s="122">
        <v>0.005403102486276585</v>
      </c>
      <c r="E4" s="122">
        <v>1.9303196404828542</v>
      </c>
      <c r="F4" s="84" t="s">
        <v>2042</v>
      </c>
      <c r="G4" s="84" t="b">
        <v>0</v>
      </c>
      <c r="H4" s="84" t="b">
        <v>0</v>
      </c>
      <c r="I4" s="84" t="b">
        <v>0</v>
      </c>
      <c r="J4" s="84" t="b">
        <v>0</v>
      </c>
      <c r="K4" s="84" t="b">
        <v>0</v>
      </c>
      <c r="L4" s="84" t="b">
        <v>0</v>
      </c>
    </row>
    <row r="5" spans="1:12" ht="15">
      <c r="A5" s="84" t="s">
        <v>468</v>
      </c>
      <c r="B5" s="84" t="s">
        <v>1646</v>
      </c>
      <c r="C5" s="84">
        <v>7</v>
      </c>
      <c r="D5" s="122">
        <v>0.005403102486276585</v>
      </c>
      <c r="E5" s="122">
        <v>1.9303196404828542</v>
      </c>
      <c r="F5" s="84" t="s">
        <v>2042</v>
      </c>
      <c r="G5" s="84" t="b">
        <v>0</v>
      </c>
      <c r="H5" s="84" t="b">
        <v>0</v>
      </c>
      <c r="I5" s="84" t="b">
        <v>0</v>
      </c>
      <c r="J5" s="84" t="b">
        <v>0</v>
      </c>
      <c r="K5" s="84" t="b">
        <v>0</v>
      </c>
      <c r="L5" s="84" t="b">
        <v>0</v>
      </c>
    </row>
    <row r="6" spans="1:12" ht="15">
      <c r="A6" s="84" t="s">
        <v>1646</v>
      </c>
      <c r="B6" s="84" t="s">
        <v>467</v>
      </c>
      <c r="C6" s="84">
        <v>7</v>
      </c>
      <c r="D6" s="122">
        <v>0.005403102486276585</v>
      </c>
      <c r="E6" s="122">
        <v>1.4886707039254106</v>
      </c>
      <c r="F6" s="84" t="s">
        <v>2042</v>
      </c>
      <c r="G6" s="84" t="b">
        <v>0</v>
      </c>
      <c r="H6" s="84" t="b">
        <v>0</v>
      </c>
      <c r="I6" s="84" t="b">
        <v>0</v>
      </c>
      <c r="J6" s="84" t="b">
        <v>0</v>
      </c>
      <c r="K6" s="84" t="b">
        <v>0</v>
      </c>
      <c r="L6" s="84" t="b">
        <v>0</v>
      </c>
    </row>
    <row r="7" spans="1:12" ht="15">
      <c r="A7" s="84" t="s">
        <v>467</v>
      </c>
      <c r="B7" s="84" t="s">
        <v>1647</v>
      </c>
      <c r="C7" s="84">
        <v>7</v>
      </c>
      <c r="D7" s="122">
        <v>0.005403102486276585</v>
      </c>
      <c r="E7" s="122">
        <v>1.6167005175108524</v>
      </c>
      <c r="F7" s="84" t="s">
        <v>2042</v>
      </c>
      <c r="G7" s="84" t="b">
        <v>0</v>
      </c>
      <c r="H7" s="84" t="b">
        <v>0</v>
      </c>
      <c r="I7" s="84" t="b">
        <v>0</v>
      </c>
      <c r="J7" s="84" t="b">
        <v>0</v>
      </c>
      <c r="K7" s="84" t="b">
        <v>0</v>
      </c>
      <c r="L7" s="84" t="b">
        <v>0</v>
      </c>
    </row>
    <row r="8" spans="1:12" ht="15">
      <c r="A8" s="84" t="s">
        <v>1647</v>
      </c>
      <c r="B8" s="84" t="s">
        <v>1648</v>
      </c>
      <c r="C8" s="84">
        <v>7</v>
      </c>
      <c r="D8" s="122">
        <v>0.005403102486276585</v>
      </c>
      <c r="E8" s="122">
        <v>2.3156705218468714</v>
      </c>
      <c r="F8" s="84" t="s">
        <v>2042</v>
      </c>
      <c r="G8" s="84" t="b">
        <v>0</v>
      </c>
      <c r="H8" s="84" t="b">
        <v>0</v>
      </c>
      <c r="I8" s="84" t="b">
        <v>0</v>
      </c>
      <c r="J8" s="84" t="b">
        <v>0</v>
      </c>
      <c r="K8" s="84" t="b">
        <v>0</v>
      </c>
      <c r="L8" s="84" t="b">
        <v>0</v>
      </c>
    </row>
    <row r="9" spans="1:12" ht="15">
      <c r="A9" s="84" t="s">
        <v>1648</v>
      </c>
      <c r="B9" s="84" t="s">
        <v>1847</v>
      </c>
      <c r="C9" s="84">
        <v>7</v>
      </c>
      <c r="D9" s="122">
        <v>0.005403102486276585</v>
      </c>
      <c r="E9" s="122">
        <v>2.3156705218468714</v>
      </c>
      <c r="F9" s="84" t="s">
        <v>2042</v>
      </c>
      <c r="G9" s="84" t="b">
        <v>0</v>
      </c>
      <c r="H9" s="84" t="b">
        <v>0</v>
      </c>
      <c r="I9" s="84" t="b">
        <v>0</v>
      </c>
      <c r="J9" s="84" t="b">
        <v>0</v>
      </c>
      <c r="K9" s="84" t="b">
        <v>0</v>
      </c>
      <c r="L9" s="84" t="b">
        <v>0</v>
      </c>
    </row>
    <row r="10" spans="1:12" ht="15">
      <c r="A10" s="84" t="s">
        <v>1847</v>
      </c>
      <c r="B10" s="84" t="s">
        <v>1848</v>
      </c>
      <c r="C10" s="84">
        <v>7</v>
      </c>
      <c r="D10" s="122">
        <v>0.005403102486276585</v>
      </c>
      <c r="E10" s="122">
        <v>2.3156705218468714</v>
      </c>
      <c r="F10" s="84" t="s">
        <v>2042</v>
      </c>
      <c r="G10" s="84" t="b">
        <v>0</v>
      </c>
      <c r="H10" s="84" t="b">
        <v>0</v>
      </c>
      <c r="I10" s="84" t="b">
        <v>0</v>
      </c>
      <c r="J10" s="84" t="b">
        <v>0</v>
      </c>
      <c r="K10" s="84" t="b">
        <v>0</v>
      </c>
      <c r="L10" s="84" t="b">
        <v>0</v>
      </c>
    </row>
    <row r="11" spans="1:12" ht="15">
      <c r="A11" s="84" t="s">
        <v>1848</v>
      </c>
      <c r="B11" s="84" t="s">
        <v>1849</v>
      </c>
      <c r="C11" s="84">
        <v>7</v>
      </c>
      <c r="D11" s="122">
        <v>0.005403102486276585</v>
      </c>
      <c r="E11" s="122">
        <v>2.3156705218468714</v>
      </c>
      <c r="F11" s="84" t="s">
        <v>2042</v>
      </c>
      <c r="G11" s="84" t="b">
        <v>0</v>
      </c>
      <c r="H11" s="84" t="b">
        <v>0</v>
      </c>
      <c r="I11" s="84" t="b">
        <v>0</v>
      </c>
      <c r="J11" s="84" t="b">
        <v>0</v>
      </c>
      <c r="K11" s="84" t="b">
        <v>0</v>
      </c>
      <c r="L11" s="84" t="b">
        <v>0</v>
      </c>
    </row>
    <row r="12" spans="1:12" ht="15">
      <c r="A12" s="84" t="s">
        <v>1849</v>
      </c>
      <c r="B12" s="84" t="s">
        <v>1842</v>
      </c>
      <c r="C12" s="84">
        <v>7</v>
      </c>
      <c r="D12" s="122">
        <v>0.005403102486276585</v>
      </c>
      <c r="E12" s="122">
        <v>2.2576785748691846</v>
      </c>
      <c r="F12" s="84" t="s">
        <v>2042</v>
      </c>
      <c r="G12" s="84" t="b">
        <v>0</v>
      </c>
      <c r="H12" s="84" t="b">
        <v>0</v>
      </c>
      <c r="I12" s="84" t="b">
        <v>0</v>
      </c>
      <c r="J12" s="84" t="b">
        <v>0</v>
      </c>
      <c r="K12" s="84" t="b">
        <v>0</v>
      </c>
      <c r="L12" s="84" t="b">
        <v>0</v>
      </c>
    </row>
    <row r="13" spans="1:12" ht="15">
      <c r="A13" s="84" t="s">
        <v>1842</v>
      </c>
      <c r="B13" s="84" t="s">
        <v>1850</v>
      </c>
      <c r="C13" s="84">
        <v>7</v>
      </c>
      <c r="D13" s="122">
        <v>0.005403102486276585</v>
      </c>
      <c r="E13" s="122">
        <v>2.2576785748691846</v>
      </c>
      <c r="F13" s="84" t="s">
        <v>2042</v>
      </c>
      <c r="G13" s="84" t="b">
        <v>0</v>
      </c>
      <c r="H13" s="84" t="b">
        <v>0</v>
      </c>
      <c r="I13" s="84" t="b">
        <v>0</v>
      </c>
      <c r="J13" s="84" t="b">
        <v>0</v>
      </c>
      <c r="K13" s="84" t="b">
        <v>0</v>
      </c>
      <c r="L13" s="84" t="b">
        <v>0</v>
      </c>
    </row>
    <row r="14" spans="1:12" ht="15">
      <c r="A14" s="84" t="s">
        <v>1850</v>
      </c>
      <c r="B14" s="84" t="s">
        <v>1851</v>
      </c>
      <c r="C14" s="84">
        <v>7</v>
      </c>
      <c r="D14" s="122">
        <v>0.005403102486276585</v>
      </c>
      <c r="E14" s="122">
        <v>2.3156705218468714</v>
      </c>
      <c r="F14" s="84" t="s">
        <v>2042</v>
      </c>
      <c r="G14" s="84" t="b">
        <v>0</v>
      </c>
      <c r="H14" s="84" t="b">
        <v>0</v>
      </c>
      <c r="I14" s="84" t="b">
        <v>0</v>
      </c>
      <c r="J14" s="84" t="b">
        <v>1</v>
      </c>
      <c r="K14" s="84" t="b">
        <v>0</v>
      </c>
      <c r="L14" s="84" t="b">
        <v>0</v>
      </c>
    </row>
    <row r="15" spans="1:12" ht="15">
      <c r="A15" s="84" t="s">
        <v>1851</v>
      </c>
      <c r="B15" s="84" t="s">
        <v>1835</v>
      </c>
      <c r="C15" s="84">
        <v>7</v>
      </c>
      <c r="D15" s="122">
        <v>0.005403102486276585</v>
      </c>
      <c r="E15" s="122">
        <v>1.9846773028054467</v>
      </c>
      <c r="F15" s="84" t="s">
        <v>2042</v>
      </c>
      <c r="G15" s="84" t="b">
        <v>1</v>
      </c>
      <c r="H15" s="84" t="b">
        <v>0</v>
      </c>
      <c r="I15" s="84" t="b">
        <v>0</v>
      </c>
      <c r="J15" s="84" t="b">
        <v>0</v>
      </c>
      <c r="K15" s="84" t="b">
        <v>0</v>
      </c>
      <c r="L15" s="84" t="b">
        <v>0</v>
      </c>
    </row>
    <row r="16" spans="1:12" ht="15">
      <c r="A16" s="84" t="s">
        <v>1835</v>
      </c>
      <c r="B16" s="84" t="s">
        <v>250</v>
      </c>
      <c r="C16" s="84">
        <v>7</v>
      </c>
      <c r="D16" s="122">
        <v>0.005403102486276585</v>
      </c>
      <c r="E16" s="122">
        <v>1.875532833380379</v>
      </c>
      <c r="F16" s="84" t="s">
        <v>2042</v>
      </c>
      <c r="G16" s="84" t="b">
        <v>0</v>
      </c>
      <c r="H16" s="84" t="b">
        <v>0</v>
      </c>
      <c r="I16" s="84" t="b">
        <v>0</v>
      </c>
      <c r="J16" s="84" t="b">
        <v>0</v>
      </c>
      <c r="K16" s="84" t="b">
        <v>0</v>
      </c>
      <c r="L16" s="84" t="b">
        <v>0</v>
      </c>
    </row>
    <row r="17" spans="1:12" ht="15">
      <c r="A17" s="84" t="s">
        <v>227</v>
      </c>
      <c r="B17" s="84" t="s">
        <v>1645</v>
      </c>
      <c r="C17" s="84">
        <v>6</v>
      </c>
      <c r="D17" s="122">
        <v>0.004888718354948224</v>
      </c>
      <c r="E17" s="122">
        <v>2.3156705218468714</v>
      </c>
      <c r="F17" s="84" t="s">
        <v>2042</v>
      </c>
      <c r="G17" s="84" t="b">
        <v>0</v>
      </c>
      <c r="H17" s="84" t="b">
        <v>0</v>
      </c>
      <c r="I17" s="84" t="b">
        <v>0</v>
      </c>
      <c r="J17" s="84" t="b">
        <v>0</v>
      </c>
      <c r="K17" s="84" t="b">
        <v>0</v>
      </c>
      <c r="L17" s="84" t="b">
        <v>0</v>
      </c>
    </row>
    <row r="18" spans="1:12" ht="15">
      <c r="A18" s="84" t="s">
        <v>1655</v>
      </c>
      <c r="B18" s="84" t="s">
        <v>1650</v>
      </c>
      <c r="C18" s="84">
        <v>6</v>
      </c>
      <c r="D18" s="122">
        <v>0.004888718354948224</v>
      </c>
      <c r="E18" s="122">
        <v>1.905496056757822</v>
      </c>
      <c r="F18" s="84" t="s">
        <v>2042</v>
      </c>
      <c r="G18" s="84" t="b">
        <v>1</v>
      </c>
      <c r="H18" s="84" t="b">
        <v>0</v>
      </c>
      <c r="I18" s="84" t="b">
        <v>0</v>
      </c>
      <c r="J18" s="84" t="b">
        <v>0</v>
      </c>
      <c r="K18" s="84" t="b">
        <v>0</v>
      </c>
      <c r="L18" s="84" t="b">
        <v>0</v>
      </c>
    </row>
    <row r="19" spans="1:12" ht="15">
      <c r="A19" s="84" t="s">
        <v>1838</v>
      </c>
      <c r="B19" s="84" t="s">
        <v>1641</v>
      </c>
      <c r="C19" s="84">
        <v>6</v>
      </c>
      <c r="D19" s="122">
        <v>0.004888718354948224</v>
      </c>
      <c r="E19" s="122">
        <v>1.8597385661971468</v>
      </c>
      <c r="F19" s="84" t="s">
        <v>2042</v>
      </c>
      <c r="G19" s="84" t="b">
        <v>0</v>
      </c>
      <c r="H19" s="84" t="b">
        <v>0</v>
      </c>
      <c r="I19" s="84" t="b">
        <v>0</v>
      </c>
      <c r="J19" s="84" t="b">
        <v>0</v>
      </c>
      <c r="K19" s="84" t="b">
        <v>0</v>
      </c>
      <c r="L19" s="84" t="b">
        <v>0</v>
      </c>
    </row>
    <row r="20" spans="1:12" ht="15">
      <c r="A20" s="84" t="s">
        <v>1653</v>
      </c>
      <c r="B20" s="84" t="s">
        <v>1643</v>
      </c>
      <c r="C20" s="84">
        <v>5</v>
      </c>
      <c r="D20" s="122">
        <v>0.004327718007481291</v>
      </c>
      <c r="E20" s="122">
        <v>1.634429284471284</v>
      </c>
      <c r="F20" s="84" t="s">
        <v>2042</v>
      </c>
      <c r="G20" s="84" t="b">
        <v>0</v>
      </c>
      <c r="H20" s="84" t="b">
        <v>0</v>
      </c>
      <c r="I20" s="84" t="b">
        <v>0</v>
      </c>
      <c r="J20" s="84" t="b">
        <v>0</v>
      </c>
      <c r="K20" s="84" t="b">
        <v>0</v>
      </c>
      <c r="L20" s="84" t="b">
        <v>0</v>
      </c>
    </row>
    <row r="21" spans="1:12" ht="15">
      <c r="A21" s="84" t="s">
        <v>243</v>
      </c>
      <c r="B21" s="84" t="s">
        <v>1855</v>
      </c>
      <c r="C21" s="84">
        <v>5</v>
      </c>
      <c r="D21" s="122">
        <v>0.004327718007481291</v>
      </c>
      <c r="E21" s="122">
        <v>1.5832767620239028</v>
      </c>
      <c r="F21" s="84" t="s">
        <v>2042</v>
      </c>
      <c r="G21" s="84" t="b">
        <v>0</v>
      </c>
      <c r="H21" s="84" t="b">
        <v>0</v>
      </c>
      <c r="I21" s="84" t="b">
        <v>0</v>
      </c>
      <c r="J21" s="84" t="b">
        <v>0</v>
      </c>
      <c r="K21" s="84" t="b">
        <v>0</v>
      </c>
      <c r="L21" s="84" t="b">
        <v>0</v>
      </c>
    </row>
    <row r="22" spans="1:12" ht="15">
      <c r="A22" s="84" t="s">
        <v>1855</v>
      </c>
      <c r="B22" s="84" t="s">
        <v>1856</v>
      </c>
      <c r="C22" s="84">
        <v>5</v>
      </c>
      <c r="D22" s="122">
        <v>0.004327718007481291</v>
      </c>
      <c r="E22" s="122">
        <v>2.169542486168633</v>
      </c>
      <c r="F22" s="84" t="s">
        <v>2042</v>
      </c>
      <c r="G22" s="84" t="b">
        <v>0</v>
      </c>
      <c r="H22" s="84" t="b">
        <v>0</v>
      </c>
      <c r="I22" s="84" t="b">
        <v>0</v>
      </c>
      <c r="J22" s="84" t="b">
        <v>0</v>
      </c>
      <c r="K22" s="84" t="b">
        <v>0</v>
      </c>
      <c r="L22" s="84" t="b">
        <v>0</v>
      </c>
    </row>
    <row r="23" spans="1:12" ht="15">
      <c r="A23" s="84" t="s">
        <v>1856</v>
      </c>
      <c r="B23" s="84" t="s">
        <v>1837</v>
      </c>
      <c r="C23" s="84">
        <v>5</v>
      </c>
      <c r="D23" s="122">
        <v>0.004327718007481291</v>
      </c>
      <c r="E23" s="122">
        <v>2.01464052618289</v>
      </c>
      <c r="F23" s="84" t="s">
        <v>2042</v>
      </c>
      <c r="G23" s="84" t="b">
        <v>0</v>
      </c>
      <c r="H23" s="84" t="b">
        <v>0</v>
      </c>
      <c r="I23" s="84" t="b">
        <v>0</v>
      </c>
      <c r="J23" s="84" t="b">
        <v>1</v>
      </c>
      <c r="K23" s="84" t="b">
        <v>0</v>
      </c>
      <c r="L23" s="84" t="b">
        <v>0</v>
      </c>
    </row>
    <row r="24" spans="1:12" ht="15">
      <c r="A24" s="84" t="s">
        <v>1837</v>
      </c>
      <c r="B24" s="84" t="s">
        <v>1841</v>
      </c>
      <c r="C24" s="84">
        <v>5</v>
      </c>
      <c r="D24" s="122">
        <v>0.004327718007481291</v>
      </c>
      <c r="E24" s="122">
        <v>1.905496056757822</v>
      </c>
      <c r="F24" s="84" t="s">
        <v>2042</v>
      </c>
      <c r="G24" s="84" t="b">
        <v>1</v>
      </c>
      <c r="H24" s="84" t="b">
        <v>0</v>
      </c>
      <c r="I24" s="84" t="b">
        <v>0</v>
      </c>
      <c r="J24" s="84" t="b">
        <v>0</v>
      </c>
      <c r="K24" s="84" t="b">
        <v>0</v>
      </c>
      <c r="L24" s="84" t="b">
        <v>0</v>
      </c>
    </row>
    <row r="25" spans="1:12" ht="15">
      <c r="A25" s="84" t="s">
        <v>1841</v>
      </c>
      <c r="B25" s="84" t="s">
        <v>1877</v>
      </c>
      <c r="C25" s="84">
        <v>5</v>
      </c>
      <c r="D25" s="122">
        <v>0.004327718007481291</v>
      </c>
      <c r="E25" s="122">
        <v>2.2576785748691846</v>
      </c>
      <c r="F25" s="84" t="s">
        <v>2042</v>
      </c>
      <c r="G25" s="84" t="b">
        <v>0</v>
      </c>
      <c r="H25" s="84" t="b">
        <v>0</v>
      </c>
      <c r="I25" s="84" t="b">
        <v>0</v>
      </c>
      <c r="J25" s="84" t="b">
        <v>0</v>
      </c>
      <c r="K25" s="84" t="b">
        <v>0</v>
      </c>
      <c r="L25" s="84" t="b">
        <v>0</v>
      </c>
    </row>
    <row r="26" spans="1:12" ht="15">
      <c r="A26" s="84" t="s">
        <v>1877</v>
      </c>
      <c r="B26" s="84" t="s">
        <v>1878</v>
      </c>
      <c r="C26" s="84">
        <v>5</v>
      </c>
      <c r="D26" s="122">
        <v>0.004327718007481291</v>
      </c>
      <c r="E26" s="122">
        <v>2.461798557525109</v>
      </c>
      <c r="F26" s="84" t="s">
        <v>2042</v>
      </c>
      <c r="G26" s="84" t="b">
        <v>0</v>
      </c>
      <c r="H26" s="84" t="b">
        <v>0</v>
      </c>
      <c r="I26" s="84" t="b">
        <v>0</v>
      </c>
      <c r="J26" s="84" t="b">
        <v>0</v>
      </c>
      <c r="K26" s="84" t="b">
        <v>0</v>
      </c>
      <c r="L26" s="84" t="b">
        <v>0</v>
      </c>
    </row>
    <row r="27" spans="1:12" ht="15">
      <c r="A27" s="84" t="s">
        <v>1878</v>
      </c>
      <c r="B27" s="84" t="s">
        <v>1838</v>
      </c>
      <c r="C27" s="84">
        <v>5</v>
      </c>
      <c r="D27" s="122">
        <v>0.004327718007481291</v>
      </c>
      <c r="E27" s="122">
        <v>2.1607685618611283</v>
      </c>
      <c r="F27" s="84" t="s">
        <v>2042</v>
      </c>
      <c r="G27" s="84" t="b">
        <v>0</v>
      </c>
      <c r="H27" s="84" t="b">
        <v>0</v>
      </c>
      <c r="I27" s="84" t="b">
        <v>0</v>
      </c>
      <c r="J27" s="84" t="b">
        <v>0</v>
      </c>
      <c r="K27" s="84" t="b">
        <v>0</v>
      </c>
      <c r="L27" s="84" t="b">
        <v>0</v>
      </c>
    </row>
    <row r="28" spans="1:12" ht="15">
      <c r="A28" s="84" t="s">
        <v>1641</v>
      </c>
      <c r="B28" s="84" t="s">
        <v>1879</v>
      </c>
      <c r="C28" s="84">
        <v>5</v>
      </c>
      <c r="D28" s="122">
        <v>0.004327718007481291</v>
      </c>
      <c r="E28" s="122">
        <v>2.081587315813503</v>
      </c>
      <c r="F28" s="84" t="s">
        <v>2042</v>
      </c>
      <c r="G28" s="84" t="b">
        <v>0</v>
      </c>
      <c r="H28" s="84" t="b">
        <v>0</v>
      </c>
      <c r="I28" s="84" t="b">
        <v>0</v>
      </c>
      <c r="J28" s="84" t="b">
        <v>0</v>
      </c>
      <c r="K28" s="84" t="b">
        <v>0</v>
      </c>
      <c r="L28" s="84" t="b">
        <v>0</v>
      </c>
    </row>
    <row r="29" spans="1:12" ht="15">
      <c r="A29" s="84" t="s">
        <v>1879</v>
      </c>
      <c r="B29" s="84" t="s">
        <v>1880</v>
      </c>
      <c r="C29" s="84">
        <v>5</v>
      </c>
      <c r="D29" s="122">
        <v>0.004327718007481291</v>
      </c>
      <c r="E29" s="122">
        <v>2.461798557525109</v>
      </c>
      <c r="F29" s="84" t="s">
        <v>2042</v>
      </c>
      <c r="G29" s="84" t="b">
        <v>0</v>
      </c>
      <c r="H29" s="84" t="b">
        <v>0</v>
      </c>
      <c r="I29" s="84" t="b">
        <v>0</v>
      </c>
      <c r="J29" s="84" t="b">
        <v>0</v>
      </c>
      <c r="K29" s="84" t="b">
        <v>0</v>
      </c>
      <c r="L29" s="84" t="b">
        <v>0</v>
      </c>
    </row>
    <row r="30" spans="1:12" ht="15">
      <c r="A30" s="84" t="s">
        <v>1881</v>
      </c>
      <c r="B30" s="84" t="s">
        <v>1650</v>
      </c>
      <c r="C30" s="84">
        <v>5</v>
      </c>
      <c r="D30" s="122">
        <v>0.004327718007481291</v>
      </c>
      <c r="E30" s="122">
        <v>2.081587315813503</v>
      </c>
      <c r="F30" s="84" t="s">
        <v>2042</v>
      </c>
      <c r="G30" s="84" t="b">
        <v>0</v>
      </c>
      <c r="H30" s="84" t="b">
        <v>0</v>
      </c>
      <c r="I30" s="84" t="b">
        <v>0</v>
      </c>
      <c r="J30" s="84" t="b">
        <v>0</v>
      </c>
      <c r="K30" s="84" t="b">
        <v>0</v>
      </c>
      <c r="L30" s="84" t="b">
        <v>0</v>
      </c>
    </row>
    <row r="31" spans="1:12" ht="15">
      <c r="A31" s="84" t="s">
        <v>1650</v>
      </c>
      <c r="B31" s="84" t="s">
        <v>1654</v>
      </c>
      <c r="C31" s="84">
        <v>5</v>
      </c>
      <c r="D31" s="122">
        <v>0.004327718007481291</v>
      </c>
      <c r="E31" s="122">
        <v>1.9676439635066665</v>
      </c>
      <c r="F31" s="84" t="s">
        <v>2042</v>
      </c>
      <c r="G31" s="84" t="b">
        <v>0</v>
      </c>
      <c r="H31" s="84" t="b">
        <v>0</v>
      </c>
      <c r="I31" s="84" t="b">
        <v>0</v>
      </c>
      <c r="J31" s="84" t="b">
        <v>0</v>
      </c>
      <c r="K31" s="84" t="b">
        <v>0</v>
      </c>
      <c r="L31" s="84" t="b">
        <v>0</v>
      </c>
    </row>
    <row r="32" spans="1:12" ht="15">
      <c r="A32" s="84" t="s">
        <v>1654</v>
      </c>
      <c r="B32" s="84" t="s">
        <v>243</v>
      </c>
      <c r="C32" s="84">
        <v>5</v>
      </c>
      <c r="D32" s="122">
        <v>0.004327718007481291</v>
      </c>
      <c r="E32" s="122">
        <v>1.7805573201495222</v>
      </c>
      <c r="F32" s="84" t="s">
        <v>2042</v>
      </c>
      <c r="G32" s="84" t="b">
        <v>0</v>
      </c>
      <c r="H32" s="84" t="b">
        <v>0</v>
      </c>
      <c r="I32" s="84" t="b">
        <v>0</v>
      </c>
      <c r="J32" s="84" t="b">
        <v>0</v>
      </c>
      <c r="K32" s="84" t="b">
        <v>0</v>
      </c>
      <c r="L32" s="84" t="b">
        <v>0</v>
      </c>
    </row>
    <row r="33" spans="1:12" ht="15">
      <c r="A33" s="84" t="s">
        <v>243</v>
      </c>
      <c r="B33" s="84" t="s">
        <v>1882</v>
      </c>
      <c r="C33" s="84">
        <v>5</v>
      </c>
      <c r="D33" s="122">
        <v>0.004327718007481291</v>
      </c>
      <c r="E33" s="122">
        <v>1.7294047977021407</v>
      </c>
      <c r="F33" s="84" t="s">
        <v>2042</v>
      </c>
      <c r="G33" s="84" t="b">
        <v>0</v>
      </c>
      <c r="H33" s="84" t="b">
        <v>0</v>
      </c>
      <c r="I33" s="84" t="b">
        <v>0</v>
      </c>
      <c r="J33" s="84" t="b">
        <v>1</v>
      </c>
      <c r="K33" s="84" t="b">
        <v>0</v>
      </c>
      <c r="L33" s="84" t="b">
        <v>0</v>
      </c>
    </row>
    <row r="34" spans="1:12" ht="15">
      <c r="A34" s="84" t="s">
        <v>1882</v>
      </c>
      <c r="B34" s="84" t="s">
        <v>1883</v>
      </c>
      <c r="C34" s="84">
        <v>5</v>
      </c>
      <c r="D34" s="122">
        <v>0.004327718007481291</v>
      </c>
      <c r="E34" s="122">
        <v>2.461798557525109</v>
      </c>
      <c r="F34" s="84" t="s">
        <v>2042</v>
      </c>
      <c r="G34" s="84" t="b">
        <v>1</v>
      </c>
      <c r="H34" s="84" t="b">
        <v>0</v>
      </c>
      <c r="I34" s="84" t="b">
        <v>0</v>
      </c>
      <c r="J34" s="84" t="b">
        <v>0</v>
      </c>
      <c r="K34" s="84" t="b">
        <v>0</v>
      </c>
      <c r="L34" s="84" t="b">
        <v>0</v>
      </c>
    </row>
    <row r="35" spans="1:12" ht="15">
      <c r="A35" s="84" t="s">
        <v>1883</v>
      </c>
      <c r="B35" s="84" t="s">
        <v>1884</v>
      </c>
      <c r="C35" s="84">
        <v>5</v>
      </c>
      <c r="D35" s="122">
        <v>0.004327718007481291</v>
      </c>
      <c r="E35" s="122">
        <v>2.461798557525109</v>
      </c>
      <c r="F35" s="84" t="s">
        <v>2042</v>
      </c>
      <c r="G35" s="84" t="b">
        <v>0</v>
      </c>
      <c r="H35" s="84" t="b">
        <v>0</v>
      </c>
      <c r="I35" s="84" t="b">
        <v>0</v>
      </c>
      <c r="J35" s="84" t="b">
        <v>0</v>
      </c>
      <c r="K35" s="84" t="b">
        <v>0</v>
      </c>
      <c r="L35" s="84" t="b">
        <v>0</v>
      </c>
    </row>
    <row r="36" spans="1:12" ht="15">
      <c r="A36" s="84" t="s">
        <v>1884</v>
      </c>
      <c r="B36" s="84" t="s">
        <v>1652</v>
      </c>
      <c r="C36" s="84">
        <v>5</v>
      </c>
      <c r="D36" s="122">
        <v>0.004327718007481291</v>
      </c>
      <c r="E36" s="122">
        <v>2.3826173114774845</v>
      </c>
      <c r="F36" s="84" t="s">
        <v>2042</v>
      </c>
      <c r="G36" s="84" t="b">
        <v>0</v>
      </c>
      <c r="H36" s="84" t="b">
        <v>0</v>
      </c>
      <c r="I36" s="84" t="b">
        <v>0</v>
      </c>
      <c r="J36" s="84" t="b">
        <v>0</v>
      </c>
      <c r="K36" s="84" t="b">
        <v>0</v>
      </c>
      <c r="L36" s="84" t="b">
        <v>0</v>
      </c>
    </row>
    <row r="37" spans="1:12" ht="15">
      <c r="A37" s="84" t="s">
        <v>1652</v>
      </c>
      <c r="B37" s="84" t="s">
        <v>1655</v>
      </c>
      <c r="C37" s="84">
        <v>5</v>
      </c>
      <c r="D37" s="122">
        <v>0.004327718007481291</v>
      </c>
      <c r="E37" s="122">
        <v>2.0603980167435654</v>
      </c>
      <c r="F37" s="84" t="s">
        <v>2042</v>
      </c>
      <c r="G37" s="84" t="b">
        <v>0</v>
      </c>
      <c r="H37" s="84" t="b">
        <v>0</v>
      </c>
      <c r="I37" s="84" t="b">
        <v>0</v>
      </c>
      <c r="J37" s="84" t="b">
        <v>1</v>
      </c>
      <c r="K37" s="84" t="b">
        <v>0</v>
      </c>
      <c r="L37" s="84" t="b">
        <v>0</v>
      </c>
    </row>
    <row r="38" spans="1:12" ht="15">
      <c r="A38" s="84" t="s">
        <v>1650</v>
      </c>
      <c r="B38" s="84" t="s">
        <v>1885</v>
      </c>
      <c r="C38" s="84">
        <v>5</v>
      </c>
      <c r="D38" s="122">
        <v>0.004327718007481291</v>
      </c>
      <c r="E38" s="122">
        <v>2.0468252095542914</v>
      </c>
      <c r="F38" s="84" t="s">
        <v>2042</v>
      </c>
      <c r="G38" s="84" t="b">
        <v>0</v>
      </c>
      <c r="H38" s="84" t="b">
        <v>0</v>
      </c>
      <c r="I38" s="84" t="b">
        <v>0</v>
      </c>
      <c r="J38" s="84" t="b">
        <v>0</v>
      </c>
      <c r="K38" s="84" t="b">
        <v>0</v>
      </c>
      <c r="L38" s="84" t="b">
        <v>0</v>
      </c>
    </row>
    <row r="39" spans="1:12" ht="15">
      <c r="A39" s="84" t="s">
        <v>1885</v>
      </c>
      <c r="B39" s="84" t="s">
        <v>1886</v>
      </c>
      <c r="C39" s="84">
        <v>5</v>
      </c>
      <c r="D39" s="122">
        <v>0.004327718007481291</v>
      </c>
      <c r="E39" s="122">
        <v>2.461798557525109</v>
      </c>
      <c r="F39" s="84" t="s">
        <v>2042</v>
      </c>
      <c r="G39" s="84" t="b">
        <v>0</v>
      </c>
      <c r="H39" s="84" t="b">
        <v>0</v>
      </c>
      <c r="I39" s="84" t="b">
        <v>0</v>
      </c>
      <c r="J39" s="84" t="b">
        <v>0</v>
      </c>
      <c r="K39" s="84" t="b">
        <v>0</v>
      </c>
      <c r="L39" s="84" t="b">
        <v>0</v>
      </c>
    </row>
    <row r="40" spans="1:12" ht="15">
      <c r="A40" s="84" t="s">
        <v>1886</v>
      </c>
      <c r="B40" s="84" t="s">
        <v>1859</v>
      </c>
      <c r="C40" s="84">
        <v>5</v>
      </c>
      <c r="D40" s="122">
        <v>0.004327718007481291</v>
      </c>
      <c r="E40" s="122">
        <v>2.3156705218468714</v>
      </c>
      <c r="F40" s="84" t="s">
        <v>2042</v>
      </c>
      <c r="G40" s="84" t="b">
        <v>0</v>
      </c>
      <c r="H40" s="84" t="b">
        <v>0</v>
      </c>
      <c r="I40" s="84" t="b">
        <v>0</v>
      </c>
      <c r="J40" s="84" t="b">
        <v>0</v>
      </c>
      <c r="K40" s="84" t="b">
        <v>0</v>
      </c>
      <c r="L40" s="84" t="b">
        <v>0</v>
      </c>
    </row>
    <row r="41" spans="1:12" ht="15">
      <c r="A41" s="84" t="s">
        <v>1869</v>
      </c>
      <c r="B41" s="84" t="s">
        <v>1889</v>
      </c>
      <c r="C41" s="84">
        <v>5</v>
      </c>
      <c r="D41" s="122">
        <v>0.004327718007481291</v>
      </c>
      <c r="E41" s="122">
        <v>2.3826173114774845</v>
      </c>
      <c r="F41" s="84" t="s">
        <v>2042</v>
      </c>
      <c r="G41" s="84" t="b">
        <v>0</v>
      </c>
      <c r="H41" s="84" t="b">
        <v>0</v>
      </c>
      <c r="I41" s="84" t="b">
        <v>0</v>
      </c>
      <c r="J41" s="84" t="b">
        <v>0</v>
      </c>
      <c r="K41" s="84" t="b">
        <v>0</v>
      </c>
      <c r="L41" s="84" t="b">
        <v>0</v>
      </c>
    </row>
    <row r="42" spans="1:12" ht="15">
      <c r="A42" s="84" t="s">
        <v>1889</v>
      </c>
      <c r="B42" s="84" t="s">
        <v>1657</v>
      </c>
      <c r="C42" s="84">
        <v>5</v>
      </c>
      <c r="D42" s="122">
        <v>0.004327718007481291</v>
      </c>
      <c r="E42" s="122">
        <v>2.2576785748691846</v>
      </c>
      <c r="F42" s="84" t="s">
        <v>2042</v>
      </c>
      <c r="G42" s="84" t="b">
        <v>0</v>
      </c>
      <c r="H42" s="84" t="b">
        <v>0</v>
      </c>
      <c r="I42" s="84" t="b">
        <v>0</v>
      </c>
      <c r="J42" s="84" t="b">
        <v>0</v>
      </c>
      <c r="K42" s="84" t="b">
        <v>0</v>
      </c>
      <c r="L42" s="84" t="b">
        <v>0</v>
      </c>
    </row>
    <row r="43" spans="1:12" ht="15">
      <c r="A43" s="84" t="s">
        <v>1657</v>
      </c>
      <c r="B43" s="84" t="s">
        <v>1640</v>
      </c>
      <c r="C43" s="84">
        <v>5</v>
      </c>
      <c r="D43" s="122">
        <v>0.004327718007481291</v>
      </c>
      <c r="E43" s="122">
        <v>1.8774673331575784</v>
      </c>
      <c r="F43" s="84" t="s">
        <v>2042</v>
      </c>
      <c r="G43" s="84" t="b">
        <v>0</v>
      </c>
      <c r="H43" s="84" t="b">
        <v>0</v>
      </c>
      <c r="I43" s="84" t="b">
        <v>0</v>
      </c>
      <c r="J43" s="84" t="b">
        <v>0</v>
      </c>
      <c r="K43" s="84" t="b">
        <v>0</v>
      </c>
      <c r="L43" s="84" t="b">
        <v>0</v>
      </c>
    </row>
    <row r="44" spans="1:12" ht="15">
      <c r="A44" s="84" t="s">
        <v>1640</v>
      </c>
      <c r="B44" s="84" t="s">
        <v>1890</v>
      </c>
      <c r="C44" s="84">
        <v>5</v>
      </c>
      <c r="D44" s="122">
        <v>0.004327718007481291</v>
      </c>
      <c r="E44" s="122">
        <v>2.081587315813503</v>
      </c>
      <c r="F44" s="84" t="s">
        <v>2042</v>
      </c>
      <c r="G44" s="84" t="b">
        <v>0</v>
      </c>
      <c r="H44" s="84" t="b">
        <v>0</v>
      </c>
      <c r="I44" s="84" t="b">
        <v>0</v>
      </c>
      <c r="J44" s="84" t="b">
        <v>0</v>
      </c>
      <c r="K44" s="84" t="b">
        <v>0</v>
      </c>
      <c r="L44" s="84" t="b">
        <v>0</v>
      </c>
    </row>
    <row r="45" spans="1:12" ht="15">
      <c r="A45" s="84" t="s">
        <v>1639</v>
      </c>
      <c r="B45" s="84" t="s">
        <v>1892</v>
      </c>
      <c r="C45" s="84">
        <v>5</v>
      </c>
      <c r="D45" s="122">
        <v>0.004327718007481291</v>
      </c>
      <c r="E45" s="122">
        <v>1.9846773028054467</v>
      </c>
      <c r="F45" s="84" t="s">
        <v>2042</v>
      </c>
      <c r="G45" s="84" t="b">
        <v>0</v>
      </c>
      <c r="H45" s="84" t="b">
        <v>0</v>
      </c>
      <c r="I45" s="84" t="b">
        <v>0</v>
      </c>
      <c r="J45" s="84" t="b">
        <v>0</v>
      </c>
      <c r="K45" s="84" t="b">
        <v>0</v>
      </c>
      <c r="L45" s="84" t="b">
        <v>0</v>
      </c>
    </row>
    <row r="46" spans="1:12" ht="15">
      <c r="A46" s="84" t="s">
        <v>467</v>
      </c>
      <c r="B46" s="84" t="s">
        <v>495</v>
      </c>
      <c r="C46" s="84">
        <v>4</v>
      </c>
      <c r="D46" s="122">
        <v>0.003710661618826203</v>
      </c>
      <c r="E46" s="122">
        <v>0.9400069078859858</v>
      </c>
      <c r="F46" s="84" t="s">
        <v>2042</v>
      </c>
      <c r="G46" s="84" t="b">
        <v>0</v>
      </c>
      <c r="H46" s="84" t="b">
        <v>0</v>
      </c>
      <c r="I46" s="84" t="b">
        <v>0</v>
      </c>
      <c r="J46" s="84" t="b">
        <v>0</v>
      </c>
      <c r="K46" s="84" t="b">
        <v>0</v>
      </c>
      <c r="L46" s="84" t="b">
        <v>0</v>
      </c>
    </row>
    <row r="47" spans="1:12" ht="15">
      <c r="A47" s="84" t="s">
        <v>232</v>
      </c>
      <c r="B47" s="84" t="s">
        <v>1840</v>
      </c>
      <c r="C47" s="84">
        <v>4</v>
      </c>
      <c r="D47" s="122">
        <v>0.003710661618826203</v>
      </c>
      <c r="E47" s="122">
        <v>1.1651333672635782</v>
      </c>
      <c r="F47" s="84" t="s">
        <v>2042</v>
      </c>
      <c r="G47" s="84" t="b">
        <v>0</v>
      </c>
      <c r="H47" s="84" t="b">
        <v>0</v>
      </c>
      <c r="I47" s="84" t="b">
        <v>0</v>
      </c>
      <c r="J47" s="84" t="b">
        <v>0</v>
      </c>
      <c r="K47" s="84" t="b">
        <v>0</v>
      </c>
      <c r="L47" s="84" t="b">
        <v>0</v>
      </c>
    </row>
    <row r="48" spans="1:12" ht="15">
      <c r="A48" s="84" t="s">
        <v>1658</v>
      </c>
      <c r="B48" s="84" t="s">
        <v>1659</v>
      </c>
      <c r="C48" s="84">
        <v>4</v>
      </c>
      <c r="D48" s="122">
        <v>0.003710661618826203</v>
      </c>
      <c r="E48" s="122">
        <v>2.558708570533166</v>
      </c>
      <c r="F48" s="84" t="s">
        <v>2042</v>
      </c>
      <c r="G48" s="84" t="b">
        <v>1</v>
      </c>
      <c r="H48" s="84" t="b">
        <v>0</v>
      </c>
      <c r="I48" s="84" t="b">
        <v>0</v>
      </c>
      <c r="J48" s="84" t="b">
        <v>0</v>
      </c>
      <c r="K48" s="84" t="b">
        <v>0</v>
      </c>
      <c r="L48" s="84" t="b">
        <v>0</v>
      </c>
    </row>
    <row r="49" spans="1:12" ht="15">
      <c r="A49" s="84" t="s">
        <v>232</v>
      </c>
      <c r="B49" s="84" t="s">
        <v>1881</v>
      </c>
      <c r="C49" s="84">
        <v>4</v>
      </c>
      <c r="D49" s="122">
        <v>0.003710661618826203</v>
      </c>
      <c r="E49" s="122">
        <v>1.5173158853749407</v>
      </c>
      <c r="F49" s="84" t="s">
        <v>2042</v>
      </c>
      <c r="G49" s="84" t="b">
        <v>0</v>
      </c>
      <c r="H49" s="84" t="b">
        <v>0</v>
      </c>
      <c r="I49" s="84" t="b">
        <v>0</v>
      </c>
      <c r="J49" s="84" t="b">
        <v>0</v>
      </c>
      <c r="K49" s="84" t="b">
        <v>0</v>
      </c>
      <c r="L49" s="84" t="b">
        <v>0</v>
      </c>
    </row>
    <row r="50" spans="1:12" ht="15">
      <c r="A50" s="84" t="s">
        <v>1859</v>
      </c>
      <c r="B50" s="84" t="s">
        <v>1899</v>
      </c>
      <c r="C50" s="84">
        <v>4</v>
      </c>
      <c r="D50" s="122">
        <v>0.003710661618826203</v>
      </c>
      <c r="E50" s="122">
        <v>2.3156705218468714</v>
      </c>
      <c r="F50" s="84" t="s">
        <v>2042</v>
      </c>
      <c r="G50" s="84" t="b">
        <v>0</v>
      </c>
      <c r="H50" s="84" t="b">
        <v>0</v>
      </c>
      <c r="I50" s="84" t="b">
        <v>0</v>
      </c>
      <c r="J50" s="84" t="b">
        <v>0</v>
      </c>
      <c r="K50" s="84" t="b">
        <v>0</v>
      </c>
      <c r="L50" s="84" t="b">
        <v>0</v>
      </c>
    </row>
    <row r="51" spans="1:12" ht="15">
      <c r="A51" s="84" t="s">
        <v>1641</v>
      </c>
      <c r="B51" s="84" t="s">
        <v>1867</v>
      </c>
      <c r="C51" s="84">
        <v>4</v>
      </c>
      <c r="D51" s="122">
        <v>0.003710661618826203</v>
      </c>
      <c r="E51" s="122">
        <v>1.905496056757822</v>
      </c>
      <c r="F51" s="84" t="s">
        <v>2042</v>
      </c>
      <c r="G51" s="84" t="b">
        <v>0</v>
      </c>
      <c r="H51" s="84" t="b">
        <v>0</v>
      </c>
      <c r="I51" s="84" t="b">
        <v>0</v>
      </c>
      <c r="J51" s="84" t="b">
        <v>0</v>
      </c>
      <c r="K51" s="84" t="b">
        <v>0</v>
      </c>
      <c r="L51" s="84" t="b">
        <v>0</v>
      </c>
    </row>
    <row r="52" spans="1:12" ht="15">
      <c r="A52" s="84" t="s">
        <v>1860</v>
      </c>
      <c r="B52" s="84" t="s">
        <v>1663</v>
      </c>
      <c r="C52" s="84">
        <v>4</v>
      </c>
      <c r="D52" s="122">
        <v>0.003710661618826203</v>
      </c>
      <c r="E52" s="122">
        <v>1.87073395049861</v>
      </c>
      <c r="F52" s="84" t="s">
        <v>2042</v>
      </c>
      <c r="G52" s="84" t="b">
        <v>0</v>
      </c>
      <c r="H52" s="84" t="b">
        <v>0</v>
      </c>
      <c r="I52" s="84" t="b">
        <v>0</v>
      </c>
      <c r="J52" s="84" t="b">
        <v>0</v>
      </c>
      <c r="K52" s="84" t="b">
        <v>0</v>
      </c>
      <c r="L52" s="84" t="b">
        <v>0</v>
      </c>
    </row>
    <row r="53" spans="1:12" ht="15">
      <c r="A53" s="84" t="s">
        <v>1664</v>
      </c>
      <c r="B53" s="84" t="s">
        <v>1665</v>
      </c>
      <c r="C53" s="84">
        <v>4</v>
      </c>
      <c r="D53" s="122">
        <v>0.003710661618826203</v>
      </c>
      <c r="E53" s="122">
        <v>2.558708570533166</v>
      </c>
      <c r="F53" s="84" t="s">
        <v>2042</v>
      </c>
      <c r="G53" s="84" t="b">
        <v>0</v>
      </c>
      <c r="H53" s="84" t="b">
        <v>0</v>
      </c>
      <c r="I53" s="84" t="b">
        <v>0</v>
      </c>
      <c r="J53" s="84" t="b">
        <v>0</v>
      </c>
      <c r="K53" s="84" t="b">
        <v>0</v>
      </c>
      <c r="L53" s="84" t="b">
        <v>0</v>
      </c>
    </row>
    <row r="54" spans="1:12" ht="15">
      <c r="A54" s="84" t="s">
        <v>1890</v>
      </c>
      <c r="B54" s="84" t="s">
        <v>1904</v>
      </c>
      <c r="C54" s="84">
        <v>4</v>
      </c>
      <c r="D54" s="122">
        <v>0.003710661618826203</v>
      </c>
      <c r="E54" s="122">
        <v>2.461798557525109</v>
      </c>
      <c r="F54" s="84" t="s">
        <v>2042</v>
      </c>
      <c r="G54" s="84" t="b">
        <v>0</v>
      </c>
      <c r="H54" s="84" t="b">
        <v>0</v>
      </c>
      <c r="I54" s="84" t="b">
        <v>0</v>
      </c>
      <c r="J54" s="84" t="b">
        <v>0</v>
      </c>
      <c r="K54" s="84" t="b">
        <v>0</v>
      </c>
      <c r="L54" s="84" t="b">
        <v>0</v>
      </c>
    </row>
    <row r="55" spans="1:12" ht="15">
      <c r="A55" s="84" t="s">
        <v>1653</v>
      </c>
      <c r="B55" s="84" t="s">
        <v>1662</v>
      </c>
      <c r="C55" s="84">
        <v>4</v>
      </c>
      <c r="D55" s="122">
        <v>0.003710661618826203</v>
      </c>
      <c r="E55" s="122">
        <v>1.6167005175108524</v>
      </c>
      <c r="F55" s="84" t="s">
        <v>2042</v>
      </c>
      <c r="G55" s="84" t="b">
        <v>0</v>
      </c>
      <c r="H55" s="84" t="b">
        <v>0</v>
      </c>
      <c r="I55" s="84" t="b">
        <v>0</v>
      </c>
      <c r="J55" s="84" t="b">
        <v>0</v>
      </c>
      <c r="K55" s="84" t="b">
        <v>0</v>
      </c>
      <c r="L55" s="84" t="b">
        <v>0</v>
      </c>
    </row>
    <row r="56" spans="1:12" ht="15">
      <c r="A56" s="84" t="s">
        <v>232</v>
      </c>
      <c r="B56" s="84" t="s">
        <v>1905</v>
      </c>
      <c r="C56" s="84">
        <v>3</v>
      </c>
      <c r="D56" s="122">
        <v>0.00302326301528946</v>
      </c>
      <c r="E56" s="122">
        <v>1.5173158853749407</v>
      </c>
      <c r="F56" s="84" t="s">
        <v>2042</v>
      </c>
      <c r="G56" s="84" t="b">
        <v>0</v>
      </c>
      <c r="H56" s="84" t="b">
        <v>0</v>
      </c>
      <c r="I56" s="84" t="b">
        <v>0</v>
      </c>
      <c r="J56" s="84" t="b">
        <v>0</v>
      </c>
      <c r="K56" s="84" t="b">
        <v>0</v>
      </c>
      <c r="L56" s="84" t="b">
        <v>0</v>
      </c>
    </row>
    <row r="57" spans="1:12" ht="15">
      <c r="A57" s="84" t="s">
        <v>1905</v>
      </c>
      <c r="B57" s="84" t="s">
        <v>1894</v>
      </c>
      <c r="C57" s="84">
        <v>3</v>
      </c>
      <c r="D57" s="122">
        <v>0.00302326301528946</v>
      </c>
      <c r="E57" s="122">
        <v>2.558708570533166</v>
      </c>
      <c r="F57" s="84" t="s">
        <v>2042</v>
      </c>
      <c r="G57" s="84" t="b">
        <v>0</v>
      </c>
      <c r="H57" s="84" t="b">
        <v>0</v>
      </c>
      <c r="I57" s="84" t="b">
        <v>0</v>
      </c>
      <c r="J57" s="84" t="b">
        <v>0</v>
      </c>
      <c r="K57" s="84" t="b">
        <v>0</v>
      </c>
      <c r="L57" s="84" t="b">
        <v>0</v>
      </c>
    </row>
    <row r="58" spans="1:12" ht="15">
      <c r="A58" s="84" t="s">
        <v>1894</v>
      </c>
      <c r="B58" s="84" t="s">
        <v>1837</v>
      </c>
      <c r="C58" s="84">
        <v>3</v>
      </c>
      <c r="D58" s="122">
        <v>0.00302326301528946</v>
      </c>
      <c r="E58" s="122">
        <v>2.035829825252828</v>
      </c>
      <c r="F58" s="84" t="s">
        <v>2042</v>
      </c>
      <c r="G58" s="84" t="b">
        <v>0</v>
      </c>
      <c r="H58" s="84" t="b">
        <v>0</v>
      </c>
      <c r="I58" s="84" t="b">
        <v>0</v>
      </c>
      <c r="J58" s="84" t="b">
        <v>1</v>
      </c>
      <c r="K58" s="84" t="b">
        <v>0</v>
      </c>
      <c r="L58" s="84" t="b">
        <v>0</v>
      </c>
    </row>
    <row r="59" spans="1:12" ht="15">
      <c r="A59" s="84" t="s">
        <v>1837</v>
      </c>
      <c r="B59" s="84" t="s">
        <v>1870</v>
      </c>
      <c r="C59" s="84">
        <v>3</v>
      </c>
      <c r="D59" s="122">
        <v>0.00302326301528946</v>
      </c>
      <c r="E59" s="122">
        <v>1.9389198122447717</v>
      </c>
      <c r="F59" s="84" t="s">
        <v>2042</v>
      </c>
      <c r="G59" s="84" t="b">
        <v>1</v>
      </c>
      <c r="H59" s="84" t="b">
        <v>0</v>
      </c>
      <c r="I59" s="84" t="b">
        <v>0</v>
      </c>
      <c r="J59" s="84" t="b">
        <v>0</v>
      </c>
      <c r="K59" s="84" t="b">
        <v>0</v>
      </c>
      <c r="L59" s="84" t="b">
        <v>0</v>
      </c>
    </row>
    <row r="60" spans="1:12" ht="15">
      <c r="A60" s="84" t="s">
        <v>1870</v>
      </c>
      <c r="B60" s="84" t="s">
        <v>232</v>
      </c>
      <c r="C60" s="84">
        <v>3</v>
      </c>
      <c r="D60" s="122">
        <v>0.00302326301528946</v>
      </c>
      <c r="E60" s="122">
        <v>1.5075560480857844</v>
      </c>
      <c r="F60" s="84" t="s">
        <v>2042</v>
      </c>
      <c r="G60" s="84" t="b">
        <v>0</v>
      </c>
      <c r="H60" s="84" t="b">
        <v>0</v>
      </c>
      <c r="I60" s="84" t="b">
        <v>0</v>
      </c>
      <c r="J60" s="84" t="b">
        <v>0</v>
      </c>
      <c r="K60" s="84" t="b">
        <v>0</v>
      </c>
      <c r="L60" s="84" t="b">
        <v>0</v>
      </c>
    </row>
    <row r="61" spans="1:12" ht="15">
      <c r="A61" s="84" t="s">
        <v>232</v>
      </c>
      <c r="B61" s="84" t="s">
        <v>1852</v>
      </c>
      <c r="C61" s="84">
        <v>3</v>
      </c>
      <c r="D61" s="122">
        <v>0.00302326301528946</v>
      </c>
      <c r="E61" s="122">
        <v>1.1493391000803463</v>
      </c>
      <c r="F61" s="84" t="s">
        <v>2042</v>
      </c>
      <c r="G61" s="84" t="b">
        <v>0</v>
      </c>
      <c r="H61" s="84" t="b">
        <v>0</v>
      </c>
      <c r="I61" s="84" t="b">
        <v>0</v>
      </c>
      <c r="J61" s="84" t="b">
        <v>0</v>
      </c>
      <c r="K61" s="84" t="b">
        <v>0</v>
      </c>
      <c r="L61" s="84" t="b">
        <v>0</v>
      </c>
    </row>
    <row r="62" spans="1:12" ht="15">
      <c r="A62" s="84" t="s">
        <v>1852</v>
      </c>
      <c r="B62" s="84" t="s">
        <v>1906</v>
      </c>
      <c r="C62" s="84">
        <v>3</v>
      </c>
      <c r="D62" s="122">
        <v>0.00302326301528946</v>
      </c>
      <c r="E62" s="122">
        <v>2.3156705218468714</v>
      </c>
      <c r="F62" s="84" t="s">
        <v>2042</v>
      </c>
      <c r="G62" s="84" t="b">
        <v>0</v>
      </c>
      <c r="H62" s="84" t="b">
        <v>0</v>
      </c>
      <c r="I62" s="84" t="b">
        <v>0</v>
      </c>
      <c r="J62" s="84" t="b">
        <v>0</v>
      </c>
      <c r="K62" s="84" t="b">
        <v>0</v>
      </c>
      <c r="L62" s="84" t="b">
        <v>0</v>
      </c>
    </row>
    <row r="63" spans="1:12" ht="15">
      <c r="A63" s="84" t="s">
        <v>1906</v>
      </c>
      <c r="B63" s="84" t="s">
        <v>1861</v>
      </c>
      <c r="C63" s="84">
        <v>3</v>
      </c>
      <c r="D63" s="122">
        <v>0.00302326301528946</v>
      </c>
      <c r="E63" s="122">
        <v>2.3826173114774845</v>
      </c>
      <c r="F63" s="84" t="s">
        <v>2042</v>
      </c>
      <c r="G63" s="84" t="b">
        <v>0</v>
      </c>
      <c r="H63" s="84" t="b">
        <v>0</v>
      </c>
      <c r="I63" s="84" t="b">
        <v>0</v>
      </c>
      <c r="J63" s="84" t="b">
        <v>0</v>
      </c>
      <c r="K63" s="84" t="b">
        <v>0</v>
      </c>
      <c r="L63" s="84" t="b">
        <v>0</v>
      </c>
    </row>
    <row r="64" spans="1:12" ht="15">
      <c r="A64" s="84" t="s">
        <v>1861</v>
      </c>
      <c r="B64" s="84" t="s">
        <v>1853</v>
      </c>
      <c r="C64" s="84">
        <v>3</v>
      </c>
      <c r="D64" s="122">
        <v>0.00302326301528946</v>
      </c>
      <c r="E64" s="122">
        <v>2.01464052618289</v>
      </c>
      <c r="F64" s="84" t="s">
        <v>2042</v>
      </c>
      <c r="G64" s="84" t="b">
        <v>0</v>
      </c>
      <c r="H64" s="84" t="b">
        <v>0</v>
      </c>
      <c r="I64" s="84" t="b">
        <v>0</v>
      </c>
      <c r="J64" s="84" t="b">
        <v>1</v>
      </c>
      <c r="K64" s="84" t="b">
        <v>0</v>
      </c>
      <c r="L64" s="84" t="b">
        <v>0</v>
      </c>
    </row>
    <row r="65" spans="1:12" ht="15">
      <c r="A65" s="84" t="s">
        <v>1853</v>
      </c>
      <c r="B65" s="84" t="s">
        <v>1907</v>
      </c>
      <c r="C65" s="84">
        <v>3</v>
      </c>
      <c r="D65" s="122">
        <v>0.00302326301528946</v>
      </c>
      <c r="E65" s="122">
        <v>2.3826173114774845</v>
      </c>
      <c r="F65" s="84" t="s">
        <v>2042</v>
      </c>
      <c r="G65" s="84" t="b">
        <v>1</v>
      </c>
      <c r="H65" s="84" t="b">
        <v>0</v>
      </c>
      <c r="I65" s="84" t="b">
        <v>0</v>
      </c>
      <c r="J65" s="84" t="b">
        <v>0</v>
      </c>
      <c r="K65" s="84" t="b">
        <v>0</v>
      </c>
      <c r="L65" s="84" t="b">
        <v>0</v>
      </c>
    </row>
    <row r="66" spans="1:12" ht="15">
      <c r="A66" s="84" t="s">
        <v>1907</v>
      </c>
      <c r="B66" s="84" t="s">
        <v>1843</v>
      </c>
      <c r="C66" s="84">
        <v>3</v>
      </c>
      <c r="D66" s="122">
        <v>0.00302326301528946</v>
      </c>
      <c r="E66" s="122">
        <v>2.3156705218468714</v>
      </c>
      <c r="F66" s="84" t="s">
        <v>2042</v>
      </c>
      <c r="G66" s="84" t="b">
        <v>0</v>
      </c>
      <c r="H66" s="84" t="b">
        <v>0</v>
      </c>
      <c r="I66" s="84" t="b">
        <v>0</v>
      </c>
      <c r="J66" s="84" t="b">
        <v>1</v>
      </c>
      <c r="K66" s="84" t="b">
        <v>0</v>
      </c>
      <c r="L66" s="84" t="b">
        <v>0</v>
      </c>
    </row>
    <row r="67" spans="1:12" ht="15">
      <c r="A67" s="84" t="s">
        <v>1843</v>
      </c>
      <c r="B67" s="84" t="s">
        <v>495</v>
      </c>
      <c r="C67" s="84">
        <v>3</v>
      </c>
      <c r="D67" s="122">
        <v>0.00302326301528946</v>
      </c>
      <c r="E67" s="122">
        <v>1.456046228636018</v>
      </c>
      <c r="F67" s="84" t="s">
        <v>2042</v>
      </c>
      <c r="G67" s="84" t="b">
        <v>1</v>
      </c>
      <c r="H67" s="84" t="b">
        <v>0</v>
      </c>
      <c r="I67" s="84" t="b">
        <v>0</v>
      </c>
      <c r="J67" s="84" t="b">
        <v>0</v>
      </c>
      <c r="K67" s="84" t="b">
        <v>0</v>
      </c>
      <c r="L67" s="84" t="b">
        <v>0</v>
      </c>
    </row>
    <row r="68" spans="1:12" ht="15">
      <c r="A68" s="84" t="s">
        <v>1651</v>
      </c>
      <c r="B68" s="84" t="s">
        <v>1862</v>
      </c>
      <c r="C68" s="84">
        <v>3</v>
      </c>
      <c r="D68" s="122">
        <v>0.00302326301528946</v>
      </c>
      <c r="E68" s="122">
        <v>1.8597385661971468</v>
      </c>
      <c r="F68" s="84" t="s">
        <v>2042</v>
      </c>
      <c r="G68" s="84" t="b">
        <v>0</v>
      </c>
      <c r="H68" s="84" t="b">
        <v>0</v>
      </c>
      <c r="I68" s="84" t="b">
        <v>0</v>
      </c>
      <c r="J68" s="84" t="b">
        <v>0</v>
      </c>
      <c r="K68" s="84" t="b">
        <v>0</v>
      </c>
      <c r="L68" s="84" t="b">
        <v>0</v>
      </c>
    </row>
    <row r="69" spans="1:12" ht="15">
      <c r="A69" s="84" t="s">
        <v>1871</v>
      </c>
      <c r="B69" s="84" t="s">
        <v>1908</v>
      </c>
      <c r="C69" s="84">
        <v>3</v>
      </c>
      <c r="D69" s="122">
        <v>0.00302326301528946</v>
      </c>
      <c r="E69" s="122">
        <v>2.6836473071414657</v>
      </c>
      <c r="F69" s="84" t="s">
        <v>2042</v>
      </c>
      <c r="G69" s="84" t="b">
        <v>0</v>
      </c>
      <c r="H69" s="84" t="b">
        <v>0</v>
      </c>
      <c r="I69" s="84" t="b">
        <v>0</v>
      </c>
      <c r="J69" s="84" t="b">
        <v>0</v>
      </c>
      <c r="K69" s="84" t="b">
        <v>0</v>
      </c>
      <c r="L69" s="84" t="b">
        <v>0</v>
      </c>
    </row>
    <row r="70" spans="1:12" ht="15">
      <c r="A70" s="84" t="s">
        <v>464</v>
      </c>
      <c r="B70" s="84" t="s">
        <v>467</v>
      </c>
      <c r="C70" s="84">
        <v>3</v>
      </c>
      <c r="D70" s="122">
        <v>0.00302326301528946</v>
      </c>
      <c r="E70" s="122">
        <v>1.2668219543090542</v>
      </c>
      <c r="F70" s="84" t="s">
        <v>2042</v>
      </c>
      <c r="G70" s="84" t="b">
        <v>0</v>
      </c>
      <c r="H70" s="84" t="b">
        <v>0</v>
      </c>
      <c r="I70" s="84" t="b">
        <v>0</v>
      </c>
      <c r="J70" s="84" t="b">
        <v>0</v>
      </c>
      <c r="K70" s="84" t="b">
        <v>0</v>
      </c>
      <c r="L70" s="84" t="b">
        <v>0</v>
      </c>
    </row>
    <row r="71" spans="1:12" ht="15">
      <c r="A71" s="84" t="s">
        <v>225</v>
      </c>
      <c r="B71" s="84" t="s">
        <v>243</v>
      </c>
      <c r="C71" s="84">
        <v>3</v>
      </c>
      <c r="D71" s="122">
        <v>0.00302326301528946</v>
      </c>
      <c r="E71" s="122">
        <v>1.5587085705331658</v>
      </c>
      <c r="F71" s="84" t="s">
        <v>2042</v>
      </c>
      <c r="G71" s="84" t="b">
        <v>0</v>
      </c>
      <c r="H71" s="84" t="b">
        <v>0</v>
      </c>
      <c r="I71" s="84" t="b">
        <v>0</v>
      </c>
      <c r="J71" s="84" t="b">
        <v>0</v>
      </c>
      <c r="K71" s="84" t="b">
        <v>0</v>
      </c>
      <c r="L71" s="84" t="b">
        <v>0</v>
      </c>
    </row>
    <row r="72" spans="1:12" ht="15">
      <c r="A72" s="84" t="s">
        <v>1836</v>
      </c>
      <c r="B72" s="84" t="s">
        <v>232</v>
      </c>
      <c r="C72" s="84">
        <v>3</v>
      </c>
      <c r="D72" s="122">
        <v>0.00302326301528946</v>
      </c>
      <c r="E72" s="122">
        <v>1.1651333672635782</v>
      </c>
      <c r="F72" s="84" t="s">
        <v>2042</v>
      </c>
      <c r="G72" s="84" t="b">
        <v>0</v>
      </c>
      <c r="H72" s="84" t="b">
        <v>0</v>
      </c>
      <c r="I72" s="84" t="b">
        <v>0</v>
      </c>
      <c r="J72" s="84" t="b">
        <v>0</v>
      </c>
      <c r="K72" s="84" t="b">
        <v>0</v>
      </c>
      <c r="L72" s="84" t="b">
        <v>0</v>
      </c>
    </row>
    <row r="73" spans="1:12" ht="15">
      <c r="A73" s="84" t="s">
        <v>232</v>
      </c>
      <c r="B73" s="84" t="s">
        <v>243</v>
      </c>
      <c r="C73" s="84">
        <v>3</v>
      </c>
      <c r="D73" s="122">
        <v>0.00302326301528946</v>
      </c>
      <c r="E73" s="122">
        <v>0.6142258983829971</v>
      </c>
      <c r="F73" s="84" t="s">
        <v>2042</v>
      </c>
      <c r="G73" s="84" t="b">
        <v>0</v>
      </c>
      <c r="H73" s="84" t="b">
        <v>0</v>
      </c>
      <c r="I73" s="84" t="b">
        <v>0</v>
      </c>
      <c r="J73" s="84" t="b">
        <v>0</v>
      </c>
      <c r="K73" s="84" t="b">
        <v>0</v>
      </c>
      <c r="L73" s="84" t="b">
        <v>0</v>
      </c>
    </row>
    <row r="74" spans="1:12" ht="15">
      <c r="A74" s="84" t="s">
        <v>1854</v>
      </c>
      <c r="B74" s="84" t="s">
        <v>1915</v>
      </c>
      <c r="C74" s="84">
        <v>3</v>
      </c>
      <c r="D74" s="122">
        <v>0.00302326301528946</v>
      </c>
      <c r="E74" s="122">
        <v>2.3156705218468714</v>
      </c>
      <c r="F74" s="84" t="s">
        <v>2042</v>
      </c>
      <c r="G74" s="84" t="b">
        <v>0</v>
      </c>
      <c r="H74" s="84" t="b">
        <v>0</v>
      </c>
      <c r="I74" s="84" t="b">
        <v>0</v>
      </c>
      <c r="J74" s="84" t="b">
        <v>1</v>
      </c>
      <c r="K74" s="84" t="b">
        <v>0</v>
      </c>
      <c r="L74" s="84" t="b">
        <v>0</v>
      </c>
    </row>
    <row r="75" spans="1:12" ht="15">
      <c r="A75" s="84" t="s">
        <v>1915</v>
      </c>
      <c r="B75" s="84" t="s">
        <v>1916</v>
      </c>
      <c r="C75" s="84">
        <v>3</v>
      </c>
      <c r="D75" s="122">
        <v>0.00302326301528946</v>
      </c>
      <c r="E75" s="122">
        <v>2.6836473071414657</v>
      </c>
      <c r="F75" s="84" t="s">
        <v>2042</v>
      </c>
      <c r="G75" s="84" t="b">
        <v>1</v>
      </c>
      <c r="H75" s="84" t="b">
        <v>0</v>
      </c>
      <c r="I75" s="84" t="b">
        <v>0</v>
      </c>
      <c r="J75" s="84" t="b">
        <v>0</v>
      </c>
      <c r="K75" s="84" t="b">
        <v>0</v>
      </c>
      <c r="L75" s="84" t="b">
        <v>0</v>
      </c>
    </row>
    <row r="76" spans="1:12" ht="15">
      <c r="A76" s="84" t="s">
        <v>1916</v>
      </c>
      <c r="B76" s="84" t="s">
        <v>1653</v>
      </c>
      <c r="C76" s="84">
        <v>3</v>
      </c>
      <c r="D76" s="122">
        <v>0.00302326301528946</v>
      </c>
      <c r="E76" s="122">
        <v>1.9846773028054467</v>
      </c>
      <c r="F76" s="84" t="s">
        <v>2042</v>
      </c>
      <c r="G76" s="84" t="b">
        <v>0</v>
      </c>
      <c r="H76" s="84" t="b">
        <v>0</v>
      </c>
      <c r="I76" s="84" t="b">
        <v>0</v>
      </c>
      <c r="J76" s="84" t="b">
        <v>0</v>
      </c>
      <c r="K76" s="84" t="b">
        <v>0</v>
      </c>
      <c r="L76" s="84" t="b">
        <v>0</v>
      </c>
    </row>
    <row r="77" spans="1:12" ht="15">
      <c r="A77" s="84" t="s">
        <v>1653</v>
      </c>
      <c r="B77" s="84" t="s">
        <v>1917</v>
      </c>
      <c r="C77" s="84">
        <v>3</v>
      </c>
      <c r="D77" s="122">
        <v>0.00302326301528946</v>
      </c>
      <c r="E77" s="122">
        <v>2.01464052618289</v>
      </c>
      <c r="F77" s="84" t="s">
        <v>2042</v>
      </c>
      <c r="G77" s="84" t="b">
        <v>0</v>
      </c>
      <c r="H77" s="84" t="b">
        <v>0</v>
      </c>
      <c r="I77" s="84" t="b">
        <v>0</v>
      </c>
      <c r="J77" s="84" t="b">
        <v>0</v>
      </c>
      <c r="K77" s="84" t="b">
        <v>0</v>
      </c>
      <c r="L77" s="84" t="b">
        <v>0</v>
      </c>
    </row>
    <row r="78" spans="1:12" ht="15">
      <c r="A78" s="84" t="s">
        <v>1917</v>
      </c>
      <c r="B78" s="84" t="s">
        <v>1857</v>
      </c>
      <c r="C78" s="84">
        <v>3</v>
      </c>
      <c r="D78" s="122">
        <v>0.00302326301528946</v>
      </c>
      <c r="E78" s="122">
        <v>2.3156705218468714</v>
      </c>
      <c r="F78" s="84" t="s">
        <v>2042</v>
      </c>
      <c r="G78" s="84" t="b">
        <v>0</v>
      </c>
      <c r="H78" s="84" t="b">
        <v>0</v>
      </c>
      <c r="I78" s="84" t="b">
        <v>0</v>
      </c>
      <c r="J78" s="84" t="b">
        <v>0</v>
      </c>
      <c r="K78" s="84" t="b">
        <v>0</v>
      </c>
      <c r="L78" s="84" t="b">
        <v>0</v>
      </c>
    </row>
    <row r="79" spans="1:12" ht="15">
      <c r="A79" s="84" t="s">
        <v>1857</v>
      </c>
      <c r="B79" s="84" t="s">
        <v>1918</v>
      </c>
      <c r="C79" s="84">
        <v>3</v>
      </c>
      <c r="D79" s="122">
        <v>0.00302326301528946</v>
      </c>
      <c r="E79" s="122">
        <v>2.3156705218468714</v>
      </c>
      <c r="F79" s="84" t="s">
        <v>2042</v>
      </c>
      <c r="G79" s="84" t="b">
        <v>0</v>
      </c>
      <c r="H79" s="84" t="b">
        <v>0</v>
      </c>
      <c r="I79" s="84" t="b">
        <v>0</v>
      </c>
      <c r="J79" s="84" t="b">
        <v>0</v>
      </c>
      <c r="K79" s="84" t="b">
        <v>0</v>
      </c>
      <c r="L79" s="84" t="b">
        <v>0</v>
      </c>
    </row>
    <row r="80" spans="1:12" ht="15">
      <c r="A80" s="84" t="s">
        <v>1918</v>
      </c>
      <c r="B80" s="84" t="s">
        <v>1651</v>
      </c>
      <c r="C80" s="84">
        <v>3</v>
      </c>
      <c r="D80" s="122">
        <v>0.00302326301528946</v>
      </c>
      <c r="E80" s="122">
        <v>2.2576785748691846</v>
      </c>
      <c r="F80" s="84" t="s">
        <v>2042</v>
      </c>
      <c r="G80" s="84" t="b">
        <v>0</v>
      </c>
      <c r="H80" s="84" t="b">
        <v>0</v>
      </c>
      <c r="I80" s="84" t="b">
        <v>0</v>
      </c>
      <c r="J80" s="84" t="b">
        <v>0</v>
      </c>
      <c r="K80" s="84" t="b">
        <v>0</v>
      </c>
      <c r="L80" s="84" t="b">
        <v>0</v>
      </c>
    </row>
    <row r="81" spans="1:12" ht="15">
      <c r="A81" s="84" t="s">
        <v>1651</v>
      </c>
      <c r="B81" s="84" t="s">
        <v>1838</v>
      </c>
      <c r="C81" s="84">
        <v>3</v>
      </c>
      <c r="D81" s="122">
        <v>0.00302326301528946</v>
      </c>
      <c r="E81" s="122">
        <v>1.6378898165807907</v>
      </c>
      <c r="F81" s="84" t="s">
        <v>2042</v>
      </c>
      <c r="G81" s="84" t="b">
        <v>0</v>
      </c>
      <c r="H81" s="84" t="b">
        <v>0</v>
      </c>
      <c r="I81" s="84" t="b">
        <v>0</v>
      </c>
      <c r="J81" s="84" t="b">
        <v>0</v>
      </c>
      <c r="K81" s="84" t="b">
        <v>0</v>
      </c>
      <c r="L81" s="84" t="b">
        <v>0</v>
      </c>
    </row>
    <row r="82" spans="1:12" ht="15">
      <c r="A82" s="84" t="s">
        <v>1838</v>
      </c>
      <c r="B82" s="84" t="s">
        <v>232</v>
      </c>
      <c r="C82" s="84">
        <v>3</v>
      </c>
      <c r="D82" s="122">
        <v>0.00302326301528946</v>
      </c>
      <c r="E82" s="122">
        <v>1.206526052421803</v>
      </c>
      <c r="F82" s="84" t="s">
        <v>2042</v>
      </c>
      <c r="G82" s="84" t="b">
        <v>0</v>
      </c>
      <c r="H82" s="84" t="b">
        <v>0</v>
      </c>
      <c r="I82" s="84" t="b">
        <v>0</v>
      </c>
      <c r="J82" s="84" t="b">
        <v>0</v>
      </c>
      <c r="K82" s="84" t="b">
        <v>0</v>
      </c>
      <c r="L82" s="84" t="b">
        <v>0</v>
      </c>
    </row>
    <row r="83" spans="1:12" ht="15">
      <c r="A83" s="84" t="s">
        <v>1840</v>
      </c>
      <c r="B83" s="84" t="s">
        <v>243</v>
      </c>
      <c r="C83" s="84">
        <v>3</v>
      </c>
      <c r="D83" s="122">
        <v>0.00302326301528946</v>
      </c>
      <c r="E83" s="122">
        <v>1.354588587877241</v>
      </c>
      <c r="F83" s="84" t="s">
        <v>2042</v>
      </c>
      <c r="G83" s="84" t="b">
        <v>0</v>
      </c>
      <c r="H83" s="84" t="b">
        <v>0</v>
      </c>
      <c r="I83" s="84" t="b">
        <v>0</v>
      </c>
      <c r="J83" s="84" t="b">
        <v>0</v>
      </c>
      <c r="K83" s="84" t="b">
        <v>0</v>
      </c>
      <c r="L83" s="84" t="b">
        <v>0</v>
      </c>
    </row>
    <row r="84" spans="1:12" ht="15">
      <c r="A84" s="84" t="s">
        <v>243</v>
      </c>
      <c r="B84" s="84" t="s">
        <v>1858</v>
      </c>
      <c r="C84" s="84">
        <v>3</v>
      </c>
      <c r="D84" s="122">
        <v>0.00302326301528946</v>
      </c>
      <c r="E84" s="122">
        <v>1.3614280124075464</v>
      </c>
      <c r="F84" s="84" t="s">
        <v>2042</v>
      </c>
      <c r="G84" s="84" t="b">
        <v>0</v>
      </c>
      <c r="H84" s="84" t="b">
        <v>0</v>
      </c>
      <c r="I84" s="84" t="b">
        <v>0</v>
      </c>
      <c r="J84" s="84" t="b">
        <v>0</v>
      </c>
      <c r="K84" s="84" t="b">
        <v>0</v>
      </c>
      <c r="L84" s="84" t="b">
        <v>0</v>
      </c>
    </row>
    <row r="85" spans="1:12" ht="15">
      <c r="A85" s="84" t="s">
        <v>1858</v>
      </c>
      <c r="B85" s="84" t="s">
        <v>1871</v>
      </c>
      <c r="C85" s="84">
        <v>3</v>
      </c>
      <c r="D85" s="122">
        <v>0.00302326301528946</v>
      </c>
      <c r="E85" s="122">
        <v>2.1607685618611283</v>
      </c>
      <c r="F85" s="84" t="s">
        <v>2042</v>
      </c>
      <c r="G85" s="84" t="b">
        <v>0</v>
      </c>
      <c r="H85" s="84" t="b">
        <v>0</v>
      </c>
      <c r="I85" s="84" t="b">
        <v>0</v>
      </c>
      <c r="J85" s="84" t="b">
        <v>0</v>
      </c>
      <c r="K85" s="84" t="b">
        <v>0</v>
      </c>
      <c r="L85" s="84" t="b">
        <v>0</v>
      </c>
    </row>
    <row r="86" spans="1:12" ht="15">
      <c r="A86" s="84" t="s">
        <v>1896</v>
      </c>
      <c r="B86" s="84" t="s">
        <v>1643</v>
      </c>
      <c r="C86" s="84">
        <v>3</v>
      </c>
      <c r="D86" s="122">
        <v>0.00302326301528946</v>
      </c>
      <c r="E86" s="122">
        <v>1.9566485792052033</v>
      </c>
      <c r="F86" s="84" t="s">
        <v>2042</v>
      </c>
      <c r="G86" s="84" t="b">
        <v>0</v>
      </c>
      <c r="H86" s="84" t="b">
        <v>0</v>
      </c>
      <c r="I86" s="84" t="b">
        <v>0</v>
      </c>
      <c r="J86" s="84" t="b">
        <v>0</v>
      </c>
      <c r="K86" s="84" t="b">
        <v>0</v>
      </c>
      <c r="L86" s="84" t="b">
        <v>0</v>
      </c>
    </row>
    <row r="87" spans="1:12" ht="15">
      <c r="A87" s="84" t="s">
        <v>1920</v>
      </c>
      <c r="B87" s="84" t="s">
        <v>1921</v>
      </c>
      <c r="C87" s="84">
        <v>3</v>
      </c>
      <c r="D87" s="122">
        <v>0.00302326301528946</v>
      </c>
      <c r="E87" s="122">
        <v>2.6836473071414657</v>
      </c>
      <c r="F87" s="84" t="s">
        <v>2042</v>
      </c>
      <c r="G87" s="84" t="b">
        <v>0</v>
      </c>
      <c r="H87" s="84" t="b">
        <v>0</v>
      </c>
      <c r="I87" s="84" t="b">
        <v>0</v>
      </c>
      <c r="J87" s="84" t="b">
        <v>0</v>
      </c>
      <c r="K87" s="84" t="b">
        <v>0</v>
      </c>
      <c r="L87" s="84" t="b">
        <v>0</v>
      </c>
    </row>
    <row r="88" spans="1:12" ht="15">
      <c r="A88" s="84" t="s">
        <v>1927</v>
      </c>
      <c r="B88" s="84" t="s">
        <v>1844</v>
      </c>
      <c r="C88" s="84">
        <v>3</v>
      </c>
      <c r="D88" s="122">
        <v>0.00302326301528946</v>
      </c>
      <c r="E88" s="122">
        <v>2.2576785748691846</v>
      </c>
      <c r="F88" s="84" t="s">
        <v>2042</v>
      </c>
      <c r="G88" s="84" t="b">
        <v>0</v>
      </c>
      <c r="H88" s="84" t="b">
        <v>0</v>
      </c>
      <c r="I88" s="84" t="b">
        <v>0</v>
      </c>
      <c r="J88" s="84" t="b">
        <v>0</v>
      </c>
      <c r="K88" s="84" t="b">
        <v>0</v>
      </c>
      <c r="L88" s="84" t="b">
        <v>0</v>
      </c>
    </row>
    <row r="89" spans="1:12" ht="15">
      <c r="A89" s="84" t="s">
        <v>1639</v>
      </c>
      <c r="B89" s="84" t="s">
        <v>1929</v>
      </c>
      <c r="C89" s="84">
        <v>3</v>
      </c>
      <c r="D89" s="122">
        <v>0.00302326301528946</v>
      </c>
      <c r="E89" s="122">
        <v>1.9846773028054467</v>
      </c>
      <c r="F89" s="84" t="s">
        <v>2042</v>
      </c>
      <c r="G89" s="84" t="b">
        <v>0</v>
      </c>
      <c r="H89" s="84" t="b">
        <v>0</v>
      </c>
      <c r="I89" s="84" t="b">
        <v>0</v>
      </c>
      <c r="J89" s="84" t="b">
        <v>0</v>
      </c>
      <c r="K89" s="84" t="b">
        <v>0</v>
      </c>
      <c r="L89" s="84" t="b">
        <v>0</v>
      </c>
    </row>
    <row r="90" spans="1:12" ht="15">
      <c r="A90" s="84" t="s">
        <v>1931</v>
      </c>
      <c r="B90" s="84" t="s">
        <v>1932</v>
      </c>
      <c r="C90" s="84">
        <v>3</v>
      </c>
      <c r="D90" s="122">
        <v>0.00302326301528946</v>
      </c>
      <c r="E90" s="122">
        <v>2.6836473071414657</v>
      </c>
      <c r="F90" s="84" t="s">
        <v>2042</v>
      </c>
      <c r="G90" s="84" t="b">
        <v>1</v>
      </c>
      <c r="H90" s="84" t="b">
        <v>0</v>
      </c>
      <c r="I90" s="84" t="b">
        <v>0</v>
      </c>
      <c r="J90" s="84" t="b">
        <v>0</v>
      </c>
      <c r="K90" s="84" t="b">
        <v>0</v>
      </c>
      <c r="L90" s="84" t="b">
        <v>0</v>
      </c>
    </row>
    <row r="91" spans="1:12" ht="15">
      <c r="A91" s="84" t="s">
        <v>1863</v>
      </c>
      <c r="B91" s="84" t="s">
        <v>1861</v>
      </c>
      <c r="C91" s="84">
        <v>3</v>
      </c>
      <c r="D91" s="122">
        <v>0.00302326301528946</v>
      </c>
      <c r="E91" s="122">
        <v>2.081587315813503</v>
      </c>
      <c r="F91" s="84" t="s">
        <v>2042</v>
      </c>
      <c r="G91" s="84" t="b">
        <v>0</v>
      </c>
      <c r="H91" s="84" t="b">
        <v>0</v>
      </c>
      <c r="I91" s="84" t="b">
        <v>0</v>
      </c>
      <c r="J91" s="84" t="b">
        <v>0</v>
      </c>
      <c r="K91" s="84" t="b">
        <v>0</v>
      </c>
      <c r="L91" s="84" t="b">
        <v>0</v>
      </c>
    </row>
    <row r="92" spans="1:12" ht="15">
      <c r="A92" s="84" t="s">
        <v>241</v>
      </c>
      <c r="B92" s="84" t="s">
        <v>257</v>
      </c>
      <c r="C92" s="84">
        <v>3</v>
      </c>
      <c r="D92" s="122">
        <v>0.00302326301528946</v>
      </c>
      <c r="E92" s="122">
        <v>2.6836473071414657</v>
      </c>
      <c r="F92" s="84" t="s">
        <v>2042</v>
      </c>
      <c r="G92" s="84" t="b">
        <v>0</v>
      </c>
      <c r="H92" s="84" t="b">
        <v>0</v>
      </c>
      <c r="I92" s="84" t="b">
        <v>0</v>
      </c>
      <c r="J92" s="84" t="b">
        <v>0</v>
      </c>
      <c r="K92" s="84" t="b">
        <v>0</v>
      </c>
      <c r="L92" s="84" t="b">
        <v>0</v>
      </c>
    </row>
    <row r="93" spans="1:12" ht="15">
      <c r="A93" s="84" t="s">
        <v>257</v>
      </c>
      <c r="B93" s="84" t="s">
        <v>256</v>
      </c>
      <c r="C93" s="84">
        <v>3</v>
      </c>
      <c r="D93" s="122">
        <v>0.00302326301528946</v>
      </c>
      <c r="E93" s="122">
        <v>2.6836473071414657</v>
      </c>
      <c r="F93" s="84" t="s">
        <v>2042</v>
      </c>
      <c r="G93" s="84" t="b">
        <v>0</v>
      </c>
      <c r="H93" s="84" t="b">
        <v>0</v>
      </c>
      <c r="I93" s="84" t="b">
        <v>0</v>
      </c>
      <c r="J93" s="84" t="b">
        <v>0</v>
      </c>
      <c r="K93" s="84" t="b">
        <v>0</v>
      </c>
      <c r="L93" s="84" t="b">
        <v>0</v>
      </c>
    </row>
    <row r="94" spans="1:12" ht="15">
      <c r="A94" s="84" t="s">
        <v>256</v>
      </c>
      <c r="B94" s="84" t="s">
        <v>255</v>
      </c>
      <c r="C94" s="84">
        <v>3</v>
      </c>
      <c r="D94" s="122">
        <v>0.00302326301528946</v>
      </c>
      <c r="E94" s="122">
        <v>2.6836473071414657</v>
      </c>
      <c r="F94" s="84" t="s">
        <v>2042</v>
      </c>
      <c r="G94" s="84" t="b">
        <v>0</v>
      </c>
      <c r="H94" s="84" t="b">
        <v>0</v>
      </c>
      <c r="I94" s="84" t="b">
        <v>0</v>
      </c>
      <c r="J94" s="84" t="b">
        <v>0</v>
      </c>
      <c r="K94" s="84" t="b">
        <v>0</v>
      </c>
      <c r="L94" s="84" t="b">
        <v>0</v>
      </c>
    </row>
    <row r="95" spans="1:12" ht="15">
      <c r="A95" s="84" t="s">
        <v>230</v>
      </c>
      <c r="B95" s="84" t="s">
        <v>228</v>
      </c>
      <c r="C95" s="84">
        <v>3</v>
      </c>
      <c r="D95" s="122">
        <v>0.00302326301528946</v>
      </c>
      <c r="E95" s="122">
        <v>2.6836473071414657</v>
      </c>
      <c r="F95" s="84" t="s">
        <v>2042</v>
      </c>
      <c r="G95" s="84" t="b">
        <v>0</v>
      </c>
      <c r="H95" s="84" t="b">
        <v>0</v>
      </c>
      <c r="I95" s="84" t="b">
        <v>0</v>
      </c>
      <c r="J95" s="84" t="b">
        <v>0</v>
      </c>
      <c r="K95" s="84" t="b">
        <v>0</v>
      </c>
      <c r="L95" s="84" t="b">
        <v>0</v>
      </c>
    </row>
    <row r="96" spans="1:12" ht="15">
      <c r="A96" s="84" t="s">
        <v>1936</v>
      </c>
      <c r="B96" s="84" t="s">
        <v>1642</v>
      </c>
      <c r="C96" s="84">
        <v>3</v>
      </c>
      <c r="D96" s="122">
        <v>0.00302326301528946</v>
      </c>
      <c r="E96" s="122">
        <v>2.081587315813503</v>
      </c>
      <c r="F96" s="84" t="s">
        <v>2042</v>
      </c>
      <c r="G96" s="84" t="b">
        <v>0</v>
      </c>
      <c r="H96" s="84" t="b">
        <v>0</v>
      </c>
      <c r="I96" s="84" t="b">
        <v>0</v>
      </c>
      <c r="J96" s="84" t="b">
        <v>0</v>
      </c>
      <c r="K96" s="84" t="b">
        <v>0</v>
      </c>
      <c r="L96" s="84" t="b">
        <v>0</v>
      </c>
    </row>
    <row r="97" spans="1:12" ht="15">
      <c r="A97" s="84" t="s">
        <v>1642</v>
      </c>
      <c r="B97" s="84" t="s">
        <v>1891</v>
      </c>
      <c r="C97" s="84">
        <v>3</v>
      </c>
      <c r="D97" s="122">
        <v>0.00302326301528946</v>
      </c>
      <c r="E97" s="122">
        <v>1.8975271270865468</v>
      </c>
      <c r="F97" s="84" t="s">
        <v>2042</v>
      </c>
      <c r="G97" s="84" t="b">
        <v>0</v>
      </c>
      <c r="H97" s="84" t="b">
        <v>0</v>
      </c>
      <c r="I97" s="84" t="b">
        <v>0</v>
      </c>
      <c r="J97" s="84" t="b">
        <v>0</v>
      </c>
      <c r="K97" s="84" t="b">
        <v>0</v>
      </c>
      <c r="L97" s="84" t="b">
        <v>0</v>
      </c>
    </row>
    <row r="98" spans="1:12" ht="15">
      <c r="A98" s="84" t="s">
        <v>1891</v>
      </c>
      <c r="B98" s="84" t="s">
        <v>1887</v>
      </c>
      <c r="C98" s="84">
        <v>3</v>
      </c>
      <c r="D98" s="122">
        <v>0.00302326301528946</v>
      </c>
      <c r="E98" s="122">
        <v>2.239949807908753</v>
      </c>
      <c r="F98" s="84" t="s">
        <v>2042</v>
      </c>
      <c r="G98" s="84" t="b">
        <v>0</v>
      </c>
      <c r="H98" s="84" t="b">
        <v>0</v>
      </c>
      <c r="I98" s="84" t="b">
        <v>0</v>
      </c>
      <c r="J98" s="84" t="b">
        <v>0</v>
      </c>
      <c r="K98" s="84" t="b">
        <v>0</v>
      </c>
      <c r="L98" s="84" t="b">
        <v>0</v>
      </c>
    </row>
    <row r="99" spans="1:12" ht="15">
      <c r="A99" s="84" t="s">
        <v>1887</v>
      </c>
      <c r="B99" s="84" t="s">
        <v>1662</v>
      </c>
      <c r="C99" s="84">
        <v>3</v>
      </c>
      <c r="D99" s="122">
        <v>0.00302326301528946</v>
      </c>
      <c r="E99" s="122">
        <v>1.9389198122447717</v>
      </c>
      <c r="F99" s="84" t="s">
        <v>2042</v>
      </c>
      <c r="G99" s="84" t="b">
        <v>0</v>
      </c>
      <c r="H99" s="84" t="b">
        <v>0</v>
      </c>
      <c r="I99" s="84" t="b">
        <v>0</v>
      </c>
      <c r="J99" s="84" t="b">
        <v>0</v>
      </c>
      <c r="K99" s="84" t="b">
        <v>0</v>
      </c>
      <c r="L99" s="84" t="b">
        <v>0</v>
      </c>
    </row>
    <row r="100" spans="1:12" ht="15">
      <c r="A100" s="84" t="s">
        <v>1662</v>
      </c>
      <c r="B100" s="84" t="s">
        <v>1937</v>
      </c>
      <c r="C100" s="84">
        <v>3</v>
      </c>
      <c r="D100" s="122">
        <v>0.00302326301528946</v>
      </c>
      <c r="E100" s="122">
        <v>2.1607685618611283</v>
      </c>
      <c r="F100" s="84" t="s">
        <v>2042</v>
      </c>
      <c r="G100" s="84" t="b">
        <v>0</v>
      </c>
      <c r="H100" s="84" t="b">
        <v>0</v>
      </c>
      <c r="I100" s="84" t="b">
        <v>0</v>
      </c>
      <c r="J100" s="84" t="b">
        <v>0</v>
      </c>
      <c r="K100" s="84" t="b">
        <v>0</v>
      </c>
      <c r="L100" s="84" t="b">
        <v>0</v>
      </c>
    </row>
    <row r="101" spans="1:12" ht="15">
      <c r="A101" s="84" t="s">
        <v>1937</v>
      </c>
      <c r="B101" s="84" t="s">
        <v>1938</v>
      </c>
      <c r="C101" s="84">
        <v>3</v>
      </c>
      <c r="D101" s="122">
        <v>0.00302326301528946</v>
      </c>
      <c r="E101" s="122">
        <v>2.6836473071414657</v>
      </c>
      <c r="F101" s="84" t="s">
        <v>2042</v>
      </c>
      <c r="G101" s="84" t="b">
        <v>0</v>
      </c>
      <c r="H101" s="84" t="b">
        <v>0</v>
      </c>
      <c r="I101" s="84" t="b">
        <v>0</v>
      </c>
      <c r="J101" s="84" t="b">
        <v>0</v>
      </c>
      <c r="K101" s="84" t="b">
        <v>0</v>
      </c>
      <c r="L101" s="84" t="b">
        <v>0</v>
      </c>
    </row>
    <row r="102" spans="1:12" ht="15">
      <c r="A102" s="84" t="s">
        <v>1938</v>
      </c>
      <c r="B102" s="84" t="s">
        <v>1893</v>
      </c>
      <c r="C102" s="84">
        <v>3</v>
      </c>
      <c r="D102" s="122">
        <v>0.00302326301528946</v>
      </c>
      <c r="E102" s="122">
        <v>2.461798557525109</v>
      </c>
      <c r="F102" s="84" t="s">
        <v>2042</v>
      </c>
      <c r="G102" s="84" t="b">
        <v>0</v>
      </c>
      <c r="H102" s="84" t="b">
        <v>0</v>
      </c>
      <c r="I102" s="84" t="b">
        <v>0</v>
      </c>
      <c r="J102" s="84" t="b">
        <v>1</v>
      </c>
      <c r="K102" s="84" t="b">
        <v>0</v>
      </c>
      <c r="L102" s="84" t="b">
        <v>0</v>
      </c>
    </row>
    <row r="103" spans="1:12" ht="15">
      <c r="A103" s="84" t="s">
        <v>1893</v>
      </c>
      <c r="B103" s="84" t="s">
        <v>1643</v>
      </c>
      <c r="C103" s="84">
        <v>3</v>
      </c>
      <c r="D103" s="122">
        <v>0.00302326301528946</v>
      </c>
      <c r="E103" s="122">
        <v>1.8597385661971468</v>
      </c>
      <c r="F103" s="84" t="s">
        <v>2042</v>
      </c>
      <c r="G103" s="84" t="b">
        <v>1</v>
      </c>
      <c r="H103" s="84" t="b">
        <v>0</v>
      </c>
      <c r="I103" s="84" t="b">
        <v>0</v>
      </c>
      <c r="J103" s="84" t="b">
        <v>0</v>
      </c>
      <c r="K103" s="84" t="b">
        <v>0</v>
      </c>
      <c r="L103" s="84" t="b">
        <v>0</v>
      </c>
    </row>
    <row r="104" spans="1:12" ht="15">
      <c r="A104" s="84" t="s">
        <v>1643</v>
      </c>
      <c r="B104" s="84" t="s">
        <v>1939</v>
      </c>
      <c r="C104" s="84">
        <v>3</v>
      </c>
      <c r="D104" s="122">
        <v>0.00302326301528946</v>
      </c>
      <c r="E104" s="122">
        <v>2.119375876702903</v>
      </c>
      <c r="F104" s="84" t="s">
        <v>2042</v>
      </c>
      <c r="G104" s="84" t="b">
        <v>0</v>
      </c>
      <c r="H104" s="84" t="b">
        <v>0</v>
      </c>
      <c r="I104" s="84" t="b">
        <v>0</v>
      </c>
      <c r="J104" s="84" t="b">
        <v>1</v>
      </c>
      <c r="K104" s="84" t="b">
        <v>0</v>
      </c>
      <c r="L104" s="84" t="b">
        <v>0</v>
      </c>
    </row>
    <row r="105" spans="1:12" ht="15">
      <c r="A105" s="84" t="s">
        <v>1939</v>
      </c>
      <c r="B105" s="84" t="s">
        <v>1900</v>
      </c>
      <c r="C105" s="84">
        <v>3</v>
      </c>
      <c r="D105" s="122">
        <v>0.00302326301528946</v>
      </c>
      <c r="E105" s="122">
        <v>2.558708570533166</v>
      </c>
      <c r="F105" s="84" t="s">
        <v>2042</v>
      </c>
      <c r="G105" s="84" t="b">
        <v>1</v>
      </c>
      <c r="H105" s="84" t="b">
        <v>0</v>
      </c>
      <c r="I105" s="84" t="b">
        <v>0</v>
      </c>
      <c r="J105" s="84" t="b">
        <v>0</v>
      </c>
      <c r="K105" s="84" t="b">
        <v>0</v>
      </c>
      <c r="L105" s="84" t="b">
        <v>0</v>
      </c>
    </row>
    <row r="106" spans="1:12" ht="15">
      <c r="A106" s="84" t="s">
        <v>1665</v>
      </c>
      <c r="B106" s="84" t="s">
        <v>232</v>
      </c>
      <c r="C106" s="84">
        <v>3</v>
      </c>
      <c r="D106" s="122">
        <v>0.00302326301528946</v>
      </c>
      <c r="E106" s="122">
        <v>1.6044660610938408</v>
      </c>
      <c r="F106" s="84" t="s">
        <v>2042</v>
      </c>
      <c r="G106" s="84" t="b">
        <v>0</v>
      </c>
      <c r="H106" s="84" t="b">
        <v>0</v>
      </c>
      <c r="I106" s="84" t="b">
        <v>0</v>
      </c>
      <c r="J106" s="84" t="b">
        <v>0</v>
      </c>
      <c r="K106" s="84" t="b">
        <v>0</v>
      </c>
      <c r="L106" s="84" t="b">
        <v>0</v>
      </c>
    </row>
    <row r="107" spans="1:12" ht="15">
      <c r="A107" s="84" t="s">
        <v>239</v>
      </c>
      <c r="B107" s="84" t="s">
        <v>232</v>
      </c>
      <c r="C107" s="84">
        <v>2</v>
      </c>
      <c r="D107" s="122">
        <v>0.0022412667012900005</v>
      </c>
      <c r="E107" s="122">
        <v>1.4283748020381595</v>
      </c>
      <c r="F107" s="84" t="s">
        <v>2042</v>
      </c>
      <c r="G107" s="84" t="b">
        <v>0</v>
      </c>
      <c r="H107" s="84" t="b">
        <v>0</v>
      </c>
      <c r="I107" s="84" t="b">
        <v>0</v>
      </c>
      <c r="J107" s="84" t="b">
        <v>0</v>
      </c>
      <c r="K107" s="84" t="b">
        <v>0</v>
      </c>
      <c r="L107" s="84" t="b">
        <v>0</v>
      </c>
    </row>
    <row r="108" spans="1:12" ht="15">
      <c r="A108" s="84" t="s">
        <v>1792</v>
      </c>
      <c r="B108" s="84" t="s">
        <v>1940</v>
      </c>
      <c r="C108" s="84">
        <v>2</v>
      </c>
      <c r="D108" s="122">
        <v>0.0022412667012900005</v>
      </c>
      <c r="E108" s="122">
        <v>2.3156705218468714</v>
      </c>
      <c r="F108" s="84" t="s">
        <v>2042</v>
      </c>
      <c r="G108" s="84" t="b">
        <v>0</v>
      </c>
      <c r="H108" s="84" t="b">
        <v>0</v>
      </c>
      <c r="I108" s="84" t="b">
        <v>0</v>
      </c>
      <c r="J108" s="84" t="b">
        <v>0</v>
      </c>
      <c r="K108" s="84" t="b">
        <v>0</v>
      </c>
      <c r="L108" s="84" t="b">
        <v>0</v>
      </c>
    </row>
    <row r="109" spans="1:12" ht="15">
      <c r="A109" s="84" t="s">
        <v>467</v>
      </c>
      <c r="B109" s="84" t="s">
        <v>243</v>
      </c>
      <c r="C109" s="84">
        <v>2</v>
      </c>
      <c r="D109" s="122">
        <v>0.0022412667012900005</v>
      </c>
      <c r="E109" s="122">
        <v>0.5375192714632276</v>
      </c>
      <c r="F109" s="84" t="s">
        <v>2042</v>
      </c>
      <c r="G109" s="84" t="b">
        <v>0</v>
      </c>
      <c r="H109" s="84" t="b">
        <v>0</v>
      </c>
      <c r="I109" s="84" t="b">
        <v>0</v>
      </c>
      <c r="J109" s="84" t="b">
        <v>0</v>
      </c>
      <c r="K109" s="84" t="b">
        <v>0</v>
      </c>
      <c r="L109" s="84" t="b">
        <v>0</v>
      </c>
    </row>
    <row r="110" spans="1:12" ht="15">
      <c r="A110" s="84" t="s">
        <v>1639</v>
      </c>
      <c r="B110" s="84" t="s">
        <v>1871</v>
      </c>
      <c r="C110" s="84">
        <v>2</v>
      </c>
      <c r="D110" s="122">
        <v>0.0022412667012900005</v>
      </c>
      <c r="E110" s="122">
        <v>1.5867372941334092</v>
      </c>
      <c r="F110" s="84" t="s">
        <v>2042</v>
      </c>
      <c r="G110" s="84" t="b">
        <v>0</v>
      </c>
      <c r="H110" s="84" t="b">
        <v>0</v>
      </c>
      <c r="I110" s="84" t="b">
        <v>0</v>
      </c>
      <c r="J110" s="84" t="b">
        <v>0</v>
      </c>
      <c r="K110" s="84" t="b">
        <v>0</v>
      </c>
      <c r="L110" s="84" t="b">
        <v>0</v>
      </c>
    </row>
    <row r="111" spans="1:12" ht="15">
      <c r="A111" s="84" t="s">
        <v>1873</v>
      </c>
      <c r="B111" s="84" t="s">
        <v>1862</v>
      </c>
      <c r="C111" s="84">
        <v>2</v>
      </c>
      <c r="D111" s="122">
        <v>0.0022412667012900005</v>
      </c>
      <c r="E111" s="122">
        <v>1.9846773028054467</v>
      </c>
      <c r="F111" s="84" t="s">
        <v>2042</v>
      </c>
      <c r="G111" s="84" t="b">
        <v>1</v>
      </c>
      <c r="H111" s="84" t="b">
        <v>0</v>
      </c>
      <c r="I111" s="84" t="b">
        <v>0</v>
      </c>
      <c r="J111" s="84" t="b">
        <v>0</v>
      </c>
      <c r="K111" s="84" t="b">
        <v>0</v>
      </c>
      <c r="L111" s="84" t="b">
        <v>0</v>
      </c>
    </row>
    <row r="112" spans="1:12" ht="15">
      <c r="A112" s="84" t="s">
        <v>1843</v>
      </c>
      <c r="B112" s="84" t="s">
        <v>1852</v>
      </c>
      <c r="C112" s="84">
        <v>2</v>
      </c>
      <c r="D112" s="122">
        <v>0.0022412667012900005</v>
      </c>
      <c r="E112" s="122">
        <v>1.7136105305189089</v>
      </c>
      <c r="F112" s="84" t="s">
        <v>2042</v>
      </c>
      <c r="G112" s="84" t="b">
        <v>1</v>
      </c>
      <c r="H112" s="84" t="b">
        <v>0</v>
      </c>
      <c r="I112" s="84" t="b">
        <v>0</v>
      </c>
      <c r="J112" s="84" t="b">
        <v>0</v>
      </c>
      <c r="K112" s="84" t="b">
        <v>0</v>
      </c>
      <c r="L112" s="84" t="b">
        <v>0</v>
      </c>
    </row>
    <row r="113" spans="1:12" ht="15">
      <c r="A113" s="84" t="s">
        <v>1852</v>
      </c>
      <c r="B113" s="84" t="s">
        <v>1949</v>
      </c>
      <c r="C113" s="84">
        <v>2</v>
      </c>
      <c r="D113" s="122">
        <v>0.0022412667012900005</v>
      </c>
      <c r="E113" s="122">
        <v>2.3156705218468714</v>
      </c>
      <c r="F113" s="84" t="s">
        <v>2042</v>
      </c>
      <c r="G113" s="84" t="b">
        <v>0</v>
      </c>
      <c r="H113" s="84" t="b">
        <v>0</v>
      </c>
      <c r="I113" s="84" t="b">
        <v>0</v>
      </c>
      <c r="J113" s="84" t="b">
        <v>0</v>
      </c>
      <c r="K113" s="84" t="b">
        <v>0</v>
      </c>
      <c r="L113" s="84" t="b">
        <v>0</v>
      </c>
    </row>
    <row r="114" spans="1:12" ht="15">
      <c r="A114" s="84" t="s">
        <v>1949</v>
      </c>
      <c r="B114" s="84" t="s">
        <v>1836</v>
      </c>
      <c r="C114" s="84">
        <v>2</v>
      </c>
      <c r="D114" s="122">
        <v>0.0022412667012900005</v>
      </c>
      <c r="E114" s="122">
        <v>2.119375876702903</v>
      </c>
      <c r="F114" s="84" t="s">
        <v>2042</v>
      </c>
      <c r="G114" s="84" t="b">
        <v>0</v>
      </c>
      <c r="H114" s="84" t="b">
        <v>0</v>
      </c>
      <c r="I114" s="84" t="b">
        <v>0</v>
      </c>
      <c r="J114" s="84" t="b">
        <v>0</v>
      </c>
      <c r="K114" s="84" t="b">
        <v>0</v>
      </c>
      <c r="L114" s="84" t="b">
        <v>0</v>
      </c>
    </row>
    <row r="115" spans="1:12" ht="15">
      <c r="A115" s="84" t="s">
        <v>1836</v>
      </c>
      <c r="B115" s="84" t="s">
        <v>1950</v>
      </c>
      <c r="C115" s="84">
        <v>2</v>
      </c>
      <c r="D115" s="122">
        <v>0.0022412667012900005</v>
      </c>
      <c r="E115" s="122">
        <v>2.119375876702903</v>
      </c>
      <c r="F115" s="84" t="s">
        <v>2042</v>
      </c>
      <c r="G115" s="84" t="b">
        <v>0</v>
      </c>
      <c r="H115" s="84" t="b">
        <v>0</v>
      </c>
      <c r="I115" s="84" t="b">
        <v>0</v>
      </c>
      <c r="J115" s="84" t="b">
        <v>0</v>
      </c>
      <c r="K115" s="84" t="b">
        <v>0</v>
      </c>
      <c r="L115" s="84" t="b">
        <v>0</v>
      </c>
    </row>
    <row r="116" spans="1:12" ht="15">
      <c r="A116" s="84" t="s">
        <v>1950</v>
      </c>
      <c r="B116" s="84" t="s">
        <v>1864</v>
      </c>
      <c r="C116" s="84">
        <v>2</v>
      </c>
      <c r="D116" s="122">
        <v>0.0022412667012900005</v>
      </c>
      <c r="E116" s="122">
        <v>2.3826173114774845</v>
      </c>
      <c r="F116" s="84" t="s">
        <v>2042</v>
      </c>
      <c r="G116" s="84" t="b">
        <v>0</v>
      </c>
      <c r="H116" s="84" t="b">
        <v>0</v>
      </c>
      <c r="I116" s="84" t="b">
        <v>0</v>
      </c>
      <c r="J116" s="84" t="b">
        <v>1</v>
      </c>
      <c r="K116" s="84" t="b">
        <v>0</v>
      </c>
      <c r="L116" s="84" t="b">
        <v>0</v>
      </c>
    </row>
    <row r="117" spans="1:12" ht="15">
      <c r="A117" s="84" t="s">
        <v>1864</v>
      </c>
      <c r="B117" s="84" t="s">
        <v>467</v>
      </c>
      <c r="C117" s="84">
        <v>2</v>
      </c>
      <c r="D117" s="122">
        <v>0.0022412667012900005</v>
      </c>
      <c r="E117" s="122">
        <v>1.0115494492057482</v>
      </c>
      <c r="F117" s="84" t="s">
        <v>2042</v>
      </c>
      <c r="G117" s="84" t="b">
        <v>1</v>
      </c>
      <c r="H117" s="84" t="b">
        <v>0</v>
      </c>
      <c r="I117" s="84" t="b">
        <v>0</v>
      </c>
      <c r="J117" s="84" t="b">
        <v>0</v>
      </c>
      <c r="K117" s="84" t="b">
        <v>0</v>
      </c>
      <c r="L117" s="84" t="b">
        <v>0</v>
      </c>
    </row>
    <row r="118" spans="1:12" ht="15">
      <c r="A118" s="84" t="s">
        <v>467</v>
      </c>
      <c r="B118" s="84" t="s">
        <v>1639</v>
      </c>
      <c r="C118" s="84">
        <v>2</v>
      </c>
      <c r="D118" s="122">
        <v>0.0022412667012900005</v>
      </c>
      <c r="E118" s="122">
        <v>0.7416392541191524</v>
      </c>
      <c r="F118" s="84" t="s">
        <v>2042</v>
      </c>
      <c r="G118" s="84" t="b">
        <v>0</v>
      </c>
      <c r="H118" s="84" t="b">
        <v>0</v>
      </c>
      <c r="I118" s="84" t="b">
        <v>0</v>
      </c>
      <c r="J118" s="84" t="b">
        <v>0</v>
      </c>
      <c r="K118" s="84" t="b">
        <v>0</v>
      </c>
      <c r="L118" s="84" t="b">
        <v>0</v>
      </c>
    </row>
    <row r="119" spans="1:12" ht="15">
      <c r="A119" s="84" t="s">
        <v>1639</v>
      </c>
      <c r="B119" s="84" t="s">
        <v>1951</v>
      </c>
      <c r="C119" s="84">
        <v>2</v>
      </c>
      <c r="D119" s="122">
        <v>0.0022412667012900005</v>
      </c>
      <c r="E119" s="122">
        <v>1.9846773028054467</v>
      </c>
      <c r="F119" s="84" t="s">
        <v>2042</v>
      </c>
      <c r="G119" s="84" t="b">
        <v>0</v>
      </c>
      <c r="H119" s="84" t="b">
        <v>0</v>
      </c>
      <c r="I119" s="84" t="b">
        <v>0</v>
      </c>
      <c r="J119" s="84" t="b">
        <v>0</v>
      </c>
      <c r="K119" s="84" t="b">
        <v>0</v>
      </c>
      <c r="L119" s="84" t="b">
        <v>0</v>
      </c>
    </row>
    <row r="120" spans="1:12" ht="15">
      <c r="A120" s="84" t="s">
        <v>1951</v>
      </c>
      <c r="B120" s="84" t="s">
        <v>1952</v>
      </c>
      <c r="C120" s="84">
        <v>2</v>
      </c>
      <c r="D120" s="122">
        <v>0.0022412667012900005</v>
      </c>
      <c r="E120" s="122">
        <v>2.859738566197147</v>
      </c>
      <c r="F120" s="84" t="s">
        <v>2042</v>
      </c>
      <c r="G120" s="84" t="b">
        <v>0</v>
      </c>
      <c r="H120" s="84" t="b">
        <v>0</v>
      </c>
      <c r="I120" s="84" t="b">
        <v>0</v>
      </c>
      <c r="J120" s="84" t="b">
        <v>0</v>
      </c>
      <c r="K120" s="84" t="b">
        <v>0</v>
      </c>
      <c r="L120" s="84" t="b">
        <v>0</v>
      </c>
    </row>
    <row r="121" spans="1:12" ht="15">
      <c r="A121" s="84" t="s">
        <v>1650</v>
      </c>
      <c r="B121" s="84" t="s">
        <v>1953</v>
      </c>
      <c r="C121" s="84">
        <v>2</v>
      </c>
      <c r="D121" s="122">
        <v>0.0022412667012900005</v>
      </c>
      <c r="E121" s="122">
        <v>2.0468252095542914</v>
      </c>
      <c r="F121" s="84" t="s">
        <v>2042</v>
      </c>
      <c r="G121" s="84" t="b">
        <v>0</v>
      </c>
      <c r="H121" s="84" t="b">
        <v>0</v>
      </c>
      <c r="I121" s="84" t="b">
        <v>0</v>
      </c>
      <c r="J121" s="84" t="b">
        <v>0</v>
      </c>
      <c r="K121" s="84" t="b">
        <v>0</v>
      </c>
      <c r="L121" s="84" t="b">
        <v>0</v>
      </c>
    </row>
    <row r="122" spans="1:12" ht="15">
      <c r="A122" s="84" t="s">
        <v>1953</v>
      </c>
      <c r="B122" s="84" t="s">
        <v>467</v>
      </c>
      <c r="C122" s="84">
        <v>2</v>
      </c>
      <c r="D122" s="122">
        <v>0.0022412667012900005</v>
      </c>
      <c r="E122" s="122">
        <v>1.4886707039254106</v>
      </c>
      <c r="F122" s="84" t="s">
        <v>2042</v>
      </c>
      <c r="G122" s="84" t="b">
        <v>0</v>
      </c>
      <c r="H122" s="84" t="b">
        <v>0</v>
      </c>
      <c r="I122" s="84" t="b">
        <v>0</v>
      </c>
      <c r="J122" s="84" t="b">
        <v>0</v>
      </c>
      <c r="K122" s="84" t="b">
        <v>0</v>
      </c>
      <c r="L122" s="84" t="b">
        <v>0</v>
      </c>
    </row>
    <row r="123" spans="1:12" ht="15">
      <c r="A123" s="84" t="s">
        <v>467</v>
      </c>
      <c r="B123" s="84" t="s">
        <v>1954</v>
      </c>
      <c r="C123" s="84">
        <v>2</v>
      </c>
      <c r="D123" s="122">
        <v>0.0022412667012900005</v>
      </c>
      <c r="E123" s="122">
        <v>1.6167005175108524</v>
      </c>
      <c r="F123" s="84" t="s">
        <v>2042</v>
      </c>
      <c r="G123" s="84" t="b">
        <v>0</v>
      </c>
      <c r="H123" s="84" t="b">
        <v>0</v>
      </c>
      <c r="I123" s="84" t="b">
        <v>0</v>
      </c>
      <c r="J123" s="84" t="b">
        <v>0</v>
      </c>
      <c r="K123" s="84" t="b">
        <v>0</v>
      </c>
      <c r="L123" s="84" t="b">
        <v>0</v>
      </c>
    </row>
    <row r="124" spans="1:12" ht="15">
      <c r="A124" s="84" t="s">
        <v>1954</v>
      </c>
      <c r="B124" s="84" t="s">
        <v>1955</v>
      </c>
      <c r="C124" s="84">
        <v>2</v>
      </c>
      <c r="D124" s="122">
        <v>0.0022412667012900005</v>
      </c>
      <c r="E124" s="122">
        <v>2.859738566197147</v>
      </c>
      <c r="F124" s="84" t="s">
        <v>2042</v>
      </c>
      <c r="G124" s="84" t="b">
        <v>0</v>
      </c>
      <c r="H124" s="84" t="b">
        <v>0</v>
      </c>
      <c r="I124" s="84" t="b">
        <v>0</v>
      </c>
      <c r="J124" s="84" t="b">
        <v>1</v>
      </c>
      <c r="K124" s="84" t="b">
        <v>0</v>
      </c>
      <c r="L124" s="84" t="b">
        <v>0</v>
      </c>
    </row>
    <row r="125" spans="1:12" ht="15">
      <c r="A125" s="84" t="s">
        <v>1955</v>
      </c>
      <c r="B125" s="84" t="s">
        <v>1910</v>
      </c>
      <c r="C125" s="84">
        <v>2</v>
      </c>
      <c r="D125" s="122">
        <v>0.0022412667012900005</v>
      </c>
      <c r="E125" s="122">
        <v>2.6836473071414657</v>
      </c>
      <c r="F125" s="84" t="s">
        <v>2042</v>
      </c>
      <c r="G125" s="84" t="b">
        <v>1</v>
      </c>
      <c r="H125" s="84" t="b">
        <v>0</v>
      </c>
      <c r="I125" s="84" t="b">
        <v>0</v>
      </c>
      <c r="J125" s="84" t="b">
        <v>0</v>
      </c>
      <c r="K125" s="84" t="b">
        <v>0</v>
      </c>
      <c r="L125" s="84" t="b">
        <v>0</v>
      </c>
    </row>
    <row r="126" spans="1:12" ht="15">
      <c r="A126" s="84" t="s">
        <v>1910</v>
      </c>
      <c r="B126" s="84" t="s">
        <v>1956</v>
      </c>
      <c r="C126" s="84">
        <v>2</v>
      </c>
      <c r="D126" s="122">
        <v>0.0022412667012900005</v>
      </c>
      <c r="E126" s="122">
        <v>2.6836473071414657</v>
      </c>
      <c r="F126" s="84" t="s">
        <v>2042</v>
      </c>
      <c r="G126" s="84" t="b">
        <v>0</v>
      </c>
      <c r="H126" s="84" t="b">
        <v>0</v>
      </c>
      <c r="I126" s="84" t="b">
        <v>0</v>
      </c>
      <c r="J126" s="84" t="b">
        <v>0</v>
      </c>
      <c r="K126" s="84" t="b">
        <v>0</v>
      </c>
      <c r="L126" s="84" t="b">
        <v>0</v>
      </c>
    </row>
    <row r="127" spans="1:12" ht="15">
      <c r="A127" s="84" t="s">
        <v>1956</v>
      </c>
      <c r="B127" s="84" t="s">
        <v>1615</v>
      </c>
      <c r="C127" s="84">
        <v>2</v>
      </c>
      <c r="D127" s="122">
        <v>0.0022412667012900005</v>
      </c>
      <c r="E127" s="122">
        <v>2.859738566197147</v>
      </c>
      <c r="F127" s="84" t="s">
        <v>2042</v>
      </c>
      <c r="G127" s="84" t="b">
        <v>0</v>
      </c>
      <c r="H127" s="84" t="b">
        <v>0</v>
      </c>
      <c r="I127" s="84" t="b">
        <v>0</v>
      </c>
      <c r="J127" s="84" t="b">
        <v>0</v>
      </c>
      <c r="K127" s="84" t="b">
        <v>0</v>
      </c>
      <c r="L127" s="84" t="b">
        <v>0</v>
      </c>
    </row>
    <row r="128" spans="1:12" ht="15">
      <c r="A128" s="84" t="s">
        <v>1615</v>
      </c>
      <c r="B128" s="84" t="s">
        <v>1840</v>
      </c>
      <c r="C128" s="84">
        <v>2</v>
      </c>
      <c r="D128" s="122">
        <v>0.0022412667012900005</v>
      </c>
      <c r="E128" s="122">
        <v>2.206526052421803</v>
      </c>
      <c r="F128" s="84" t="s">
        <v>2042</v>
      </c>
      <c r="G128" s="84" t="b">
        <v>0</v>
      </c>
      <c r="H128" s="84" t="b">
        <v>0</v>
      </c>
      <c r="I128" s="84" t="b">
        <v>0</v>
      </c>
      <c r="J128" s="84" t="b">
        <v>0</v>
      </c>
      <c r="K128" s="84" t="b">
        <v>0</v>
      </c>
      <c r="L128" s="84" t="b">
        <v>0</v>
      </c>
    </row>
    <row r="129" spans="1:12" ht="15">
      <c r="A129" s="84" t="s">
        <v>1840</v>
      </c>
      <c r="B129" s="84" t="s">
        <v>1864</v>
      </c>
      <c r="C129" s="84">
        <v>2</v>
      </c>
      <c r="D129" s="122">
        <v>0.0022412667012900005</v>
      </c>
      <c r="E129" s="122">
        <v>1.780557320149522</v>
      </c>
      <c r="F129" s="84" t="s">
        <v>2042</v>
      </c>
      <c r="G129" s="84" t="b">
        <v>0</v>
      </c>
      <c r="H129" s="84" t="b">
        <v>0</v>
      </c>
      <c r="I129" s="84" t="b">
        <v>0</v>
      </c>
      <c r="J129" s="84" t="b">
        <v>1</v>
      </c>
      <c r="K129" s="84" t="b">
        <v>0</v>
      </c>
      <c r="L129" s="84" t="b">
        <v>0</v>
      </c>
    </row>
    <row r="130" spans="1:12" ht="15">
      <c r="A130" s="84" t="s">
        <v>1864</v>
      </c>
      <c r="B130" s="84" t="s">
        <v>1957</v>
      </c>
      <c r="C130" s="84">
        <v>2</v>
      </c>
      <c r="D130" s="122">
        <v>0.0022412667012900005</v>
      </c>
      <c r="E130" s="122">
        <v>2.3826173114774845</v>
      </c>
      <c r="F130" s="84" t="s">
        <v>2042</v>
      </c>
      <c r="G130" s="84" t="b">
        <v>1</v>
      </c>
      <c r="H130" s="84" t="b">
        <v>0</v>
      </c>
      <c r="I130" s="84" t="b">
        <v>0</v>
      </c>
      <c r="J130" s="84" t="b">
        <v>1</v>
      </c>
      <c r="K130" s="84" t="b">
        <v>0</v>
      </c>
      <c r="L130" s="84" t="b">
        <v>0</v>
      </c>
    </row>
    <row r="131" spans="1:12" ht="15">
      <c r="A131" s="84" t="s">
        <v>1958</v>
      </c>
      <c r="B131" s="84" t="s">
        <v>1865</v>
      </c>
      <c r="C131" s="84">
        <v>2</v>
      </c>
      <c r="D131" s="122">
        <v>0.0022412667012900005</v>
      </c>
      <c r="E131" s="122">
        <v>2.3826173114774845</v>
      </c>
      <c r="F131" s="84" t="s">
        <v>2042</v>
      </c>
      <c r="G131" s="84" t="b">
        <v>0</v>
      </c>
      <c r="H131" s="84" t="b">
        <v>0</v>
      </c>
      <c r="I131" s="84" t="b">
        <v>0</v>
      </c>
      <c r="J131" s="84" t="b">
        <v>0</v>
      </c>
      <c r="K131" s="84" t="b">
        <v>0</v>
      </c>
      <c r="L131" s="84" t="b">
        <v>0</v>
      </c>
    </row>
    <row r="132" spans="1:12" ht="15">
      <c r="A132" s="84" t="s">
        <v>1865</v>
      </c>
      <c r="B132" s="84" t="s">
        <v>1874</v>
      </c>
      <c r="C132" s="84">
        <v>2</v>
      </c>
      <c r="D132" s="122">
        <v>0.0022412667012900005</v>
      </c>
      <c r="E132" s="122">
        <v>2.1607685618611283</v>
      </c>
      <c r="F132" s="84" t="s">
        <v>2042</v>
      </c>
      <c r="G132" s="84" t="b">
        <v>0</v>
      </c>
      <c r="H132" s="84" t="b">
        <v>0</v>
      </c>
      <c r="I132" s="84" t="b">
        <v>0</v>
      </c>
      <c r="J132" s="84" t="b">
        <v>0</v>
      </c>
      <c r="K132" s="84" t="b">
        <v>0</v>
      </c>
      <c r="L132" s="84" t="b">
        <v>0</v>
      </c>
    </row>
    <row r="133" spans="1:12" ht="15">
      <c r="A133" s="84" t="s">
        <v>1874</v>
      </c>
      <c r="B133" s="84" t="s">
        <v>1864</v>
      </c>
      <c r="C133" s="84">
        <v>2</v>
      </c>
      <c r="D133" s="122">
        <v>0.0022412667012900005</v>
      </c>
      <c r="E133" s="122">
        <v>1.9846773028054467</v>
      </c>
      <c r="F133" s="84" t="s">
        <v>2042</v>
      </c>
      <c r="G133" s="84" t="b">
        <v>0</v>
      </c>
      <c r="H133" s="84" t="b">
        <v>0</v>
      </c>
      <c r="I133" s="84" t="b">
        <v>0</v>
      </c>
      <c r="J133" s="84" t="b">
        <v>1</v>
      </c>
      <c r="K133" s="84" t="b">
        <v>0</v>
      </c>
      <c r="L133" s="84" t="b">
        <v>0</v>
      </c>
    </row>
    <row r="134" spans="1:12" ht="15">
      <c r="A134" s="84" t="s">
        <v>1864</v>
      </c>
      <c r="B134" s="84" t="s">
        <v>1959</v>
      </c>
      <c r="C134" s="84">
        <v>2</v>
      </c>
      <c r="D134" s="122">
        <v>0.0022412667012900005</v>
      </c>
      <c r="E134" s="122">
        <v>2.3826173114774845</v>
      </c>
      <c r="F134" s="84" t="s">
        <v>2042</v>
      </c>
      <c r="G134" s="84" t="b">
        <v>1</v>
      </c>
      <c r="H134" s="84" t="b">
        <v>0</v>
      </c>
      <c r="I134" s="84" t="b">
        <v>0</v>
      </c>
      <c r="J134" s="84" t="b">
        <v>0</v>
      </c>
      <c r="K134" s="84" t="b">
        <v>0</v>
      </c>
      <c r="L134" s="84" t="b">
        <v>0</v>
      </c>
    </row>
    <row r="135" spans="1:12" ht="15">
      <c r="A135" s="84" t="s">
        <v>1959</v>
      </c>
      <c r="B135" s="84" t="s">
        <v>467</v>
      </c>
      <c r="C135" s="84">
        <v>2</v>
      </c>
      <c r="D135" s="122">
        <v>0.0022412667012900005</v>
      </c>
      <c r="E135" s="122">
        <v>1.4886707039254106</v>
      </c>
      <c r="F135" s="84" t="s">
        <v>2042</v>
      </c>
      <c r="G135" s="84" t="b">
        <v>0</v>
      </c>
      <c r="H135" s="84" t="b">
        <v>0</v>
      </c>
      <c r="I135" s="84" t="b">
        <v>0</v>
      </c>
      <c r="J135" s="84" t="b">
        <v>0</v>
      </c>
      <c r="K135" s="84" t="b">
        <v>0</v>
      </c>
      <c r="L135" s="84" t="b">
        <v>0</v>
      </c>
    </row>
    <row r="136" spans="1:12" ht="15">
      <c r="A136" s="84" t="s">
        <v>467</v>
      </c>
      <c r="B136" s="84" t="s">
        <v>1866</v>
      </c>
      <c r="C136" s="84">
        <v>2</v>
      </c>
      <c r="D136" s="122">
        <v>0.0022412667012900005</v>
      </c>
      <c r="E136" s="122">
        <v>1.218760508838815</v>
      </c>
      <c r="F136" s="84" t="s">
        <v>2042</v>
      </c>
      <c r="G136" s="84" t="b">
        <v>0</v>
      </c>
      <c r="H136" s="84" t="b">
        <v>0</v>
      </c>
      <c r="I136" s="84" t="b">
        <v>0</v>
      </c>
      <c r="J136" s="84" t="b">
        <v>0</v>
      </c>
      <c r="K136" s="84" t="b">
        <v>0</v>
      </c>
      <c r="L136" s="84" t="b">
        <v>0</v>
      </c>
    </row>
    <row r="137" spans="1:12" ht="15">
      <c r="A137" s="84" t="s">
        <v>1866</v>
      </c>
      <c r="B137" s="84" t="s">
        <v>1960</v>
      </c>
      <c r="C137" s="84">
        <v>2</v>
      </c>
      <c r="D137" s="122">
        <v>0.0022412667012900005</v>
      </c>
      <c r="E137" s="122">
        <v>2.3826173114774845</v>
      </c>
      <c r="F137" s="84" t="s">
        <v>2042</v>
      </c>
      <c r="G137" s="84" t="b">
        <v>0</v>
      </c>
      <c r="H137" s="84" t="b">
        <v>0</v>
      </c>
      <c r="I137" s="84" t="b">
        <v>0</v>
      </c>
      <c r="J137" s="84" t="b">
        <v>0</v>
      </c>
      <c r="K137" s="84" t="b">
        <v>0</v>
      </c>
      <c r="L137" s="84" t="b">
        <v>0</v>
      </c>
    </row>
    <row r="138" spans="1:12" ht="15">
      <c r="A138" s="84" t="s">
        <v>1960</v>
      </c>
      <c r="B138" s="84" t="s">
        <v>1961</v>
      </c>
      <c r="C138" s="84">
        <v>2</v>
      </c>
      <c r="D138" s="122">
        <v>0.0022412667012900005</v>
      </c>
      <c r="E138" s="122">
        <v>2.859738566197147</v>
      </c>
      <c r="F138" s="84" t="s">
        <v>2042</v>
      </c>
      <c r="G138" s="84" t="b">
        <v>0</v>
      </c>
      <c r="H138" s="84" t="b">
        <v>0</v>
      </c>
      <c r="I138" s="84" t="b">
        <v>0</v>
      </c>
      <c r="J138" s="84" t="b">
        <v>0</v>
      </c>
      <c r="K138" s="84" t="b">
        <v>0</v>
      </c>
      <c r="L138" s="84" t="b">
        <v>0</v>
      </c>
    </row>
    <row r="139" spans="1:12" ht="15">
      <c r="A139" s="84" t="s">
        <v>1961</v>
      </c>
      <c r="B139" s="84" t="s">
        <v>1962</v>
      </c>
      <c r="C139" s="84">
        <v>2</v>
      </c>
      <c r="D139" s="122">
        <v>0.0022412667012900005</v>
      </c>
      <c r="E139" s="122">
        <v>2.859738566197147</v>
      </c>
      <c r="F139" s="84" t="s">
        <v>2042</v>
      </c>
      <c r="G139" s="84" t="b">
        <v>0</v>
      </c>
      <c r="H139" s="84" t="b">
        <v>0</v>
      </c>
      <c r="I139" s="84" t="b">
        <v>0</v>
      </c>
      <c r="J139" s="84" t="b">
        <v>0</v>
      </c>
      <c r="K139" s="84" t="b">
        <v>0</v>
      </c>
      <c r="L139" s="84" t="b">
        <v>0</v>
      </c>
    </row>
    <row r="140" spans="1:12" ht="15">
      <c r="A140" s="84" t="s">
        <v>1962</v>
      </c>
      <c r="B140" s="84" t="s">
        <v>1963</v>
      </c>
      <c r="C140" s="84">
        <v>2</v>
      </c>
      <c r="D140" s="122">
        <v>0.0022412667012900005</v>
      </c>
      <c r="E140" s="122">
        <v>2.859738566197147</v>
      </c>
      <c r="F140" s="84" t="s">
        <v>2042</v>
      </c>
      <c r="G140" s="84" t="b">
        <v>0</v>
      </c>
      <c r="H140" s="84" t="b">
        <v>0</v>
      </c>
      <c r="I140" s="84" t="b">
        <v>0</v>
      </c>
      <c r="J140" s="84" t="b">
        <v>0</v>
      </c>
      <c r="K140" s="84" t="b">
        <v>0</v>
      </c>
      <c r="L140" s="84" t="b">
        <v>0</v>
      </c>
    </row>
    <row r="141" spans="1:12" ht="15">
      <c r="A141" s="84" t="s">
        <v>1963</v>
      </c>
      <c r="B141" s="84" t="s">
        <v>1867</v>
      </c>
      <c r="C141" s="84">
        <v>2</v>
      </c>
      <c r="D141" s="122">
        <v>0.0022412667012900005</v>
      </c>
      <c r="E141" s="122">
        <v>2.3826173114774845</v>
      </c>
      <c r="F141" s="84" t="s">
        <v>2042</v>
      </c>
      <c r="G141" s="84" t="b">
        <v>0</v>
      </c>
      <c r="H141" s="84" t="b">
        <v>0</v>
      </c>
      <c r="I141" s="84" t="b">
        <v>0</v>
      </c>
      <c r="J141" s="84" t="b">
        <v>0</v>
      </c>
      <c r="K141" s="84" t="b">
        <v>0</v>
      </c>
      <c r="L141" s="84" t="b">
        <v>0</v>
      </c>
    </row>
    <row r="142" spans="1:12" ht="15">
      <c r="A142" s="84" t="s">
        <v>1867</v>
      </c>
      <c r="B142" s="84" t="s">
        <v>1655</v>
      </c>
      <c r="C142" s="84">
        <v>2</v>
      </c>
      <c r="D142" s="122">
        <v>0.0022412667012900005</v>
      </c>
      <c r="E142" s="122">
        <v>1.8085860437497656</v>
      </c>
      <c r="F142" s="84" t="s">
        <v>2042</v>
      </c>
      <c r="G142" s="84" t="b">
        <v>0</v>
      </c>
      <c r="H142" s="84" t="b">
        <v>0</v>
      </c>
      <c r="I142" s="84" t="b">
        <v>0</v>
      </c>
      <c r="J142" s="84" t="b">
        <v>1</v>
      </c>
      <c r="K142" s="84" t="b">
        <v>0</v>
      </c>
      <c r="L142" s="84" t="b">
        <v>0</v>
      </c>
    </row>
    <row r="143" spans="1:12" ht="15">
      <c r="A143" s="84" t="s">
        <v>1655</v>
      </c>
      <c r="B143" s="84" t="s">
        <v>1964</v>
      </c>
      <c r="C143" s="84">
        <v>2</v>
      </c>
      <c r="D143" s="122">
        <v>0.0022412667012900005</v>
      </c>
      <c r="E143" s="122">
        <v>2.206526052421803</v>
      </c>
      <c r="F143" s="84" t="s">
        <v>2042</v>
      </c>
      <c r="G143" s="84" t="b">
        <v>1</v>
      </c>
      <c r="H143" s="84" t="b">
        <v>0</v>
      </c>
      <c r="I143" s="84" t="b">
        <v>0</v>
      </c>
      <c r="J143" s="84" t="b">
        <v>0</v>
      </c>
      <c r="K143" s="84" t="b">
        <v>0</v>
      </c>
      <c r="L143" s="84" t="b">
        <v>0</v>
      </c>
    </row>
    <row r="144" spans="1:12" ht="15">
      <c r="A144" s="84" t="s">
        <v>1964</v>
      </c>
      <c r="B144" s="84" t="s">
        <v>1965</v>
      </c>
      <c r="C144" s="84">
        <v>2</v>
      </c>
      <c r="D144" s="122">
        <v>0.0022412667012900005</v>
      </c>
      <c r="E144" s="122">
        <v>2.859738566197147</v>
      </c>
      <c r="F144" s="84" t="s">
        <v>2042</v>
      </c>
      <c r="G144" s="84" t="b">
        <v>0</v>
      </c>
      <c r="H144" s="84" t="b">
        <v>0</v>
      </c>
      <c r="I144" s="84" t="b">
        <v>0</v>
      </c>
      <c r="J144" s="84" t="b">
        <v>0</v>
      </c>
      <c r="K144" s="84" t="b">
        <v>0</v>
      </c>
      <c r="L144" s="84" t="b">
        <v>0</v>
      </c>
    </row>
    <row r="145" spans="1:12" ht="15">
      <c r="A145" s="84" t="s">
        <v>1652</v>
      </c>
      <c r="B145" s="84" t="s">
        <v>468</v>
      </c>
      <c r="C145" s="84">
        <v>2</v>
      </c>
      <c r="D145" s="122">
        <v>0.0022412667012900005</v>
      </c>
      <c r="E145" s="122">
        <v>1.3862515961325785</v>
      </c>
      <c r="F145" s="84" t="s">
        <v>2042</v>
      </c>
      <c r="G145" s="84" t="b">
        <v>0</v>
      </c>
      <c r="H145" s="84" t="b">
        <v>0</v>
      </c>
      <c r="I145" s="84" t="b">
        <v>0</v>
      </c>
      <c r="J145" s="84" t="b">
        <v>0</v>
      </c>
      <c r="K145" s="84" t="b">
        <v>0</v>
      </c>
      <c r="L145" s="84" t="b">
        <v>0</v>
      </c>
    </row>
    <row r="146" spans="1:12" ht="15">
      <c r="A146" s="84" t="s">
        <v>468</v>
      </c>
      <c r="B146" s="84" t="s">
        <v>1868</v>
      </c>
      <c r="C146" s="84">
        <v>2</v>
      </c>
      <c r="D146" s="122">
        <v>0.0022412667012900005</v>
      </c>
      <c r="E146" s="122">
        <v>1.4531983857631918</v>
      </c>
      <c r="F146" s="84" t="s">
        <v>2042</v>
      </c>
      <c r="G146" s="84" t="b">
        <v>0</v>
      </c>
      <c r="H146" s="84" t="b">
        <v>0</v>
      </c>
      <c r="I146" s="84" t="b">
        <v>0</v>
      </c>
      <c r="J146" s="84" t="b">
        <v>0</v>
      </c>
      <c r="K146" s="84" t="b">
        <v>0</v>
      </c>
      <c r="L146" s="84" t="b">
        <v>0</v>
      </c>
    </row>
    <row r="147" spans="1:12" ht="15">
      <c r="A147" s="84" t="s">
        <v>1868</v>
      </c>
      <c r="B147" s="84" t="s">
        <v>1978</v>
      </c>
      <c r="C147" s="84">
        <v>2</v>
      </c>
      <c r="D147" s="122">
        <v>0.0022412667012900005</v>
      </c>
      <c r="E147" s="122">
        <v>2.3826173114774845</v>
      </c>
      <c r="F147" s="84" t="s">
        <v>2042</v>
      </c>
      <c r="G147" s="84" t="b">
        <v>0</v>
      </c>
      <c r="H147" s="84" t="b">
        <v>0</v>
      </c>
      <c r="I147" s="84" t="b">
        <v>0</v>
      </c>
      <c r="J147" s="84" t="b">
        <v>0</v>
      </c>
      <c r="K147" s="84" t="b">
        <v>0</v>
      </c>
      <c r="L147" s="84" t="b">
        <v>0</v>
      </c>
    </row>
    <row r="148" spans="1:12" ht="15">
      <c r="A148" s="84" t="s">
        <v>1978</v>
      </c>
      <c r="B148" s="84" t="s">
        <v>1839</v>
      </c>
      <c r="C148" s="84">
        <v>2</v>
      </c>
      <c r="D148" s="122">
        <v>0.0022412667012900005</v>
      </c>
      <c r="E148" s="122">
        <v>2.3826173114774845</v>
      </c>
      <c r="F148" s="84" t="s">
        <v>2042</v>
      </c>
      <c r="G148" s="84" t="b">
        <v>0</v>
      </c>
      <c r="H148" s="84" t="b">
        <v>0</v>
      </c>
      <c r="I148" s="84" t="b">
        <v>0</v>
      </c>
      <c r="J148" s="84" t="b">
        <v>1</v>
      </c>
      <c r="K148" s="84" t="b">
        <v>0</v>
      </c>
      <c r="L148" s="84" t="b">
        <v>0</v>
      </c>
    </row>
    <row r="149" spans="1:12" ht="15">
      <c r="A149" s="84" t="s">
        <v>1839</v>
      </c>
      <c r="B149" s="84" t="s">
        <v>1914</v>
      </c>
      <c r="C149" s="84">
        <v>2</v>
      </c>
      <c r="D149" s="122">
        <v>0.0022412667012900005</v>
      </c>
      <c r="E149" s="122">
        <v>2.030434793366122</v>
      </c>
      <c r="F149" s="84" t="s">
        <v>2042</v>
      </c>
      <c r="G149" s="84" t="b">
        <v>1</v>
      </c>
      <c r="H149" s="84" t="b">
        <v>0</v>
      </c>
      <c r="I149" s="84" t="b">
        <v>0</v>
      </c>
      <c r="J149" s="84" t="b">
        <v>0</v>
      </c>
      <c r="K149" s="84" t="b">
        <v>0</v>
      </c>
      <c r="L149" s="84" t="b">
        <v>0</v>
      </c>
    </row>
    <row r="150" spans="1:12" ht="15">
      <c r="A150" s="84" t="s">
        <v>1914</v>
      </c>
      <c r="B150" s="84" t="s">
        <v>1866</v>
      </c>
      <c r="C150" s="84">
        <v>2</v>
      </c>
      <c r="D150" s="122">
        <v>0.0022412667012900005</v>
      </c>
      <c r="E150" s="122">
        <v>2.461798557525109</v>
      </c>
      <c r="F150" s="84" t="s">
        <v>2042</v>
      </c>
      <c r="G150" s="84" t="b">
        <v>0</v>
      </c>
      <c r="H150" s="84" t="b">
        <v>0</v>
      </c>
      <c r="I150" s="84" t="b">
        <v>0</v>
      </c>
      <c r="J150" s="84" t="b">
        <v>0</v>
      </c>
      <c r="K150" s="84" t="b">
        <v>0</v>
      </c>
      <c r="L150" s="84" t="b">
        <v>0</v>
      </c>
    </row>
    <row r="151" spans="1:12" ht="15">
      <c r="A151" s="84" t="s">
        <v>1866</v>
      </c>
      <c r="B151" s="84" t="s">
        <v>1792</v>
      </c>
      <c r="C151" s="84">
        <v>2</v>
      </c>
      <c r="D151" s="122">
        <v>0.0022412667012900005</v>
      </c>
      <c r="E151" s="122">
        <v>1.9846773028054467</v>
      </c>
      <c r="F151" s="84" t="s">
        <v>2042</v>
      </c>
      <c r="G151" s="84" t="b">
        <v>0</v>
      </c>
      <c r="H151" s="84" t="b">
        <v>0</v>
      </c>
      <c r="I151" s="84" t="b">
        <v>0</v>
      </c>
      <c r="J151" s="84" t="b">
        <v>0</v>
      </c>
      <c r="K151" s="84" t="b">
        <v>0</v>
      </c>
      <c r="L151" s="84" t="b">
        <v>0</v>
      </c>
    </row>
    <row r="152" spans="1:12" ht="15">
      <c r="A152" s="84" t="s">
        <v>1792</v>
      </c>
      <c r="B152" s="84" t="s">
        <v>1836</v>
      </c>
      <c r="C152" s="84">
        <v>2</v>
      </c>
      <c r="D152" s="122">
        <v>0.0022412667012900005</v>
      </c>
      <c r="E152" s="122">
        <v>1.5753078323526275</v>
      </c>
      <c r="F152" s="84" t="s">
        <v>2042</v>
      </c>
      <c r="G152" s="84" t="b">
        <v>0</v>
      </c>
      <c r="H152" s="84" t="b">
        <v>0</v>
      </c>
      <c r="I152" s="84" t="b">
        <v>0</v>
      </c>
      <c r="J152" s="84" t="b">
        <v>0</v>
      </c>
      <c r="K152" s="84" t="b">
        <v>0</v>
      </c>
      <c r="L152" s="84" t="b">
        <v>0</v>
      </c>
    </row>
    <row r="153" spans="1:12" ht="15">
      <c r="A153" s="84" t="s">
        <v>232</v>
      </c>
      <c r="B153" s="84" t="s">
        <v>1979</v>
      </c>
      <c r="C153" s="84">
        <v>2</v>
      </c>
      <c r="D153" s="122">
        <v>0.0022412667012900005</v>
      </c>
      <c r="E153" s="122">
        <v>1.5173158853749407</v>
      </c>
      <c r="F153" s="84" t="s">
        <v>2042</v>
      </c>
      <c r="G153" s="84" t="b">
        <v>0</v>
      </c>
      <c r="H153" s="84" t="b">
        <v>0</v>
      </c>
      <c r="I153" s="84" t="b">
        <v>0</v>
      </c>
      <c r="J153" s="84" t="b">
        <v>1</v>
      </c>
      <c r="K153" s="84" t="b">
        <v>0</v>
      </c>
      <c r="L153" s="84" t="b">
        <v>0</v>
      </c>
    </row>
    <row r="154" spans="1:12" ht="15">
      <c r="A154" s="84" t="s">
        <v>1979</v>
      </c>
      <c r="B154" s="84" t="s">
        <v>482</v>
      </c>
      <c r="C154" s="84">
        <v>2</v>
      </c>
      <c r="D154" s="122">
        <v>0.0022412667012900005</v>
      </c>
      <c r="E154" s="122">
        <v>2.859738566197147</v>
      </c>
      <c r="F154" s="84" t="s">
        <v>2042</v>
      </c>
      <c r="G154" s="84" t="b">
        <v>1</v>
      </c>
      <c r="H154" s="84" t="b">
        <v>0</v>
      </c>
      <c r="I154" s="84" t="b">
        <v>0</v>
      </c>
      <c r="J154" s="84" t="b">
        <v>0</v>
      </c>
      <c r="K154" s="84" t="b">
        <v>0</v>
      </c>
      <c r="L154" s="84" t="b">
        <v>0</v>
      </c>
    </row>
    <row r="155" spans="1:12" ht="15">
      <c r="A155" s="84" t="s">
        <v>1880</v>
      </c>
      <c r="B155" s="84" t="s">
        <v>1639</v>
      </c>
      <c r="C155" s="84">
        <v>2</v>
      </c>
      <c r="D155" s="122">
        <v>0.0022412667012900005</v>
      </c>
      <c r="E155" s="122">
        <v>1.9846773028054467</v>
      </c>
      <c r="F155" s="84" t="s">
        <v>2042</v>
      </c>
      <c r="G155" s="84" t="b">
        <v>0</v>
      </c>
      <c r="H155" s="84" t="b">
        <v>0</v>
      </c>
      <c r="I155" s="84" t="b">
        <v>0</v>
      </c>
      <c r="J155" s="84" t="b">
        <v>0</v>
      </c>
      <c r="K155" s="84" t="b">
        <v>0</v>
      </c>
      <c r="L155" s="84" t="b">
        <v>0</v>
      </c>
    </row>
    <row r="156" spans="1:12" ht="15">
      <c r="A156" s="84" t="s">
        <v>232</v>
      </c>
      <c r="B156" s="84" t="s">
        <v>1854</v>
      </c>
      <c r="C156" s="84">
        <v>2</v>
      </c>
      <c r="D156" s="122">
        <v>0.0022412667012900005</v>
      </c>
      <c r="E156" s="122">
        <v>1.0401946306552783</v>
      </c>
      <c r="F156" s="84" t="s">
        <v>2042</v>
      </c>
      <c r="G156" s="84" t="b">
        <v>0</v>
      </c>
      <c r="H156" s="84" t="b">
        <v>0</v>
      </c>
      <c r="I156" s="84" t="b">
        <v>0</v>
      </c>
      <c r="J156" s="84" t="b">
        <v>0</v>
      </c>
      <c r="K156" s="84" t="b">
        <v>0</v>
      </c>
      <c r="L156" s="84" t="b">
        <v>0</v>
      </c>
    </row>
    <row r="157" spans="1:12" ht="15">
      <c r="A157" s="84" t="s">
        <v>1895</v>
      </c>
      <c r="B157" s="84" t="s">
        <v>1657</v>
      </c>
      <c r="C157" s="84">
        <v>2</v>
      </c>
      <c r="D157" s="122">
        <v>0.0022412667012900005</v>
      </c>
      <c r="E157" s="122">
        <v>1.9566485792052033</v>
      </c>
      <c r="F157" s="84" t="s">
        <v>2042</v>
      </c>
      <c r="G157" s="84" t="b">
        <v>1</v>
      </c>
      <c r="H157" s="84" t="b">
        <v>0</v>
      </c>
      <c r="I157" s="84" t="b">
        <v>0</v>
      </c>
      <c r="J157" s="84" t="b">
        <v>0</v>
      </c>
      <c r="K157" s="84" t="b">
        <v>0</v>
      </c>
      <c r="L157" s="84" t="b">
        <v>0</v>
      </c>
    </row>
    <row r="158" spans="1:12" ht="15">
      <c r="A158" s="84" t="s">
        <v>1617</v>
      </c>
      <c r="B158" s="84" t="s">
        <v>1845</v>
      </c>
      <c r="C158" s="84">
        <v>2</v>
      </c>
      <c r="D158" s="122">
        <v>0.0022412667012900005</v>
      </c>
      <c r="E158" s="122">
        <v>1.9566485792052033</v>
      </c>
      <c r="F158" s="84" t="s">
        <v>2042</v>
      </c>
      <c r="G158" s="84" t="b">
        <v>0</v>
      </c>
      <c r="H158" s="84" t="b">
        <v>0</v>
      </c>
      <c r="I158" s="84" t="b">
        <v>0</v>
      </c>
      <c r="J158" s="84" t="b">
        <v>0</v>
      </c>
      <c r="K158" s="84" t="b">
        <v>0</v>
      </c>
      <c r="L158" s="84" t="b">
        <v>0</v>
      </c>
    </row>
    <row r="159" spans="1:12" ht="15">
      <c r="A159" s="84" t="s">
        <v>1845</v>
      </c>
      <c r="B159" s="84" t="s">
        <v>1898</v>
      </c>
      <c r="C159" s="84">
        <v>2</v>
      </c>
      <c r="D159" s="122">
        <v>0.0022412667012900005</v>
      </c>
      <c r="E159" s="122">
        <v>2.01464052618289</v>
      </c>
      <c r="F159" s="84" t="s">
        <v>2042</v>
      </c>
      <c r="G159" s="84" t="b">
        <v>0</v>
      </c>
      <c r="H159" s="84" t="b">
        <v>0</v>
      </c>
      <c r="I159" s="84" t="b">
        <v>0</v>
      </c>
      <c r="J159" s="84" t="b">
        <v>0</v>
      </c>
      <c r="K159" s="84" t="b">
        <v>0</v>
      </c>
      <c r="L159" s="84" t="b">
        <v>0</v>
      </c>
    </row>
    <row r="160" spans="1:12" ht="15">
      <c r="A160" s="84" t="s">
        <v>1898</v>
      </c>
      <c r="B160" s="84" t="s">
        <v>1984</v>
      </c>
      <c r="C160" s="84">
        <v>2</v>
      </c>
      <c r="D160" s="122">
        <v>0.0022412667012900005</v>
      </c>
      <c r="E160" s="122">
        <v>2.558708570533166</v>
      </c>
      <c r="F160" s="84" t="s">
        <v>2042</v>
      </c>
      <c r="G160" s="84" t="b">
        <v>0</v>
      </c>
      <c r="H160" s="84" t="b">
        <v>0</v>
      </c>
      <c r="I160" s="84" t="b">
        <v>0</v>
      </c>
      <c r="J160" s="84" t="b">
        <v>0</v>
      </c>
      <c r="K160" s="84" t="b">
        <v>0</v>
      </c>
      <c r="L160" s="84" t="b">
        <v>0</v>
      </c>
    </row>
    <row r="161" spans="1:12" ht="15">
      <c r="A161" s="84" t="s">
        <v>1984</v>
      </c>
      <c r="B161" s="84" t="s">
        <v>1985</v>
      </c>
      <c r="C161" s="84">
        <v>2</v>
      </c>
      <c r="D161" s="122">
        <v>0.0022412667012900005</v>
      </c>
      <c r="E161" s="122">
        <v>2.859738566197147</v>
      </c>
      <c r="F161" s="84" t="s">
        <v>2042</v>
      </c>
      <c r="G161" s="84" t="b">
        <v>0</v>
      </c>
      <c r="H161" s="84" t="b">
        <v>0</v>
      </c>
      <c r="I161" s="84" t="b">
        <v>0</v>
      </c>
      <c r="J161" s="84" t="b">
        <v>0</v>
      </c>
      <c r="K161" s="84" t="b">
        <v>0</v>
      </c>
      <c r="L161" s="84" t="b">
        <v>0</v>
      </c>
    </row>
    <row r="162" spans="1:12" ht="15">
      <c r="A162" s="84" t="s">
        <v>1985</v>
      </c>
      <c r="B162" s="84" t="s">
        <v>1986</v>
      </c>
      <c r="C162" s="84">
        <v>2</v>
      </c>
      <c r="D162" s="122">
        <v>0.0022412667012900005</v>
      </c>
      <c r="E162" s="122">
        <v>2.859738566197147</v>
      </c>
      <c r="F162" s="84" t="s">
        <v>2042</v>
      </c>
      <c r="G162" s="84" t="b">
        <v>0</v>
      </c>
      <c r="H162" s="84" t="b">
        <v>0</v>
      </c>
      <c r="I162" s="84" t="b">
        <v>0</v>
      </c>
      <c r="J162" s="84" t="b">
        <v>0</v>
      </c>
      <c r="K162" s="84" t="b">
        <v>0</v>
      </c>
      <c r="L162" s="84" t="b">
        <v>0</v>
      </c>
    </row>
    <row r="163" spans="1:12" ht="15">
      <c r="A163" s="84" t="s">
        <v>1986</v>
      </c>
      <c r="B163" s="84" t="s">
        <v>1616</v>
      </c>
      <c r="C163" s="84">
        <v>2</v>
      </c>
      <c r="D163" s="122">
        <v>0.0022412667012900005</v>
      </c>
      <c r="E163" s="122">
        <v>2.558708570533166</v>
      </c>
      <c r="F163" s="84" t="s">
        <v>2042</v>
      </c>
      <c r="G163" s="84" t="b">
        <v>0</v>
      </c>
      <c r="H163" s="84" t="b">
        <v>0</v>
      </c>
      <c r="I163" s="84" t="b">
        <v>0</v>
      </c>
      <c r="J163" s="84" t="b">
        <v>1</v>
      </c>
      <c r="K163" s="84" t="b">
        <v>0</v>
      </c>
      <c r="L163" s="84" t="b">
        <v>0</v>
      </c>
    </row>
    <row r="164" spans="1:12" ht="15">
      <c r="A164" s="84" t="s">
        <v>1616</v>
      </c>
      <c r="B164" s="84" t="s">
        <v>1987</v>
      </c>
      <c r="C164" s="84">
        <v>2</v>
      </c>
      <c r="D164" s="122">
        <v>0.0022412667012900005</v>
      </c>
      <c r="E164" s="122">
        <v>2.6836473071414657</v>
      </c>
      <c r="F164" s="84" t="s">
        <v>2042</v>
      </c>
      <c r="G164" s="84" t="b">
        <v>1</v>
      </c>
      <c r="H164" s="84" t="b">
        <v>0</v>
      </c>
      <c r="I164" s="84" t="b">
        <v>0</v>
      </c>
      <c r="J164" s="84" t="b">
        <v>0</v>
      </c>
      <c r="K164" s="84" t="b">
        <v>0</v>
      </c>
      <c r="L164" s="84" t="b">
        <v>0</v>
      </c>
    </row>
    <row r="165" spans="1:12" ht="15">
      <c r="A165" s="84" t="s">
        <v>1987</v>
      </c>
      <c r="B165" s="84" t="s">
        <v>1896</v>
      </c>
      <c r="C165" s="84">
        <v>2</v>
      </c>
      <c r="D165" s="122">
        <v>0.0022412667012900005</v>
      </c>
      <c r="E165" s="122">
        <v>2.558708570533166</v>
      </c>
      <c r="F165" s="84" t="s">
        <v>2042</v>
      </c>
      <c r="G165" s="84" t="b">
        <v>0</v>
      </c>
      <c r="H165" s="84" t="b">
        <v>0</v>
      </c>
      <c r="I165" s="84" t="b">
        <v>0</v>
      </c>
      <c r="J165" s="84" t="b">
        <v>0</v>
      </c>
      <c r="K165" s="84" t="b">
        <v>0</v>
      </c>
      <c r="L165" s="84" t="b">
        <v>0</v>
      </c>
    </row>
    <row r="166" spans="1:12" ht="15">
      <c r="A166" s="84" t="s">
        <v>1643</v>
      </c>
      <c r="B166" s="84" t="s">
        <v>1617</v>
      </c>
      <c r="C166" s="84">
        <v>2</v>
      </c>
      <c r="D166" s="122">
        <v>0.0022412667012900005</v>
      </c>
      <c r="E166" s="122">
        <v>1.9432846176472218</v>
      </c>
      <c r="F166" s="84" t="s">
        <v>2042</v>
      </c>
      <c r="G166" s="84" t="b">
        <v>0</v>
      </c>
      <c r="H166" s="84" t="b">
        <v>0</v>
      </c>
      <c r="I166" s="84" t="b">
        <v>0</v>
      </c>
      <c r="J166" s="84" t="b">
        <v>0</v>
      </c>
      <c r="K166" s="84" t="b">
        <v>0</v>
      </c>
      <c r="L166" s="84" t="b">
        <v>0</v>
      </c>
    </row>
    <row r="167" spans="1:12" ht="15">
      <c r="A167" s="84" t="s">
        <v>1617</v>
      </c>
      <c r="B167" s="84" t="s">
        <v>467</v>
      </c>
      <c r="C167" s="84">
        <v>2</v>
      </c>
      <c r="D167" s="122">
        <v>0.0022412667012900005</v>
      </c>
      <c r="E167" s="122">
        <v>1.1876407082614295</v>
      </c>
      <c r="F167" s="84" t="s">
        <v>2042</v>
      </c>
      <c r="G167" s="84" t="b">
        <v>0</v>
      </c>
      <c r="H167" s="84" t="b">
        <v>0</v>
      </c>
      <c r="I167" s="84" t="b">
        <v>0</v>
      </c>
      <c r="J167" s="84" t="b">
        <v>0</v>
      </c>
      <c r="K167" s="84" t="b">
        <v>0</v>
      </c>
      <c r="L167" s="84" t="b">
        <v>0</v>
      </c>
    </row>
    <row r="168" spans="1:12" ht="15">
      <c r="A168" s="84" t="s">
        <v>1859</v>
      </c>
      <c r="B168" s="84" t="s">
        <v>1988</v>
      </c>
      <c r="C168" s="84">
        <v>2</v>
      </c>
      <c r="D168" s="122">
        <v>0.0022412667012900005</v>
      </c>
      <c r="E168" s="122">
        <v>2.3156705218468714</v>
      </c>
      <c r="F168" s="84" t="s">
        <v>2042</v>
      </c>
      <c r="G168" s="84" t="b">
        <v>0</v>
      </c>
      <c r="H168" s="84" t="b">
        <v>0</v>
      </c>
      <c r="I168" s="84" t="b">
        <v>0</v>
      </c>
      <c r="J168" s="84" t="b">
        <v>0</v>
      </c>
      <c r="K168" s="84" t="b">
        <v>0</v>
      </c>
      <c r="L168" s="84" t="b">
        <v>0</v>
      </c>
    </row>
    <row r="169" spans="1:12" ht="15">
      <c r="A169" s="84" t="s">
        <v>234</v>
      </c>
      <c r="B169" s="84" t="s">
        <v>269</v>
      </c>
      <c r="C169" s="84">
        <v>2</v>
      </c>
      <c r="D169" s="122">
        <v>0.0022412667012900005</v>
      </c>
      <c r="E169" s="122">
        <v>2.6836473071414657</v>
      </c>
      <c r="F169" s="84" t="s">
        <v>2042</v>
      </c>
      <c r="G169" s="84" t="b">
        <v>0</v>
      </c>
      <c r="H169" s="84" t="b">
        <v>0</v>
      </c>
      <c r="I169" s="84" t="b">
        <v>0</v>
      </c>
      <c r="J169" s="84" t="b">
        <v>0</v>
      </c>
      <c r="K169" s="84" t="b">
        <v>0</v>
      </c>
      <c r="L169" s="84" t="b">
        <v>0</v>
      </c>
    </row>
    <row r="170" spans="1:12" ht="15">
      <c r="A170" s="84" t="s">
        <v>1990</v>
      </c>
      <c r="B170" s="84" t="s">
        <v>1991</v>
      </c>
      <c r="C170" s="84">
        <v>2</v>
      </c>
      <c r="D170" s="122">
        <v>0.0022412667012900005</v>
      </c>
      <c r="E170" s="122">
        <v>2.859738566197147</v>
      </c>
      <c r="F170" s="84" t="s">
        <v>2042</v>
      </c>
      <c r="G170" s="84" t="b">
        <v>0</v>
      </c>
      <c r="H170" s="84" t="b">
        <v>0</v>
      </c>
      <c r="I170" s="84" t="b">
        <v>0</v>
      </c>
      <c r="J170" s="84" t="b">
        <v>0</v>
      </c>
      <c r="K170" s="84" t="b">
        <v>0</v>
      </c>
      <c r="L170" s="84" t="b">
        <v>0</v>
      </c>
    </row>
    <row r="171" spans="1:12" ht="15">
      <c r="A171" s="84" t="s">
        <v>1875</v>
      </c>
      <c r="B171" s="84" t="s">
        <v>1642</v>
      </c>
      <c r="C171" s="84">
        <v>2</v>
      </c>
      <c r="D171" s="122">
        <v>0.0022412667012900005</v>
      </c>
      <c r="E171" s="122">
        <v>1.6836473071414657</v>
      </c>
      <c r="F171" s="84" t="s">
        <v>2042</v>
      </c>
      <c r="G171" s="84" t="b">
        <v>0</v>
      </c>
      <c r="H171" s="84" t="b">
        <v>0</v>
      </c>
      <c r="I171" s="84" t="b">
        <v>0</v>
      </c>
      <c r="J171" s="84" t="b">
        <v>0</v>
      </c>
      <c r="K171" s="84" t="b">
        <v>0</v>
      </c>
      <c r="L171" s="84" t="b">
        <v>0</v>
      </c>
    </row>
    <row r="172" spans="1:12" ht="15">
      <c r="A172" s="84" t="s">
        <v>1994</v>
      </c>
      <c r="B172" s="84" t="s">
        <v>1924</v>
      </c>
      <c r="C172" s="84">
        <v>2</v>
      </c>
      <c r="D172" s="122">
        <v>0.0022412667012900005</v>
      </c>
      <c r="E172" s="122">
        <v>2.6836473071414657</v>
      </c>
      <c r="F172" s="84" t="s">
        <v>2042</v>
      </c>
      <c r="G172" s="84" t="b">
        <v>0</v>
      </c>
      <c r="H172" s="84" t="b">
        <v>0</v>
      </c>
      <c r="I172" s="84" t="b">
        <v>0</v>
      </c>
      <c r="J172" s="84" t="b">
        <v>0</v>
      </c>
      <c r="K172" s="84" t="b">
        <v>0</v>
      </c>
      <c r="L172" s="84" t="b">
        <v>0</v>
      </c>
    </row>
    <row r="173" spans="1:12" ht="15">
      <c r="A173" s="84" t="s">
        <v>1924</v>
      </c>
      <c r="B173" s="84" t="s">
        <v>1619</v>
      </c>
      <c r="C173" s="84">
        <v>2</v>
      </c>
      <c r="D173" s="122">
        <v>0.0022412667012900005</v>
      </c>
      <c r="E173" s="122">
        <v>2.6836473071414657</v>
      </c>
      <c r="F173" s="84" t="s">
        <v>2042</v>
      </c>
      <c r="G173" s="84" t="b">
        <v>0</v>
      </c>
      <c r="H173" s="84" t="b">
        <v>0</v>
      </c>
      <c r="I173" s="84" t="b">
        <v>0</v>
      </c>
      <c r="J173" s="84" t="b">
        <v>0</v>
      </c>
      <c r="K173" s="84" t="b">
        <v>0</v>
      </c>
      <c r="L173" s="84" t="b">
        <v>0</v>
      </c>
    </row>
    <row r="174" spans="1:12" ht="15">
      <c r="A174" s="84" t="s">
        <v>1619</v>
      </c>
      <c r="B174" s="84" t="s">
        <v>467</v>
      </c>
      <c r="C174" s="84">
        <v>2</v>
      </c>
      <c r="D174" s="122">
        <v>0.0022412667012900005</v>
      </c>
      <c r="E174" s="122">
        <v>1.4886707039254106</v>
      </c>
      <c r="F174" s="84" t="s">
        <v>2042</v>
      </c>
      <c r="G174" s="84" t="b">
        <v>0</v>
      </c>
      <c r="H174" s="84" t="b">
        <v>0</v>
      </c>
      <c r="I174" s="84" t="b">
        <v>0</v>
      </c>
      <c r="J174" s="84" t="b">
        <v>0</v>
      </c>
      <c r="K174" s="84" t="b">
        <v>0</v>
      </c>
      <c r="L174" s="84" t="b">
        <v>0</v>
      </c>
    </row>
    <row r="175" spans="1:12" ht="15">
      <c r="A175" s="84" t="s">
        <v>467</v>
      </c>
      <c r="B175" s="84" t="s">
        <v>1995</v>
      </c>
      <c r="C175" s="84">
        <v>2</v>
      </c>
      <c r="D175" s="122">
        <v>0.0022412667012900005</v>
      </c>
      <c r="E175" s="122">
        <v>1.6167005175108524</v>
      </c>
      <c r="F175" s="84" t="s">
        <v>2042</v>
      </c>
      <c r="G175" s="84" t="b">
        <v>0</v>
      </c>
      <c r="H175" s="84" t="b">
        <v>0</v>
      </c>
      <c r="I175" s="84" t="b">
        <v>0</v>
      </c>
      <c r="J175" s="84" t="b">
        <v>0</v>
      </c>
      <c r="K175" s="84" t="b">
        <v>0</v>
      </c>
      <c r="L175" s="84" t="b">
        <v>0</v>
      </c>
    </row>
    <row r="176" spans="1:12" ht="15">
      <c r="A176" s="84" t="s">
        <v>1995</v>
      </c>
      <c r="B176" s="84" t="s">
        <v>1903</v>
      </c>
      <c r="C176" s="84">
        <v>2</v>
      </c>
      <c r="D176" s="122">
        <v>0.0022412667012900005</v>
      </c>
      <c r="E176" s="122">
        <v>2.558708570533166</v>
      </c>
      <c r="F176" s="84" t="s">
        <v>2042</v>
      </c>
      <c r="G176" s="84" t="b">
        <v>0</v>
      </c>
      <c r="H176" s="84" t="b">
        <v>0</v>
      </c>
      <c r="I176" s="84" t="b">
        <v>0</v>
      </c>
      <c r="J176" s="84" t="b">
        <v>0</v>
      </c>
      <c r="K176" s="84" t="b">
        <v>0</v>
      </c>
      <c r="L176" s="84" t="b">
        <v>0</v>
      </c>
    </row>
    <row r="177" spans="1:12" ht="15">
      <c r="A177" s="84" t="s">
        <v>1903</v>
      </c>
      <c r="B177" s="84" t="s">
        <v>1996</v>
      </c>
      <c r="C177" s="84">
        <v>2</v>
      </c>
      <c r="D177" s="122">
        <v>0.0022412667012900005</v>
      </c>
      <c r="E177" s="122">
        <v>2.558708570533166</v>
      </c>
      <c r="F177" s="84" t="s">
        <v>2042</v>
      </c>
      <c r="G177" s="84" t="b">
        <v>0</v>
      </c>
      <c r="H177" s="84" t="b">
        <v>0</v>
      </c>
      <c r="I177" s="84" t="b">
        <v>0</v>
      </c>
      <c r="J177" s="84" t="b">
        <v>1</v>
      </c>
      <c r="K177" s="84" t="b">
        <v>0</v>
      </c>
      <c r="L177" s="84" t="b">
        <v>0</v>
      </c>
    </row>
    <row r="178" spans="1:12" ht="15">
      <c r="A178" s="84" t="s">
        <v>1996</v>
      </c>
      <c r="B178" s="84" t="s">
        <v>1997</v>
      </c>
      <c r="C178" s="84">
        <v>2</v>
      </c>
      <c r="D178" s="122">
        <v>0.0022412667012900005</v>
      </c>
      <c r="E178" s="122">
        <v>2.859738566197147</v>
      </c>
      <c r="F178" s="84" t="s">
        <v>2042</v>
      </c>
      <c r="G178" s="84" t="b">
        <v>1</v>
      </c>
      <c r="H178" s="84" t="b">
        <v>0</v>
      </c>
      <c r="I178" s="84" t="b">
        <v>0</v>
      </c>
      <c r="J178" s="84" t="b">
        <v>0</v>
      </c>
      <c r="K178" s="84" t="b">
        <v>0</v>
      </c>
      <c r="L178" s="84" t="b">
        <v>0</v>
      </c>
    </row>
    <row r="179" spans="1:12" ht="15">
      <c r="A179" s="84" t="s">
        <v>1997</v>
      </c>
      <c r="B179" s="84" t="s">
        <v>1998</v>
      </c>
      <c r="C179" s="84">
        <v>2</v>
      </c>
      <c r="D179" s="122">
        <v>0.0022412667012900005</v>
      </c>
      <c r="E179" s="122">
        <v>2.859738566197147</v>
      </c>
      <c r="F179" s="84" t="s">
        <v>2042</v>
      </c>
      <c r="G179" s="84" t="b">
        <v>0</v>
      </c>
      <c r="H179" s="84" t="b">
        <v>0</v>
      </c>
      <c r="I179" s="84" t="b">
        <v>0</v>
      </c>
      <c r="J179" s="84" t="b">
        <v>1</v>
      </c>
      <c r="K179" s="84" t="b">
        <v>0</v>
      </c>
      <c r="L179" s="84" t="b">
        <v>0</v>
      </c>
    </row>
    <row r="180" spans="1:12" ht="15">
      <c r="A180" s="84" t="s">
        <v>1998</v>
      </c>
      <c r="B180" s="84" t="s">
        <v>1999</v>
      </c>
      <c r="C180" s="84">
        <v>2</v>
      </c>
      <c r="D180" s="122">
        <v>0.0022412667012900005</v>
      </c>
      <c r="E180" s="122">
        <v>2.859738566197147</v>
      </c>
      <c r="F180" s="84" t="s">
        <v>2042</v>
      </c>
      <c r="G180" s="84" t="b">
        <v>1</v>
      </c>
      <c r="H180" s="84" t="b">
        <v>0</v>
      </c>
      <c r="I180" s="84" t="b">
        <v>0</v>
      </c>
      <c r="J180" s="84" t="b">
        <v>0</v>
      </c>
      <c r="K180" s="84" t="b">
        <v>0</v>
      </c>
      <c r="L180" s="84" t="b">
        <v>0</v>
      </c>
    </row>
    <row r="181" spans="1:12" ht="15">
      <c r="A181" s="84" t="s">
        <v>1999</v>
      </c>
      <c r="B181" s="84" t="s">
        <v>1640</v>
      </c>
      <c r="C181" s="84">
        <v>2</v>
      </c>
      <c r="D181" s="122">
        <v>0.0022412667012900005</v>
      </c>
      <c r="E181" s="122">
        <v>2.081587315813503</v>
      </c>
      <c r="F181" s="84" t="s">
        <v>2042</v>
      </c>
      <c r="G181" s="84" t="b">
        <v>0</v>
      </c>
      <c r="H181" s="84" t="b">
        <v>0</v>
      </c>
      <c r="I181" s="84" t="b">
        <v>0</v>
      </c>
      <c r="J181" s="84" t="b">
        <v>0</v>
      </c>
      <c r="K181" s="84" t="b">
        <v>0</v>
      </c>
      <c r="L181" s="84" t="b">
        <v>0</v>
      </c>
    </row>
    <row r="182" spans="1:12" ht="15">
      <c r="A182" s="84" t="s">
        <v>1640</v>
      </c>
      <c r="B182" s="84" t="s">
        <v>2000</v>
      </c>
      <c r="C182" s="84">
        <v>2</v>
      </c>
      <c r="D182" s="122">
        <v>0.0022412667012900005</v>
      </c>
      <c r="E182" s="122">
        <v>2.081587315813503</v>
      </c>
      <c r="F182" s="84" t="s">
        <v>2042</v>
      </c>
      <c r="G182" s="84" t="b">
        <v>0</v>
      </c>
      <c r="H182" s="84" t="b">
        <v>0</v>
      </c>
      <c r="I182" s="84" t="b">
        <v>0</v>
      </c>
      <c r="J182" s="84" t="b">
        <v>0</v>
      </c>
      <c r="K182" s="84" t="b">
        <v>0</v>
      </c>
      <c r="L182" s="84" t="b">
        <v>0</v>
      </c>
    </row>
    <row r="183" spans="1:12" ht="15">
      <c r="A183" s="84" t="s">
        <v>1870</v>
      </c>
      <c r="B183" s="84" t="s">
        <v>2001</v>
      </c>
      <c r="C183" s="84">
        <v>2</v>
      </c>
      <c r="D183" s="122">
        <v>0.0022412667012900005</v>
      </c>
      <c r="E183" s="122">
        <v>2.461798557525109</v>
      </c>
      <c r="F183" s="84" t="s">
        <v>2042</v>
      </c>
      <c r="G183" s="84" t="b">
        <v>0</v>
      </c>
      <c r="H183" s="84" t="b">
        <v>0</v>
      </c>
      <c r="I183" s="84" t="b">
        <v>0</v>
      </c>
      <c r="J183" s="84" t="b">
        <v>0</v>
      </c>
      <c r="K183" s="84" t="b">
        <v>0</v>
      </c>
      <c r="L183" s="84" t="b">
        <v>0</v>
      </c>
    </row>
    <row r="184" spans="1:12" ht="15">
      <c r="A184" s="84" t="s">
        <v>2004</v>
      </c>
      <c r="B184" s="84" t="s">
        <v>467</v>
      </c>
      <c r="C184" s="84">
        <v>2</v>
      </c>
      <c r="D184" s="122">
        <v>0.0022412667012900005</v>
      </c>
      <c r="E184" s="122">
        <v>1.4886707039254106</v>
      </c>
      <c r="F184" s="84" t="s">
        <v>2042</v>
      </c>
      <c r="G184" s="84" t="b">
        <v>0</v>
      </c>
      <c r="H184" s="84" t="b">
        <v>0</v>
      </c>
      <c r="I184" s="84" t="b">
        <v>0</v>
      </c>
      <c r="J184" s="84" t="b">
        <v>0</v>
      </c>
      <c r="K184" s="84" t="b">
        <v>0</v>
      </c>
      <c r="L184" s="84" t="b">
        <v>0</v>
      </c>
    </row>
    <row r="185" spans="1:12" ht="15">
      <c r="A185" s="84" t="s">
        <v>467</v>
      </c>
      <c r="B185" s="84" t="s">
        <v>1901</v>
      </c>
      <c r="C185" s="84">
        <v>2</v>
      </c>
      <c r="D185" s="122">
        <v>0.0022412667012900005</v>
      </c>
      <c r="E185" s="122">
        <v>1.3156705218468714</v>
      </c>
      <c r="F185" s="84" t="s">
        <v>2042</v>
      </c>
      <c r="G185" s="84" t="b">
        <v>0</v>
      </c>
      <c r="H185" s="84" t="b">
        <v>0</v>
      </c>
      <c r="I185" s="84" t="b">
        <v>0</v>
      </c>
      <c r="J185" s="84" t="b">
        <v>0</v>
      </c>
      <c r="K185" s="84" t="b">
        <v>0</v>
      </c>
      <c r="L185" s="84" t="b">
        <v>0</v>
      </c>
    </row>
    <row r="186" spans="1:12" ht="15">
      <c r="A186" s="84" t="s">
        <v>1901</v>
      </c>
      <c r="B186" s="84" t="s">
        <v>1888</v>
      </c>
      <c r="C186" s="84">
        <v>2</v>
      </c>
      <c r="D186" s="122">
        <v>0.0022412667012900005</v>
      </c>
      <c r="E186" s="122">
        <v>2.1607685618611283</v>
      </c>
      <c r="F186" s="84" t="s">
        <v>2042</v>
      </c>
      <c r="G186" s="84" t="b">
        <v>0</v>
      </c>
      <c r="H186" s="84" t="b">
        <v>0</v>
      </c>
      <c r="I186" s="84" t="b">
        <v>0</v>
      </c>
      <c r="J186" s="84" t="b">
        <v>0</v>
      </c>
      <c r="K186" s="84" t="b">
        <v>0</v>
      </c>
      <c r="L186" s="84" t="b">
        <v>0</v>
      </c>
    </row>
    <row r="187" spans="1:12" ht="15">
      <c r="A187" s="84" t="s">
        <v>1888</v>
      </c>
      <c r="B187" s="84" t="s">
        <v>1639</v>
      </c>
      <c r="C187" s="84">
        <v>2</v>
      </c>
      <c r="D187" s="122">
        <v>0.0022412667012900005</v>
      </c>
      <c r="E187" s="122">
        <v>1.5867372941334092</v>
      </c>
      <c r="F187" s="84" t="s">
        <v>2042</v>
      </c>
      <c r="G187" s="84" t="b">
        <v>0</v>
      </c>
      <c r="H187" s="84" t="b">
        <v>0</v>
      </c>
      <c r="I187" s="84" t="b">
        <v>0</v>
      </c>
      <c r="J187" s="84" t="b">
        <v>0</v>
      </c>
      <c r="K187" s="84" t="b">
        <v>0</v>
      </c>
      <c r="L187" s="84" t="b">
        <v>0</v>
      </c>
    </row>
    <row r="188" spans="1:12" ht="15">
      <c r="A188" s="84" t="s">
        <v>1929</v>
      </c>
      <c r="B188" s="84" t="s">
        <v>1835</v>
      </c>
      <c r="C188" s="84">
        <v>2</v>
      </c>
      <c r="D188" s="122">
        <v>0.0022412667012900005</v>
      </c>
      <c r="E188" s="122">
        <v>1.8085860437497656</v>
      </c>
      <c r="F188" s="84" t="s">
        <v>2042</v>
      </c>
      <c r="G188" s="84" t="b">
        <v>0</v>
      </c>
      <c r="H188" s="84" t="b">
        <v>0</v>
      </c>
      <c r="I188" s="84" t="b">
        <v>0</v>
      </c>
      <c r="J188" s="84" t="b">
        <v>0</v>
      </c>
      <c r="K188" s="84" t="b">
        <v>0</v>
      </c>
      <c r="L188" s="84" t="b">
        <v>0</v>
      </c>
    </row>
    <row r="189" spans="1:12" ht="15">
      <c r="A189" s="84" t="s">
        <v>1835</v>
      </c>
      <c r="B189" s="84" t="s">
        <v>2005</v>
      </c>
      <c r="C189" s="84">
        <v>2</v>
      </c>
      <c r="D189" s="122">
        <v>0.0022412667012900005</v>
      </c>
      <c r="E189" s="122">
        <v>1.9846773028054467</v>
      </c>
      <c r="F189" s="84" t="s">
        <v>2042</v>
      </c>
      <c r="G189" s="84" t="b">
        <v>0</v>
      </c>
      <c r="H189" s="84" t="b">
        <v>0</v>
      </c>
      <c r="I189" s="84" t="b">
        <v>0</v>
      </c>
      <c r="J189" s="84" t="b">
        <v>0</v>
      </c>
      <c r="K189" s="84" t="b">
        <v>0</v>
      </c>
      <c r="L189" s="84" t="b">
        <v>0</v>
      </c>
    </row>
    <row r="190" spans="1:12" ht="15">
      <c r="A190" s="84" t="s">
        <v>2005</v>
      </c>
      <c r="B190" s="84" t="s">
        <v>1897</v>
      </c>
      <c r="C190" s="84">
        <v>2</v>
      </c>
      <c r="D190" s="122">
        <v>0.0022412667012900005</v>
      </c>
      <c r="E190" s="122">
        <v>2.558708570533166</v>
      </c>
      <c r="F190" s="84" t="s">
        <v>2042</v>
      </c>
      <c r="G190" s="84" t="b">
        <v>0</v>
      </c>
      <c r="H190" s="84" t="b">
        <v>0</v>
      </c>
      <c r="I190" s="84" t="b">
        <v>0</v>
      </c>
      <c r="J190" s="84" t="b">
        <v>0</v>
      </c>
      <c r="K190" s="84" t="b">
        <v>0</v>
      </c>
      <c r="L190" s="84" t="b">
        <v>0</v>
      </c>
    </row>
    <row r="191" spans="1:12" ht="15">
      <c r="A191" s="84" t="s">
        <v>1897</v>
      </c>
      <c r="B191" s="84" t="s">
        <v>1930</v>
      </c>
      <c r="C191" s="84">
        <v>2</v>
      </c>
      <c r="D191" s="122">
        <v>0.0022412667012900005</v>
      </c>
      <c r="E191" s="122">
        <v>2.3826173114774845</v>
      </c>
      <c r="F191" s="84" t="s">
        <v>2042</v>
      </c>
      <c r="G191" s="84" t="b">
        <v>0</v>
      </c>
      <c r="H191" s="84" t="b">
        <v>0</v>
      </c>
      <c r="I191" s="84" t="b">
        <v>0</v>
      </c>
      <c r="J191" s="84" t="b">
        <v>0</v>
      </c>
      <c r="K191" s="84" t="b">
        <v>0</v>
      </c>
      <c r="L191" s="84" t="b">
        <v>0</v>
      </c>
    </row>
    <row r="192" spans="1:12" ht="15">
      <c r="A192" s="84" t="s">
        <v>1930</v>
      </c>
      <c r="B192" s="84" t="s">
        <v>1931</v>
      </c>
      <c r="C192" s="84">
        <v>2</v>
      </c>
      <c r="D192" s="122">
        <v>0.0022412667012900005</v>
      </c>
      <c r="E192" s="122">
        <v>2.5075560480857844</v>
      </c>
      <c r="F192" s="84" t="s">
        <v>2042</v>
      </c>
      <c r="G192" s="84" t="b">
        <v>0</v>
      </c>
      <c r="H192" s="84" t="b">
        <v>0</v>
      </c>
      <c r="I192" s="84" t="b">
        <v>0</v>
      </c>
      <c r="J192" s="84" t="b">
        <v>1</v>
      </c>
      <c r="K192" s="84" t="b">
        <v>0</v>
      </c>
      <c r="L192" s="84" t="b">
        <v>0</v>
      </c>
    </row>
    <row r="193" spans="1:12" ht="15">
      <c r="A193" s="84" t="s">
        <v>1932</v>
      </c>
      <c r="B193" s="84" t="s">
        <v>1666</v>
      </c>
      <c r="C193" s="84">
        <v>2</v>
      </c>
      <c r="D193" s="122">
        <v>0.0022412667012900005</v>
      </c>
      <c r="E193" s="122">
        <v>2.5075560480857844</v>
      </c>
      <c r="F193" s="84" t="s">
        <v>2042</v>
      </c>
      <c r="G193" s="84" t="b">
        <v>0</v>
      </c>
      <c r="H193" s="84" t="b">
        <v>0</v>
      </c>
      <c r="I193" s="84" t="b">
        <v>0</v>
      </c>
      <c r="J193" s="84" t="b">
        <v>1</v>
      </c>
      <c r="K193" s="84" t="b">
        <v>0</v>
      </c>
      <c r="L193" s="84" t="b">
        <v>0</v>
      </c>
    </row>
    <row r="194" spans="1:12" ht="15">
      <c r="A194" s="84" t="s">
        <v>2006</v>
      </c>
      <c r="B194" s="84" t="s">
        <v>2007</v>
      </c>
      <c r="C194" s="84">
        <v>2</v>
      </c>
      <c r="D194" s="122">
        <v>0.0022412667012900005</v>
      </c>
      <c r="E194" s="122">
        <v>2.859738566197147</v>
      </c>
      <c r="F194" s="84" t="s">
        <v>2042</v>
      </c>
      <c r="G194" s="84" t="b">
        <v>0</v>
      </c>
      <c r="H194" s="84" t="b">
        <v>0</v>
      </c>
      <c r="I194" s="84" t="b">
        <v>0</v>
      </c>
      <c r="J194" s="84" t="b">
        <v>0</v>
      </c>
      <c r="K194" s="84" t="b">
        <v>0</v>
      </c>
      <c r="L194" s="84" t="b">
        <v>0</v>
      </c>
    </row>
    <row r="195" spans="1:12" ht="15">
      <c r="A195" s="84" t="s">
        <v>2007</v>
      </c>
      <c r="B195" s="84" t="s">
        <v>232</v>
      </c>
      <c r="C195" s="84">
        <v>2</v>
      </c>
      <c r="D195" s="122">
        <v>0.0022412667012900005</v>
      </c>
      <c r="E195" s="122">
        <v>1.7294047977021407</v>
      </c>
      <c r="F195" s="84" t="s">
        <v>2042</v>
      </c>
      <c r="G195" s="84" t="b">
        <v>0</v>
      </c>
      <c r="H195" s="84" t="b">
        <v>0</v>
      </c>
      <c r="I195" s="84" t="b">
        <v>0</v>
      </c>
      <c r="J195" s="84" t="b">
        <v>0</v>
      </c>
      <c r="K195" s="84" t="b">
        <v>0</v>
      </c>
      <c r="L195" s="84" t="b">
        <v>0</v>
      </c>
    </row>
    <row r="196" spans="1:12" ht="15">
      <c r="A196" s="84" t="s">
        <v>232</v>
      </c>
      <c r="B196" s="84" t="s">
        <v>1860</v>
      </c>
      <c r="C196" s="84">
        <v>2</v>
      </c>
      <c r="D196" s="122">
        <v>0.0022412667012900005</v>
      </c>
      <c r="E196" s="122">
        <v>1.0401946306552783</v>
      </c>
      <c r="F196" s="84" t="s">
        <v>2042</v>
      </c>
      <c r="G196" s="84" t="b">
        <v>0</v>
      </c>
      <c r="H196" s="84" t="b">
        <v>0</v>
      </c>
      <c r="I196" s="84" t="b">
        <v>0</v>
      </c>
      <c r="J196" s="84" t="b">
        <v>0</v>
      </c>
      <c r="K196" s="84" t="b">
        <v>0</v>
      </c>
      <c r="L196" s="84" t="b">
        <v>0</v>
      </c>
    </row>
    <row r="197" spans="1:12" ht="15">
      <c r="A197" s="84" t="s">
        <v>1663</v>
      </c>
      <c r="B197" s="84" t="s">
        <v>2008</v>
      </c>
      <c r="C197" s="84">
        <v>2</v>
      </c>
      <c r="D197" s="122">
        <v>0.0022412667012900005</v>
      </c>
      <c r="E197" s="122">
        <v>2.081587315813503</v>
      </c>
      <c r="F197" s="84" t="s">
        <v>2042</v>
      </c>
      <c r="G197" s="84" t="b">
        <v>0</v>
      </c>
      <c r="H197" s="84" t="b">
        <v>0</v>
      </c>
      <c r="I197" s="84" t="b">
        <v>0</v>
      </c>
      <c r="J197" s="84" t="b">
        <v>0</v>
      </c>
      <c r="K197" s="84" t="b">
        <v>0</v>
      </c>
      <c r="L197" s="84" t="b">
        <v>0</v>
      </c>
    </row>
    <row r="198" spans="1:12" ht="15">
      <c r="A198" s="84" t="s">
        <v>2008</v>
      </c>
      <c r="B198" s="84" t="s">
        <v>1876</v>
      </c>
      <c r="C198" s="84">
        <v>2</v>
      </c>
      <c r="D198" s="122">
        <v>0.0022412667012900005</v>
      </c>
      <c r="E198" s="122">
        <v>2.461798557525109</v>
      </c>
      <c r="F198" s="84" t="s">
        <v>2042</v>
      </c>
      <c r="G198" s="84" t="b">
        <v>0</v>
      </c>
      <c r="H198" s="84" t="b">
        <v>0</v>
      </c>
      <c r="I198" s="84" t="b">
        <v>0</v>
      </c>
      <c r="J198" s="84" t="b">
        <v>1</v>
      </c>
      <c r="K198" s="84" t="b">
        <v>0</v>
      </c>
      <c r="L198" s="84" t="b">
        <v>0</v>
      </c>
    </row>
    <row r="199" spans="1:12" ht="15">
      <c r="A199" s="84" t="s">
        <v>1876</v>
      </c>
      <c r="B199" s="84" t="s">
        <v>2009</v>
      </c>
      <c r="C199" s="84">
        <v>2</v>
      </c>
      <c r="D199" s="122">
        <v>0.0022412667012900005</v>
      </c>
      <c r="E199" s="122">
        <v>2.461798557525109</v>
      </c>
      <c r="F199" s="84" t="s">
        <v>2042</v>
      </c>
      <c r="G199" s="84" t="b">
        <v>1</v>
      </c>
      <c r="H199" s="84" t="b">
        <v>0</v>
      </c>
      <c r="I199" s="84" t="b">
        <v>0</v>
      </c>
      <c r="J199" s="84" t="b">
        <v>0</v>
      </c>
      <c r="K199" s="84" t="b">
        <v>0</v>
      </c>
      <c r="L199" s="84" t="b">
        <v>0</v>
      </c>
    </row>
    <row r="200" spans="1:12" ht="15">
      <c r="A200" s="84" t="s">
        <v>2009</v>
      </c>
      <c r="B200" s="84" t="s">
        <v>1875</v>
      </c>
      <c r="C200" s="84">
        <v>2</v>
      </c>
      <c r="D200" s="122">
        <v>0.0022412667012900005</v>
      </c>
      <c r="E200" s="122">
        <v>2.461798557525109</v>
      </c>
      <c r="F200" s="84" t="s">
        <v>2042</v>
      </c>
      <c r="G200" s="84" t="b">
        <v>0</v>
      </c>
      <c r="H200" s="84" t="b">
        <v>0</v>
      </c>
      <c r="I200" s="84" t="b">
        <v>0</v>
      </c>
      <c r="J200" s="84" t="b">
        <v>0</v>
      </c>
      <c r="K200" s="84" t="b">
        <v>0</v>
      </c>
      <c r="L200" s="84" t="b">
        <v>0</v>
      </c>
    </row>
    <row r="201" spans="1:12" ht="15">
      <c r="A201" s="84" t="s">
        <v>1928</v>
      </c>
      <c r="B201" s="84" t="s">
        <v>2010</v>
      </c>
      <c r="C201" s="84">
        <v>2</v>
      </c>
      <c r="D201" s="122">
        <v>0.0022412667012900005</v>
      </c>
      <c r="E201" s="122">
        <v>2.6836473071414657</v>
      </c>
      <c r="F201" s="84" t="s">
        <v>2042</v>
      </c>
      <c r="G201" s="84" t="b">
        <v>0</v>
      </c>
      <c r="H201" s="84" t="b">
        <v>0</v>
      </c>
      <c r="I201" s="84" t="b">
        <v>0</v>
      </c>
      <c r="J201" s="84" t="b">
        <v>0</v>
      </c>
      <c r="K201" s="84" t="b">
        <v>0</v>
      </c>
      <c r="L201" s="84" t="b">
        <v>0</v>
      </c>
    </row>
    <row r="202" spans="1:12" ht="15">
      <c r="A202" s="84" t="s">
        <v>2010</v>
      </c>
      <c r="B202" s="84" t="s">
        <v>1857</v>
      </c>
      <c r="C202" s="84">
        <v>2</v>
      </c>
      <c r="D202" s="122">
        <v>0.0022412667012900005</v>
      </c>
      <c r="E202" s="122">
        <v>2.3156705218468714</v>
      </c>
      <c r="F202" s="84" t="s">
        <v>2042</v>
      </c>
      <c r="G202" s="84" t="b">
        <v>0</v>
      </c>
      <c r="H202" s="84" t="b">
        <v>0</v>
      </c>
      <c r="I202" s="84" t="b">
        <v>0</v>
      </c>
      <c r="J202" s="84" t="b">
        <v>0</v>
      </c>
      <c r="K202" s="84" t="b">
        <v>0</v>
      </c>
      <c r="L202" s="84" t="b">
        <v>0</v>
      </c>
    </row>
    <row r="203" spans="1:12" ht="15">
      <c r="A203" s="84" t="s">
        <v>1857</v>
      </c>
      <c r="B203" s="84" t="s">
        <v>2011</v>
      </c>
      <c r="C203" s="84">
        <v>2</v>
      </c>
      <c r="D203" s="122">
        <v>0.0022412667012900005</v>
      </c>
      <c r="E203" s="122">
        <v>2.3156705218468714</v>
      </c>
      <c r="F203" s="84" t="s">
        <v>2042</v>
      </c>
      <c r="G203" s="84" t="b">
        <v>0</v>
      </c>
      <c r="H203" s="84" t="b">
        <v>0</v>
      </c>
      <c r="I203" s="84" t="b">
        <v>0</v>
      </c>
      <c r="J203" s="84" t="b">
        <v>0</v>
      </c>
      <c r="K203" s="84" t="b">
        <v>0</v>
      </c>
      <c r="L203" s="84" t="b">
        <v>0</v>
      </c>
    </row>
    <row r="204" spans="1:12" ht="15">
      <c r="A204" s="84" t="s">
        <v>2011</v>
      </c>
      <c r="B204" s="84" t="s">
        <v>1903</v>
      </c>
      <c r="C204" s="84">
        <v>2</v>
      </c>
      <c r="D204" s="122">
        <v>0.0022412667012900005</v>
      </c>
      <c r="E204" s="122">
        <v>2.558708570533166</v>
      </c>
      <c r="F204" s="84" t="s">
        <v>2042</v>
      </c>
      <c r="G204" s="84" t="b">
        <v>0</v>
      </c>
      <c r="H204" s="84" t="b">
        <v>0</v>
      </c>
      <c r="I204" s="84" t="b">
        <v>0</v>
      </c>
      <c r="J204" s="84" t="b">
        <v>0</v>
      </c>
      <c r="K204" s="84" t="b">
        <v>0</v>
      </c>
      <c r="L204" s="84" t="b">
        <v>0</v>
      </c>
    </row>
    <row r="205" spans="1:12" ht="15">
      <c r="A205" s="84" t="s">
        <v>1903</v>
      </c>
      <c r="B205" s="84" t="s">
        <v>231</v>
      </c>
      <c r="C205" s="84">
        <v>2</v>
      </c>
      <c r="D205" s="122">
        <v>0.0022412667012900005</v>
      </c>
      <c r="E205" s="122">
        <v>2.3826173114774845</v>
      </c>
      <c r="F205" s="84" t="s">
        <v>2042</v>
      </c>
      <c r="G205" s="84" t="b">
        <v>0</v>
      </c>
      <c r="H205" s="84" t="b">
        <v>0</v>
      </c>
      <c r="I205" s="84" t="b">
        <v>0</v>
      </c>
      <c r="J205" s="84" t="b">
        <v>0</v>
      </c>
      <c r="K205" s="84" t="b">
        <v>0</v>
      </c>
      <c r="L205" s="84" t="b">
        <v>0</v>
      </c>
    </row>
    <row r="206" spans="1:12" ht="15">
      <c r="A206" s="84" t="s">
        <v>231</v>
      </c>
      <c r="B206" s="84" t="s">
        <v>1860</v>
      </c>
      <c r="C206" s="84">
        <v>2</v>
      </c>
      <c r="D206" s="122">
        <v>0.0022412667012900005</v>
      </c>
      <c r="E206" s="122">
        <v>2.206526052421803</v>
      </c>
      <c r="F206" s="84" t="s">
        <v>2042</v>
      </c>
      <c r="G206" s="84" t="b">
        <v>0</v>
      </c>
      <c r="H206" s="84" t="b">
        <v>0</v>
      </c>
      <c r="I206" s="84" t="b">
        <v>0</v>
      </c>
      <c r="J206" s="84" t="b">
        <v>0</v>
      </c>
      <c r="K206" s="84" t="b">
        <v>0</v>
      </c>
      <c r="L206" s="84" t="b">
        <v>0</v>
      </c>
    </row>
    <row r="207" spans="1:12" ht="15">
      <c r="A207" s="84" t="s">
        <v>1663</v>
      </c>
      <c r="B207" s="84" t="s">
        <v>2012</v>
      </c>
      <c r="C207" s="84">
        <v>2</v>
      </c>
      <c r="D207" s="122">
        <v>0.0022412667012900005</v>
      </c>
      <c r="E207" s="122">
        <v>2.081587315813503</v>
      </c>
      <c r="F207" s="84" t="s">
        <v>2042</v>
      </c>
      <c r="G207" s="84" t="b">
        <v>0</v>
      </c>
      <c r="H207" s="84" t="b">
        <v>0</v>
      </c>
      <c r="I207" s="84" t="b">
        <v>0</v>
      </c>
      <c r="J207" s="84" t="b">
        <v>1</v>
      </c>
      <c r="K207" s="84" t="b">
        <v>0</v>
      </c>
      <c r="L207" s="84" t="b">
        <v>0</v>
      </c>
    </row>
    <row r="208" spans="1:12" ht="15">
      <c r="A208" s="84" t="s">
        <v>2012</v>
      </c>
      <c r="B208" s="84" t="s">
        <v>1863</v>
      </c>
      <c r="C208" s="84">
        <v>2</v>
      </c>
      <c r="D208" s="122">
        <v>0.0022412667012900005</v>
      </c>
      <c r="E208" s="122">
        <v>2.3826173114774845</v>
      </c>
      <c r="F208" s="84" t="s">
        <v>2042</v>
      </c>
      <c r="G208" s="84" t="b">
        <v>1</v>
      </c>
      <c r="H208" s="84" t="b">
        <v>0</v>
      </c>
      <c r="I208" s="84" t="b">
        <v>0</v>
      </c>
      <c r="J208" s="84" t="b">
        <v>0</v>
      </c>
      <c r="K208" s="84" t="b">
        <v>0</v>
      </c>
      <c r="L208" s="84" t="b">
        <v>0</v>
      </c>
    </row>
    <row r="209" spans="1:12" ht="15">
      <c r="A209" s="84" t="s">
        <v>1861</v>
      </c>
      <c r="B209" s="84" t="s">
        <v>1846</v>
      </c>
      <c r="C209" s="84">
        <v>2</v>
      </c>
      <c r="D209" s="122">
        <v>0.0022412667012900005</v>
      </c>
      <c r="E209" s="122">
        <v>1.780557320149522</v>
      </c>
      <c r="F209" s="84" t="s">
        <v>2042</v>
      </c>
      <c r="G209" s="84" t="b">
        <v>0</v>
      </c>
      <c r="H209" s="84" t="b">
        <v>0</v>
      </c>
      <c r="I209" s="84" t="b">
        <v>0</v>
      </c>
      <c r="J209" s="84" t="b">
        <v>0</v>
      </c>
      <c r="K209" s="84" t="b">
        <v>0</v>
      </c>
      <c r="L209" s="84" t="b">
        <v>0</v>
      </c>
    </row>
    <row r="210" spans="1:12" ht="15">
      <c r="A210" s="84" t="s">
        <v>255</v>
      </c>
      <c r="B210" s="84" t="s">
        <v>230</v>
      </c>
      <c r="C210" s="84">
        <v>2</v>
      </c>
      <c r="D210" s="122">
        <v>0.0022412667012900005</v>
      </c>
      <c r="E210" s="122">
        <v>2.5075560480857844</v>
      </c>
      <c r="F210" s="84" t="s">
        <v>2042</v>
      </c>
      <c r="G210" s="84" t="b">
        <v>0</v>
      </c>
      <c r="H210" s="84" t="b">
        <v>0</v>
      </c>
      <c r="I210" s="84" t="b">
        <v>0</v>
      </c>
      <c r="J210" s="84" t="b">
        <v>0</v>
      </c>
      <c r="K210" s="84" t="b">
        <v>0</v>
      </c>
      <c r="L210" s="84" t="b">
        <v>0</v>
      </c>
    </row>
    <row r="211" spans="1:12" ht="15">
      <c r="A211" s="84" t="s">
        <v>228</v>
      </c>
      <c r="B211" s="84" t="s">
        <v>254</v>
      </c>
      <c r="C211" s="84">
        <v>2</v>
      </c>
      <c r="D211" s="122">
        <v>0.0022412667012900005</v>
      </c>
      <c r="E211" s="122">
        <v>2.859738566197147</v>
      </c>
      <c r="F211" s="84" t="s">
        <v>2042</v>
      </c>
      <c r="G211" s="84" t="b">
        <v>0</v>
      </c>
      <c r="H211" s="84" t="b">
        <v>0</v>
      </c>
      <c r="I211" s="84" t="b">
        <v>0</v>
      </c>
      <c r="J211" s="84" t="b">
        <v>0</v>
      </c>
      <c r="K211" s="84" t="b">
        <v>0</v>
      </c>
      <c r="L211" s="84" t="b">
        <v>0</v>
      </c>
    </row>
    <row r="212" spans="1:12" ht="15">
      <c r="A212" s="84" t="s">
        <v>1904</v>
      </c>
      <c r="B212" s="84" t="s">
        <v>2014</v>
      </c>
      <c r="C212" s="84">
        <v>2</v>
      </c>
      <c r="D212" s="122">
        <v>0.0022412667012900005</v>
      </c>
      <c r="E212" s="122">
        <v>2.6836473071414657</v>
      </c>
      <c r="F212" s="84" t="s">
        <v>2042</v>
      </c>
      <c r="G212" s="84" t="b">
        <v>0</v>
      </c>
      <c r="H212" s="84" t="b">
        <v>0</v>
      </c>
      <c r="I212" s="84" t="b">
        <v>0</v>
      </c>
      <c r="J212" s="84" t="b">
        <v>0</v>
      </c>
      <c r="K212" s="84" t="b">
        <v>0</v>
      </c>
      <c r="L212" s="84" t="b">
        <v>0</v>
      </c>
    </row>
    <row r="213" spans="1:12" ht="15">
      <c r="A213" s="84" t="s">
        <v>2014</v>
      </c>
      <c r="B213" s="84" t="s">
        <v>243</v>
      </c>
      <c r="C213" s="84">
        <v>2</v>
      </c>
      <c r="D213" s="122">
        <v>0.0022412667012900005</v>
      </c>
      <c r="E213" s="122">
        <v>1.780557320149522</v>
      </c>
      <c r="F213" s="84" t="s">
        <v>2042</v>
      </c>
      <c r="G213" s="84" t="b">
        <v>0</v>
      </c>
      <c r="H213" s="84" t="b">
        <v>0</v>
      </c>
      <c r="I213" s="84" t="b">
        <v>0</v>
      </c>
      <c r="J213" s="84" t="b">
        <v>0</v>
      </c>
      <c r="K213" s="84" t="b">
        <v>0</v>
      </c>
      <c r="L213" s="84" t="b">
        <v>0</v>
      </c>
    </row>
    <row r="214" spans="1:12" ht="15">
      <c r="A214" s="84" t="s">
        <v>243</v>
      </c>
      <c r="B214" s="84" t="s">
        <v>1933</v>
      </c>
      <c r="C214" s="84">
        <v>2</v>
      </c>
      <c r="D214" s="122">
        <v>0.0022412667012900005</v>
      </c>
      <c r="E214" s="122">
        <v>1.5533135386464594</v>
      </c>
      <c r="F214" s="84" t="s">
        <v>2042</v>
      </c>
      <c r="G214" s="84" t="b">
        <v>0</v>
      </c>
      <c r="H214" s="84" t="b">
        <v>0</v>
      </c>
      <c r="I214" s="84" t="b">
        <v>0</v>
      </c>
      <c r="J214" s="84" t="b">
        <v>0</v>
      </c>
      <c r="K214" s="84" t="b">
        <v>0</v>
      </c>
      <c r="L214" s="84" t="b">
        <v>0</v>
      </c>
    </row>
    <row r="215" spans="1:12" ht="15">
      <c r="A215" s="84" t="s">
        <v>1933</v>
      </c>
      <c r="B215" s="84" t="s">
        <v>1658</v>
      </c>
      <c r="C215" s="84">
        <v>2</v>
      </c>
      <c r="D215" s="122">
        <v>0.0022412667012900005</v>
      </c>
      <c r="E215" s="122">
        <v>2.5075560480857844</v>
      </c>
      <c r="F215" s="84" t="s">
        <v>2042</v>
      </c>
      <c r="G215" s="84" t="b">
        <v>0</v>
      </c>
      <c r="H215" s="84" t="b">
        <v>0</v>
      </c>
      <c r="I215" s="84" t="b">
        <v>0</v>
      </c>
      <c r="J215" s="84" t="b">
        <v>1</v>
      </c>
      <c r="K215" s="84" t="b">
        <v>0</v>
      </c>
      <c r="L215" s="84" t="b">
        <v>0</v>
      </c>
    </row>
    <row r="216" spans="1:12" ht="15">
      <c r="A216" s="84" t="s">
        <v>1935</v>
      </c>
      <c r="B216" s="84" t="s">
        <v>1792</v>
      </c>
      <c r="C216" s="84">
        <v>2</v>
      </c>
      <c r="D216" s="122">
        <v>0.0022412667012900005</v>
      </c>
      <c r="E216" s="122">
        <v>2.285707298469428</v>
      </c>
      <c r="F216" s="84" t="s">
        <v>2042</v>
      </c>
      <c r="G216" s="84" t="b">
        <v>0</v>
      </c>
      <c r="H216" s="84" t="b">
        <v>0</v>
      </c>
      <c r="I216" s="84" t="b">
        <v>0</v>
      </c>
      <c r="J216" s="84" t="b">
        <v>0</v>
      </c>
      <c r="K216" s="84" t="b">
        <v>0</v>
      </c>
      <c r="L216" s="84" t="b">
        <v>0</v>
      </c>
    </row>
    <row r="217" spans="1:12" ht="15">
      <c r="A217" s="84" t="s">
        <v>1839</v>
      </c>
      <c r="B217" s="84" t="s">
        <v>467</v>
      </c>
      <c r="C217" s="84">
        <v>2</v>
      </c>
      <c r="D217" s="122">
        <v>0.0022412667012900005</v>
      </c>
      <c r="E217" s="122">
        <v>0.835458190150067</v>
      </c>
      <c r="F217" s="84" t="s">
        <v>2042</v>
      </c>
      <c r="G217" s="84" t="b">
        <v>1</v>
      </c>
      <c r="H217" s="84" t="b">
        <v>0</v>
      </c>
      <c r="I217" s="84" t="b">
        <v>0</v>
      </c>
      <c r="J217" s="84" t="b">
        <v>0</v>
      </c>
      <c r="K217" s="84" t="b">
        <v>0</v>
      </c>
      <c r="L217" s="84" t="b">
        <v>0</v>
      </c>
    </row>
    <row r="218" spans="1:12" ht="15">
      <c r="A218" s="84" t="s">
        <v>2016</v>
      </c>
      <c r="B218" s="84" t="s">
        <v>2017</v>
      </c>
      <c r="C218" s="84">
        <v>2</v>
      </c>
      <c r="D218" s="122">
        <v>0.0022412667012900005</v>
      </c>
      <c r="E218" s="122">
        <v>2.859738566197147</v>
      </c>
      <c r="F218" s="84" t="s">
        <v>2042</v>
      </c>
      <c r="G218" s="84" t="b">
        <v>0</v>
      </c>
      <c r="H218" s="84" t="b">
        <v>0</v>
      </c>
      <c r="I218" s="84" t="b">
        <v>0</v>
      </c>
      <c r="J218" s="84" t="b">
        <v>0</v>
      </c>
      <c r="K218" s="84" t="b">
        <v>0</v>
      </c>
      <c r="L218" s="84" t="b">
        <v>0</v>
      </c>
    </row>
    <row r="219" spans="1:12" ht="15">
      <c r="A219" s="84" t="s">
        <v>2017</v>
      </c>
      <c r="B219" s="84" t="s">
        <v>1891</v>
      </c>
      <c r="C219" s="84">
        <v>2</v>
      </c>
      <c r="D219" s="122">
        <v>0.0022412667012900005</v>
      </c>
      <c r="E219" s="122">
        <v>2.461798557525109</v>
      </c>
      <c r="F219" s="84" t="s">
        <v>2042</v>
      </c>
      <c r="G219" s="84" t="b">
        <v>0</v>
      </c>
      <c r="H219" s="84" t="b">
        <v>0</v>
      </c>
      <c r="I219" s="84" t="b">
        <v>0</v>
      </c>
      <c r="J219" s="84" t="b">
        <v>0</v>
      </c>
      <c r="K219" s="84" t="b">
        <v>0</v>
      </c>
      <c r="L219" s="84" t="b">
        <v>0</v>
      </c>
    </row>
    <row r="220" spans="1:12" ht="15">
      <c r="A220" s="84" t="s">
        <v>1891</v>
      </c>
      <c r="B220" s="84" t="s">
        <v>1926</v>
      </c>
      <c r="C220" s="84">
        <v>2</v>
      </c>
      <c r="D220" s="122">
        <v>0.0022412667012900005</v>
      </c>
      <c r="E220" s="122">
        <v>2.285707298469428</v>
      </c>
      <c r="F220" s="84" t="s">
        <v>2042</v>
      </c>
      <c r="G220" s="84" t="b">
        <v>0</v>
      </c>
      <c r="H220" s="84" t="b">
        <v>0</v>
      </c>
      <c r="I220" s="84" t="b">
        <v>0</v>
      </c>
      <c r="J220" s="84" t="b">
        <v>0</v>
      </c>
      <c r="K220" s="84" t="b">
        <v>0</v>
      </c>
      <c r="L220" s="84" t="b">
        <v>0</v>
      </c>
    </row>
    <row r="221" spans="1:12" ht="15">
      <c r="A221" s="84" t="s">
        <v>1926</v>
      </c>
      <c r="B221" s="84" t="s">
        <v>1836</v>
      </c>
      <c r="C221" s="84">
        <v>2</v>
      </c>
      <c r="D221" s="122">
        <v>0.0022412667012900005</v>
      </c>
      <c r="E221" s="122">
        <v>1.9432846176472218</v>
      </c>
      <c r="F221" s="84" t="s">
        <v>2042</v>
      </c>
      <c r="G221" s="84" t="b">
        <v>0</v>
      </c>
      <c r="H221" s="84" t="b">
        <v>0</v>
      </c>
      <c r="I221" s="84" t="b">
        <v>0</v>
      </c>
      <c r="J221" s="84" t="b">
        <v>0</v>
      </c>
      <c r="K221" s="84" t="b">
        <v>0</v>
      </c>
      <c r="L221" s="84" t="b">
        <v>0</v>
      </c>
    </row>
    <row r="222" spans="1:12" ht="15">
      <c r="A222" s="84" t="s">
        <v>1836</v>
      </c>
      <c r="B222" s="84" t="s">
        <v>244</v>
      </c>
      <c r="C222" s="84">
        <v>2</v>
      </c>
      <c r="D222" s="122">
        <v>0.0022412667012900005</v>
      </c>
      <c r="E222" s="122">
        <v>1.9432846176472218</v>
      </c>
      <c r="F222" s="84" t="s">
        <v>2042</v>
      </c>
      <c r="G222" s="84" t="b">
        <v>0</v>
      </c>
      <c r="H222" s="84" t="b">
        <v>0</v>
      </c>
      <c r="I222" s="84" t="b">
        <v>0</v>
      </c>
      <c r="J222" s="84" t="b">
        <v>0</v>
      </c>
      <c r="K222" s="84" t="b">
        <v>0</v>
      </c>
      <c r="L222" s="84" t="b">
        <v>0</v>
      </c>
    </row>
    <row r="223" spans="1:12" ht="15">
      <c r="A223" s="84" t="s">
        <v>244</v>
      </c>
      <c r="B223" s="84" t="s">
        <v>1639</v>
      </c>
      <c r="C223" s="84">
        <v>2</v>
      </c>
      <c r="D223" s="122">
        <v>0.0022412667012900005</v>
      </c>
      <c r="E223" s="122">
        <v>1.8085860437497656</v>
      </c>
      <c r="F223" s="84" t="s">
        <v>2042</v>
      </c>
      <c r="G223" s="84" t="b">
        <v>0</v>
      </c>
      <c r="H223" s="84" t="b">
        <v>0</v>
      </c>
      <c r="I223" s="84" t="b">
        <v>0</v>
      </c>
      <c r="J223" s="84" t="b">
        <v>0</v>
      </c>
      <c r="K223" s="84" t="b">
        <v>0</v>
      </c>
      <c r="L223" s="84" t="b">
        <v>0</v>
      </c>
    </row>
    <row r="224" spans="1:12" ht="15">
      <c r="A224" s="84" t="s">
        <v>1639</v>
      </c>
      <c r="B224" s="84" t="s">
        <v>468</v>
      </c>
      <c r="C224" s="84">
        <v>2</v>
      </c>
      <c r="D224" s="122">
        <v>0.0022412667012900005</v>
      </c>
      <c r="E224" s="122">
        <v>1.055258377091154</v>
      </c>
      <c r="F224" s="84" t="s">
        <v>2042</v>
      </c>
      <c r="G224" s="84" t="b">
        <v>0</v>
      </c>
      <c r="H224" s="84" t="b">
        <v>0</v>
      </c>
      <c r="I224" s="84" t="b">
        <v>0</v>
      </c>
      <c r="J224" s="84" t="b">
        <v>0</v>
      </c>
      <c r="K224" s="84" t="b">
        <v>0</v>
      </c>
      <c r="L224" s="84" t="b">
        <v>0</v>
      </c>
    </row>
    <row r="225" spans="1:12" ht="15">
      <c r="A225" s="84" t="s">
        <v>468</v>
      </c>
      <c r="B225" s="84" t="s">
        <v>2018</v>
      </c>
      <c r="C225" s="84">
        <v>2</v>
      </c>
      <c r="D225" s="122">
        <v>0.0022412667012900005</v>
      </c>
      <c r="E225" s="122">
        <v>1.9303196404828542</v>
      </c>
      <c r="F225" s="84" t="s">
        <v>2042</v>
      </c>
      <c r="G225" s="84" t="b">
        <v>0</v>
      </c>
      <c r="H225" s="84" t="b">
        <v>0</v>
      </c>
      <c r="I225" s="84" t="b">
        <v>0</v>
      </c>
      <c r="J225" s="84" t="b">
        <v>0</v>
      </c>
      <c r="K225" s="84" t="b">
        <v>0</v>
      </c>
      <c r="L225" s="84" t="b">
        <v>0</v>
      </c>
    </row>
    <row r="226" spans="1:12" ht="15">
      <c r="A226" s="84" t="s">
        <v>2018</v>
      </c>
      <c r="B226" s="84" t="s">
        <v>1846</v>
      </c>
      <c r="C226" s="84">
        <v>2</v>
      </c>
      <c r="D226" s="122">
        <v>0.0022412667012900005</v>
      </c>
      <c r="E226" s="122">
        <v>2.2576785748691846</v>
      </c>
      <c r="F226" s="84" t="s">
        <v>2042</v>
      </c>
      <c r="G226" s="84" t="b">
        <v>0</v>
      </c>
      <c r="H226" s="84" t="b">
        <v>0</v>
      </c>
      <c r="I226" s="84" t="b">
        <v>0</v>
      </c>
      <c r="J226" s="84" t="b">
        <v>0</v>
      </c>
      <c r="K226" s="84" t="b">
        <v>0</v>
      </c>
      <c r="L226" s="84" t="b">
        <v>0</v>
      </c>
    </row>
    <row r="227" spans="1:12" ht="15">
      <c r="A227" s="84" t="s">
        <v>1651</v>
      </c>
      <c r="B227" s="84" t="s">
        <v>1888</v>
      </c>
      <c r="C227" s="84">
        <v>2</v>
      </c>
      <c r="D227" s="122">
        <v>0.0022412667012900005</v>
      </c>
      <c r="E227" s="122">
        <v>1.7628285531890906</v>
      </c>
      <c r="F227" s="84" t="s">
        <v>2042</v>
      </c>
      <c r="G227" s="84" t="b">
        <v>0</v>
      </c>
      <c r="H227" s="84" t="b">
        <v>0</v>
      </c>
      <c r="I227" s="84" t="b">
        <v>0</v>
      </c>
      <c r="J227" s="84" t="b">
        <v>0</v>
      </c>
      <c r="K227" s="84" t="b">
        <v>0</v>
      </c>
      <c r="L227" s="84" t="b">
        <v>0</v>
      </c>
    </row>
    <row r="228" spans="1:12" ht="15">
      <c r="A228" s="84" t="s">
        <v>1888</v>
      </c>
      <c r="B228" s="84" t="s">
        <v>222</v>
      </c>
      <c r="C228" s="84">
        <v>2</v>
      </c>
      <c r="D228" s="122">
        <v>0.0022412667012900005</v>
      </c>
      <c r="E228" s="122">
        <v>2.461798557525109</v>
      </c>
      <c r="F228" s="84" t="s">
        <v>2042</v>
      </c>
      <c r="G228" s="84" t="b">
        <v>0</v>
      </c>
      <c r="H228" s="84" t="b">
        <v>0</v>
      </c>
      <c r="I228" s="84" t="b">
        <v>0</v>
      </c>
      <c r="J228" s="84" t="b">
        <v>0</v>
      </c>
      <c r="K228" s="84" t="b">
        <v>0</v>
      </c>
      <c r="L228" s="84" t="b">
        <v>0</v>
      </c>
    </row>
    <row r="229" spans="1:12" ht="15">
      <c r="A229" s="84" t="s">
        <v>222</v>
      </c>
      <c r="B229" s="84" t="s">
        <v>1639</v>
      </c>
      <c r="C229" s="84">
        <v>2</v>
      </c>
      <c r="D229" s="122">
        <v>0.0022412667012900005</v>
      </c>
      <c r="E229" s="122">
        <v>1.5867372941334092</v>
      </c>
      <c r="F229" s="84" t="s">
        <v>2042</v>
      </c>
      <c r="G229" s="84" t="b">
        <v>0</v>
      </c>
      <c r="H229" s="84" t="b">
        <v>0</v>
      </c>
      <c r="I229" s="84" t="b">
        <v>0</v>
      </c>
      <c r="J229" s="84" t="b">
        <v>0</v>
      </c>
      <c r="K229" s="84" t="b">
        <v>0</v>
      </c>
      <c r="L229" s="84" t="b">
        <v>0</v>
      </c>
    </row>
    <row r="230" spans="1:12" ht="15">
      <c r="A230" s="84" t="s">
        <v>1892</v>
      </c>
      <c r="B230" s="84" t="s">
        <v>1846</v>
      </c>
      <c r="C230" s="84">
        <v>2</v>
      </c>
      <c r="D230" s="122">
        <v>0.0022412667012900005</v>
      </c>
      <c r="E230" s="122">
        <v>1.8597385661971468</v>
      </c>
      <c r="F230" s="84" t="s">
        <v>2042</v>
      </c>
      <c r="G230" s="84" t="b">
        <v>0</v>
      </c>
      <c r="H230" s="84" t="b">
        <v>0</v>
      </c>
      <c r="I230" s="84" t="b">
        <v>0</v>
      </c>
      <c r="J230" s="84" t="b">
        <v>0</v>
      </c>
      <c r="K230" s="84" t="b">
        <v>0</v>
      </c>
      <c r="L230" s="84" t="b">
        <v>0</v>
      </c>
    </row>
    <row r="231" spans="1:12" ht="15">
      <c r="A231" s="84" t="s">
        <v>1846</v>
      </c>
      <c r="B231" s="84" t="s">
        <v>2019</v>
      </c>
      <c r="C231" s="84">
        <v>2</v>
      </c>
      <c r="D231" s="122">
        <v>0.0022412667012900005</v>
      </c>
      <c r="E231" s="122">
        <v>2.3156705218468714</v>
      </c>
      <c r="F231" s="84" t="s">
        <v>2042</v>
      </c>
      <c r="G231" s="84" t="b">
        <v>0</v>
      </c>
      <c r="H231" s="84" t="b">
        <v>0</v>
      </c>
      <c r="I231" s="84" t="b">
        <v>0</v>
      </c>
      <c r="J231" s="84" t="b">
        <v>0</v>
      </c>
      <c r="K231" s="84" t="b">
        <v>0</v>
      </c>
      <c r="L231" s="84" t="b">
        <v>0</v>
      </c>
    </row>
    <row r="232" spans="1:12" ht="15">
      <c r="A232" s="84" t="s">
        <v>2019</v>
      </c>
      <c r="B232" s="84" t="s">
        <v>2020</v>
      </c>
      <c r="C232" s="84">
        <v>2</v>
      </c>
      <c r="D232" s="122">
        <v>0.0022412667012900005</v>
      </c>
      <c r="E232" s="122">
        <v>2.859738566197147</v>
      </c>
      <c r="F232" s="84" t="s">
        <v>2042</v>
      </c>
      <c r="G232" s="84" t="b">
        <v>0</v>
      </c>
      <c r="H232" s="84" t="b">
        <v>0</v>
      </c>
      <c r="I232" s="84" t="b">
        <v>0</v>
      </c>
      <c r="J232" s="84" t="b">
        <v>0</v>
      </c>
      <c r="K232" s="84" t="b">
        <v>0</v>
      </c>
      <c r="L232" s="84" t="b">
        <v>0</v>
      </c>
    </row>
    <row r="233" spans="1:12" ht="15">
      <c r="A233" s="84" t="s">
        <v>2020</v>
      </c>
      <c r="B233" s="84" t="s">
        <v>2021</v>
      </c>
      <c r="C233" s="84">
        <v>2</v>
      </c>
      <c r="D233" s="122">
        <v>0.0022412667012900005</v>
      </c>
      <c r="E233" s="122">
        <v>2.859738566197147</v>
      </c>
      <c r="F233" s="84" t="s">
        <v>2042</v>
      </c>
      <c r="G233" s="84" t="b">
        <v>0</v>
      </c>
      <c r="H233" s="84" t="b">
        <v>0</v>
      </c>
      <c r="I233" s="84" t="b">
        <v>0</v>
      </c>
      <c r="J233" s="84" t="b">
        <v>1</v>
      </c>
      <c r="K233" s="84" t="b">
        <v>0</v>
      </c>
      <c r="L233" s="84" t="b">
        <v>0</v>
      </c>
    </row>
    <row r="234" spans="1:12" ht="15">
      <c r="A234" s="84" t="s">
        <v>2021</v>
      </c>
      <c r="B234" s="84" t="s">
        <v>2022</v>
      </c>
      <c r="C234" s="84">
        <v>2</v>
      </c>
      <c r="D234" s="122">
        <v>0.0022412667012900005</v>
      </c>
      <c r="E234" s="122">
        <v>2.859738566197147</v>
      </c>
      <c r="F234" s="84" t="s">
        <v>2042</v>
      </c>
      <c r="G234" s="84" t="b">
        <v>1</v>
      </c>
      <c r="H234" s="84" t="b">
        <v>0</v>
      </c>
      <c r="I234" s="84" t="b">
        <v>0</v>
      </c>
      <c r="J234" s="84" t="b">
        <v>1</v>
      </c>
      <c r="K234" s="84" t="b">
        <v>0</v>
      </c>
      <c r="L234" s="84" t="b">
        <v>0</v>
      </c>
    </row>
    <row r="235" spans="1:12" ht="15">
      <c r="A235" s="84" t="s">
        <v>2022</v>
      </c>
      <c r="B235" s="84" t="s">
        <v>480</v>
      </c>
      <c r="C235" s="84">
        <v>2</v>
      </c>
      <c r="D235" s="122">
        <v>0.0022412667012900005</v>
      </c>
      <c r="E235" s="122">
        <v>2.6836473071414657</v>
      </c>
      <c r="F235" s="84" t="s">
        <v>2042</v>
      </c>
      <c r="G235" s="84" t="b">
        <v>1</v>
      </c>
      <c r="H235" s="84" t="b">
        <v>0</v>
      </c>
      <c r="I235" s="84" t="b">
        <v>0</v>
      </c>
      <c r="J235" s="84" t="b">
        <v>0</v>
      </c>
      <c r="K235" s="84" t="b">
        <v>0</v>
      </c>
      <c r="L235" s="84" t="b">
        <v>0</v>
      </c>
    </row>
    <row r="236" spans="1:12" ht="15">
      <c r="A236" s="84" t="s">
        <v>480</v>
      </c>
      <c r="B236" s="84" t="s">
        <v>2023</v>
      </c>
      <c r="C236" s="84">
        <v>2</v>
      </c>
      <c r="D236" s="122">
        <v>0.0022412667012900005</v>
      </c>
      <c r="E236" s="122">
        <v>2.6836473071414657</v>
      </c>
      <c r="F236" s="84" t="s">
        <v>2042</v>
      </c>
      <c r="G236" s="84" t="b">
        <v>0</v>
      </c>
      <c r="H236" s="84" t="b">
        <v>0</v>
      </c>
      <c r="I236" s="84" t="b">
        <v>0</v>
      </c>
      <c r="J236" s="84" t="b">
        <v>0</v>
      </c>
      <c r="K236" s="84" t="b">
        <v>0</v>
      </c>
      <c r="L236" s="84" t="b">
        <v>0</v>
      </c>
    </row>
    <row r="237" spans="1:12" ht="15">
      <c r="A237" s="84" t="s">
        <v>2023</v>
      </c>
      <c r="B237" s="84" t="s">
        <v>2024</v>
      </c>
      <c r="C237" s="84">
        <v>2</v>
      </c>
      <c r="D237" s="122">
        <v>0.0022412667012900005</v>
      </c>
      <c r="E237" s="122">
        <v>2.859738566197147</v>
      </c>
      <c r="F237" s="84" t="s">
        <v>2042</v>
      </c>
      <c r="G237" s="84" t="b">
        <v>0</v>
      </c>
      <c r="H237" s="84" t="b">
        <v>0</v>
      </c>
      <c r="I237" s="84" t="b">
        <v>0</v>
      </c>
      <c r="J237" s="84" t="b">
        <v>0</v>
      </c>
      <c r="K237" s="84" t="b">
        <v>0</v>
      </c>
      <c r="L237" s="84" t="b">
        <v>0</v>
      </c>
    </row>
    <row r="238" spans="1:12" ht="15">
      <c r="A238" s="84" t="s">
        <v>222</v>
      </c>
      <c r="B238" s="84" t="s">
        <v>1936</v>
      </c>
      <c r="C238" s="84">
        <v>2</v>
      </c>
      <c r="D238" s="122">
        <v>0.0022412667012900005</v>
      </c>
      <c r="E238" s="122">
        <v>2.461798557525109</v>
      </c>
      <c r="F238" s="84" t="s">
        <v>2042</v>
      </c>
      <c r="G238" s="84" t="b">
        <v>0</v>
      </c>
      <c r="H238" s="84" t="b">
        <v>0</v>
      </c>
      <c r="I238" s="84" t="b">
        <v>0</v>
      </c>
      <c r="J238" s="84" t="b">
        <v>0</v>
      </c>
      <c r="K238" s="84" t="b">
        <v>0</v>
      </c>
      <c r="L238" s="84" t="b">
        <v>0</v>
      </c>
    </row>
    <row r="239" spans="1:12" ht="15">
      <c r="A239" s="84" t="s">
        <v>2026</v>
      </c>
      <c r="B239" s="84" t="s">
        <v>1934</v>
      </c>
      <c r="C239" s="84">
        <v>2</v>
      </c>
      <c r="D239" s="122">
        <v>0.0022412667012900005</v>
      </c>
      <c r="E239" s="122">
        <v>2.6836473071414657</v>
      </c>
      <c r="F239" s="84" t="s">
        <v>2042</v>
      </c>
      <c r="G239" s="84" t="b">
        <v>0</v>
      </c>
      <c r="H239" s="84" t="b">
        <v>0</v>
      </c>
      <c r="I239" s="84" t="b">
        <v>0</v>
      </c>
      <c r="J239" s="84" t="b">
        <v>1</v>
      </c>
      <c r="K239" s="84" t="b">
        <v>0</v>
      </c>
      <c r="L239" s="84" t="b">
        <v>0</v>
      </c>
    </row>
    <row r="240" spans="1:12" ht="15">
      <c r="A240" s="84" t="s">
        <v>1934</v>
      </c>
      <c r="B240" s="84" t="s">
        <v>1845</v>
      </c>
      <c r="C240" s="84">
        <v>2</v>
      </c>
      <c r="D240" s="122">
        <v>0.0022412667012900005</v>
      </c>
      <c r="E240" s="122">
        <v>2.081587315813503</v>
      </c>
      <c r="F240" s="84" t="s">
        <v>2042</v>
      </c>
      <c r="G240" s="84" t="b">
        <v>1</v>
      </c>
      <c r="H240" s="84" t="b">
        <v>0</v>
      </c>
      <c r="I240" s="84" t="b">
        <v>0</v>
      </c>
      <c r="J240" s="84" t="b">
        <v>0</v>
      </c>
      <c r="K240" s="84" t="b">
        <v>0</v>
      </c>
      <c r="L240" s="84" t="b">
        <v>0</v>
      </c>
    </row>
    <row r="241" spans="1:12" ht="15">
      <c r="A241" s="84" t="s">
        <v>1845</v>
      </c>
      <c r="B241" s="84" t="s">
        <v>2027</v>
      </c>
      <c r="C241" s="84">
        <v>2</v>
      </c>
      <c r="D241" s="122">
        <v>0.0022412667012900005</v>
      </c>
      <c r="E241" s="122">
        <v>2.3156705218468714</v>
      </c>
      <c r="F241" s="84" t="s">
        <v>2042</v>
      </c>
      <c r="G241" s="84" t="b">
        <v>0</v>
      </c>
      <c r="H241" s="84" t="b">
        <v>0</v>
      </c>
      <c r="I241" s="84" t="b">
        <v>0</v>
      </c>
      <c r="J241" s="84" t="b">
        <v>0</v>
      </c>
      <c r="K241" s="84" t="b">
        <v>0</v>
      </c>
      <c r="L241" s="84" t="b">
        <v>0</v>
      </c>
    </row>
    <row r="242" spans="1:12" ht="15">
      <c r="A242" s="84" t="s">
        <v>2027</v>
      </c>
      <c r="B242" s="84" t="s">
        <v>2028</v>
      </c>
      <c r="C242" s="84">
        <v>2</v>
      </c>
      <c r="D242" s="122">
        <v>0.0022412667012900005</v>
      </c>
      <c r="E242" s="122">
        <v>2.859738566197147</v>
      </c>
      <c r="F242" s="84" t="s">
        <v>2042</v>
      </c>
      <c r="G242" s="84" t="b">
        <v>0</v>
      </c>
      <c r="H242" s="84" t="b">
        <v>0</v>
      </c>
      <c r="I242" s="84" t="b">
        <v>0</v>
      </c>
      <c r="J242" s="84" t="b">
        <v>0</v>
      </c>
      <c r="K242" s="84" t="b">
        <v>0</v>
      </c>
      <c r="L242" s="84" t="b">
        <v>0</v>
      </c>
    </row>
    <row r="243" spans="1:12" ht="15">
      <c r="A243" s="84" t="s">
        <v>2028</v>
      </c>
      <c r="B243" s="84" t="s">
        <v>1663</v>
      </c>
      <c r="C243" s="84">
        <v>2</v>
      </c>
      <c r="D243" s="122">
        <v>0.0022412667012900005</v>
      </c>
      <c r="E243" s="122">
        <v>2.0468252095542914</v>
      </c>
      <c r="F243" s="84" t="s">
        <v>2042</v>
      </c>
      <c r="G243" s="84" t="b">
        <v>0</v>
      </c>
      <c r="H243" s="84" t="b">
        <v>0</v>
      </c>
      <c r="I243" s="84" t="b">
        <v>0</v>
      </c>
      <c r="J243" s="84" t="b">
        <v>0</v>
      </c>
      <c r="K243" s="84" t="b">
        <v>0</v>
      </c>
      <c r="L243" s="84" t="b">
        <v>0</v>
      </c>
    </row>
    <row r="244" spans="1:12" ht="15">
      <c r="A244" s="84" t="s">
        <v>1663</v>
      </c>
      <c r="B244" s="84" t="s">
        <v>825</v>
      </c>
      <c r="C244" s="84">
        <v>2</v>
      </c>
      <c r="D244" s="122">
        <v>0.0022412667012900005</v>
      </c>
      <c r="E244" s="122">
        <v>2.081587315813503</v>
      </c>
      <c r="F244" s="84" t="s">
        <v>2042</v>
      </c>
      <c r="G244" s="84" t="b">
        <v>0</v>
      </c>
      <c r="H244" s="84" t="b">
        <v>0</v>
      </c>
      <c r="I244" s="84" t="b">
        <v>0</v>
      </c>
      <c r="J244" s="84" t="b">
        <v>0</v>
      </c>
      <c r="K244" s="84" t="b">
        <v>0</v>
      </c>
      <c r="L244" s="84" t="b">
        <v>0</v>
      </c>
    </row>
    <row r="245" spans="1:12" ht="15">
      <c r="A245" s="84" t="s">
        <v>825</v>
      </c>
      <c r="B245" s="84" t="s">
        <v>2029</v>
      </c>
      <c r="C245" s="84">
        <v>2</v>
      </c>
      <c r="D245" s="122">
        <v>0.0022412667012900005</v>
      </c>
      <c r="E245" s="122">
        <v>2.859738566197147</v>
      </c>
      <c r="F245" s="84" t="s">
        <v>2042</v>
      </c>
      <c r="G245" s="84" t="b">
        <v>0</v>
      </c>
      <c r="H245" s="84" t="b">
        <v>0</v>
      </c>
      <c r="I245" s="84" t="b">
        <v>0</v>
      </c>
      <c r="J245" s="84" t="b">
        <v>0</v>
      </c>
      <c r="K245" s="84" t="b">
        <v>0</v>
      </c>
      <c r="L245" s="84" t="b">
        <v>0</v>
      </c>
    </row>
    <row r="246" spans="1:12" ht="15">
      <c r="A246" s="84" t="s">
        <v>2029</v>
      </c>
      <c r="B246" s="84" t="s">
        <v>2030</v>
      </c>
      <c r="C246" s="84">
        <v>2</v>
      </c>
      <c r="D246" s="122">
        <v>0.0022412667012900005</v>
      </c>
      <c r="E246" s="122">
        <v>2.859738566197147</v>
      </c>
      <c r="F246" s="84" t="s">
        <v>2042</v>
      </c>
      <c r="G246" s="84" t="b">
        <v>0</v>
      </c>
      <c r="H246" s="84" t="b">
        <v>0</v>
      </c>
      <c r="I246" s="84" t="b">
        <v>0</v>
      </c>
      <c r="J246" s="84" t="b">
        <v>0</v>
      </c>
      <c r="K246" s="84" t="b">
        <v>0</v>
      </c>
      <c r="L246" s="84" t="b">
        <v>0</v>
      </c>
    </row>
    <row r="247" spans="1:12" ht="15">
      <c r="A247" s="84" t="s">
        <v>2030</v>
      </c>
      <c r="B247" s="84" t="s">
        <v>2031</v>
      </c>
      <c r="C247" s="84">
        <v>2</v>
      </c>
      <c r="D247" s="122">
        <v>0.0022412667012900005</v>
      </c>
      <c r="E247" s="122">
        <v>2.859738566197147</v>
      </c>
      <c r="F247" s="84" t="s">
        <v>2042</v>
      </c>
      <c r="G247" s="84" t="b">
        <v>0</v>
      </c>
      <c r="H247" s="84" t="b">
        <v>0</v>
      </c>
      <c r="I247" s="84" t="b">
        <v>0</v>
      </c>
      <c r="J247" s="84" t="b">
        <v>0</v>
      </c>
      <c r="K247" s="84" t="b">
        <v>0</v>
      </c>
      <c r="L247" s="84" t="b">
        <v>0</v>
      </c>
    </row>
    <row r="248" spans="1:12" ht="15">
      <c r="A248" s="84" t="s">
        <v>2031</v>
      </c>
      <c r="B248" s="84" t="s">
        <v>2032</v>
      </c>
      <c r="C248" s="84">
        <v>2</v>
      </c>
      <c r="D248" s="122">
        <v>0.0022412667012900005</v>
      </c>
      <c r="E248" s="122">
        <v>2.859738566197147</v>
      </c>
      <c r="F248" s="84" t="s">
        <v>2042</v>
      </c>
      <c r="G248" s="84" t="b">
        <v>0</v>
      </c>
      <c r="H248" s="84" t="b">
        <v>0</v>
      </c>
      <c r="I248" s="84" t="b">
        <v>0</v>
      </c>
      <c r="J248" s="84" t="b">
        <v>0</v>
      </c>
      <c r="K248" s="84" t="b">
        <v>0</v>
      </c>
      <c r="L248" s="84" t="b">
        <v>0</v>
      </c>
    </row>
    <row r="249" spans="1:12" ht="15">
      <c r="A249" s="84" t="s">
        <v>2032</v>
      </c>
      <c r="B249" s="84" t="s">
        <v>1651</v>
      </c>
      <c r="C249" s="84">
        <v>2</v>
      </c>
      <c r="D249" s="122">
        <v>0.0022412667012900005</v>
      </c>
      <c r="E249" s="122">
        <v>2.2576785748691846</v>
      </c>
      <c r="F249" s="84" t="s">
        <v>2042</v>
      </c>
      <c r="G249" s="84" t="b">
        <v>0</v>
      </c>
      <c r="H249" s="84" t="b">
        <v>0</v>
      </c>
      <c r="I249" s="84" t="b">
        <v>0</v>
      </c>
      <c r="J249" s="84" t="b">
        <v>0</v>
      </c>
      <c r="K249" s="84" t="b">
        <v>0</v>
      </c>
      <c r="L249" s="84" t="b">
        <v>0</v>
      </c>
    </row>
    <row r="250" spans="1:12" ht="15">
      <c r="A250" s="84" t="s">
        <v>1651</v>
      </c>
      <c r="B250" s="84" t="s">
        <v>1639</v>
      </c>
      <c r="C250" s="84">
        <v>2</v>
      </c>
      <c r="D250" s="122">
        <v>0.0022412667012900005</v>
      </c>
      <c r="E250" s="122">
        <v>1.285707298469428</v>
      </c>
      <c r="F250" s="84" t="s">
        <v>2042</v>
      </c>
      <c r="G250" s="84" t="b">
        <v>0</v>
      </c>
      <c r="H250" s="84" t="b">
        <v>0</v>
      </c>
      <c r="I250" s="84" t="b">
        <v>0</v>
      </c>
      <c r="J250" s="84" t="b">
        <v>0</v>
      </c>
      <c r="K250" s="84" t="b">
        <v>0</v>
      </c>
      <c r="L250" s="84" t="b">
        <v>0</v>
      </c>
    </row>
    <row r="251" spans="1:12" ht="15">
      <c r="A251" s="84" t="s">
        <v>232</v>
      </c>
      <c r="B251" s="84" t="s">
        <v>1651</v>
      </c>
      <c r="C251" s="84">
        <v>2</v>
      </c>
      <c r="D251" s="122">
        <v>0.0022412667012900005</v>
      </c>
      <c r="E251" s="122">
        <v>0.9152558940469784</v>
      </c>
      <c r="F251" s="84" t="s">
        <v>2042</v>
      </c>
      <c r="G251" s="84" t="b">
        <v>0</v>
      </c>
      <c r="H251" s="84" t="b">
        <v>0</v>
      </c>
      <c r="I251" s="84" t="b">
        <v>0</v>
      </c>
      <c r="J251" s="84" t="b">
        <v>0</v>
      </c>
      <c r="K251" s="84" t="b">
        <v>0</v>
      </c>
      <c r="L251" s="84" t="b">
        <v>0</v>
      </c>
    </row>
    <row r="252" spans="1:12" ht="15">
      <c r="A252" s="84" t="s">
        <v>1862</v>
      </c>
      <c r="B252" s="84" t="s">
        <v>2033</v>
      </c>
      <c r="C252" s="84">
        <v>2</v>
      </c>
      <c r="D252" s="122">
        <v>0.0022412667012900005</v>
      </c>
      <c r="E252" s="122">
        <v>2.461798557525109</v>
      </c>
      <c r="F252" s="84" t="s">
        <v>2042</v>
      </c>
      <c r="G252" s="84" t="b">
        <v>0</v>
      </c>
      <c r="H252" s="84" t="b">
        <v>0</v>
      </c>
      <c r="I252" s="84" t="b">
        <v>0</v>
      </c>
      <c r="J252" s="84" t="b">
        <v>0</v>
      </c>
      <c r="K252" s="84" t="b">
        <v>0</v>
      </c>
      <c r="L252" s="84" t="b">
        <v>0</v>
      </c>
    </row>
    <row r="253" spans="1:12" ht="15">
      <c r="A253" s="84" t="s">
        <v>2033</v>
      </c>
      <c r="B253" s="84" t="s">
        <v>1893</v>
      </c>
      <c r="C253" s="84">
        <v>2</v>
      </c>
      <c r="D253" s="122">
        <v>0.0022412667012900005</v>
      </c>
      <c r="E253" s="122">
        <v>2.461798557525109</v>
      </c>
      <c r="F253" s="84" t="s">
        <v>2042</v>
      </c>
      <c r="G253" s="84" t="b">
        <v>0</v>
      </c>
      <c r="H253" s="84" t="b">
        <v>0</v>
      </c>
      <c r="I253" s="84" t="b">
        <v>0</v>
      </c>
      <c r="J253" s="84" t="b">
        <v>1</v>
      </c>
      <c r="K253" s="84" t="b">
        <v>0</v>
      </c>
      <c r="L253" s="84" t="b">
        <v>0</v>
      </c>
    </row>
    <row r="254" spans="1:12" ht="15">
      <c r="A254" s="84" t="s">
        <v>1893</v>
      </c>
      <c r="B254" s="84" t="s">
        <v>1653</v>
      </c>
      <c r="C254" s="84">
        <v>2</v>
      </c>
      <c r="D254" s="122">
        <v>0.0022412667012900005</v>
      </c>
      <c r="E254" s="122">
        <v>1.5867372941334092</v>
      </c>
      <c r="F254" s="84" t="s">
        <v>2042</v>
      </c>
      <c r="G254" s="84" t="b">
        <v>1</v>
      </c>
      <c r="H254" s="84" t="b">
        <v>0</v>
      </c>
      <c r="I254" s="84" t="b">
        <v>0</v>
      </c>
      <c r="J254" s="84" t="b">
        <v>0</v>
      </c>
      <c r="K254" s="84" t="b">
        <v>0</v>
      </c>
      <c r="L254" s="84" t="b">
        <v>0</v>
      </c>
    </row>
    <row r="255" spans="1:12" ht="15">
      <c r="A255" s="84" t="s">
        <v>1643</v>
      </c>
      <c r="B255" s="84" t="s">
        <v>1641</v>
      </c>
      <c r="C255" s="84">
        <v>2</v>
      </c>
      <c r="D255" s="122">
        <v>0.0022412667012900005</v>
      </c>
      <c r="E255" s="122">
        <v>1.3412246263192595</v>
      </c>
      <c r="F255" s="84" t="s">
        <v>2042</v>
      </c>
      <c r="G255" s="84" t="b">
        <v>0</v>
      </c>
      <c r="H255" s="84" t="b">
        <v>0</v>
      </c>
      <c r="I255" s="84" t="b">
        <v>0</v>
      </c>
      <c r="J255" s="84" t="b">
        <v>0</v>
      </c>
      <c r="K255" s="84" t="b">
        <v>0</v>
      </c>
      <c r="L255" s="84" t="b">
        <v>0</v>
      </c>
    </row>
    <row r="256" spans="1:12" ht="15">
      <c r="A256" s="84" t="s">
        <v>1867</v>
      </c>
      <c r="B256" s="84" t="s">
        <v>1836</v>
      </c>
      <c r="C256" s="84">
        <v>2</v>
      </c>
      <c r="D256" s="122">
        <v>0.0022412667012900005</v>
      </c>
      <c r="E256" s="122">
        <v>1.7214358680308655</v>
      </c>
      <c r="F256" s="84" t="s">
        <v>2042</v>
      </c>
      <c r="G256" s="84" t="b">
        <v>0</v>
      </c>
      <c r="H256" s="84" t="b">
        <v>0</v>
      </c>
      <c r="I256" s="84" t="b">
        <v>0</v>
      </c>
      <c r="J256" s="84" t="b">
        <v>0</v>
      </c>
      <c r="K256" s="84" t="b">
        <v>0</v>
      </c>
      <c r="L256" s="84" t="b">
        <v>0</v>
      </c>
    </row>
    <row r="257" spans="1:12" ht="15">
      <c r="A257" s="84" t="s">
        <v>1836</v>
      </c>
      <c r="B257" s="84" t="s">
        <v>1858</v>
      </c>
      <c r="C257" s="84">
        <v>2</v>
      </c>
      <c r="D257" s="122">
        <v>0.0022412667012900005</v>
      </c>
      <c r="E257" s="122">
        <v>1.5753078323526275</v>
      </c>
      <c r="F257" s="84" t="s">
        <v>2042</v>
      </c>
      <c r="G257" s="84" t="b">
        <v>0</v>
      </c>
      <c r="H257" s="84" t="b">
        <v>0</v>
      </c>
      <c r="I257" s="84" t="b">
        <v>0</v>
      </c>
      <c r="J257" s="84" t="b">
        <v>0</v>
      </c>
      <c r="K257" s="84" t="b">
        <v>0</v>
      </c>
      <c r="L257" s="84" t="b">
        <v>0</v>
      </c>
    </row>
    <row r="258" spans="1:12" ht="15">
      <c r="A258" s="84" t="s">
        <v>1858</v>
      </c>
      <c r="B258" s="84" t="s">
        <v>467</v>
      </c>
      <c r="C258" s="84">
        <v>2</v>
      </c>
      <c r="D258" s="122">
        <v>0.0022412667012900005</v>
      </c>
      <c r="E258" s="122">
        <v>1.0115494492057482</v>
      </c>
      <c r="F258" s="84" t="s">
        <v>2042</v>
      </c>
      <c r="G258" s="84" t="b">
        <v>0</v>
      </c>
      <c r="H258" s="84" t="b">
        <v>0</v>
      </c>
      <c r="I258" s="84" t="b">
        <v>0</v>
      </c>
      <c r="J258" s="84" t="b">
        <v>0</v>
      </c>
      <c r="K258" s="84" t="b">
        <v>0</v>
      </c>
      <c r="L258" s="84" t="b">
        <v>0</v>
      </c>
    </row>
    <row r="259" spans="1:12" ht="15">
      <c r="A259" s="84" t="s">
        <v>467</v>
      </c>
      <c r="B259" s="84" t="s">
        <v>468</v>
      </c>
      <c r="C259" s="84">
        <v>2</v>
      </c>
      <c r="D259" s="122">
        <v>0.0022412667012900005</v>
      </c>
      <c r="E259" s="122">
        <v>0.6872815917965597</v>
      </c>
      <c r="F259" s="84" t="s">
        <v>2042</v>
      </c>
      <c r="G259" s="84" t="b">
        <v>0</v>
      </c>
      <c r="H259" s="84" t="b">
        <v>0</v>
      </c>
      <c r="I259" s="84" t="b">
        <v>0</v>
      </c>
      <c r="J259" s="84" t="b">
        <v>0</v>
      </c>
      <c r="K259" s="84" t="b">
        <v>0</v>
      </c>
      <c r="L259" s="84" t="b">
        <v>0</v>
      </c>
    </row>
    <row r="260" spans="1:12" ht="15">
      <c r="A260" s="84" t="s">
        <v>1640</v>
      </c>
      <c r="B260" s="84" t="s">
        <v>1868</v>
      </c>
      <c r="C260" s="84">
        <v>2</v>
      </c>
      <c r="D260" s="122">
        <v>0.0022412667012900005</v>
      </c>
      <c r="E260" s="122">
        <v>1.6044660610938408</v>
      </c>
      <c r="F260" s="84" t="s">
        <v>2042</v>
      </c>
      <c r="G260" s="84" t="b">
        <v>0</v>
      </c>
      <c r="H260" s="84" t="b">
        <v>0</v>
      </c>
      <c r="I260" s="84" t="b">
        <v>0</v>
      </c>
      <c r="J260" s="84" t="b">
        <v>0</v>
      </c>
      <c r="K260" s="84" t="b">
        <v>0</v>
      </c>
      <c r="L260" s="84" t="b">
        <v>0</v>
      </c>
    </row>
    <row r="261" spans="1:12" ht="15">
      <c r="A261" s="84" t="s">
        <v>2035</v>
      </c>
      <c r="B261" s="84" t="s">
        <v>2036</v>
      </c>
      <c r="C261" s="84">
        <v>2</v>
      </c>
      <c r="D261" s="122">
        <v>0.0022412667012900005</v>
      </c>
      <c r="E261" s="122">
        <v>2.859738566197147</v>
      </c>
      <c r="F261" s="84" t="s">
        <v>2042</v>
      </c>
      <c r="G261" s="84" t="b">
        <v>0</v>
      </c>
      <c r="H261" s="84" t="b">
        <v>0</v>
      </c>
      <c r="I261" s="84" t="b">
        <v>0</v>
      </c>
      <c r="J261" s="84" t="b">
        <v>0</v>
      </c>
      <c r="K261" s="84" t="b">
        <v>1</v>
      </c>
      <c r="L261" s="84" t="b">
        <v>0</v>
      </c>
    </row>
    <row r="262" spans="1:12" ht="15">
      <c r="A262" s="84" t="s">
        <v>2036</v>
      </c>
      <c r="B262" s="84" t="s">
        <v>1854</v>
      </c>
      <c r="C262" s="84">
        <v>2</v>
      </c>
      <c r="D262" s="122">
        <v>0.0022412667012900005</v>
      </c>
      <c r="E262" s="122">
        <v>2.3826173114774845</v>
      </c>
      <c r="F262" s="84" t="s">
        <v>2042</v>
      </c>
      <c r="G262" s="84" t="b">
        <v>0</v>
      </c>
      <c r="H262" s="84" t="b">
        <v>1</v>
      </c>
      <c r="I262" s="84" t="b">
        <v>0</v>
      </c>
      <c r="J262" s="84" t="b">
        <v>0</v>
      </c>
      <c r="K262" s="84" t="b">
        <v>0</v>
      </c>
      <c r="L262" s="84" t="b">
        <v>0</v>
      </c>
    </row>
    <row r="263" spans="1:12" ht="15">
      <c r="A263" s="84" t="s">
        <v>1854</v>
      </c>
      <c r="B263" s="84" t="s">
        <v>2037</v>
      </c>
      <c r="C263" s="84">
        <v>2</v>
      </c>
      <c r="D263" s="122">
        <v>0.0022412667012900005</v>
      </c>
      <c r="E263" s="122">
        <v>2.3156705218468714</v>
      </c>
      <c r="F263" s="84" t="s">
        <v>2042</v>
      </c>
      <c r="G263" s="84" t="b">
        <v>0</v>
      </c>
      <c r="H263" s="84" t="b">
        <v>0</v>
      </c>
      <c r="I263" s="84" t="b">
        <v>0</v>
      </c>
      <c r="J263" s="84" t="b">
        <v>0</v>
      </c>
      <c r="K263" s="84" t="b">
        <v>0</v>
      </c>
      <c r="L263" s="84" t="b">
        <v>0</v>
      </c>
    </row>
    <row r="264" spans="1:12" ht="15">
      <c r="A264" s="84" t="s">
        <v>2037</v>
      </c>
      <c r="B264" s="84" t="s">
        <v>1869</v>
      </c>
      <c r="C264" s="84">
        <v>2</v>
      </c>
      <c r="D264" s="122">
        <v>0.0022412667012900005</v>
      </c>
      <c r="E264" s="122">
        <v>2.558708570533166</v>
      </c>
      <c r="F264" s="84" t="s">
        <v>2042</v>
      </c>
      <c r="G264" s="84" t="b">
        <v>0</v>
      </c>
      <c r="H264" s="84" t="b">
        <v>0</v>
      </c>
      <c r="I264" s="84" t="b">
        <v>0</v>
      </c>
      <c r="J264" s="84" t="b">
        <v>0</v>
      </c>
      <c r="K264" s="84" t="b">
        <v>0</v>
      </c>
      <c r="L264" s="84" t="b">
        <v>0</v>
      </c>
    </row>
    <row r="265" spans="1:12" ht="15">
      <c r="A265" s="84" t="s">
        <v>468</v>
      </c>
      <c r="B265" s="84" t="s">
        <v>1613</v>
      </c>
      <c r="C265" s="84">
        <v>2</v>
      </c>
      <c r="D265" s="122">
        <v>0.0022412667012900005</v>
      </c>
      <c r="E265" s="122">
        <v>1.629289644818873</v>
      </c>
      <c r="F265" s="84" t="s">
        <v>2042</v>
      </c>
      <c r="G265" s="84" t="b">
        <v>0</v>
      </c>
      <c r="H265" s="84" t="b">
        <v>0</v>
      </c>
      <c r="I265" s="84" t="b">
        <v>0</v>
      </c>
      <c r="J265" s="84" t="b">
        <v>0</v>
      </c>
      <c r="K265" s="84" t="b">
        <v>0</v>
      </c>
      <c r="L265" s="84" t="b">
        <v>0</v>
      </c>
    </row>
    <row r="266" spans="1:12" ht="15">
      <c r="A266" s="84" t="s">
        <v>1666</v>
      </c>
      <c r="B266" s="84" t="s">
        <v>1653</v>
      </c>
      <c r="C266" s="84">
        <v>2</v>
      </c>
      <c r="D266" s="122">
        <v>0.0022412667012900005</v>
      </c>
      <c r="E266" s="122">
        <v>1.6836473071414657</v>
      </c>
      <c r="F266" s="84" t="s">
        <v>2042</v>
      </c>
      <c r="G266" s="84" t="b">
        <v>1</v>
      </c>
      <c r="H266" s="84" t="b">
        <v>0</v>
      </c>
      <c r="I266" s="84" t="b">
        <v>0</v>
      </c>
      <c r="J266" s="84" t="b">
        <v>0</v>
      </c>
      <c r="K266" s="84" t="b">
        <v>0</v>
      </c>
      <c r="L266" s="84" t="b">
        <v>0</v>
      </c>
    </row>
    <row r="267" spans="1:12" ht="15">
      <c r="A267" s="84" t="s">
        <v>1662</v>
      </c>
      <c r="B267" s="84" t="s">
        <v>1663</v>
      </c>
      <c r="C267" s="84">
        <v>2</v>
      </c>
      <c r="D267" s="122">
        <v>0.0022412667012900005</v>
      </c>
      <c r="E267" s="122">
        <v>1.3478552052182726</v>
      </c>
      <c r="F267" s="84" t="s">
        <v>2042</v>
      </c>
      <c r="G267" s="84" t="b">
        <v>0</v>
      </c>
      <c r="H267" s="84" t="b">
        <v>0</v>
      </c>
      <c r="I267" s="84" t="b">
        <v>0</v>
      </c>
      <c r="J267" s="84" t="b">
        <v>0</v>
      </c>
      <c r="K267" s="84" t="b">
        <v>0</v>
      </c>
      <c r="L267" s="84" t="b">
        <v>0</v>
      </c>
    </row>
    <row r="268" spans="1:12" ht="15">
      <c r="A268" s="84" t="s">
        <v>1838</v>
      </c>
      <c r="B268" s="84" t="s">
        <v>1641</v>
      </c>
      <c r="C268" s="84">
        <v>5</v>
      </c>
      <c r="D268" s="122">
        <v>0.00547149809233691</v>
      </c>
      <c r="E268" s="122">
        <v>1.8556056771307625</v>
      </c>
      <c r="F268" s="84" t="s">
        <v>1563</v>
      </c>
      <c r="G268" s="84" t="b">
        <v>0</v>
      </c>
      <c r="H268" s="84" t="b">
        <v>0</v>
      </c>
      <c r="I268" s="84" t="b">
        <v>0</v>
      </c>
      <c r="J268" s="84" t="b">
        <v>0</v>
      </c>
      <c r="K268" s="84" t="b">
        <v>0</v>
      </c>
      <c r="L268" s="84" t="b">
        <v>0</v>
      </c>
    </row>
    <row r="269" spans="1:12" ht="15">
      <c r="A269" s="84" t="s">
        <v>243</v>
      </c>
      <c r="B269" s="84" t="s">
        <v>1855</v>
      </c>
      <c r="C269" s="84">
        <v>4</v>
      </c>
      <c r="D269" s="122">
        <v>0.00473612444797344</v>
      </c>
      <c r="E269" s="122">
        <v>1.5703699486500131</v>
      </c>
      <c r="F269" s="84" t="s">
        <v>1563</v>
      </c>
      <c r="G269" s="84" t="b">
        <v>0</v>
      </c>
      <c r="H269" s="84" t="b">
        <v>0</v>
      </c>
      <c r="I269" s="84" t="b">
        <v>0</v>
      </c>
      <c r="J269" s="84" t="b">
        <v>0</v>
      </c>
      <c r="K269" s="84" t="b">
        <v>0</v>
      </c>
      <c r="L269" s="84" t="b">
        <v>0</v>
      </c>
    </row>
    <row r="270" spans="1:12" ht="15">
      <c r="A270" s="84" t="s">
        <v>1855</v>
      </c>
      <c r="B270" s="84" t="s">
        <v>1856</v>
      </c>
      <c r="C270" s="84">
        <v>4</v>
      </c>
      <c r="D270" s="122">
        <v>0.00473612444797344</v>
      </c>
      <c r="E270" s="122">
        <v>2.0474912033696757</v>
      </c>
      <c r="F270" s="84" t="s">
        <v>1563</v>
      </c>
      <c r="G270" s="84" t="b">
        <v>0</v>
      </c>
      <c r="H270" s="84" t="b">
        <v>0</v>
      </c>
      <c r="I270" s="84" t="b">
        <v>0</v>
      </c>
      <c r="J270" s="84" t="b">
        <v>0</v>
      </c>
      <c r="K270" s="84" t="b">
        <v>0</v>
      </c>
      <c r="L270" s="84" t="b">
        <v>0</v>
      </c>
    </row>
    <row r="271" spans="1:12" ht="15">
      <c r="A271" s="84" t="s">
        <v>1856</v>
      </c>
      <c r="B271" s="84" t="s">
        <v>1837</v>
      </c>
      <c r="C271" s="84">
        <v>4</v>
      </c>
      <c r="D271" s="122">
        <v>0.00473612444797344</v>
      </c>
      <c r="E271" s="122">
        <v>1.9805444137390624</v>
      </c>
      <c r="F271" s="84" t="s">
        <v>1563</v>
      </c>
      <c r="G271" s="84" t="b">
        <v>0</v>
      </c>
      <c r="H271" s="84" t="b">
        <v>0</v>
      </c>
      <c r="I271" s="84" t="b">
        <v>0</v>
      </c>
      <c r="J271" s="84" t="b">
        <v>1</v>
      </c>
      <c r="K271" s="84" t="b">
        <v>0</v>
      </c>
      <c r="L271" s="84" t="b">
        <v>0</v>
      </c>
    </row>
    <row r="272" spans="1:12" ht="15">
      <c r="A272" s="84" t="s">
        <v>1837</v>
      </c>
      <c r="B272" s="84" t="s">
        <v>1841</v>
      </c>
      <c r="C272" s="84">
        <v>4</v>
      </c>
      <c r="D272" s="122">
        <v>0.00473612444797344</v>
      </c>
      <c r="E272" s="122">
        <v>1.9135976241084494</v>
      </c>
      <c r="F272" s="84" t="s">
        <v>1563</v>
      </c>
      <c r="G272" s="84" t="b">
        <v>1</v>
      </c>
      <c r="H272" s="84" t="b">
        <v>0</v>
      </c>
      <c r="I272" s="84" t="b">
        <v>0</v>
      </c>
      <c r="J272" s="84" t="b">
        <v>0</v>
      </c>
      <c r="K272" s="84" t="b">
        <v>0</v>
      </c>
      <c r="L272" s="84" t="b">
        <v>0</v>
      </c>
    </row>
    <row r="273" spans="1:12" ht="15">
      <c r="A273" s="84" t="s">
        <v>1841</v>
      </c>
      <c r="B273" s="84" t="s">
        <v>1877</v>
      </c>
      <c r="C273" s="84">
        <v>4</v>
      </c>
      <c r="D273" s="122">
        <v>0.00473612444797344</v>
      </c>
      <c r="E273" s="122">
        <v>2.1566356727947436</v>
      </c>
      <c r="F273" s="84" t="s">
        <v>1563</v>
      </c>
      <c r="G273" s="84" t="b">
        <v>0</v>
      </c>
      <c r="H273" s="84" t="b">
        <v>0</v>
      </c>
      <c r="I273" s="84" t="b">
        <v>0</v>
      </c>
      <c r="J273" s="84" t="b">
        <v>0</v>
      </c>
      <c r="K273" s="84" t="b">
        <v>0</v>
      </c>
      <c r="L273" s="84" t="b">
        <v>0</v>
      </c>
    </row>
    <row r="274" spans="1:12" ht="15">
      <c r="A274" s="84" t="s">
        <v>1877</v>
      </c>
      <c r="B274" s="84" t="s">
        <v>1878</v>
      </c>
      <c r="C274" s="84">
        <v>4</v>
      </c>
      <c r="D274" s="122">
        <v>0.00473612444797344</v>
      </c>
      <c r="E274" s="122">
        <v>2.399673721481038</v>
      </c>
      <c r="F274" s="84" t="s">
        <v>1563</v>
      </c>
      <c r="G274" s="84" t="b">
        <v>0</v>
      </c>
      <c r="H274" s="84" t="b">
        <v>0</v>
      </c>
      <c r="I274" s="84" t="b">
        <v>0</v>
      </c>
      <c r="J274" s="84" t="b">
        <v>0</v>
      </c>
      <c r="K274" s="84" t="b">
        <v>0</v>
      </c>
      <c r="L274" s="84" t="b">
        <v>0</v>
      </c>
    </row>
    <row r="275" spans="1:12" ht="15">
      <c r="A275" s="84" t="s">
        <v>1878</v>
      </c>
      <c r="B275" s="84" t="s">
        <v>1838</v>
      </c>
      <c r="C275" s="84">
        <v>4</v>
      </c>
      <c r="D275" s="122">
        <v>0.00473612444797344</v>
      </c>
      <c r="E275" s="122">
        <v>2.1566356727947436</v>
      </c>
      <c r="F275" s="84" t="s">
        <v>1563</v>
      </c>
      <c r="G275" s="84" t="b">
        <v>0</v>
      </c>
      <c r="H275" s="84" t="b">
        <v>0</v>
      </c>
      <c r="I275" s="84" t="b">
        <v>0</v>
      </c>
      <c r="J275" s="84" t="b">
        <v>0</v>
      </c>
      <c r="K275" s="84" t="b">
        <v>0</v>
      </c>
      <c r="L275" s="84" t="b">
        <v>0</v>
      </c>
    </row>
    <row r="276" spans="1:12" ht="15">
      <c r="A276" s="84" t="s">
        <v>1641</v>
      </c>
      <c r="B276" s="84" t="s">
        <v>1879</v>
      </c>
      <c r="C276" s="84">
        <v>4</v>
      </c>
      <c r="D276" s="122">
        <v>0.00473612444797344</v>
      </c>
      <c r="E276" s="122">
        <v>2.0017337128090005</v>
      </c>
      <c r="F276" s="84" t="s">
        <v>1563</v>
      </c>
      <c r="G276" s="84" t="b">
        <v>0</v>
      </c>
      <c r="H276" s="84" t="b">
        <v>0</v>
      </c>
      <c r="I276" s="84" t="b">
        <v>0</v>
      </c>
      <c r="J276" s="84" t="b">
        <v>0</v>
      </c>
      <c r="K276" s="84" t="b">
        <v>0</v>
      </c>
      <c r="L276" s="84" t="b">
        <v>0</v>
      </c>
    </row>
    <row r="277" spans="1:12" ht="15">
      <c r="A277" s="84" t="s">
        <v>1879</v>
      </c>
      <c r="B277" s="84" t="s">
        <v>1880</v>
      </c>
      <c r="C277" s="84">
        <v>4</v>
      </c>
      <c r="D277" s="122">
        <v>0.00473612444797344</v>
      </c>
      <c r="E277" s="122">
        <v>2.399673721481038</v>
      </c>
      <c r="F277" s="84" t="s">
        <v>1563</v>
      </c>
      <c r="G277" s="84" t="b">
        <v>0</v>
      </c>
      <c r="H277" s="84" t="b">
        <v>0</v>
      </c>
      <c r="I277" s="84" t="b">
        <v>0</v>
      </c>
      <c r="J277" s="84" t="b">
        <v>0</v>
      </c>
      <c r="K277" s="84" t="b">
        <v>0</v>
      </c>
      <c r="L277" s="84" t="b">
        <v>0</v>
      </c>
    </row>
    <row r="278" spans="1:12" ht="15">
      <c r="A278" s="84" t="s">
        <v>1869</v>
      </c>
      <c r="B278" s="84" t="s">
        <v>1889</v>
      </c>
      <c r="C278" s="84">
        <v>4</v>
      </c>
      <c r="D278" s="122">
        <v>0.00473612444797344</v>
      </c>
      <c r="E278" s="122">
        <v>2.3027637084729817</v>
      </c>
      <c r="F278" s="84" t="s">
        <v>1563</v>
      </c>
      <c r="G278" s="84" t="b">
        <v>0</v>
      </c>
      <c r="H278" s="84" t="b">
        <v>0</v>
      </c>
      <c r="I278" s="84" t="b">
        <v>0</v>
      </c>
      <c r="J278" s="84" t="b">
        <v>0</v>
      </c>
      <c r="K278" s="84" t="b">
        <v>0</v>
      </c>
      <c r="L278" s="84" t="b">
        <v>0</v>
      </c>
    </row>
    <row r="279" spans="1:12" ht="15">
      <c r="A279" s="84" t="s">
        <v>1889</v>
      </c>
      <c r="B279" s="84" t="s">
        <v>1657</v>
      </c>
      <c r="C279" s="84">
        <v>4</v>
      </c>
      <c r="D279" s="122">
        <v>0.00473612444797344</v>
      </c>
      <c r="E279" s="122">
        <v>2.223582462425357</v>
      </c>
      <c r="F279" s="84" t="s">
        <v>1563</v>
      </c>
      <c r="G279" s="84" t="b">
        <v>0</v>
      </c>
      <c r="H279" s="84" t="b">
        <v>0</v>
      </c>
      <c r="I279" s="84" t="b">
        <v>0</v>
      </c>
      <c r="J279" s="84" t="b">
        <v>0</v>
      </c>
      <c r="K279" s="84" t="b">
        <v>0</v>
      </c>
      <c r="L279" s="84" t="b">
        <v>0</v>
      </c>
    </row>
    <row r="280" spans="1:12" ht="15">
      <c r="A280" s="84" t="s">
        <v>1657</v>
      </c>
      <c r="B280" s="84" t="s">
        <v>1640</v>
      </c>
      <c r="C280" s="84">
        <v>4</v>
      </c>
      <c r="D280" s="122">
        <v>0.00473612444797344</v>
      </c>
      <c r="E280" s="122">
        <v>1.7842497685950942</v>
      </c>
      <c r="F280" s="84" t="s">
        <v>1563</v>
      </c>
      <c r="G280" s="84" t="b">
        <v>0</v>
      </c>
      <c r="H280" s="84" t="b">
        <v>0</v>
      </c>
      <c r="I280" s="84" t="b">
        <v>0</v>
      </c>
      <c r="J280" s="84" t="b">
        <v>0</v>
      </c>
      <c r="K280" s="84" t="b">
        <v>0</v>
      </c>
      <c r="L280" s="84" t="b">
        <v>0</v>
      </c>
    </row>
    <row r="281" spans="1:12" ht="15">
      <c r="A281" s="84" t="s">
        <v>1640</v>
      </c>
      <c r="B281" s="84" t="s">
        <v>1890</v>
      </c>
      <c r="C281" s="84">
        <v>4</v>
      </c>
      <c r="D281" s="122">
        <v>0.00473612444797344</v>
      </c>
      <c r="E281" s="122">
        <v>1.9603410276507756</v>
      </c>
      <c r="F281" s="84" t="s">
        <v>1563</v>
      </c>
      <c r="G281" s="84" t="b">
        <v>0</v>
      </c>
      <c r="H281" s="84" t="b">
        <v>0</v>
      </c>
      <c r="I281" s="84" t="b">
        <v>0</v>
      </c>
      <c r="J281" s="84" t="b">
        <v>0</v>
      </c>
      <c r="K281" s="84" t="b">
        <v>0</v>
      </c>
      <c r="L281" s="84" t="b">
        <v>0</v>
      </c>
    </row>
    <row r="282" spans="1:12" ht="15">
      <c r="A282" s="84" t="s">
        <v>467</v>
      </c>
      <c r="B282" s="84" t="s">
        <v>495</v>
      </c>
      <c r="C282" s="84">
        <v>4</v>
      </c>
      <c r="D282" s="122">
        <v>0.00473612444797344</v>
      </c>
      <c r="E282" s="122">
        <v>0.9754047740866515</v>
      </c>
      <c r="F282" s="84" t="s">
        <v>1563</v>
      </c>
      <c r="G282" s="84" t="b">
        <v>0</v>
      </c>
      <c r="H282" s="84" t="b">
        <v>0</v>
      </c>
      <c r="I282" s="84" t="b">
        <v>0</v>
      </c>
      <c r="J282" s="84" t="b">
        <v>0</v>
      </c>
      <c r="K282" s="84" t="b">
        <v>0</v>
      </c>
      <c r="L282" s="84" t="b">
        <v>0</v>
      </c>
    </row>
    <row r="283" spans="1:12" ht="15">
      <c r="A283" s="84" t="s">
        <v>1860</v>
      </c>
      <c r="B283" s="84" t="s">
        <v>1663</v>
      </c>
      <c r="C283" s="84">
        <v>4</v>
      </c>
      <c r="D283" s="122">
        <v>0.00473612444797344</v>
      </c>
      <c r="E283" s="122">
        <v>2.0017337128090005</v>
      </c>
      <c r="F283" s="84" t="s">
        <v>1563</v>
      </c>
      <c r="G283" s="84" t="b">
        <v>0</v>
      </c>
      <c r="H283" s="84" t="b">
        <v>0</v>
      </c>
      <c r="I283" s="84" t="b">
        <v>0</v>
      </c>
      <c r="J283" s="84" t="b">
        <v>0</v>
      </c>
      <c r="K283" s="84" t="b">
        <v>0</v>
      </c>
      <c r="L283" s="84" t="b">
        <v>0</v>
      </c>
    </row>
    <row r="284" spans="1:12" ht="15">
      <c r="A284" s="84" t="s">
        <v>1653</v>
      </c>
      <c r="B284" s="84" t="s">
        <v>1643</v>
      </c>
      <c r="C284" s="84">
        <v>3</v>
      </c>
      <c r="D284" s="122">
        <v>0.0038991453821142475</v>
      </c>
      <c r="E284" s="122">
        <v>1.7306669405224626</v>
      </c>
      <c r="F284" s="84" t="s">
        <v>1563</v>
      </c>
      <c r="G284" s="84" t="b">
        <v>0</v>
      </c>
      <c r="H284" s="84" t="b">
        <v>0</v>
      </c>
      <c r="I284" s="84" t="b">
        <v>0</v>
      </c>
      <c r="J284" s="84" t="b">
        <v>0</v>
      </c>
      <c r="K284" s="84" t="b">
        <v>0</v>
      </c>
      <c r="L284" s="84" t="b">
        <v>0</v>
      </c>
    </row>
    <row r="285" spans="1:12" ht="15">
      <c r="A285" s="84" t="s">
        <v>1871</v>
      </c>
      <c r="B285" s="84" t="s">
        <v>1908</v>
      </c>
      <c r="C285" s="84">
        <v>3</v>
      </c>
      <c r="D285" s="122">
        <v>0.0038991453821142475</v>
      </c>
      <c r="E285" s="122">
        <v>2.5246124580893383</v>
      </c>
      <c r="F285" s="84" t="s">
        <v>1563</v>
      </c>
      <c r="G285" s="84" t="b">
        <v>0</v>
      </c>
      <c r="H285" s="84" t="b">
        <v>0</v>
      </c>
      <c r="I285" s="84" t="b">
        <v>0</v>
      </c>
      <c r="J285" s="84" t="b">
        <v>0</v>
      </c>
      <c r="K285" s="84" t="b">
        <v>0</v>
      </c>
      <c r="L285" s="84" t="b">
        <v>0</v>
      </c>
    </row>
    <row r="286" spans="1:12" ht="15">
      <c r="A286" s="84" t="s">
        <v>1655</v>
      </c>
      <c r="B286" s="84" t="s">
        <v>1650</v>
      </c>
      <c r="C286" s="84">
        <v>3</v>
      </c>
      <c r="D286" s="122">
        <v>0.0038991453821142475</v>
      </c>
      <c r="E286" s="122">
        <v>2.0017337128090005</v>
      </c>
      <c r="F286" s="84" t="s">
        <v>1563</v>
      </c>
      <c r="G286" s="84" t="b">
        <v>1</v>
      </c>
      <c r="H286" s="84" t="b">
        <v>0</v>
      </c>
      <c r="I286" s="84" t="b">
        <v>0</v>
      </c>
      <c r="J286" s="84" t="b">
        <v>0</v>
      </c>
      <c r="K286" s="84" t="b">
        <v>0</v>
      </c>
      <c r="L286" s="84" t="b">
        <v>0</v>
      </c>
    </row>
    <row r="287" spans="1:12" ht="15">
      <c r="A287" s="84" t="s">
        <v>1641</v>
      </c>
      <c r="B287" s="84" t="s">
        <v>1867</v>
      </c>
      <c r="C287" s="84">
        <v>3</v>
      </c>
      <c r="D287" s="122">
        <v>0.0038991453821142475</v>
      </c>
      <c r="E287" s="122">
        <v>1.8767949762007006</v>
      </c>
      <c r="F287" s="84" t="s">
        <v>1563</v>
      </c>
      <c r="G287" s="84" t="b">
        <v>0</v>
      </c>
      <c r="H287" s="84" t="b">
        <v>0</v>
      </c>
      <c r="I287" s="84" t="b">
        <v>0</v>
      </c>
      <c r="J287" s="84" t="b">
        <v>0</v>
      </c>
      <c r="K287" s="84" t="b">
        <v>0</v>
      </c>
      <c r="L287" s="84" t="b">
        <v>0</v>
      </c>
    </row>
    <row r="288" spans="1:12" ht="15">
      <c r="A288" s="84" t="s">
        <v>1890</v>
      </c>
      <c r="B288" s="84" t="s">
        <v>1904</v>
      </c>
      <c r="C288" s="84">
        <v>3</v>
      </c>
      <c r="D288" s="122">
        <v>0.0038991453821142475</v>
      </c>
      <c r="E288" s="122">
        <v>2.399673721481038</v>
      </c>
      <c r="F288" s="84" t="s">
        <v>1563</v>
      </c>
      <c r="G288" s="84" t="b">
        <v>0</v>
      </c>
      <c r="H288" s="84" t="b">
        <v>0</v>
      </c>
      <c r="I288" s="84" t="b">
        <v>0</v>
      </c>
      <c r="J288" s="84" t="b">
        <v>0</v>
      </c>
      <c r="K288" s="84" t="b">
        <v>0</v>
      </c>
      <c r="L288" s="84" t="b">
        <v>0</v>
      </c>
    </row>
    <row r="289" spans="1:12" ht="15">
      <c r="A289" s="84" t="s">
        <v>225</v>
      </c>
      <c r="B289" s="84" t="s">
        <v>243</v>
      </c>
      <c r="C289" s="84">
        <v>3</v>
      </c>
      <c r="D289" s="122">
        <v>0.0038991453821142475</v>
      </c>
      <c r="E289" s="122">
        <v>1.7306669405224626</v>
      </c>
      <c r="F289" s="84" t="s">
        <v>1563</v>
      </c>
      <c r="G289" s="84" t="b">
        <v>0</v>
      </c>
      <c r="H289" s="84" t="b">
        <v>0</v>
      </c>
      <c r="I289" s="84" t="b">
        <v>0</v>
      </c>
      <c r="J289" s="84" t="b">
        <v>0</v>
      </c>
      <c r="K289" s="84" t="b">
        <v>0</v>
      </c>
      <c r="L289" s="84" t="b">
        <v>0</v>
      </c>
    </row>
    <row r="290" spans="1:12" ht="15">
      <c r="A290" s="84" t="s">
        <v>1863</v>
      </c>
      <c r="B290" s="84" t="s">
        <v>1861</v>
      </c>
      <c r="C290" s="84">
        <v>3</v>
      </c>
      <c r="D290" s="122">
        <v>0.0038991453821142475</v>
      </c>
      <c r="E290" s="122">
        <v>2.177824971864682</v>
      </c>
      <c r="F290" s="84" t="s">
        <v>1563</v>
      </c>
      <c r="G290" s="84" t="b">
        <v>0</v>
      </c>
      <c r="H290" s="84" t="b">
        <v>0</v>
      </c>
      <c r="I290" s="84" t="b">
        <v>0</v>
      </c>
      <c r="J290" s="84" t="b">
        <v>0</v>
      </c>
      <c r="K290" s="84" t="b">
        <v>0</v>
      </c>
      <c r="L290" s="84" t="b">
        <v>0</v>
      </c>
    </row>
    <row r="291" spans="1:12" ht="15">
      <c r="A291" s="84" t="s">
        <v>1639</v>
      </c>
      <c r="B291" s="84" t="s">
        <v>1929</v>
      </c>
      <c r="C291" s="84">
        <v>3</v>
      </c>
      <c r="D291" s="122">
        <v>0.0038991453821142475</v>
      </c>
      <c r="E291" s="122">
        <v>1.9603410276507756</v>
      </c>
      <c r="F291" s="84" t="s">
        <v>1563</v>
      </c>
      <c r="G291" s="84" t="b">
        <v>0</v>
      </c>
      <c r="H291" s="84" t="b">
        <v>0</v>
      </c>
      <c r="I291" s="84" t="b">
        <v>0</v>
      </c>
      <c r="J291" s="84" t="b">
        <v>0</v>
      </c>
      <c r="K291" s="84" t="b">
        <v>0</v>
      </c>
      <c r="L291" s="84" t="b">
        <v>0</v>
      </c>
    </row>
    <row r="292" spans="1:12" ht="15">
      <c r="A292" s="84" t="s">
        <v>1931</v>
      </c>
      <c r="B292" s="84" t="s">
        <v>1932</v>
      </c>
      <c r="C292" s="84">
        <v>3</v>
      </c>
      <c r="D292" s="122">
        <v>0.0038991453821142475</v>
      </c>
      <c r="E292" s="122">
        <v>2.5246124580893383</v>
      </c>
      <c r="F292" s="84" t="s">
        <v>1563</v>
      </c>
      <c r="G292" s="84" t="b">
        <v>1</v>
      </c>
      <c r="H292" s="84" t="b">
        <v>0</v>
      </c>
      <c r="I292" s="84" t="b">
        <v>0</v>
      </c>
      <c r="J292" s="84" t="b">
        <v>0</v>
      </c>
      <c r="K292" s="84" t="b">
        <v>0</v>
      </c>
      <c r="L292" s="84" t="b">
        <v>0</v>
      </c>
    </row>
    <row r="293" spans="1:12" ht="15">
      <c r="A293" s="84" t="s">
        <v>1896</v>
      </c>
      <c r="B293" s="84" t="s">
        <v>1643</v>
      </c>
      <c r="C293" s="84">
        <v>3</v>
      </c>
      <c r="D293" s="122">
        <v>0.0038991453821142475</v>
      </c>
      <c r="E293" s="122">
        <v>1.973704989208757</v>
      </c>
      <c r="F293" s="84" t="s">
        <v>1563</v>
      </c>
      <c r="G293" s="84" t="b">
        <v>0</v>
      </c>
      <c r="H293" s="84" t="b">
        <v>0</v>
      </c>
      <c r="I293" s="84" t="b">
        <v>0</v>
      </c>
      <c r="J293" s="84" t="b">
        <v>0</v>
      </c>
      <c r="K293" s="84" t="b">
        <v>0</v>
      </c>
      <c r="L293" s="84" t="b">
        <v>0</v>
      </c>
    </row>
    <row r="294" spans="1:12" ht="15">
      <c r="A294" s="84" t="s">
        <v>1920</v>
      </c>
      <c r="B294" s="84" t="s">
        <v>1921</v>
      </c>
      <c r="C294" s="84">
        <v>3</v>
      </c>
      <c r="D294" s="122">
        <v>0.0038991453821142475</v>
      </c>
      <c r="E294" s="122">
        <v>2.5246124580893383</v>
      </c>
      <c r="F294" s="84" t="s">
        <v>1563</v>
      </c>
      <c r="G294" s="84" t="b">
        <v>0</v>
      </c>
      <c r="H294" s="84" t="b">
        <v>0</v>
      </c>
      <c r="I294" s="84" t="b">
        <v>0</v>
      </c>
      <c r="J294" s="84" t="b">
        <v>0</v>
      </c>
      <c r="K294" s="84" t="b">
        <v>0</v>
      </c>
      <c r="L294" s="84" t="b">
        <v>0</v>
      </c>
    </row>
    <row r="295" spans="1:12" ht="15">
      <c r="A295" s="84" t="s">
        <v>464</v>
      </c>
      <c r="B295" s="84" t="s">
        <v>467</v>
      </c>
      <c r="C295" s="84">
        <v>3</v>
      </c>
      <c r="D295" s="122">
        <v>0.0038991453821142475</v>
      </c>
      <c r="E295" s="122">
        <v>1.3204924754334133</v>
      </c>
      <c r="F295" s="84" t="s">
        <v>1563</v>
      </c>
      <c r="G295" s="84" t="b">
        <v>0</v>
      </c>
      <c r="H295" s="84" t="b">
        <v>0</v>
      </c>
      <c r="I295" s="84" t="b">
        <v>0</v>
      </c>
      <c r="J295" s="84" t="b">
        <v>0</v>
      </c>
      <c r="K295" s="84" t="b">
        <v>0</v>
      </c>
      <c r="L295" s="84" t="b">
        <v>0</v>
      </c>
    </row>
    <row r="296" spans="1:12" ht="15">
      <c r="A296" s="84" t="s">
        <v>1792</v>
      </c>
      <c r="B296" s="84" t="s">
        <v>1940</v>
      </c>
      <c r="C296" s="84">
        <v>2</v>
      </c>
      <c r="D296" s="122">
        <v>0.002925525178920019</v>
      </c>
      <c r="E296" s="122">
        <v>2.3027637084729817</v>
      </c>
      <c r="F296" s="84" t="s">
        <v>1563</v>
      </c>
      <c r="G296" s="84" t="b">
        <v>0</v>
      </c>
      <c r="H296" s="84" t="b">
        <v>0</v>
      </c>
      <c r="I296" s="84" t="b">
        <v>0</v>
      </c>
      <c r="J296" s="84" t="b">
        <v>0</v>
      </c>
      <c r="K296" s="84" t="b">
        <v>0</v>
      </c>
      <c r="L296" s="84" t="b">
        <v>0</v>
      </c>
    </row>
    <row r="297" spans="1:12" ht="15">
      <c r="A297" s="84" t="s">
        <v>1639</v>
      </c>
      <c r="B297" s="84" t="s">
        <v>1871</v>
      </c>
      <c r="C297" s="84">
        <v>2</v>
      </c>
      <c r="D297" s="122">
        <v>0.002925525178920019</v>
      </c>
      <c r="E297" s="122">
        <v>1.7842497685950942</v>
      </c>
      <c r="F297" s="84" t="s">
        <v>1563</v>
      </c>
      <c r="G297" s="84" t="b">
        <v>0</v>
      </c>
      <c r="H297" s="84" t="b">
        <v>0</v>
      </c>
      <c r="I297" s="84" t="b">
        <v>0</v>
      </c>
      <c r="J297" s="84" t="b">
        <v>0</v>
      </c>
      <c r="K297" s="84" t="b">
        <v>0</v>
      </c>
      <c r="L297" s="84" t="b">
        <v>0</v>
      </c>
    </row>
    <row r="298" spans="1:12" ht="15">
      <c r="A298" s="84" t="s">
        <v>468</v>
      </c>
      <c r="B298" s="84" t="s">
        <v>1613</v>
      </c>
      <c r="C298" s="84">
        <v>2</v>
      </c>
      <c r="D298" s="122">
        <v>0.002925525178920019</v>
      </c>
      <c r="E298" s="122">
        <v>1.7464612077056945</v>
      </c>
      <c r="F298" s="84" t="s">
        <v>1563</v>
      </c>
      <c r="G298" s="84" t="b">
        <v>0</v>
      </c>
      <c r="H298" s="84" t="b">
        <v>0</v>
      </c>
      <c r="I298" s="84" t="b">
        <v>0</v>
      </c>
      <c r="J298" s="84" t="b">
        <v>0</v>
      </c>
      <c r="K298" s="84" t="b">
        <v>0</v>
      </c>
      <c r="L298" s="84" t="b">
        <v>0</v>
      </c>
    </row>
    <row r="299" spans="1:12" ht="15">
      <c r="A299" s="84" t="s">
        <v>1870</v>
      </c>
      <c r="B299" s="84" t="s">
        <v>2001</v>
      </c>
      <c r="C299" s="84">
        <v>2</v>
      </c>
      <c r="D299" s="122">
        <v>0.002925525178920019</v>
      </c>
      <c r="E299" s="122">
        <v>2.524612458089338</v>
      </c>
      <c r="F299" s="84" t="s">
        <v>1563</v>
      </c>
      <c r="G299" s="84" t="b">
        <v>0</v>
      </c>
      <c r="H299" s="84" t="b">
        <v>0</v>
      </c>
      <c r="I299" s="84" t="b">
        <v>0</v>
      </c>
      <c r="J299" s="84" t="b">
        <v>0</v>
      </c>
      <c r="K299" s="84" t="b">
        <v>0</v>
      </c>
      <c r="L299" s="84" t="b">
        <v>0</v>
      </c>
    </row>
    <row r="300" spans="1:12" ht="15">
      <c r="A300" s="84" t="s">
        <v>1881</v>
      </c>
      <c r="B300" s="84" t="s">
        <v>1650</v>
      </c>
      <c r="C300" s="84">
        <v>2</v>
      </c>
      <c r="D300" s="122">
        <v>0.002925525178920019</v>
      </c>
      <c r="E300" s="122">
        <v>2.223582462425357</v>
      </c>
      <c r="F300" s="84" t="s">
        <v>1563</v>
      </c>
      <c r="G300" s="84" t="b">
        <v>0</v>
      </c>
      <c r="H300" s="84" t="b">
        <v>0</v>
      </c>
      <c r="I300" s="84" t="b">
        <v>0</v>
      </c>
      <c r="J300" s="84" t="b">
        <v>0</v>
      </c>
      <c r="K300" s="84" t="b">
        <v>0</v>
      </c>
      <c r="L300" s="84" t="b">
        <v>0</v>
      </c>
    </row>
    <row r="301" spans="1:12" ht="15">
      <c r="A301" s="84" t="s">
        <v>1650</v>
      </c>
      <c r="B301" s="84" t="s">
        <v>1654</v>
      </c>
      <c r="C301" s="84">
        <v>2</v>
      </c>
      <c r="D301" s="122">
        <v>0.002925525178920019</v>
      </c>
      <c r="E301" s="122">
        <v>2.1566356727947436</v>
      </c>
      <c r="F301" s="84" t="s">
        <v>1563</v>
      </c>
      <c r="G301" s="84" t="b">
        <v>0</v>
      </c>
      <c r="H301" s="84" t="b">
        <v>0</v>
      </c>
      <c r="I301" s="84" t="b">
        <v>0</v>
      </c>
      <c r="J301" s="84" t="b">
        <v>0</v>
      </c>
      <c r="K301" s="84" t="b">
        <v>0</v>
      </c>
      <c r="L301" s="84" t="b">
        <v>0</v>
      </c>
    </row>
    <row r="302" spans="1:12" ht="15">
      <c r="A302" s="84" t="s">
        <v>1654</v>
      </c>
      <c r="B302" s="84" t="s">
        <v>243</v>
      </c>
      <c r="C302" s="84">
        <v>2</v>
      </c>
      <c r="D302" s="122">
        <v>0.002925525178920019</v>
      </c>
      <c r="E302" s="122">
        <v>1.8556056771307625</v>
      </c>
      <c r="F302" s="84" t="s">
        <v>1563</v>
      </c>
      <c r="G302" s="84" t="b">
        <v>0</v>
      </c>
      <c r="H302" s="84" t="b">
        <v>0</v>
      </c>
      <c r="I302" s="84" t="b">
        <v>0</v>
      </c>
      <c r="J302" s="84" t="b">
        <v>0</v>
      </c>
      <c r="K302" s="84" t="b">
        <v>0</v>
      </c>
      <c r="L302" s="84" t="b">
        <v>0</v>
      </c>
    </row>
    <row r="303" spans="1:12" ht="15">
      <c r="A303" s="84" t="s">
        <v>243</v>
      </c>
      <c r="B303" s="84" t="s">
        <v>1882</v>
      </c>
      <c r="C303" s="84">
        <v>2</v>
      </c>
      <c r="D303" s="122">
        <v>0.002925525178920019</v>
      </c>
      <c r="E303" s="122">
        <v>1.7464612077056945</v>
      </c>
      <c r="F303" s="84" t="s">
        <v>1563</v>
      </c>
      <c r="G303" s="84" t="b">
        <v>0</v>
      </c>
      <c r="H303" s="84" t="b">
        <v>0</v>
      </c>
      <c r="I303" s="84" t="b">
        <v>0</v>
      </c>
      <c r="J303" s="84" t="b">
        <v>1</v>
      </c>
      <c r="K303" s="84" t="b">
        <v>0</v>
      </c>
      <c r="L303" s="84" t="b">
        <v>0</v>
      </c>
    </row>
    <row r="304" spans="1:12" ht="15">
      <c r="A304" s="84" t="s">
        <v>1882</v>
      </c>
      <c r="B304" s="84" t="s">
        <v>1883</v>
      </c>
      <c r="C304" s="84">
        <v>2</v>
      </c>
      <c r="D304" s="122">
        <v>0.002925525178920019</v>
      </c>
      <c r="E304" s="122">
        <v>2.7007037171450192</v>
      </c>
      <c r="F304" s="84" t="s">
        <v>1563</v>
      </c>
      <c r="G304" s="84" t="b">
        <v>1</v>
      </c>
      <c r="H304" s="84" t="b">
        <v>0</v>
      </c>
      <c r="I304" s="84" t="b">
        <v>0</v>
      </c>
      <c r="J304" s="84" t="b">
        <v>0</v>
      </c>
      <c r="K304" s="84" t="b">
        <v>0</v>
      </c>
      <c r="L304" s="84" t="b">
        <v>0</v>
      </c>
    </row>
    <row r="305" spans="1:12" ht="15">
      <c r="A305" s="84" t="s">
        <v>1883</v>
      </c>
      <c r="B305" s="84" t="s">
        <v>1884</v>
      </c>
      <c r="C305" s="84">
        <v>2</v>
      </c>
      <c r="D305" s="122">
        <v>0.002925525178920019</v>
      </c>
      <c r="E305" s="122">
        <v>2.7007037171450192</v>
      </c>
      <c r="F305" s="84" t="s">
        <v>1563</v>
      </c>
      <c r="G305" s="84" t="b">
        <v>0</v>
      </c>
      <c r="H305" s="84" t="b">
        <v>0</v>
      </c>
      <c r="I305" s="84" t="b">
        <v>0</v>
      </c>
      <c r="J305" s="84" t="b">
        <v>0</v>
      </c>
      <c r="K305" s="84" t="b">
        <v>0</v>
      </c>
      <c r="L305" s="84" t="b">
        <v>0</v>
      </c>
    </row>
    <row r="306" spans="1:12" ht="15">
      <c r="A306" s="84" t="s">
        <v>1884</v>
      </c>
      <c r="B306" s="84" t="s">
        <v>1652</v>
      </c>
      <c r="C306" s="84">
        <v>2</v>
      </c>
      <c r="D306" s="122">
        <v>0.002925525178920019</v>
      </c>
      <c r="E306" s="122">
        <v>2.524612458089338</v>
      </c>
      <c r="F306" s="84" t="s">
        <v>1563</v>
      </c>
      <c r="G306" s="84" t="b">
        <v>0</v>
      </c>
      <c r="H306" s="84" t="b">
        <v>0</v>
      </c>
      <c r="I306" s="84" t="b">
        <v>0</v>
      </c>
      <c r="J306" s="84" t="b">
        <v>0</v>
      </c>
      <c r="K306" s="84" t="b">
        <v>0</v>
      </c>
      <c r="L306" s="84" t="b">
        <v>0</v>
      </c>
    </row>
    <row r="307" spans="1:12" ht="15">
      <c r="A307" s="84" t="s">
        <v>1652</v>
      </c>
      <c r="B307" s="84" t="s">
        <v>1655</v>
      </c>
      <c r="C307" s="84">
        <v>2</v>
      </c>
      <c r="D307" s="122">
        <v>0.002925525178920019</v>
      </c>
      <c r="E307" s="122">
        <v>2.1266724494173004</v>
      </c>
      <c r="F307" s="84" t="s">
        <v>1563</v>
      </c>
      <c r="G307" s="84" t="b">
        <v>0</v>
      </c>
      <c r="H307" s="84" t="b">
        <v>0</v>
      </c>
      <c r="I307" s="84" t="b">
        <v>0</v>
      </c>
      <c r="J307" s="84" t="b">
        <v>1</v>
      </c>
      <c r="K307" s="84" t="b">
        <v>0</v>
      </c>
      <c r="L307" s="84" t="b">
        <v>0</v>
      </c>
    </row>
    <row r="308" spans="1:12" ht="15">
      <c r="A308" s="84" t="s">
        <v>1650</v>
      </c>
      <c r="B308" s="84" t="s">
        <v>1885</v>
      </c>
      <c r="C308" s="84">
        <v>2</v>
      </c>
      <c r="D308" s="122">
        <v>0.002925525178920019</v>
      </c>
      <c r="E308" s="122">
        <v>2.1566356727947436</v>
      </c>
      <c r="F308" s="84" t="s">
        <v>1563</v>
      </c>
      <c r="G308" s="84" t="b">
        <v>0</v>
      </c>
      <c r="H308" s="84" t="b">
        <v>0</v>
      </c>
      <c r="I308" s="84" t="b">
        <v>0</v>
      </c>
      <c r="J308" s="84" t="b">
        <v>0</v>
      </c>
      <c r="K308" s="84" t="b">
        <v>0</v>
      </c>
      <c r="L308" s="84" t="b">
        <v>0</v>
      </c>
    </row>
    <row r="309" spans="1:12" ht="15">
      <c r="A309" s="84" t="s">
        <v>1885</v>
      </c>
      <c r="B309" s="84" t="s">
        <v>1886</v>
      </c>
      <c r="C309" s="84">
        <v>2</v>
      </c>
      <c r="D309" s="122">
        <v>0.002925525178920019</v>
      </c>
      <c r="E309" s="122">
        <v>2.7007037171450192</v>
      </c>
      <c r="F309" s="84" t="s">
        <v>1563</v>
      </c>
      <c r="G309" s="84" t="b">
        <v>0</v>
      </c>
      <c r="H309" s="84" t="b">
        <v>0</v>
      </c>
      <c r="I309" s="84" t="b">
        <v>0</v>
      </c>
      <c r="J309" s="84" t="b">
        <v>0</v>
      </c>
      <c r="K309" s="84" t="b">
        <v>0</v>
      </c>
      <c r="L309" s="84" t="b">
        <v>0</v>
      </c>
    </row>
    <row r="310" spans="1:12" ht="15">
      <c r="A310" s="84" t="s">
        <v>1886</v>
      </c>
      <c r="B310" s="84" t="s">
        <v>1859</v>
      </c>
      <c r="C310" s="84">
        <v>2</v>
      </c>
      <c r="D310" s="122">
        <v>0.002925525178920019</v>
      </c>
      <c r="E310" s="122">
        <v>2.399673721481038</v>
      </c>
      <c r="F310" s="84" t="s">
        <v>1563</v>
      </c>
      <c r="G310" s="84" t="b">
        <v>0</v>
      </c>
      <c r="H310" s="84" t="b">
        <v>0</v>
      </c>
      <c r="I310" s="84" t="b">
        <v>0</v>
      </c>
      <c r="J310" s="84" t="b">
        <v>0</v>
      </c>
      <c r="K310" s="84" t="b">
        <v>0</v>
      </c>
      <c r="L310" s="84" t="b">
        <v>0</v>
      </c>
    </row>
    <row r="311" spans="1:12" ht="15">
      <c r="A311" s="84" t="s">
        <v>2035</v>
      </c>
      <c r="B311" s="84" t="s">
        <v>2036</v>
      </c>
      <c r="C311" s="84">
        <v>2</v>
      </c>
      <c r="D311" s="122">
        <v>0.002925525178920019</v>
      </c>
      <c r="E311" s="122">
        <v>2.7007037171450192</v>
      </c>
      <c r="F311" s="84" t="s">
        <v>1563</v>
      </c>
      <c r="G311" s="84" t="b">
        <v>0</v>
      </c>
      <c r="H311" s="84" t="b">
        <v>0</v>
      </c>
      <c r="I311" s="84" t="b">
        <v>0</v>
      </c>
      <c r="J311" s="84" t="b">
        <v>0</v>
      </c>
      <c r="K311" s="84" t="b">
        <v>1</v>
      </c>
      <c r="L311" s="84" t="b">
        <v>0</v>
      </c>
    </row>
    <row r="312" spans="1:12" ht="15">
      <c r="A312" s="84" t="s">
        <v>2036</v>
      </c>
      <c r="B312" s="84" t="s">
        <v>1854</v>
      </c>
      <c r="C312" s="84">
        <v>2</v>
      </c>
      <c r="D312" s="122">
        <v>0.002925525178920019</v>
      </c>
      <c r="E312" s="122">
        <v>2.399673721481038</v>
      </c>
      <c r="F312" s="84" t="s">
        <v>1563</v>
      </c>
      <c r="G312" s="84" t="b">
        <v>0</v>
      </c>
      <c r="H312" s="84" t="b">
        <v>1</v>
      </c>
      <c r="I312" s="84" t="b">
        <v>0</v>
      </c>
      <c r="J312" s="84" t="b">
        <v>0</v>
      </c>
      <c r="K312" s="84" t="b">
        <v>0</v>
      </c>
      <c r="L312" s="84" t="b">
        <v>0</v>
      </c>
    </row>
    <row r="313" spans="1:12" ht="15">
      <c r="A313" s="84" t="s">
        <v>1854</v>
      </c>
      <c r="B313" s="84" t="s">
        <v>2037</v>
      </c>
      <c r="C313" s="84">
        <v>2</v>
      </c>
      <c r="D313" s="122">
        <v>0.002925525178920019</v>
      </c>
      <c r="E313" s="122">
        <v>2.3027637084729817</v>
      </c>
      <c r="F313" s="84" t="s">
        <v>1563</v>
      </c>
      <c r="G313" s="84" t="b">
        <v>0</v>
      </c>
      <c r="H313" s="84" t="b">
        <v>0</v>
      </c>
      <c r="I313" s="84" t="b">
        <v>0</v>
      </c>
      <c r="J313" s="84" t="b">
        <v>0</v>
      </c>
      <c r="K313" s="84" t="b">
        <v>0</v>
      </c>
      <c r="L313" s="84" t="b">
        <v>0</v>
      </c>
    </row>
    <row r="314" spans="1:12" ht="15">
      <c r="A314" s="84" t="s">
        <v>2037</v>
      </c>
      <c r="B314" s="84" t="s">
        <v>1869</v>
      </c>
      <c r="C314" s="84">
        <v>2</v>
      </c>
      <c r="D314" s="122">
        <v>0.002925525178920019</v>
      </c>
      <c r="E314" s="122">
        <v>2.524612458089338</v>
      </c>
      <c r="F314" s="84" t="s">
        <v>1563</v>
      </c>
      <c r="G314" s="84" t="b">
        <v>0</v>
      </c>
      <c r="H314" s="84" t="b">
        <v>0</v>
      </c>
      <c r="I314" s="84" t="b">
        <v>0</v>
      </c>
      <c r="J314" s="84" t="b">
        <v>0</v>
      </c>
      <c r="K314" s="84" t="b">
        <v>0</v>
      </c>
      <c r="L314" s="84" t="b">
        <v>0</v>
      </c>
    </row>
    <row r="315" spans="1:12" ht="15">
      <c r="A315" s="84" t="s">
        <v>1658</v>
      </c>
      <c r="B315" s="84" t="s">
        <v>1659</v>
      </c>
      <c r="C315" s="84">
        <v>2</v>
      </c>
      <c r="D315" s="122">
        <v>0.002925525178920019</v>
      </c>
      <c r="E315" s="122">
        <v>2.7007037171450192</v>
      </c>
      <c r="F315" s="84" t="s">
        <v>1563</v>
      </c>
      <c r="G315" s="84" t="b">
        <v>1</v>
      </c>
      <c r="H315" s="84" t="b">
        <v>0</v>
      </c>
      <c r="I315" s="84" t="b">
        <v>0</v>
      </c>
      <c r="J315" s="84" t="b">
        <v>0</v>
      </c>
      <c r="K315" s="84" t="b">
        <v>0</v>
      </c>
      <c r="L315" s="84" t="b">
        <v>0</v>
      </c>
    </row>
    <row r="316" spans="1:12" ht="15">
      <c r="A316" s="84" t="s">
        <v>1651</v>
      </c>
      <c r="B316" s="84" t="s">
        <v>1862</v>
      </c>
      <c r="C316" s="84">
        <v>2</v>
      </c>
      <c r="D316" s="122">
        <v>0.002925525178920019</v>
      </c>
      <c r="E316" s="122">
        <v>2.0017337128090005</v>
      </c>
      <c r="F316" s="84" t="s">
        <v>1563</v>
      </c>
      <c r="G316" s="84" t="b">
        <v>0</v>
      </c>
      <c r="H316" s="84" t="b">
        <v>0</v>
      </c>
      <c r="I316" s="84" t="b">
        <v>0</v>
      </c>
      <c r="J316" s="84" t="b">
        <v>0</v>
      </c>
      <c r="K316" s="84" t="b">
        <v>0</v>
      </c>
      <c r="L316" s="84" t="b">
        <v>0</v>
      </c>
    </row>
    <row r="317" spans="1:12" ht="15">
      <c r="A317" s="84" t="s">
        <v>1640</v>
      </c>
      <c r="B317" s="84" t="s">
        <v>1868</v>
      </c>
      <c r="C317" s="84">
        <v>2</v>
      </c>
      <c r="D317" s="122">
        <v>0.002925525178920019</v>
      </c>
      <c r="E317" s="122">
        <v>1.5624010189787378</v>
      </c>
      <c r="F317" s="84" t="s">
        <v>1563</v>
      </c>
      <c r="G317" s="84" t="b">
        <v>0</v>
      </c>
      <c r="H317" s="84" t="b">
        <v>0</v>
      </c>
      <c r="I317" s="84" t="b">
        <v>0</v>
      </c>
      <c r="J317" s="84" t="b">
        <v>0</v>
      </c>
      <c r="K317" s="84" t="b">
        <v>0</v>
      </c>
      <c r="L317" s="84" t="b">
        <v>0</v>
      </c>
    </row>
    <row r="318" spans="1:12" ht="15">
      <c r="A318" s="84" t="s">
        <v>1639</v>
      </c>
      <c r="B318" s="84" t="s">
        <v>1892</v>
      </c>
      <c r="C318" s="84">
        <v>2</v>
      </c>
      <c r="D318" s="122">
        <v>0.002925525178920019</v>
      </c>
      <c r="E318" s="122">
        <v>1.9603410276507756</v>
      </c>
      <c r="F318" s="84" t="s">
        <v>1563</v>
      </c>
      <c r="G318" s="84" t="b">
        <v>0</v>
      </c>
      <c r="H318" s="84" t="b">
        <v>0</v>
      </c>
      <c r="I318" s="84" t="b">
        <v>0</v>
      </c>
      <c r="J318" s="84" t="b">
        <v>0</v>
      </c>
      <c r="K318" s="84" t="b">
        <v>0</v>
      </c>
      <c r="L318" s="84" t="b">
        <v>0</v>
      </c>
    </row>
    <row r="319" spans="1:12" ht="15">
      <c r="A319" s="84" t="s">
        <v>2016</v>
      </c>
      <c r="B319" s="84" t="s">
        <v>2017</v>
      </c>
      <c r="C319" s="84">
        <v>2</v>
      </c>
      <c r="D319" s="122">
        <v>0.002925525178920019</v>
      </c>
      <c r="E319" s="122">
        <v>2.7007037171450192</v>
      </c>
      <c r="F319" s="84" t="s">
        <v>1563</v>
      </c>
      <c r="G319" s="84" t="b">
        <v>0</v>
      </c>
      <c r="H319" s="84" t="b">
        <v>0</v>
      </c>
      <c r="I319" s="84" t="b">
        <v>0</v>
      </c>
      <c r="J319" s="84" t="b">
        <v>0</v>
      </c>
      <c r="K319" s="84" t="b">
        <v>0</v>
      </c>
      <c r="L319" s="84" t="b">
        <v>0</v>
      </c>
    </row>
    <row r="320" spans="1:12" ht="15">
      <c r="A320" s="84" t="s">
        <v>2017</v>
      </c>
      <c r="B320" s="84" t="s">
        <v>1891</v>
      </c>
      <c r="C320" s="84">
        <v>2</v>
      </c>
      <c r="D320" s="122">
        <v>0.002925525178920019</v>
      </c>
      <c r="E320" s="122">
        <v>2.524612458089338</v>
      </c>
      <c r="F320" s="84" t="s">
        <v>1563</v>
      </c>
      <c r="G320" s="84" t="b">
        <v>0</v>
      </c>
      <c r="H320" s="84" t="b">
        <v>0</v>
      </c>
      <c r="I320" s="84" t="b">
        <v>0</v>
      </c>
      <c r="J320" s="84" t="b">
        <v>0</v>
      </c>
      <c r="K320" s="84" t="b">
        <v>0</v>
      </c>
      <c r="L320" s="84" t="b">
        <v>0</v>
      </c>
    </row>
    <row r="321" spans="1:12" ht="15">
      <c r="A321" s="84" t="s">
        <v>1891</v>
      </c>
      <c r="B321" s="84" t="s">
        <v>1926</v>
      </c>
      <c r="C321" s="84">
        <v>2</v>
      </c>
      <c r="D321" s="122">
        <v>0.002925525178920019</v>
      </c>
      <c r="E321" s="122">
        <v>2.348521199033657</v>
      </c>
      <c r="F321" s="84" t="s">
        <v>1563</v>
      </c>
      <c r="G321" s="84" t="b">
        <v>0</v>
      </c>
      <c r="H321" s="84" t="b">
        <v>0</v>
      </c>
      <c r="I321" s="84" t="b">
        <v>0</v>
      </c>
      <c r="J321" s="84" t="b">
        <v>0</v>
      </c>
      <c r="K321" s="84" t="b">
        <v>0</v>
      </c>
      <c r="L321" s="84" t="b">
        <v>0</v>
      </c>
    </row>
    <row r="322" spans="1:12" ht="15">
      <c r="A322" s="84" t="s">
        <v>1926</v>
      </c>
      <c r="B322" s="84" t="s">
        <v>1836</v>
      </c>
      <c r="C322" s="84">
        <v>2</v>
      </c>
      <c r="D322" s="122">
        <v>0.002925525178920019</v>
      </c>
      <c r="E322" s="122">
        <v>1.9805444137390624</v>
      </c>
      <c r="F322" s="84" t="s">
        <v>1563</v>
      </c>
      <c r="G322" s="84" t="b">
        <v>0</v>
      </c>
      <c r="H322" s="84" t="b">
        <v>0</v>
      </c>
      <c r="I322" s="84" t="b">
        <v>0</v>
      </c>
      <c r="J322" s="84" t="b">
        <v>0</v>
      </c>
      <c r="K322" s="84" t="b">
        <v>0</v>
      </c>
      <c r="L322" s="84" t="b">
        <v>0</v>
      </c>
    </row>
    <row r="323" spans="1:12" ht="15">
      <c r="A323" s="84" t="s">
        <v>1836</v>
      </c>
      <c r="B323" s="84" t="s">
        <v>244</v>
      </c>
      <c r="C323" s="84">
        <v>2</v>
      </c>
      <c r="D323" s="122">
        <v>0.002925525178920019</v>
      </c>
      <c r="E323" s="122">
        <v>1.9805444137390624</v>
      </c>
      <c r="F323" s="84" t="s">
        <v>1563</v>
      </c>
      <c r="G323" s="84" t="b">
        <v>0</v>
      </c>
      <c r="H323" s="84" t="b">
        <v>0</v>
      </c>
      <c r="I323" s="84" t="b">
        <v>0</v>
      </c>
      <c r="J323" s="84" t="b">
        <v>0</v>
      </c>
      <c r="K323" s="84" t="b">
        <v>0</v>
      </c>
      <c r="L323" s="84" t="b">
        <v>0</v>
      </c>
    </row>
    <row r="324" spans="1:12" ht="15">
      <c r="A324" s="84" t="s">
        <v>244</v>
      </c>
      <c r="B324" s="84" t="s">
        <v>1639</v>
      </c>
      <c r="C324" s="84">
        <v>2</v>
      </c>
      <c r="D324" s="122">
        <v>0.002925525178920019</v>
      </c>
      <c r="E324" s="122">
        <v>1.7842497685950942</v>
      </c>
      <c r="F324" s="84" t="s">
        <v>1563</v>
      </c>
      <c r="G324" s="84" t="b">
        <v>0</v>
      </c>
      <c r="H324" s="84" t="b">
        <v>0</v>
      </c>
      <c r="I324" s="84" t="b">
        <v>0</v>
      </c>
      <c r="J324" s="84" t="b">
        <v>0</v>
      </c>
      <c r="K324" s="84" t="b">
        <v>0</v>
      </c>
      <c r="L324" s="84" t="b">
        <v>0</v>
      </c>
    </row>
    <row r="325" spans="1:12" ht="15">
      <c r="A325" s="84" t="s">
        <v>1639</v>
      </c>
      <c r="B325" s="84" t="s">
        <v>468</v>
      </c>
      <c r="C325" s="84">
        <v>2</v>
      </c>
      <c r="D325" s="122">
        <v>0.002925525178920019</v>
      </c>
      <c r="E325" s="122">
        <v>1.3071285138754318</v>
      </c>
      <c r="F325" s="84" t="s">
        <v>1563</v>
      </c>
      <c r="G325" s="84" t="b">
        <v>0</v>
      </c>
      <c r="H325" s="84" t="b">
        <v>0</v>
      </c>
      <c r="I325" s="84" t="b">
        <v>0</v>
      </c>
      <c r="J325" s="84" t="b">
        <v>0</v>
      </c>
      <c r="K325" s="84" t="b">
        <v>0</v>
      </c>
      <c r="L325" s="84" t="b">
        <v>0</v>
      </c>
    </row>
    <row r="326" spans="1:12" ht="15">
      <c r="A326" s="84" t="s">
        <v>468</v>
      </c>
      <c r="B326" s="84" t="s">
        <v>2018</v>
      </c>
      <c r="C326" s="84">
        <v>2</v>
      </c>
      <c r="D326" s="122">
        <v>0.002925525178920019</v>
      </c>
      <c r="E326" s="122">
        <v>2.0474912033696757</v>
      </c>
      <c r="F326" s="84" t="s">
        <v>1563</v>
      </c>
      <c r="G326" s="84" t="b">
        <v>0</v>
      </c>
      <c r="H326" s="84" t="b">
        <v>0</v>
      </c>
      <c r="I326" s="84" t="b">
        <v>0</v>
      </c>
      <c r="J326" s="84" t="b">
        <v>0</v>
      </c>
      <c r="K326" s="84" t="b">
        <v>0</v>
      </c>
      <c r="L326" s="84" t="b">
        <v>0</v>
      </c>
    </row>
    <row r="327" spans="1:12" ht="15">
      <c r="A327" s="84" t="s">
        <v>2018</v>
      </c>
      <c r="B327" s="84" t="s">
        <v>1846</v>
      </c>
      <c r="C327" s="84">
        <v>2</v>
      </c>
      <c r="D327" s="122">
        <v>0.002925525178920019</v>
      </c>
      <c r="E327" s="122">
        <v>2.1566356727947436</v>
      </c>
      <c r="F327" s="84" t="s">
        <v>1563</v>
      </c>
      <c r="G327" s="84" t="b">
        <v>0</v>
      </c>
      <c r="H327" s="84" t="b">
        <v>0</v>
      </c>
      <c r="I327" s="84" t="b">
        <v>0</v>
      </c>
      <c r="J327" s="84" t="b">
        <v>0</v>
      </c>
      <c r="K327" s="84" t="b">
        <v>0</v>
      </c>
      <c r="L327" s="84" t="b">
        <v>0</v>
      </c>
    </row>
    <row r="328" spans="1:12" ht="15">
      <c r="A328" s="84" t="s">
        <v>1928</v>
      </c>
      <c r="B328" s="84" t="s">
        <v>2010</v>
      </c>
      <c r="C328" s="84">
        <v>2</v>
      </c>
      <c r="D328" s="122">
        <v>0.002925525178920019</v>
      </c>
      <c r="E328" s="122">
        <v>2.524612458089338</v>
      </c>
      <c r="F328" s="84" t="s">
        <v>1563</v>
      </c>
      <c r="G328" s="84" t="b">
        <v>0</v>
      </c>
      <c r="H328" s="84" t="b">
        <v>0</v>
      </c>
      <c r="I328" s="84" t="b">
        <v>0</v>
      </c>
      <c r="J328" s="84" t="b">
        <v>0</v>
      </c>
      <c r="K328" s="84" t="b">
        <v>0</v>
      </c>
      <c r="L328" s="84" t="b">
        <v>0</v>
      </c>
    </row>
    <row r="329" spans="1:12" ht="15">
      <c r="A329" s="84" t="s">
        <v>2010</v>
      </c>
      <c r="B329" s="84" t="s">
        <v>1857</v>
      </c>
      <c r="C329" s="84">
        <v>2</v>
      </c>
      <c r="D329" s="122">
        <v>0.002925525178920019</v>
      </c>
      <c r="E329" s="122">
        <v>2.399673721481038</v>
      </c>
      <c r="F329" s="84" t="s">
        <v>1563</v>
      </c>
      <c r="G329" s="84" t="b">
        <v>0</v>
      </c>
      <c r="H329" s="84" t="b">
        <v>0</v>
      </c>
      <c r="I329" s="84" t="b">
        <v>0</v>
      </c>
      <c r="J329" s="84" t="b">
        <v>0</v>
      </c>
      <c r="K329" s="84" t="b">
        <v>0</v>
      </c>
      <c r="L329" s="84" t="b">
        <v>0</v>
      </c>
    </row>
    <row r="330" spans="1:12" ht="15">
      <c r="A330" s="84" t="s">
        <v>1857</v>
      </c>
      <c r="B330" s="84" t="s">
        <v>2011</v>
      </c>
      <c r="C330" s="84">
        <v>2</v>
      </c>
      <c r="D330" s="122">
        <v>0.002925525178920019</v>
      </c>
      <c r="E330" s="122">
        <v>2.399673721481038</v>
      </c>
      <c r="F330" s="84" t="s">
        <v>1563</v>
      </c>
      <c r="G330" s="84" t="b">
        <v>0</v>
      </c>
      <c r="H330" s="84" t="b">
        <v>0</v>
      </c>
      <c r="I330" s="84" t="b">
        <v>0</v>
      </c>
      <c r="J330" s="84" t="b">
        <v>0</v>
      </c>
      <c r="K330" s="84" t="b">
        <v>0</v>
      </c>
      <c r="L330" s="84" t="b">
        <v>0</v>
      </c>
    </row>
    <row r="331" spans="1:12" ht="15">
      <c r="A331" s="84" t="s">
        <v>2011</v>
      </c>
      <c r="B331" s="84" t="s">
        <v>1903</v>
      </c>
      <c r="C331" s="84">
        <v>2</v>
      </c>
      <c r="D331" s="122">
        <v>0.002925525178920019</v>
      </c>
      <c r="E331" s="122">
        <v>2.399673721481038</v>
      </c>
      <c r="F331" s="84" t="s">
        <v>1563</v>
      </c>
      <c r="G331" s="84" t="b">
        <v>0</v>
      </c>
      <c r="H331" s="84" t="b">
        <v>0</v>
      </c>
      <c r="I331" s="84" t="b">
        <v>0</v>
      </c>
      <c r="J331" s="84" t="b">
        <v>0</v>
      </c>
      <c r="K331" s="84" t="b">
        <v>0</v>
      </c>
      <c r="L331" s="84" t="b">
        <v>0</v>
      </c>
    </row>
    <row r="332" spans="1:12" ht="15">
      <c r="A332" s="84" t="s">
        <v>1903</v>
      </c>
      <c r="B332" s="84" t="s">
        <v>231</v>
      </c>
      <c r="C332" s="84">
        <v>2</v>
      </c>
      <c r="D332" s="122">
        <v>0.002925525178920019</v>
      </c>
      <c r="E332" s="122">
        <v>2.223582462425357</v>
      </c>
      <c r="F332" s="84" t="s">
        <v>1563</v>
      </c>
      <c r="G332" s="84" t="b">
        <v>0</v>
      </c>
      <c r="H332" s="84" t="b">
        <v>0</v>
      </c>
      <c r="I332" s="84" t="b">
        <v>0</v>
      </c>
      <c r="J332" s="84" t="b">
        <v>0</v>
      </c>
      <c r="K332" s="84" t="b">
        <v>0</v>
      </c>
      <c r="L332" s="84" t="b">
        <v>0</v>
      </c>
    </row>
    <row r="333" spans="1:12" ht="15">
      <c r="A333" s="84" t="s">
        <v>231</v>
      </c>
      <c r="B333" s="84" t="s">
        <v>1860</v>
      </c>
      <c r="C333" s="84">
        <v>2</v>
      </c>
      <c r="D333" s="122">
        <v>0.002925525178920019</v>
      </c>
      <c r="E333" s="122">
        <v>2.1266724494173004</v>
      </c>
      <c r="F333" s="84" t="s">
        <v>1563</v>
      </c>
      <c r="G333" s="84" t="b">
        <v>0</v>
      </c>
      <c r="H333" s="84" t="b">
        <v>0</v>
      </c>
      <c r="I333" s="84" t="b">
        <v>0</v>
      </c>
      <c r="J333" s="84" t="b">
        <v>0</v>
      </c>
      <c r="K333" s="84" t="b">
        <v>0</v>
      </c>
      <c r="L333" s="84" t="b">
        <v>0</v>
      </c>
    </row>
    <row r="334" spans="1:12" ht="15">
      <c r="A334" s="84" t="s">
        <v>1663</v>
      </c>
      <c r="B334" s="84" t="s">
        <v>2012</v>
      </c>
      <c r="C334" s="84">
        <v>2</v>
      </c>
      <c r="D334" s="122">
        <v>0.002925525178920019</v>
      </c>
      <c r="E334" s="122">
        <v>2.098643725817057</v>
      </c>
      <c r="F334" s="84" t="s">
        <v>1563</v>
      </c>
      <c r="G334" s="84" t="b">
        <v>0</v>
      </c>
      <c r="H334" s="84" t="b">
        <v>0</v>
      </c>
      <c r="I334" s="84" t="b">
        <v>0</v>
      </c>
      <c r="J334" s="84" t="b">
        <v>1</v>
      </c>
      <c r="K334" s="84" t="b">
        <v>0</v>
      </c>
      <c r="L334" s="84" t="b">
        <v>0</v>
      </c>
    </row>
    <row r="335" spans="1:12" ht="15">
      <c r="A335" s="84" t="s">
        <v>2012</v>
      </c>
      <c r="B335" s="84" t="s">
        <v>1863</v>
      </c>
      <c r="C335" s="84">
        <v>2</v>
      </c>
      <c r="D335" s="122">
        <v>0.002925525178920019</v>
      </c>
      <c r="E335" s="122">
        <v>2.3027637084729817</v>
      </c>
      <c r="F335" s="84" t="s">
        <v>1563</v>
      </c>
      <c r="G335" s="84" t="b">
        <v>1</v>
      </c>
      <c r="H335" s="84" t="b">
        <v>0</v>
      </c>
      <c r="I335" s="84" t="b">
        <v>0</v>
      </c>
      <c r="J335" s="84" t="b">
        <v>0</v>
      </c>
      <c r="K335" s="84" t="b">
        <v>0</v>
      </c>
      <c r="L335" s="84" t="b">
        <v>0</v>
      </c>
    </row>
    <row r="336" spans="1:12" ht="15">
      <c r="A336" s="84" t="s">
        <v>1861</v>
      </c>
      <c r="B336" s="84" t="s">
        <v>1846</v>
      </c>
      <c r="C336" s="84">
        <v>2</v>
      </c>
      <c r="D336" s="122">
        <v>0.002925525178920019</v>
      </c>
      <c r="E336" s="122">
        <v>1.8556056771307625</v>
      </c>
      <c r="F336" s="84" t="s">
        <v>1563</v>
      </c>
      <c r="G336" s="84" t="b">
        <v>0</v>
      </c>
      <c r="H336" s="84" t="b">
        <v>0</v>
      </c>
      <c r="I336" s="84" t="b">
        <v>0</v>
      </c>
      <c r="J336" s="84" t="b">
        <v>0</v>
      </c>
      <c r="K336" s="84" t="b">
        <v>0</v>
      </c>
      <c r="L336" s="84" t="b">
        <v>0</v>
      </c>
    </row>
    <row r="337" spans="1:12" ht="15">
      <c r="A337" s="84" t="s">
        <v>2006</v>
      </c>
      <c r="B337" s="84" t="s">
        <v>2007</v>
      </c>
      <c r="C337" s="84">
        <v>2</v>
      </c>
      <c r="D337" s="122">
        <v>0.002925525178920019</v>
      </c>
      <c r="E337" s="122">
        <v>2.7007037171450192</v>
      </c>
      <c r="F337" s="84" t="s">
        <v>1563</v>
      </c>
      <c r="G337" s="84" t="b">
        <v>0</v>
      </c>
      <c r="H337" s="84" t="b">
        <v>0</v>
      </c>
      <c r="I337" s="84" t="b">
        <v>0</v>
      </c>
      <c r="J337" s="84" t="b">
        <v>0</v>
      </c>
      <c r="K337" s="84" t="b">
        <v>0</v>
      </c>
      <c r="L337" s="84" t="b">
        <v>0</v>
      </c>
    </row>
    <row r="338" spans="1:12" ht="15">
      <c r="A338" s="84" t="s">
        <v>2007</v>
      </c>
      <c r="B338" s="84" t="s">
        <v>232</v>
      </c>
      <c r="C338" s="84">
        <v>2</v>
      </c>
      <c r="D338" s="122">
        <v>0.002925525178920019</v>
      </c>
      <c r="E338" s="122">
        <v>1.8877903605021638</v>
      </c>
      <c r="F338" s="84" t="s">
        <v>1563</v>
      </c>
      <c r="G338" s="84" t="b">
        <v>0</v>
      </c>
      <c r="H338" s="84" t="b">
        <v>0</v>
      </c>
      <c r="I338" s="84" t="b">
        <v>0</v>
      </c>
      <c r="J338" s="84" t="b">
        <v>0</v>
      </c>
      <c r="K338" s="84" t="b">
        <v>0</v>
      </c>
      <c r="L338" s="84" t="b">
        <v>0</v>
      </c>
    </row>
    <row r="339" spans="1:12" ht="15">
      <c r="A339" s="84" t="s">
        <v>232</v>
      </c>
      <c r="B339" s="84" t="s">
        <v>1860</v>
      </c>
      <c r="C339" s="84">
        <v>2</v>
      </c>
      <c r="D339" s="122">
        <v>0.002925525178920019</v>
      </c>
      <c r="E339" s="122">
        <v>1.4277024450812816</v>
      </c>
      <c r="F339" s="84" t="s">
        <v>1563</v>
      </c>
      <c r="G339" s="84" t="b">
        <v>0</v>
      </c>
      <c r="H339" s="84" t="b">
        <v>0</v>
      </c>
      <c r="I339" s="84" t="b">
        <v>0</v>
      </c>
      <c r="J339" s="84" t="b">
        <v>0</v>
      </c>
      <c r="K339" s="84" t="b">
        <v>0</v>
      </c>
      <c r="L339" s="84" t="b">
        <v>0</v>
      </c>
    </row>
    <row r="340" spans="1:12" ht="15">
      <c r="A340" s="84" t="s">
        <v>1663</v>
      </c>
      <c r="B340" s="84" t="s">
        <v>2008</v>
      </c>
      <c r="C340" s="84">
        <v>2</v>
      </c>
      <c r="D340" s="122">
        <v>0.002925525178920019</v>
      </c>
      <c r="E340" s="122">
        <v>2.098643725817057</v>
      </c>
      <c r="F340" s="84" t="s">
        <v>1563</v>
      </c>
      <c r="G340" s="84" t="b">
        <v>0</v>
      </c>
      <c r="H340" s="84" t="b">
        <v>0</v>
      </c>
      <c r="I340" s="84" t="b">
        <v>0</v>
      </c>
      <c r="J340" s="84" t="b">
        <v>0</v>
      </c>
      <c r="K340" s="84" t="b">
        <v>0</v>
      </c>
      <c r="L340" s="84" t="b">
        <v>0</v>
      </c>
    </row>
    <row r="341" spans="1:12" ht="15">
      <c r="A341" s="84" t="s">
        <v>2008</v>
      </c>
      <c r="B341" s="84" t="s">
        <v>1876</v>
      </c>
      <c r="C341" s="84">
        <v>2</v>
      </c>
      <c r="D341" s="122">
        <v>0.002925525178920019</v>
      </c>
      <c r="E341" s="122">
        <v>2.399673721481038</v>
      </c>
      <c r="F341" s="84" t="s">
        <v>1563</v>
      </c>
      <c r="G341" s="84" t="b">
        <v>0</v>
      </c>
      <c r="H341" s="84" t="b">
        <v>0</v>
      </c>
      <c r="I341" s="84" t="b">
        <v>0</v>
      </c>
      <c r="J341" s="84" t="b">
        <v>1</v>
      </c>
      <c r="K341" s="84" t="b">
        <v>0</v>
      </c>
      <c r="L341" s="84" t="b">
        <v>0</v>
      </c>
    </row>
    <row r="342" spans="1:12" ht="15">
      <c r="A342" s="84" t="s">
        <v>1876</v>
      </c>
      <c r="B342" s="84" t="s">
        <v>2009</v>
      </c>
      <c r="C342" s="84">
        <v>2</v>
      </c>
      <c r="D342" s="122">
        <v>0.002925525178920019</v>
      </c>
      <c r="E342" s="122">
        <v>2.399673721481038</v>
      </c>
      <c r="F342" s="84" t="s">
        <v>1563</v>
      </c>
      <c r="G342" s="84" t="b">
        <v>1</v>
      </c>
      <c r="H342" s="84" t="b">
        <v>0</v>
      </c>
      <c r="I342" s="84" t="b">
        <v>0</v>
      </c>
      <c r="J342" s="84" t="b">
        <v>0</v>
      </c>
      <c r="K342" s="84" t="b">
        <v>0</v>
      </c>
      <c r="L342" s="84" t="b">
        <v>0</v>
      </c>
    </row>
    <row r="343" spans="1:12" ht="15">
      <c r="A343" s="84" t="s">
        <v>2009</v>
      </c>
      <c r="B343" s="84" t="s">
        <v>1875</v>
      </c>
      <c r="C343" s="84">
        <v>2</v>
      </c>
      <c r="D343" s="122">
        <v>0.002925525178920019</v>
      </c>
      <c r="E343" s="122">
        <v>2.399673721481038</v>
      </c>
      <c r="F343" s="84" t="s">
        <v>1563</v>
      </c>
      <c r="G343" s="84" t="b">
        <v>0</v>
      </c>
      <c r="H343" s="84" t="b">
        <v>0</v>
      </c>
      <c r="I343" s="84" t="b">
        <v>0</v>
      </c>
      <c r="J343" s="84" t="b">
        <v>0</v>
      </c>
      <c r="K343" s="84" t="b">
        <v>0</v>
      </c>
      <c r="L343" s="84" t="b">
        <v>0</v>
      </c>
    </row>
    <row r="344" spans="1:12" ht="15">
      <c r="A344" s="84" t="s">
        <v>2004</v>
      </c>
      <c r="B344" s="84" t="s">
        <v>467</v>
      </c>
      <c r="C344" s="84">
        <v>2</v>
      </c>
      <c r="D344" s="122">
        <v>0.002925525178920019</v>
      </c>
      <c r="E344" s="122">
        <v>1.4454312120417132</v>
      </c>
      <c r="F344" s="84" t="s">
        <v>1563</v>
      </c>
      <c r="G344" s="84" t="b">
        <v>0</v>
      </c>
      <c r="H344" s="84" t="b">
        <v>0</v>
      </c>
      <c r="I344" s="84" t="b">
        <v>0</v>
      </c>
      <c r="J344" s="84" t="b">
        <v>0</v>
      </c>
      <c r="K344" s="84" t="b">
        <v>0</v>
      </c>
      <c r="L344" s="84" t="b">
        <v>0</v>
      </c>
    </row>
    <row r="345" spans="1:12" ht="15">
      <c r="A345" s="84" t="s">
        <v>467</v>
      </c>
      <c r="B345" s="84" t="s">
        <v>1901</v>
      </c>
      <c r="C345" s="84">
        <v>2</v>
      </c>
      <c r="D345" s="122">
        <v>0.002925525178920019</v>
      </c>
      <c r="E345" s="122">
        <v>1.3027637084729817</v>
      </c>
      <c r="F345" s="84" t="s">
        <v>1563</v>
      </c>
      <c r="G345" s="84" t="b">
        <v>0</v>
      </c>
      <c r="H345" s="84" t="b">
        <v>0</v>
      </c>
      <c r="I345" s="84" t="b">
        <v>0</v>
      </c>
      <c r="J345" s="84" t="b">
        <v>0</v>
      </c>
      <c r="K345" s="84" t="b">
        <v>0</v>
      </c>
      <c r="L345" s="84" t="b">
        <v>0</v>
      </c>
    </row>
    <row r="346" spans="1:12" ht="15">
      <c r="A346" s="84" t="s">
        <v>1901</v>
      </c>
      <c r="B346" s="84" t="s">
        <v>1888</v>
      </c>
      <c r="C346" s="84">
        <v>2</v>
      </c>
      <c r="D346" s="122">
        <v>0.002925525178920019</v>
      </c>
      <c r="E346" s="122">
        <v>2.098643725817057</v>
      </c>
      <c r="F346" s="84" t="s">
        <v>1563</v>
      </c>
      <c r="G346" s="84" t="b">
        <v>0</v>
      </c>
      <c r="H346" s="84" t="b">
        <v>0</v>
      </c>
      <c r="I346" s="84" t="b">
        <v>0</v>
      </c>
      <c r="J346" s="84" t="b">
        <v>0</v>
      </c>
      <c r="K346" s="84" t="b">
        <v>0</v>
      </c>
      <c r="L346" s="84" t="b">
        <v>0</v>
      </c>
    </row>
    <row r="347" spans="1:12" ht="15">
      <c r="A347" s="84" t="s">
        <v>1888</v>
      </c>
      <c r="B347" s="84" t="s">
        <v>1639</v>
      </c>
      <c r="C347" s="84">
        <v>2</v>
      </c>
      <c r="D347" s="122">
        <v>0.002925525178920019</v>
      </c>
      <c r="E347" s="122">
        <v>1.6593110319867943</v>
      </c>
      <c r="F347" s="84" t="s">
        <v>1563</v>
      </c>
      <c r="G347" s="84" t="b">
        <v>0</v>
      </c>
      <c r="H347" s="84" t="b">
        <v>0</v>
      </c>
      <c r="I347" s="84" t="b">
        <v>0</v>
      </c>
      <c r="J347" s="84" t="b">
        <v>0</v>
      </c>
      <c r="K347" s="84" t="b">
        <v>0</v>
      </c>
      <c r="L347" s="84" t="b">
        <v>0</v>
      </c>
    </row>
    <row r="348" spans="1:12" ht="15">
      <c r="A348" s="84" t="s">
        <v>1929</v>
      </c>
      <c r="B348" s="84" t="s">
        <v>1835</v>
      </c>
      <c r="C348" s="84">
        <v>2</v>
      </c>
      <c r="D348" s="122">
        <v>0.002925525178920019</v>
      </c>
      <c r="E348" s="122">
        <v>1.9225524667613756</v>
      </c>
      <c r="F348" s="84" t="s">
        <v>1563</v>
      </c>
      <c r="G348" s="84" t="b">
        <v>0</v>
      </c>
      <c r="H348" s="84" t="b">
        <v>0</v>
      </c>
      <c r="I348" s="84" t="b">
        <v>0</v>
      </c>
      <c r="J348" s="84" t="b">
        <v>0</v>
      </c>
      <c r="K348" s="84" t="b">
        <v>0</v>
      </c>
      <c r="L348" s="84" t="b">
        <v>0</v>
      </c>
    </row>
    <row r="349" spans="1:12" ht="15">
      <c r="A349" s="84" t="s">
        <v>1835</v>
      </c>
      <c r="B349" s="84" t="s">
        <v>2005</v>
      </c>
      <c r="C349" s="84">
        <v>2</v>
      </c>
      <c r="D349" s="122">
        <v>0.002925525178920019</v>
      </c>
      <c r="E349" s="122">
        <v>2.098643725817057</v>
      </c>
      <c r="F349" s="84" t="s">
        <v>1563</v>
      </c>
      <c r="G349" s="84" t="b">
        <v>0</v>
      </c>
      <c r="H349" s="84" t="b">
        <v>0</v>
      </c>
      <c r="I349" s="84" t="b">
        <v>0</v>
      </c>
      <c r="J349" s="84" t="b">
        <v>0</v>
      </c>
      <c r="K349" s="84" t="b">
        <v>0</v>
      </c>
      <c r="L349" s="84" t="b">
        <v>0</v>
      </c>
    </row>
    <row r="350" spans="1:12" ht="15">
      <c r="A350" s="84" t="s">
        <v>2005</v>
      </c>
      <c r="B350" s="84" t="s">
        <v>1897</v>
      </c>
      <c r="C350" s="84">
        <v>2</v>
      </c>
      <c r="D350" s="122">
        <v>0.002925525178920019</v>
      </c>
      <c r="E350" s="122">
        <v>2.399673721481038</v>
      </c>
      <c r="F350" s="84" t="s">
        <v>1563</v>
      </c>
      <c r="G350" s="84" t="b">
        <v>0</v>
      </c>
      <c r="H350" s="84" t="b">
        <v>0</v>
      </c>
      <c r="I350" s="84" t="b">
        <v>0</v>
      </c>
      <c r="J350" s="84" t="b">
        <v>0</v>
      </c>
      <c r="K350" s="84" t="b">
        <v>0</v>
      </c>
      <c r="L350" s="84" t="b">
        <v>0</v>
      </c>
    </row>
    <row r="351" spans="1:12" ht="15">
      <c r="A351" s="84" t="s">
        <v>1897</v>
      </c>
      <c r="B351" s="84" t="s">
        <v>1930</v>
      </c>
      <c r="C351" s="84">
        <v>2</v>
      </c>
      <c r="D351" s="122">
        <v>0.002925525178920019</v>
      </c>
      <c r="E351" s="122">
        <v>2.399673721481038</v>
      </c>
      <c r="F351" s="84" t="s">
        <v>1563</v>
      </c>
      <c r="G351" s="84" t="b">
        <v>0</v>
      </c>
      <c r="H351" s="84" t="b">
        <v>0</v>
      </c>
      <c r="I351" s="84" t="b">
        <v>0</v>
      </c>
      <c r="J351" s="84" t="b">
        <v>0</v>
      </c>
      <c r="K351" s="84" t="b">
        <v>0</v>
      </c>
      <c r="L351" s="84" t="b">
        <v>0</v>
      </c>
    </row>
    <row r="352" spans="1:12" ht="15">
      <c r="A352" s="84" t="s">
        <v>1930</v>
      </c>
      <c r="B352" s="84" t="s">
        <v>1931</v>
      </c>
      <c r="C352" s="84">
        <v>2</v>
      </c>
      <c r="D352" s="122">
        <v>0.002925525178920019</v>
      </c>
      <c r="E352" s="122">
        <v>2.524612458089338</v>
      </c>
      <c r="F352" s="84" t="s">
        <v>1563</v>
      </c>
      <c r="G352" s="84" t="b">
        <v>0</v>
      </c>
      <c r="H352" s="84" t="b">
        <v>0</v>
      </c>
      <c r="I352" s="84" t="b">
        <v>0</v>
      </c>
      <c r="J352" s="84" t="b">
        <v>1</v>
      </c>
      <c r="K352" s="84" t="b">
        <v>0</v>
      </c>
      <c r="L352" s="84" t="b">
        <v>0</v>
      </c>
    </row>
    <row r="353" spans="1:12" ht="15">
      <c r="A353" s="84" t="s">
        <v>1932</v>
      </c>
      <c r="B353" s="84" t="s">
        <v>1666</v>
      </c>
      <c r="C353" s="84">
        <v>2</v>
      </c>
      <c r="D353" s="122">
        <v>0.002925525178920019</v>
      </c>
      <c r="E353" s="122">
        <v>2.524612458089338</v>
      </c>
      <c r="F353" s="84" t="s">
        <v>1563</v>
      </c>
      <c r="G353" s="84" t="b">
        <v>0</v>
      </c>
      <c r="H353" s="84" t="b">
        <v>0</v>
      </c>
      <c r="I353" s="84" t="b">
        <v>0</v>
      </c>
      <c r="J353" s="84" t="b">
        <v>1</v>
      </c>
      <c r="K353" s="84" t="b">
        <v>0</v>
      </c>
      <c r="L353" s="84" t="b">
        <v>0</v>
      </c>
    </row>
    <row r="354" spans="1:12" ht="15">
      <c r="A354" s="84" t="s">
        <v>1927</v>
      </c>
      <c r="B354" s="84" t="s">
        <v>1844</v>
      </c>
      <c r="C354" s="84">
        <v>2</v>
      </c>
      <c r="D354" s="122">
        <v>0.002925525178920019</v>
      </c>
      <c r="E354" s="122">
        <v>2.223582462425357</v>
      </c>
      <c r="F354" s="84" t="s">
        <v>1563</v>
      </c>
      <c r="G354" s="84" t="b">
        <v>0</v>
      </c>
      <c r="H354" s="84" t="b">
        <v>0</v>
      </c>
      <c r="I354" s="84" t="b">
        <v>0</v>
      </c>
      <c r="J354" s="84" t="b">
        <v>0</v>
      </c>
      <c r="K354" s="84" t="b">
        <v>0</v>
      </c>
      <c r="L354" s="84" t="b">
        <v>0</v>
      </c>
    </row>
    <row r="355" spans="1:12" ht="15">
      <c r="A355" s="84" t="s">
        <v>1994</v>
      </c>
      <c r="B355" s="84" t="s">
        <v>1924</v>
      </c>
      <c r="C355" s="84">
        <v>2</v>
      </c>
      <c r="D355" s="122">
        <v>0.002925525178920019</v>
      </c>
      <c r="E355" s="122">
        <v>2.524612458089338</v>
      </c>
      <c r="F355" s="84" t="s">
        <v>1563</v>
      </c>
      <c r="G355" s="84" t="b">
        <v>0</v>
      </c>
      <c r="H355" s="84" t="b">
        <v>0</v>
      </c>
      <c r="I355" s="84" t="b">
        <v>0</v>
      </c>
      <c r="J355" s="84" t="b">
        <v>0</v>
      </c>
      <c r="K355" s="84" t="b">
        <v>0</v>
      </c>
      <c r="L355" s="84" t="b">
        <v>0</v>
      </c>
    </row>
    <row r="356" spans="1:12" ht="15">
      <c r="A356" s="84" t="s">
        <v>1924</v>
      </c>
      <c r="B356" s="84" t="s">
        <v>1619</v>
      </c>
      <c r="C356" s="84">
        <v>2</v>
      </c>
      <c r="D356" s="122">
        <v>0.002925525178920019</v>
      </c>
      <c r="E356" s="122">
        <v>2.524612458089338</v>
      </c>
      <c r="F356" s="84" t="s">
        <v>1563</v>
      </c>
      <c r="G356" s="84" t="b">
        <v>0</v>
      </c>
      <c r="H356" s="84" t="b">
        <v>0</v>
      </c>
      <c r="I356" s="84" t="b">
        <v>0</v>
      </c>
      <c r="J356" s="84" t="b">
        <v>0</v>
      </c>
      <c r="K356" s="84" t="b">
        <v>0</v>
      </c>
      <c r="L356" s="84" t="b">
        <v>0</v>
      </c>
    </row>
    <row r="357" spans="1:12" ht="15">
      <c r="A357" s="84" t="s">
        <v>1619</v>
      </c>
      <c r="B357" s="84" t="s">
        <v>467</v>
      </c>
      <c r="C357" s="84">
        <v>2</v>
      </c>
      <c r="D357" s="122">
        <v>0.002925525178920019</v>
      </c>
      <c r="E357" s="122">
        <v>1.4454312120417132</v>
      </c>
      <c r="F357" s="84" t="s">
        <v>1563</v>
      </c>
      <c r="G357" s="84" t="b">
        <v>0</v>
      </c>
      <c r="H357" s="84" t="b">
        <v>0</v>
      </c>
      <c r="I357" s="84" t="b">
        <v>0</v>
      </c>
      <c r="J357" s="84" t="b">
        <v>0</v>
      </c>
      <c r="K357" s="84" t="b">
        <v>0</v>
      </c>
      <c r="L357" s="84" t="b">
        <v>0</v>
      </c>
    </row>
    <row r="358" spans="1:12" ht="15">
      <c r="A358" s="84" t="s">
        <v>467</v>
      </c>
      <c r="B358" s="84" t="s">
        <v>1995</v>
      </c>
      <c r="C358" s="84">
        <v>2</v>
      </c>
      <c r="D358" s="122">
        <v>0.002925525178920019</v>
      </c>
      <c r="E358" s="122">
        <v>1.603793704136963</v>
      </c>
      <c r="F358" s="84" t="s">
        <v>1563</v>
      </c>
      <c r="G358" s="84" t="b">
        <v>0</v>
      </c>
      <c r="H358" s="84" t="b">
        <v>0</v>
      </c>
      <c r="I358" s="84" t="b">
        <v>0</v>
      </c>
      <c r="J358" s="84" t="b">
        <v>0</v>
      </c>
      <c r="K358" s="84" t="b">
        <v>0</v>
      </c>
      <c r="L358" s="84" t="b">
        <v>0</v>
      </c>
    </row>
    <row r="359" spans="1:12" ht="15">
      <c r="A359" s="84" t="s">
        <v>1995</v>
      </c>
      <c r="B359" s="84" t="s">
        <v>1903</v>
      </c>
      <c r="C359" s="84">
        <v>2</v>
      </c>
      <c r="D359" s="122">
        <v>0.002925525178920019</v>
      </c>
      <c r="E359" s="122">
        <v>2.399673721481038</v>
      </c>
      <c r="F359" s="84" t="s">
        <v>1563</v>
      </c>
      <c r="G359" s="84" t="b">
        <v>0</v>
      </c>
      <c r="H359" s="84" t="b">
        <v>0</v>
      </c>
      <c r="I359" s="84" t="b">
        <v>0</v>
      </c>
      <c r="J359" s="84" t="b">
        <v>0</v>
      </c>
      <c r="K359" s="84" t="b">
        <v>0</v>
      </c>
      <c r="L359" s="84" t="b">
        <v>0</v>
      </c>
    </row>
    <row r="360" spans="1:12" ht="15">
      <c r="A360" s="84" t="s">
        <v>1903</v>
      </c>
      <c r="B360" s="84" t="s">
        <v>1996</v>
      </c>
      <c r="C360" s="84">
        <v>2</v>
      </c>
      <c r="D360" s="122">
        <v>0.002925525178920019</v>
      </c>
      <c r="E360" s="122">
        <v>2.399673721481038</v>
      </c>
      <c r="F360" s="84" t="s">
        <v>1563</v>
      </c>
      <c r="G360" s="84" t="b">
        <v>0</v>
      </c>
      <c r="H360" s="84" t="b">
        <v>0</v>
      </c>
      <c r="I360" s="84" t="b">
        <v>0</v>
      </c>
      <c r="J360" s="84" t="b">
        <v>1</v>
      </c>
      <c r="K360" s="84" t="b">
        <v>0</v>
      </c>
      <c r="L360" s="84" t="b">
        <v>0</v>
      </c>
    </row>
    <row r="361" spans="1:12" ht="15">
      <c r="A361" s="84" t="s">
        <v>1996</v>
      </c>
      <c r="B361" s="84" t="s">
        <v>1997</v>
      </c>
      <c r="C361" s="84">
        <v>2</v>
      </c>
      <c r="D361" s="122">
        <v>0.002925525178920019</v>
      </c>
      <c r="E361" s="122">
        <v>2.7007037171450192</v>
      </c>
      <c r="F361" s="84" t="s">
        <v>1563</v>
      </c>
      <c r="G361" s="84" t="b">
        <v>1</v>
      </c>
      <c r="H361" s="84" t="b">
        <v>0</v>
      </c>
      <c r="I361" s="84" t="b">
        <v>0</v>
      </c>
      <c r="J361" s="84" t="b">
        <v>0</v>
      </c>
      <c r="K361" s="84" t="b">
        <v>0</v>
      </c>
      <c r="L361" s="84" t="b">
        <v>0</v>
      </c>
    </row>
    <row r="362" spans="1:12" ht="15">
      <c r="A362" s="84" t="s">
        <v>1997</v>
      </c>
      <c r="B362" s="84" t="s">
        <v>1998</v>
      </c>
      <c r="C362" s="84">
        <v>2</v>
      </c>
      <c r="D362" s="122">
        <v>0.002925525178920019</v>
      </c>
      <c r="E362" s="122">
        <v>2.7007037171450192</v>
      </c>
      <c r="F362" s="84" t="s">
        <v>1563</v>
      </c>
      <c r="G362" s="84" t="b">
        <v>0</v>
      </c>
      <c r="H362" s="84" t="b">
        <v>0</v>
      </c>
      <c r="I362" s="84" t="b">
        <v>0</v>
      </c>
      <c r="J362" s="84" t="b">
        <v>1</v>
      </c>
      <c r="K362" s="84" t="b">
        <v>0</v>
      </c>
      <c r="L362" s="84" t="b">
        <v>0</v>
      </c>
    </row>
    <row r="363" spans="1:12" ht="15">
      <c r="A363" s="84" t="s">
        <v>1998</v>
      </c>
      <c r="B363" s="84" t="s">
        <v>1999</v>
      </c>
      <c r="C363" s="84">
        <v>2</v>
      </c>
      <c r="D363" s="122">
        <v>0.002925525178920019</v>
      </c>
      <c r="E363" s="122">
        <v>2.7007037171450192</v>
      </c>
      <c r="F363" s="84" t="s">
        <v>1563</v>
      </c>
      <c r="G363" s="84" t="b">
        <v>1</v>
      </c>
      <c r="H363" s="84" t="b">
        <v>0</v>
      </c>
      <c r="I363" s="84" t="b">
        <v>0</v>
      </c>
      <c r="J363" s="84" t="b">
        <v>0</v>
      </c>
      <c r="K363" s="84" t="b">
        <v>0</v>
      </c>
      <c r="L363" s="84" t="b">
        <v>0</v>
      </c>
    </row>
    <row r="364" spans="1:12" ht="15">
      <c r="A364" s="84" t="s">
        <v>1999</v>
      </c>
      <c r="B364" s="84" t="s">
        <v>1640</v>
      </c>
      <c r="C364" s="84">
        <v>2</v>
      </c>
      <c r="D364" s="122">
        <v>0.002925525178920019</v>
      </c>
      <c r="E364" s="122">
        <v>1.9603410276507756</v>
      </c>
      <c r="F364" s="84" t="s">
        <v>1563</v>
      </c>
      <c r="G364" s="84" t="b">
        <v>0</v>
      </c>
      <c r="H364" s="84" t="b">
        <v>0</v>
      </c>
      <c r="I364" s="84" t="b">
        <v>0</v>
      </c>
      <c r="J364" s="84" t="b">
        <v>0</v>
      </c>
      <c r="K364" s="84" t="b">
        <v>0</v>
      </c>
      <c r="L364" s="84" t="b">
        <v>0</v>
      </c>
    </row>
    <row r="365" spans="1:12" ht="15">
      <c r="A365" s="84" t="s">
        <v>1640</v>
      </c>
      <c r="B365" s="84" t="s">
        <v>2000</v>
      </c>
      <c r="C365" s="84">
        <v>2</v>
      </c>
      <c r="D365" s="122">
        <v>0.002925525178920019</v>
      </c>
      <c r="E365" s="122">
        <v>1.9603410276507756</v>
      </c>
      <c r="F365" s="84" t="s">
        <v>1563</v>
      </c>
      <c r="G365" s="84" t="b">
        <v>0</v>
      </c>
      <c r="H365" s="84" t="b">
        <v>0</v>
      </c>
      <c r="I365" s="84" t="b">
        <v>0</v>
      </c>
      <c r="J365" s="84" t="b">
        <v>0</v>
      </c>
      <c r="K365" s="84" t="b">
        <v>0</v>
      </c>
      <c r="L365" s="84" t="b">
        <v>0</v>
      </c>
    </row>
    <row r="366" spans="1:12" ht="15">
      <c r="A366" s="84" t="s">
        <v>1875</v>
      </c>
      <c r="B366" s="84" t="s">
        <v>1642</v>
      </c>
      <c r="C366" s="84">
        <v>2</v>
      </c>
      <c r="D366" s="122">
        <v>0.002925525178920019</v>
      </c>
      <c r="E366" s="122">
        <v>1.7007037171450192</v>
      </c>
      <c r="F366" s="84" t="s">
        <v>1563</v>
      </c>
      <c r="G366" s="84" t="b">
        <v>0</v>
      </c>
      <c r="H366" s="84" t="b">
        <v>0</v>
      </c>
      <c r="I366" s="84" t="b">
        <v>0</v>
      </c>
      <c r="J366" s="84" t="b">
        <v>0</v>
      </c>
      <c r="K366" s="84" t="b">
        <v>0</v>
      </c>
      <c r="L366" s="84" t="b">
        <v>0</v>
      </c>
    </row>
    <row r="367" spans="1:12" ht="15">
      <c r="A367" s="84" t="s">
        <v>1990</v>
      </c>
      <c r="B367" s="84" t="s">
        <v>1991</v>
      </c>
      <c r="C367" s="84">
        <v>2</v>
      </c>
      <c r="D367" s="122">
        <v>0.002925525178920019</v>
      </c>
      <c r="E367" s="122">
        <v>2.7007037171450192</v>
      </c>
      <c r="F367" s="84" t="s">
        <v>1563</v>
      </c>
      <c r="G367" s="84" t="b">
        <v>0</v>
      </c>
      <c r="H367" s="84" t="b">
        <v>0</v>
      </c>
      <c r="I367" s="84" t="b">
        <v>0</v>
      </c>
      <c r="J367" s="84" t="b">
        <v>0</v>
      </c>
      <c r="K367" s="84" t="b">
        <v>0</v>
      </c>
      <c r="L367" s="84" t="b">
        <v>0</v>
      </c>
    </row>
    <row r="368" spans="1:12" ht="15">
      <c r="A368" s="84" t="s">
        <v>234</v>
      </c>
      <c r="B368" s="84" t="s">
        <v>269</v>
      </c>
      <c r="C368" s="84">
        <v>2</v>
      </c>
      <c r="D368" s="122">
        <v>0.002925525178920019</v>
      </c>
      <c r="E368" s="122">
        <v>2.524612458089338</v>
      </c>
      <c r="F368" s="84" t="s">
        <v>1563</v>
      </c>
      <c r="G368" s="84" t="b">
        <v>0</v>
      </c>
      <c r="H368" s="84" t="b">
        <v>0</v>
      </c>
      <c r="I368" s="84" t="b">
        <v>0</v>
      </c>
      <c r="J368" s="84" t="b">
        <v>0</v>
      </c>
      <c r="K368" s="84" t="b">
        <v>0</v>
      </c>
      <c r="L368" s="84" t="b">
        <v>0</v>
      </c>
    </row>
    <row r="369" spans="1:12" ht="15">
      <c r="A369" s="84" t="s">
        <v>1859</v>
      </c>
      <c r="B369" s="84" t="s">
        <v>1988</v>
      </c>
      <c r="C369" s="84">
        <v>2</v>
      </c>
      <c r="D369" s="122">
        <v>0.002925525178920019</v>
      </c>
      <c r="E369" s="122">
        <v>2.399673721481038</v>
      </c>
      <c r="F369" s="84" t="s">
        <v>1563</v>
      </c>
      <c r="G369" s="84" t="b">
        <v>0</v>
      </c>
      <c r="H369" s="84" t="b">
        <v>0</v>
      </c>
      <c r="I369" s="84" t="b">
        <v>0</v>
      </c>
      <c r="J369" s="84" t="b">
        <v>0</v>
      </c>
      <c r="K369" s="84" t="b">
        <v>0</v>
      </c>
      <c r="L369" s="84" t="b">
        <v>0</v>
      </c>
    </row>
    <row r="370" spans="1:12" ht="15">
      <c r="A370" s="84" t="s">
        <v>1617</v>
      </c>
      <c r="B370" s="84" t="s">
        <v>1845</v>
      </c>
      <c r="C370" s="84">
        <v>2</v>
      </c>
      <c r="D370" s="122">
        <v>0.002925525178920019</v>
      </c>
      <c r="E370" s="122">
        <v>1.8556056771307625</v>
      </c>
      <c r="F370" s="84" t="s">
        <v>1563</v>
      </c>
      <c r="G370" s="84" t="b">
        <v>0</v>
      </c>
      <c r="H370" s="84" t="b">
        <v>0</v>
      </c>
      <c r="I370" s="84" t="b">
        <v>0</v>
      </c>
      <c r="J370" s="84" t="b">
        <v>0</v>
      </c>
      <c r="K370" s="84" t="b">
        <v>0</v>
      </c>
      <c r="L370" s="84" t="b">
        <v>0</v>
      </c>
    </row>
    <row r="371" spans="1:12" ht="15">
      <c r="A371" s="84" t="s">
        <v>1845</v>
      </c>
      <c r="B371" s="84" t="s">
        <v>1898</v>
      </c>
      <c r="C371" s="84">
        <v>2</v>
      </c>
      <c r="D371" s="122">
        <v>0.002925525178920019</v>
      </c>
      <c r="E371" s="122">
        <v>1.9225524667613756</v>
      </c>
      <c r="F371" s="84" t="s">
        <v>1563</v>
      </c>
      <c r="G371" s="84" t="b">
        <v>0</v>
      </c>
      <c r="H371" s="84" t="b">
        <v>0</v>
      </c>
      <c r="I371" s="84" t="b">
        <v>0</v>
      </c>
      <c r="J371" s="84" t="b">
        <v>0</v>
      </c>
      <c r="K371" s="84" t="b">
        <v>0</v>
      </c>
      <c r="L371" s="84" t="b">
        <v>0</v>
      </c>
    </row>
    <row r="372" spans="1:12" ht="15">
      <c r="A372" s="84" t="s">
        <v>1898</v>
      </c>
      <c r="B372" s="84" t="s">
        <v>1984</v>
      </c>
      <c r="C372" s="84">
        <v>2</v>
      </c>
      <c r="D372" s="122">
        <v>0.002925525178920019</v>
      </c>
      <c r="E372" s="122">
        <v>2.399673721481038</v>
      </c>
      <c r="F372" s="84" t="s">
        <v>1563</v>
      </c>
      <c r="G372" s="84" t="b">
        <v>0</v>
      </c>
      <c r="H372" s="84" t="b">
        <v>0</v>
      </c>
      <c r="I372" s="84" t="b">
        <v>0</v>
      </c>
      <c r="J372" s="84" t="b">
        <v>0</v>
      </c>
      <c r="K372" s="84" t="b">
        <v>0</v>
      </c>
      <c r="L372" s="84" t="b">
        <v>0</v>
      </c>
    </row>
    <row r="373" spans="1:12" ht="15">
      <c r="A373" s="84" t="s">
        <v>1984</v>
      </c>
      <c r="B373" s="84" t="s">
        <v>1985</v>
      </c>
      <c r="C373" s="84">
        <v>2</v>
      </c>
      <c r="D373" s="122">
        <v>0.002925525178920019</v>
      </c>
      <c r="E373" s="122">
        <v>2.7007037171450192</v>
      </c>
      <c r="F373" s="84" t="s">
        <v>1563</v>
      </c>
      <c r="G373" s="84" t="b">
        <v>0</v>
      </c>
      <c r="H373" s="84" t="b">
        <v>0</v>
      </c>
      <c r="I373" s="84" t="b">
        <v>0</v>
      </c>
      <c r="J373" s="84" t="b">
        <v>0</v>
      </c>
      <c r="K373" s="84" t="b">
        <v>0</v>
      </c>
      <c r="L373" s="84" t="b">
        <v>0</v>
      </c>
    </row>
    <row r="374" spans="1:12" ht="15">
      <c r="A374" s="84" t="s">
        <v>1985</v>
      </c>
      <c r="B374" s="84" t="s">
        <v>1986</v>
      </c>
      <c r="C374" s="84">
        <v>2</v>
      </c>
      <c r="D374" s="122">
        <v>0.002925525178920019</v>
      </c>
      <c r="E374" s="122">
        <v>2.7007037171450192</v>
      </c>
      <c r="F374" s="84" t="s">
        <v>1563</v>
      </c>
      <c r="G374" s="84" t="b">
        <v>0</v>
      </c>
      <c r="H374" s="84" t="b">
        <v>0</v>
      </c>
      <c r="I374" s="84" t="b">
        <v>0</v>
      </c>
      <c r="J374" s="84" t="b">
        <v>0</v>
      </c>
      <c r="K374" s="84" t="b">
        <v>0</v>
      </c>
      <c r="L374" s="84" t="b">
        <v>0</v>
      </c>
    </row>
    <row r="375" spans="1:12" ht="15">
      <c r="A375" s="84" t="s">
        <v>1986</v>
      </c>
      <c r="B375" s="84" t="s">
        <v>1616</v>
      </c>
      <c r="C375" s="84">
        <v>2</v>
      </c>
      <c r="D375" s="122">
        <v>0.002925525178920019</v>
      </c>
      <c r="E375" s="122">
        <v>2.399673721481038</v>
      </c>
      <c r="F375" s="84" t="s">
        <v>1563</v>
      </c>
      <c r="G375" s="84" t="b">
        <v>0</v>
      </c>
      <c r="H375" s="84" t="b">
        <v>0</v>
      </c>
      <c r="I375" s="84" t="b">
        <v>0</v>
      </c>
      <c r="J375" s="84" t="b">
        <v>1</v>
      </c>
      <c r="K375" s="84" t="b">
        <v>0</v>
      </c>
      <c r="L375" s="84" t="b">
        <v>0</v>
      </c>
    </row>
    <row r="376" spans="1:12" ht="15">
      <c r="A376" s="84" t="s">
        <v>1616</v>
      </c>
      <c r="B376" s="84" t="s">
        <v>1987</v>
      </c>
      <c r="C376" s="84">
        <v>2</v>
      </c>
      <c r="D376" s="122">
        <v>0.002925525178920019</v>
      </c>
      <c r="E376" s="122">
        <v>2.524612458089338</v>
      </c>
      <c r="F376" s="84" t="s">
        <v>1563</v>
      </c>
      <c r="G376" s="84" t="b">
        <v>1</v>
      </c>
      <c r="H376" s="84" t="b">
        <v>0</v>
      </c>
      <c r="I376" s="84" t="b">
        <v>0</v>
      </c>
      <c r="J376" s="84" t="b">
        <v>0</v>
      </c>
      <c r="K376" s="84" t="b">
        <v>0</v>
      </c>
      <c r="L376" s="84" t="b">
        <v>0</v>
      </c>
    </row>
    <row r="377" spans="1:12" ht="15">
      <c r="A377" s="84" t="s">
        <v>1987</v>
      </c>
      <c r="B377" s="84" t="s">
        <v>1896</v>
      </c>
      <c r="C377" s="84">
        <v>2</v>
      </c>
      <c r="D377" s="122">
        <v>0.002925525178920019</v>
      </c>
      <c r="E377" s="122">
        <v>2.399673721481038</v>
      </c>
      <c r="F377" s="84" t="s">
        <v>1563</v>
      </c>
      <c r="G377" s="84" t="b">
        <v>0</v>
      </c>
      <c r="H377" s="84" t="b">
        <v>0</v>
      </c>
      <c r="I377" s="84" t="b">
        <v>0</v>
      </c>
      <c r="J377" s="84" t="b">
        <v>0</v>
      </c>
      <c r="K377" s="84" t="b">
        <v>0</v>
      </c>
      <c r="L377" s="84" t="b">
        <v>0</v>
      </c>
    </row>
    <row r="378" spans="1:12" ht="15">
      <c r="A378" s="84" t="s">
        <v>1643</v>
      </c>
      <c r="B378" s="84" t="s">
        <v>1617</v>
      </c>
      <c r="C378" s="84">
        <v>2</v>
      </c>
      <c r="D378" s="122">
        <v>0.002925525178920019</v>
      </c>
      <c r="E378" s="122">
        <v>1.9225524667613756</v>
      </c>
      <c r="F378" s="84" t="s">
        <v>1563</v>
      </c>
      <c r="G378" s="84" t="b">
        <v>0</v>
      </c>
      <c r="H378" s="84" t="b">
        <v>0</v>
      </c>
      <c r="I378" s="84" t="b">
        <v>0</v>
      </c>
      <c r="J378" s="84" t="b">
        <v>0</v>
      </c>
      <c r="K378" s="84" t="b">
        <v>0</v>
      </c>
      <c r="L378" s="84" t="b">
        <v>0</v>
      </c>
    </row>
    <row r="379" spans="1:12" ht="15">
      <c r="A379" s="84" t="s">
        <v>1617</v>
      </c>
      <c r="B379" s="84" t="s">
        <v>467</v>
      </c>
      <c r="C379" s="84">
        <v>2</v>
      </c>
      <c r="D379" s="122">
        <v>0.002925525178920019</v>
      </c>
      <c r="E379" s="122">
        <v>1.144401216377732</v>
      </c>
      <c r="F379" s="84" t="s">
        <v>1563</v>
      </c>
      <c r="G379" s="84" t="b">
        <v>0</v>
      </c>
      <c r="H379" s="84" t="b">
        <v>0</v>
      </c>
      <c r="I379" s="84" t="b">
        <v>0</v>
      </c>
      <c r="J379" s="84" t="b">
        <v>0</v>
      </c>
      <c r="K379" s="84" t="b">
        <v>0</v>
      </c>
      <c r="L379" s="84" t="b">
        <v>0</v>
      </c>
    </row>
    <row r="380" spans="1:12" ht="15">
      <c r="A380" s="84" t="s">
        <v>1650</v>
      </c>
      <c r="B380" s="84" t="s">
        <v>1953</v>
      </c>
      <c r="C380" s="84">
        <v>2</v>
      </c>
      <c r="D380" s="122">
        <v>0.002925525178920019</v>
      </c>
      <c r="E380" s="122">
        <v>2.1566356727947436</v>
      </c>
      <c r="F380" s="84" t="s">
        <v>1563</v>
      </c>
      <c r="G380" s="84" t="b">
        <v>0</v>
      </c>
      <c r="H380" s="84" t="b">
        <v>0</v>
      </c>
      <c r="I380" s="84" t="b">
        <v>0</v>
      </c>
      <c r="J380" s="84" t="b">
        <v>0</v>
      </c>
      <c r="K380" s="84" t="b">
        <v>0</v>
      </c>
      <c r="L380" s="84" t="b">
        <v>0</v>
      </c>
    </row>
    <row r="381" spans="1:12" ht="15">
      <c r="A381" s="84" t="s">
        <v>1953</v>
      </c>
      <c r="B381" s="84" t="s">
        <v>467</v>
      </c>
      <c r="C381" s="84">
        <v>2</v>
      </c>
      <c r="D381" s="122">
        <v>0.002925525178920019</v>
      </c>
      <c r="E381" s="122">
        <v>1.4454312120417132</v>
      </c>
      <c r="F381" s="84" t="s">
        <v>1563</v>
      </c>
      <c r="G381" s="84" t="b">
        <v>0</v>
      </c>
      <c r="H381" s="84" t="b">
        <v>0</v>
      </c>
      <c r="I381" s="84" t="b">
        <v>0</v>
      </c>
      <c r="J381" s="84" t="b">
        <v>0</v>
      </c>
      <c r="K381" s="84" t="b">
        <v>0</v>
      </c>
      <c r="L381" s="84" t="b">
        <v>0</v>
      </c>
    </row>
    <row r="382" spans="1:12" ht="15">
      <c r="A382" s="84" t="s">
        <v>467</v>
      </c>
      <c r="B382" s="84" t="s">
        <v>1954</v>
      </c>
      <c r="C382" s="84">
        <v>2</v>
      </c>
      <c r="D382" s="122">
        <v>0.002925525178920019</v>
      </c>
      <c r="E382" s="122">
        <v>1.603793704136963</v>
      </c>
      <c r="F382" s="84" t="s">
        <v>1563</v>
      </c>
      <c r="G382" s="84" t="b">
        <v>0</v>
      </c>
      <c r="H382" s="84" t="b">
        <v>0</v>
      </c>
      <c r="I382" s="84" t="b">
        <v>0</v>
      </c>
      <c r="J382" s="84" t="b">
        <v>0</v>
      </c>
      <c r="K382" s="84" t="b">
        <v>0</v>
      </c>
      <c r="L382" s="84" t="b">
        <v>0</v>
      </c>
    </row>
    <row r="383" spans="1:12" ht="15">
      <c r="A383" s="84" t="s">
        <v>1954</v>
      </c>
      <c r="B383" s="84" t="s">
        <v>1955</v>
      </c>
      <c r="C383" s="84">
        <v>2</v>
      </c>
      <c r="D383" s="122">
        <v>0.002925525178920019</v>
      </c>
      <c r="E383" s="122">
        <v>2.7007037171450192</v>
      </c>
      <c r="F383" s="84" t="s">
        <v>1563</v>
      </c>
      <c r="G383" s="84" t="b">
        <v>0</v>
      </c>
      <c r="H383" s="84" t="b">
        <v>0</v>
      </c>
      <c r="I383" s="84" t="b">
        <v>0</v>
      </c>
      <c r="J383" s="84" t="b">
        <v>1</v>
      </c>
      <c r="K383" s="84" t="b">
        <v>0</v>
      </c>
      <c r="L383" s="84" t="b">
        <v>0</v>
      </c>
    </row>
    <row r="384" spans="1:12" ht="15">
      <c r="A384" s="84" t="s">
        <v>1955</v>
      </c>
      <c r="B384" s="84" t="s">
        <v>1910</v>
      </c>
      <c r="C384" s="84">
        <v>2</v>
      </c>
      <c r="D384" s="122">
        <v>0.002925525178920019</v>
      </c>
      <c r="E384" s="122">
        <v>2.524612458089338</v>
      </c>
      <c r="F384" s="84" t="s">
        <v>1563</v>
      </c>
      <c r="G384" s="84" t="b">
        <v>1</v>
      </c>
      <c r="H384" s="84" t="b">
        <v>0</v>
      </c>
      <c r="I384" s="84" t="b">
        <v>0</v>
      </c>
      <c r="J384" s="84" t="b">
        <v>0</v>
      </c>
      <c r="K384" s="84" t="b">
        <v>0</v>
      </c>
      <c r="L384" s="84" t="b">
        <v>0</v>
      </c>
    </row>
    <row r="385" spans="1:12" ht="15">
      <c r="A385" s="84" t="s">
        <v>1910</v>
      </c>
      <c r="B385" s="84" t="s">
        <v>1956</v>
      </c>
      <c r="C385" s="84">
        <v>2</v>
      </c>
      <c r="D385" s="122">
        <v>0.002925525178920019</v>
      </c>
      <c r="E385" s="122">
        <v>2.524612458089338</v>
      </c>
      <c r="F385" s="84" t="s">
        <v>1563</v>
      </c>
      <c r="G385" s="84" t="b">
        <v>0</v>
      </c>
      <c r="H385" s="84" t="b">
        <v>0</v>
      </c>
      <c r="I385" s="84" t="b">
        <v>0</v>
      </c>
      <c r="J385" s="84" t="b">
        <v>0</v>
      </c>
      <c r="K385" s="84" t="b">
        <v>0</v>
      </c>
      <c r="L385" s="84" t="b">
        <v>0</v>
      </c>
    </row>
    <row r="386" spans="1:12" ht="15">
      <c r="A386" s="84" t="s">
        <v>1956</v>
      </c>
      <c r="B386" s="84" t="s">
        <v>1615</v>
      </c>
      <c r="C386" s="84">
        <v>2</v>
      </c>
      <c r="D386" s="122">
        <v>0.002925525178920019</v>
      </c>
      <c r="E386" s="122">
        <v>2.7007037171450192</v>
      </c>
      <c r="F386" s="84" t="s">
        <v>1563</v>
      </c>
      <c r="G386" s="84" t="b">
        <v>0</v>
      </c>
      <c r="H386" s="84" t="b">
        <v>0</v>
      </c>
      <c r="I386" s="84" t="b">
        <v>0</v>
      </c>
      <c r="J386" s="84" t="b">
        <v>0</v>
      </c>
      <c r="K386" s="84" t="b">
        <v>0</v>
      </c>
      <c r="L386" s="84" t="b">
        <v>0</v>
      </c>
    </row>
    <row r="387" spans="1:12" ht="15">
      <c r="A387" s="84" t="s">
        <v>1615</v>
      </c>
      <c r="B387" s="84" t="s">
        <v>1840</v>
      </c>
      <c r="C387" s="84">
        <v>2</v>
      </c>
      <c r="D387" s="122">
        <v>0.002925525178920019</v>
      </c>
      <c r="E387" s="122">
        <v>2.223582462425357</v>
      </c>
      <c r="F387" s="84" t="s">
        <v>1563</v>
      </c>
      <c r="G387" s="84" t="b">
        <v>0</v>
      </c>
      <c r="H387" s="84" t="b">
        <v>0</v>
      </c>
      <c r="I387" s="84" t="b">
        <v>0</v>
      </c>
      <c r="J387" s="84" t="b">
        <v>0</v>
      </c>
      <c r="K387" s="84" t="b">
        <v>0</v>
      </c>
      <c r="L387" s="84" t="b">
        <v>0</v>
      </c>
    </row>
    <row r="388" spans="1:12" ht="15">
      <c r="A388" s="84" t="s">
        <v>1840</v>
      </c>
      <c r="B388" s="84" t="s">
        <v>1864</v>
      </c>
      <c r="C388" s="84">
        <v>2</v>
      </c>
      <c r="D388" s="122">
        <v>0.002925525178920019</v>
      </c>
      <c r="E388" s="122">
        <v>1.904823699800944</v>
      </c>
      <c r="F388" s="84" t="s">
        <v>1563</v>
      </c>
      <c r="G388" s="84" t="b">
        <v>0</v>
      </c>
      <c r="H388" s="84" t="b">
        <v>0</v>
      </c>
      <c r="I388" s="84" t="b">
        <v>0</v>
      </c>
      <c r="J388" s="84" t="b">
        <v>1</v>
      </c>
      <c r="K388" s="84" t="b">
        <v>0</v>
      </c>
      <c r="L388" s="84" t="b">
        <v>0</v>
      </c>
    </row>
    <row r="389" spans="1:12" ht="15">
      <c r="A389" s="84" t="s">
        <v>1864</v>
      </c>
      <c r="B389" s="84" t="s">
        <v>1957</v>
      </c>
      <c r="C389" s="84">
        <v>2</v>
      </c>
      <c r="D389" s="122">
        <v>0.002925525178920019</v>
      </c>
      <c r="E389" s="122">
        <v>2.3027637084729817</v>
      </c>
      <c r="F389" s="84" t="s">
        <v>1563</v>
      </c>
      <c r="G389" s="84" t="b">
        <v>1</v>
      </c>
      <c r="H389" s="84" t="b">
        <v>0</v>
      </c>
      <c r="I389" s="84" t="b">
        <v>0</v>
      </c>
      <c r="J389" s="84" t="b">
        <v>1</v>
      </c>
      <c r="K389" s="84" t="b">
        <v>0</v>
      </c>
      <c r="L389" s="84" t="b">
        <v>0</v>
      </c>
    </row>
    <row r="390" spans="1:12" ht="15">
      <c r="A390" s="84" t="s">
        <v>1843</v>
      </c>
      <c r="B390" s="84" t="s">
        <v>1852</v>
      </c>
      <c r="C390" s="84">
        <v>2</v>
      </c>
      <c r="D390" s="122">
        <v>0.002925525178920019</v>
      </c>
      <c r="E390" s="122">
        <v>1.904823699800944</v>
      </c>
      <c r="F390" s="84" t="s">
        <v>1563</v>
      </c>
      <c r="G390" s="84" t="b">
        <v>1</v>
      </c>
      <c r="H390" s="84" t="b">
        <v>0</v>
      </c>
      <c r="I390" s="84" t="b">
        <v>0</v>
      </c>
      <c r="J390" s="84" t="b">
        <v>0</v>
      </c>
      <c r="K390" s="84" t="b">
        <v>0</v>
      </c>
      <c r="L390" s="84" t="b">
        <v>0</v>
      </c>
    </row>
    <row r="391" spans="1:12" ht="15">
      <c r="A391" s="84" t="s">
        <v>1852</v>
      </c>
      <c r="B391" s="84" t="s">
        <v>1949</v>
      </c>
      <c r="C391" s="84">
        <v>2</v>
      </c>
      <c r="D391" s="122">
        <v>0.002925525178920019</v>
      </c>
      <c r="E391" s="122">
        <v>2.3027637084729817</v>
      </c>
      <c r="F391" s="84" t="s">
        <v>1563</v>
      </c>
      <c r="G391" s="84" t="b">
        <v>0</v>
      </c>
      <c r="H391" s="84" t="b">
        <v>0</v>
      </c>
      <c r="I391" s="84" t="b">
        <v>0</v>
      </c>
      <c r="J391" s="84" t="b">
        <v>0</v>
      </c>
      <c r="K391" s="84" t="b">
        <v>0</v>
      </c>
      <c r="L391" s="84" t="b">
        <v>0</v>
      </c>
    </row>
    <row r="392" spans="1:12" ht="15">
      <c r="A392" s="84" t="s">
        <v>1949</v>
      </c>
      <c r="B392" s="84" t="s">
        <v>1836</v>
      </c>
      <c r="C392" s="84">
        <v>2</v>
      </c>
      <c r="D392" s="122">
        <v>0.002925525178920019</v>
      </c>
      <c r="E392" s="122">
        <v>2.1566356727947436</v>
      </c>
      <c r="F392" s="84" t="s">
        <v>1563</v>
      </c>
      <c r="G392" s="84" t="b">
        <v>0</v>
      </c>
      <c r="H392" s="84" t="b">
        <v>0</v>
      </c>
      <c r="I392" s="84" t="b">
        <v>0</v>
      </c>
      <c r="J392" s="84" t="b">
        <v>0</v>
      </c>
      <c r="K392" s="84" t="b">
        <v>0</v>
      </c>
      <c r="L392" s="84" t="b">
        <v>0</v>
      </c>
    </row>
    <row r="393" spans="1:12" ht="15">
      <c r="A393" s="84" t="s">
        <v>1836</v>
      </c>
      <c r="B393" s="84" t="s">
        <v>1950</v>
      </c>
      <c r="C393" s="84">
        <v>2</v>
      </c>
      <c r="D393" s="122">
        <v>0.002925525178920019</v>
      </c>
      <c r="E393" s="122">
        <v>2.1566356727947436</v>
      </c>
      <c r="F393" s="84" t="s">
        <v>1563</v>
      </c>
      <c r="G393" s="84" t="b">
        <v>0</v>
      </c>
      <c r="H393" s="84" t="b">
        <v>0</v>
      </c>
      <c r="I393" s="84" t="b">
        <v>0</v>
      </c>
      <c r="J393" s="84" t="b">
        <v>0</v>
      </c>
      <c r="K393" s="84" t="b">
        <v>0</v>
      </c>
      <c r="L393" s="84" t="b">
        <v>0</v>
      </c>
    </row>
    <row r="394" spans="1:12" ht="15">
      <c r="A394" s="84" t="s">
        <v>1950</v>
      </c>
      <c r="B394" s="84" t="s">
        <v>1864</v>
      </c>
      <c r="C394" s="84">
        <v>2</v>
      </c>
      <c r="D394" s="122">
        <v>0.002925525178920019</v>
      </c>
      <c r="E394" s="122">
        <v>2.3027637084729817</v>
      </c>
      <c r="F394" s="84" t="s">
        <v>1563</v>
      </c>
      <c r="G394" s="84" t="b">
        <v>0</v>
      </c>
      <c r="H394" s="84" t="b">
        <v>0</v>
      </c>
      <c r="I394" s="84" t="b">
        <v>0</v>
      </c>
      <c r="J394" s="84" t="b">
        <v>1</v>
      </c>
      <c r="K394" s="84" t="b">
        <v>0</v>
      </c>
      <c r="L394" s="84" t="b">
        <v>0</v>
      </c>
    </row>
    <row r="395" spans="1:12" ht="15">
      <c r="A395" s="84" t="s">
        <v>1864</v>
      </c>
      <c r="B395" s="84" t="s">
        <v>467</v>
      </c>
      <c r="C395" s="84">
        <v>2</v>
      </c>
      <c r="D395" s="122">
        <v>0.002925525178920019</v>
      </c>
      <c r="E395" s="122">
        <v>1.0474912033696757</v>
      </c>
      <c r="F395" s="84" t="s">
        <v>1563</v>
      </c>
      <c r="G395" s="84" t="b">
        <v>1</v>
      </c>
      <c r="H395" s="84" t="b">
        <v>0</v>
      </c>
      <c r="I395" s="84" t="b">
        <v>0</v>
      </c>
      <c r="J395" s="84" t="b">
        <v>0</v>
      </c>
      <c r="K395" s="84" t="b">
        <v>0</v>
      </c>
      <c r="L395" s="84" t="b">
        <v>0</v>
      </c>
    </row>
    <row r="396" spans="1:12" ht="15">
      <c r="A396" s="84" t="s">
        <v>467</v>
      </c>
      <c r="B396" s="84" t="s">
        <v>1639</v>
      </c>
      <c r="C396" s="84">
        <v>2</v>
      </c>
      <c r="D396" s="122">
        <v>0.002925525178920019</v>
      </c>
      <c r="E396" s="122">
        <v>0.8634310146427191</v>
      </c>
      <c r="F396" s="84" t="s">
        <v>1563</v>
      </c>
      <c r="G396" s="84" t="b">
        <v>0</v>
      </c>
      <c r="H396" s="84" t="b">
        <v>0</v>
      </c>
      <c r="I396" s="84" t="b">
        <v>0</v>
      </c>
      <c r="J396" s="84" t="b">
        <v>0</v>
      </c>
      <c r="K396" s="84" t="b">
        <v>0</v>
      </c>
      <c r="L396" s="84" t="b">
        <v>0</v>
      </c>
    </row>
    <row r="397" spans="1:12" ht="15">
      <c r="A397" s="84" t="s">
        <v>1639</v>
      </c>
      <c r="B397" s="84" t="s">
        <v>1951</v>
      </c>
      <c r="C397" s="84">
        <v>2</v>
      </c>
      <c r="D397" s="122">
        <v>0.002925525178920019</v>
      </c>
      <c r="E397" s="122">
        <v>1.9603410276507756</v>
      </c>
      <c r="F397" s="84" t="s">
        <v>1563</v>
      </c>
      <c r="G397" s="84" t="b">
        <v>0</v>
      </c>
      <c r="H397" s="84" t="b">
        <v>0</v>
      </c>
      <c r="I397" s="84" t="b">
        <v>0</v>
      </c>
      <c r="J397" s="84" t="b">
        <v>0</v>
      </c>
      <c r="K397" s="84" t="b">
        <v>0</v>
      </c>
      <c r="L397" s="84" t="b">
        <v>0</v>
      </c>
    </row>
    <row r="398" spans="1:12" ht="15">
      <c r="A398" s="84" t="s">
        <v>1951</v>
      </c>
      <c r="B398" s="84" t="s">
        <v>1952</v>
      </c>
      <c r="C398" s="84">
        <v>2</v>
      </c>
      <c r="D398" s="122">
        <v>0.002925525178920019</v>
      </c>
      <c r="E398" s="122">
        <v>2.7007037171450192</v>
      </c>
      <c r="F398" s="84" t="s">
        <v>1563</v>
      </c>
      <c r="G398" s="84" t="b">
        <v>0</v>
      </c>
      <c r="H398" s="84" t="b">
        <v>0</v>
      </c>
      <c r="I398" s="84" t="b">
        <v>0</v>
      </c>
      <c r="J398" s="84" t="b">
        <v>0</v>
      </c>
      <c r="K398" s="84" t="b">
        <v>0</v>
      </c>
      <c r="L398" s="84" t="b">
        <v>0</v>
      </c>
    </row>
    <row r="399" spans="1:12" ht="15">
      <c r="A399" s="84" t="s">
        <v>250</v>
      </c>
      <c r="B399" s="84" t="s">
        <v>249</v>
      </c>
      <c r="C399" s="84">
        <v>8</v>
      </c>
      <c r="D399" s="122">
        <v>0.004698667297360311</v>
      </c>
      <c r="E399" s="122">
        <v>1.2872417111783478</v>
      </c>
      <c r="F399" s="84" t="s">
        <v>1564</v>
      </c>
      <c r="G399" s="84" t="b">
        <v>0</v>
      </c>
      <c r="H399" s="84" t="b">
        <v>0</v>
      </c>
      <c r="I399" s="84" t="b">
        <v>0</v>
      </c>
      <c r="J399" s="84" t="b">
        <v>0</v>
      </c>
      <c r="K399" s="84" t="b">
        <v>0</v>
      </c>
      <c r="L399" s="84" t="b">
        <v>0</v>
      </c>
    </row>
    <row r="400" spans="1:12" ht="15">
      <c r="A400" s="84" t="s">
        <v>249</v>
      </c>
      <c r="B400" s="84" t="s">
        <v>241</v>
      </c>
      <c r="C400" s="84">
        <v>8</v>
      </c>
      <c r="D400" s="122">
        <v>0.004698667297360311</v>
      </c>
      <c r="E400" s="122">
        <v>1.2872417111783478</v>
      </c>
      <c r="F400" s="84" t="s">
        <v>1564</v>
      </c>
      <c r="G400" s="84" t="b">
        <v>0</v>
      </c>
      <c r="H400" s="84" t="b">
        <v>0</v>
      </c>
      <c r="I400" s="84" t="b">
        <v>0</v>
      </c>
      <c r="J400" s="84" t="b">
        <v>0</v>
      </c>
      <c r="K400" s="84" t="b">
        <v>0</v>
      </c>
      <c r="L400" s="84" t="b">
        <v>0</v>
      </c>
    </row>
    <row r="401" spans="1:12" ht="15">
      <c r="A401" s="84" t="s">
        <v>1645</v>
      </c>
      <c r="B401" s="84" t="s">
        <v>468</v>
      </c>
      <c r="C401" s="84">
        <v>6</v>
      </c>
      <c r="D401" s="122">
        <v>0.008067227258776595</v>
      </c>
      <c r="E401" s="122">
        <v>1.4121804477866478</v>
      </c>
      <c r="F401" s="84" t="s">
        <v>1564</v>
      </c>
      <c r="G401" s="84" t="b">
        <v>0</v>
      </c>
      <c r="H401" s="84" t="b">
        <v>0</v>
      </c>
      <c r="I401" s="84" t="b">
        <v>0</v>
      </c>
      <c r="J401" s="84" t="b">
        <v>0</v>
      </c>
      <c r="K401" s="84" t="b">
        <v>0</v>
      </c>
      <c r="L401" s="84" t="b">
        <v>0</v>
      </c>
    </row>
    <row r="402" spans="1:12" ht="15">
      <c r="A402" s="84" t="s">
        <v>468</v>
      </c>
      <c r="B402" s="84" t="s">
        <v>1646</v>
      </c>
      <c r="C402" s="84">
        <v>6</v>
      </c>
      <c r="D402" s="122">
        <v>0.008067227258776595</v>
      </c>
      <c r="E402" s="122">
        <v>1.4121804477866478</v>
      </c>
      <c r="F402" s="84" t="s">
        <v>1564</v>
      </c>
      <c r="G402" s="84" t="b">
        <v>0</v>
      </c>
      <c r="H402" s="84" t="b">
        <v>0</v>
      </c>
      <c r="I402" s="84" t="b">
        <v>0</v>
      </c>
      <c r="J402" s="84" t="b">
        <v>0</v>
      </c>
      <c r="K402" s="84" t="b">
        <v>0</v>
      </c>
      <c r="L402" s="84" t="b">
        <v>0</v>
      </c>
    </row>
    <row r="403" spans="1:12" ht="15">
      <c r="A403" s="84" t="s">
        <v>1646</v>
      </c>
      <c r="B403" s="84" t="s">
        <v>467</v>
      </c>
      <c r="C403" s="84">
        <v>6</v>
      </c>
      <c r="D403" s="122">
        <v>0.008067227258776595</v>
      </c>
      <c r="E403" s="122">
        <v>1.3452336581560347</v>
      </c>
      <c r="F403" s="84" t="s">
        <v>1564</v>
      </c>
      <c r="G403" s="84" t="b">
        <v>0</v>
      </c>
      <c r="H403" s="84" t="b">
        <v>0</v>
      </c>
      <c r="I403" s="84" t="b">
        <v>0</v>
      </c>
      <c r="J403" s="84" t="b">
        <v>0</v>
      </c>
      <c r="K403" s="84" t="b">
        <v>0</v>
      </c>
      <c r="L403" s="84" t="b">
        <v>0</v>
      </c>
    </row>
    <row r="404" spans="1:12" ht="15">
      <c r="A404" s="84" t="s">
        <v>467</v>
      </c>
      <c r="B404" s="84" t="s">
        <v>1647</v>
      </c>
      <c r="C404" s="84">
        <v>6</v>
      </c>
      <c r="D404" s="122">
        <v>0.008067227258776595</v>
      </c>
      <c r="E404" s="122">
        <v>1.4121804477866478</v>
      </c>
      <c r="F404" s="84" t="s">
        <v>1564</v>
      </c>
      <c r="G404" s="84" t="b">
        <v>0</v>
      </c>
      <c r="H404" s="84" t="b">
        <v>0</v>
      </c>
      <c r="I404" s="84" t="b">
        <v>0</v>
      </c>
      <c r="J404" s="84" t="b">
        <v>0</v>
      </c>
      <c r="K404" s="84" t="b">
        <v>0</v>
      </c>
      <c r="L404" s="84" t="b">
        <v>0</v>
      </c>
    </row>
    <row r="405" spans="1:12" ht="15">
      <c r="A405" s="84" t="s">
        <v>1647</v>
      </c>
      <c r="B405" s="84" t="s">
        <v>1648</v>
      </c>
      <c r="C405" s="84">
        <v>6</v>
      </c>
      <c r="D405" s="122">
        <v>0.008067227258776595</v>
      </c>
      <c r="E405" s="122">
        <v>1.4121804477866478</v>
      </c>
      <c r="F405" s="84" t="s">
        <v>1564</v>
      </c>
      <c r="G405" s="84" t="b">
        <v>0</v>
      </c>
      <c r="H405" s="84" t="b">
        <v>0</v>
      </c>
      <c r="I405" s="84" t="b">
        <v>0</v>
      </c>
      <c r="J405" s="84" t="b">
        <v>0</v>
      </c>
      <c r="K405" s="84" t="b">
        <v>0</v>
      </c>
      <c r="L405" s="84" t="b">
        <v>0</v>
      </c>
    </row>
    <row r="406" spans="1:12" ht="15">
      <c r="A406" s="84" t="s">
        <v>1648</v>
      </c>
      <c r="B406" s="84" t="s">
        <v>1847</v>
      </c>
      <c r="C406" s="84">
        <v>6</v>
      </c>
      <c r="D406" s="122">
        <v>0.008067227258776595</v>
      </c>
      <c r="E406" s="122">
        <v>1.4121804477866478</v>
      </c>
      <c r="F406" s="84" t="s">
        <v>1564</v>
      </c>
      <c r="G406" s="84" t="b">
        <v>0</v>
      </c>
      <c r="H406" s="84" t="b">
        <v>0</v>
      </c>
      <c r="I406" s="84" t="b">
        <v>0</v>
      </c>
      <c r="J406" s="84" t="b">
        <v>0</v>
      </c>
      <c r="K406" s="84" t="b">
        <v>0</v>
      </c>
      <c r="L406" s="84" t="b">
        <v>0</v>
      </c>
    </row>
    <row r="407" spans="1:12" ht="15">
      <c r="A407" s="84" t="s">
        <v>1847</v>
      </c>
      <c r="B407" s="84" t="s">
        <v>1848</v>
      </c>
      <c r="C407" s="84">
        <v>6</v>
      </c>
      <c r="D407" s="122">
        <v>0.008067227258776595</v>
      </c>
      <c r="E407" s="122">
        <v>1.4121804477866478</v>
      </c>
      <c r="F407" s="84" t="s">
        <v>1564</v>
      </c>
      <c r="G407" s="84" t="b">
        <v>0</v>
      </c>
      <c r="H407" s="84" t="b">
        <v>0</v>
      </c>
      <c r="I407" s="84" t="b">
        <v>0</v>
      </c>
      <c r="J407" s="84" t="b">
        <v>0</v>
      </c>
      <c r="K407" s="84" t="b">
        <v>0</v>
      </c>
      <c r="L407" s="84" t="b">
        <v>0</v>
      </c>
    </row>
    <row r="408" spans="1:12" ht="15">
      <c r="A408" s="84" t="s">
        <v>1848</v>
      </c>
      <c r="B408" s="84" t="s">
        <v>1849</v>
      </c>
      <c r="C408" s="84">
        <v>6</v>
      </c>
      <c r="D408" s="122">
        <v>0.008067227258776595</v>
      </c>
      <c r="E408" s="122">
        <v>1.4121804477866478</v>
      </c>
      <c r="F408" s="84" t="s">
        <v>1564</v>
      </c>
      <c r="G408" s="84" t="b">
        <v>0</v>
      </c>
      <c r="H408" s="84" t="b">
        <v>0</v>
      </c>
      <c r="I408" s="84" t="b">
        <v>0</v>
      </c>
      <c r="J408" s="84" t="b">
        <v>0</v>
      </c>
      <c r="K408" s="84" t="b">
        <v>0</v>
      </c>
      <c r="L408" s="84" t="b">
        <v>0</v>
      </c>
    </row>
    <row r="409" spans="1:12" ht="15">
      <c r="A409" s="84" t="s">
        <v>1849</v>
      </c>
      <c r="B409" s="84" t="s">
        <v>1842</v>
      </c>
      <c r="C409" s="84">
        <v>6</v>
      </c>
      <c r="D409" s="122">
        <v>0.008067227258776595</v>
      </c>
      <c r="E409" s="122">
        <v>1.4121804477866478</v>
      </c>
      <c r="F409" s="84" t="s">
        <v>1564</v>
      </c>
      <c r="G409" s="84" t="b">
        <v>0</v>
      </c>
      <c r="H409" s="84" t="b">
        <v>0</v>
      </c>
      <c r="I409" s="84" t="b">
        <v>0</v>
      </c>
      <c r="J409" s="84" t="b">
        <v>0</v>
      </c>
      <c r="K409" s="84" t="b">
        <v>0</v>
      </c>
      <c r="L409" s="84" t="b">
        <v>0</v>
      </c>
    </row>
    <row r="410" spans="1:12" ht="15">
      <c r="A410" s="84" t="s">
        <v>1842</v>
      </c>
      <c r="B410" s="84" t="s">
        <v>1850</v>
      </c>
      <c r="C410" s="84">
        <v>6</v>
      </c>
      <c r="D410" s="122">
        <v>0.008067227258776595</v>
      </c>
      <c r="E410" s="122">
        <v>1.4121804477866478</v>
      </c>
      <c r="F410" s="84" t="s">
        <v>1564</v>
      </c>
      <c r="G410" s="84" t="b">
        <v>0</v>
      </c>
      <c r="H410" s="84" t="b">
        <v>0</v>
      </c>
      <c r="I410" s="84" t="b">
        <v>0</v>
      </c>
      <c r="J410" s="84" t="b">
        <v>0</v>
      </c>
      <c r="K410" s="84" t="b">
        <v>0</v>
      </c>
      <c r="L410" s="84" t="b">
        <v>0</v>
      </c>
    </row>
    <row r="411" spans="1:12" ht="15">
      <c r="A411" s="84" t="s">
        <v>1850</v>
      </c>
      <c r="B411" s="84" t="s">
        <v>1851</v>
      </c>
      <c r="C411" s="84">
        <v>6</v>
      </c>
      <c r="D411" s="122">
        <v>0.008067227258776595</v>
      </c>
      <c r="E411" s="122">
        <v>1.4121804477866478</v>
      </c>
      <c r="F411" s="84" t="s">
        <v>1564</v>
      </c>
      <c r="G411" s="84" t="b">
        <v>0</v>
      </c>
      <c r="H411" s="84" t="b">
        <v>0</v>
      </c>
      <c r="I411" s="84" t="b">
        <v>0</v>
      </c>
      <c r="J411" s="84" t="b">
        <v>1</v>
      </c>
      <c r="K411" s="84" t="b">
        <v>0</v>
      </c>
      <c r="L411" s="84" t="b">
        <v>0</v>
      </c>
    </row>
    <row r="412" spans="1:12" ht="15">
      <c r="A412" s="84" t="s">
        <v>1851</v>
      </c>
      <c r="B412" s="84" t="s">
        <v>1835</v>
      </c>
      <c r="C412" s="84">
        <v>6</v>
      </c>
      <c r="D412" s="122">
        <v>0.008067227258776595</v>
      </c>
      <c r="E412" s="122">
        <v>1.4121804477866478</v>
      </c>
      <c r="F412" s="84" t="s">
        <v>1564</v>
      </c>
      <c r="G412" s="84" t="b">
        <v>1</v>
      </c>
      <c r="H412" s="84" t="b">
        <v>0</v>
      </c>
      <c r="I412" s="84" t="b">
        <v>0</v>
      </c>
      <c r="J412" s="84" t="b">
        <v>0</v>
      </c>
      <c r="K412" s="84" t="b">
        <v>0</v>
      </c>
      <c r="L412" s="84" t="b">
        <v>0</v>
      </c>
    </row>
    <row r="413" spans="1:12" ht="15">
      <c r="A413" s="84" t="s">
        <v>1835</v>
      </c>
      <c r="B413" s="84" t="s">
        <v>250</v>
      </c>
      <c r="C413" s="84">
        <v>6</v>
      </c>
      <c r="D413" s="122">
        <v>0.008067227258776595</v>
      </c>
      <c r="E413" s="122">
        <v>1.2872417111783478</v>
      </c>
      <c r="F413" s="84" t="s">
        <v>1564</v>
      </c>
      <c r="G413" s="84" t="b">
        <v>0</v>
      </c>
      <c r="H413" s="84" t="b">
        <v>0</v>
      </c>
      <c r="I413" s="84" t="b">
        <v>0</v>
      </c>
      <c r="J413" s="84" t="b">
        <v>0</v>
      </c>
      <c r="K413" s="84" t="b">
        <v>0</v>
      </c>
      <c r="L413" s="84" t="b">
        <v>0</v>
      </c>
    </row>
    <row r="414" spans="1:12" ht="15">
      <c r="A414" s="84" t="s">
        <v>227</v>
      </c>
      <c r="B414" s="84" t="s">
        <v>1645</v>
      </c>
      <c r="C414" s="84">
        <v>5</v>
      </c>
      <c r="D414" s="122">
        <v>0.009122121080726703</v>
      </c>
      <c r="E414" s="122">
        <v>1.4121804477866478</v>
      </c>
      <c r="F414" s="84" t="s">
        <v>1564</v>
      </c>
      <c r="G414" s="84" t="b">
        <v>0</v>
      </c>
      <c r="H414" s="84" t="b">
        <v>0</v>
      </c>
      <c r="I414" s="84" t="b">
        <v>0</v>
      </c>
      <c r="J414" s="84" t="b">
        <v>0</v>
      </c>
      <c r="K414" s="84" t="b">
        <v>0</v>
      </c>
      <c r="L414" s="84" t="b">
        <v>0</v>
      </c>
    </row>
    <row r="415" spans="1:12" ht="15">
      <c r="A415" s="84" t="s">
        <v>241</v>
      </c>
      <c r="B415" s="84" t="s">
        <v>257</v>
      </c>
      <c r="C415" s="84">
        <v>3</v>
      </c>
      <c r="D415" s="122">
        <v>0.00950688627782432</v>
      </c>
      <c r="E415" s="122">
        <v>1.713210443450629</v>
      </c>
      <c r="F415" s="84" t="s">
        <v>1564</v>
      </c>
      <c r="G415" s="84" t="b">
        <v>0</v>
      </c>
      <c r="H415" s="84" t="b">
        <v>0</v>
      </c>
      <c r="I415" s="84" t="b">
        <v>0</v>
      </c>
      <c r="J415" s="84" t="b">
        <v>0</v>
      </c>
      <c r="K415" s="84" t="b">
        <v>0</v>
      </c>
      <c r="L415" s="84" t="b">
        <v>0</v>
      </c>
    </row>
    <row r="416" spans="1:12" ht="15">
      <c r="A416" s="84" t="s">
        <v>257</v>
      </c>
      <c r="B416" s="84" t="s">
        <v>256</v>
      </c>
      <c r="C416" s="84">
        <v>3</v>
      </c>
      <c r="D416" s="122">
        <v>0.00950688627782432</v>
      </c>
      <c r="E416" s="122">
        <v>1.713210443450629</v>
      </c>
      <c r="F416" s="84" t="s">
        <v>1564</v>
      </c>
      <c r="G416" s="84" t="b">
        <v>0</v>
      </c>
      <c r="H416" s="84" t="b">
        <v>0</v>
      </c>
      <c r="I416" s="84" t="b">
        <v>0</v>
      </c>
      <c r="J416" s="84" t="b">
        <v>0</v>
      </c>
      <c r="K416" s="84" t="b">
        <v>0</v>
      </c>
      <c r="L416" s="84" t="b">
        <v>0</v>
      </c>
    </row>
    <row r="417" spans="1:12" ht="15">
      <c r="A417" s="84" t="s">
        <v>256</v>
      </c>
      <c r="B417" s="84" t="s">
        <v>255</v>
      </c>
      <c r="C417" s="84">
        <v>3</v>
      </c>
      <c r="D417" s="122">
        <v>0.00950688627782432</v>
      </c>
      <c r="E417" s="122">
        <v>1.713210443450629</v>
      </c>
      <c r="F417" s="84" t="s">
        <v>1564</v>
      </c>
      <c r="G417" s="84" t="b">
        <v>0</v>
      </c>
      <c r="H417" s="84" t="b">
        <v>0</v>
      </c>
      <c r="I417" s="84" t="b">
        <v>0</v>
      </c>
      <c r="J417" s="84" t="b">
        <v>0</v>
      </c>
      <c r="K417" s="84" t="b">
        <v>0</v>
      </c>
      <c r="L417" s="84" t="b">
        <v>0</v>
      </c>
    </row>
    <row r="418" spans="1:12" ht="15">
      <c r="A418" s="84" t="s">
        <v>230</v>
      </c>
      <c r="B418" s="84" t="s">
        <v>228</v>
      </c>
      <c r="C418" s="84">
        <v>3</v>
      </c>
      <c r="D418" s="122">
        <v>0.00950688627782432</v>
      </c>
      <c r="E418" s="122">
        <v>1.713210443450629</v>
      </c>
      <c r="F418" s="84" t="s">
        <v>1564</v>
      </c>
      <c r="G418" s="84" t="b">
        <v>0</v>
      </c>
      <c r="H418" s="84" t="b">
        <v>0</v>
      </c>
      <c r="I418" s="84" t="b">
        <v>0</v>
      </c>
      <c r="J418" s="84" t="b">
        <v>0</v>
      </c>
      <c r="K418" s="84" t="b">
        <v>0</v>
      </c>
      <c r="L418" s="84" t="b">
        <v>0</v>
      </c>
    </row>
    <row r="419" spans="1:12" ht="15">
      <c r="A419" s="84" t="s">
        <v>232</v>
      </c>
      <c r="B419" s="84" t="s">
        <v>1905</v>
      </c>
      <c r="C419" s="84">
        <v>2</v>
      </c>
      <c r="D419" s="122">
        <v>0.00847236368892144</v>
      </c>
      <c r="E419" s="122">
        <v>1.4913616938342726</v>
      </c>
      <c r="F419" s="84" t="s">
        <v>1564</v>
      </c>
      <c r="G419" s="84" t="b">
        <v>0</v>
      </c>
      <c r="H419" s="84" t="b">
        <v>0</v>
      </c>
      <c r="I419" s="84" t="b">
        <v>0</v>
      </c>
      <c r="J419" s="84" t="b">
        <v>0</v>
      </c>
      <c r="K419" s="84" t="b">
        <v>0</v>
      </c>
      <c r="L419" s="84" t="b">
        <v>0</v>
      </c>
    </row>
    <row r="420" spans="1:12" ht="15">
      <c r="A420" s="84" t="s">
        <v>1905</v>
      </c>
      <c r="B420" s="84" t="s">
        <v>1894</v>
      </c>
      <c r="C420" s="84">
        <v>2</v>
      </c>
      <c r="D420" s="122">
        <v>0.00847236368892144</v>
      </c>
      <c r="E420" s="122">
        <v>1.8893017025063104</v>
      </c>
      <c r="F420" s="84" t="s">
        <v>1564</v>
      </c>
      <c r="G420" s="84" t="b">
        <v>0</v>
      </c>
      <c r="H420" s="84" t="b">
        <v>0</v>
      </c>
      <c r="I420" s="84" t="b">
        <v>0</v>
      </c>
      <c r="J420" s="84" t="b">
        <v>0</v>
      </c>
      <c r="K420" s="84" t="b">
        <v>0</v>
      </c>
      <c r="L420" s="84" t="b">
        <v>0</v>
      </c>
    </row>
    <row r="421" spans="1:12" ht="15">
      <c r="A421" s="84" t="s">
        <v>1894</v>
      </c>
      <c r="B421" s="84" t="s">
        <v>1837</v>
      </c>
      <c r="C421" s="84">
        <v>2</v>
      </c>
      <c r="D421" s="122">
        <v>0.00847236368892144</v>
      </c>
      <c r="E421" s="122">
        <v>1.8893017025063104</v>
      </c>
      <c r="F421" s="84" t="s">
        <v>1564</v>
      </c>
      <c r="G421" s="84" t="b">
        <v>0</v>
      </c>
      <c r="H421" s="84" t="b">
        <v>0</v>
      </c>
      <c r="I421" s="84" t="b">
        <v>0</v>
      </c>
      <c r="J421" s="84" t="b">
        <v>1</v>
      </c>
      <c r="K421" s="84" t="b">
        <v>0</v>
      </c>
      <c r="L421" s="84" t="b">
        <v>0</v>
      </c>
    </row>
    <row r="422" spans="1:12" ht="15">
      <c r="A422" s="84" t="s">
        <v>1837</v>
      </c>
      <c r="B422" s="84" t="s">
        <v>1870</v>
      </c>
      <c r="C422" s="84">
        <v>2</v>
      </c>
      <c r="D422" s="122">
        <v>0.00847236368892144</v>
      </c>
      <c r="E422" s="122">
        <v>1.8893017025063104</v>
      </c>
      <c r="F422" s="84" t="s">
        <v>1564</v>
      </c>
      <c r="G422" s="84" t="b">
        <v>1</v>
      </c>
      <c r="H422" s="84" t="b">
        <v>0</v>
      </c>
      <c r="I422" s="84" t="b">
        <v>0</v>
      </c>
      <c r="J422" s="84" t="b">
        <v>0</v>
      </c>
      <c r="K422" s="84" t="b">
        <v>0</v>
      </c>
      <c r="L422" s="84" t="b">
        <v>0</v>
      </c>
    </row>
    <row r="423" spans="1:12" ht="15">
      <c r="A423" s="84" t="s">
        <v>1870</v>
      </c>
      <c r="B423" s="84" t="s">
        <v>232</v>
      </c>
      <c r="C423" s="84">
        <v>2</v>
      </c>
      <c r="D423" s="122">
        <v>0.00847236368892144</v>
      </c>
      <c r="E423" s="122">
        <v>1.588271706842329</v>
      </c>
      <c r="F423" s="84" t="s">
        <v>1564</v>
      </c>
      <c r="G423" s="84" t="b">
        <v>0</v>
      </c>
      <c r="H423" s="84" t="b">
        <v>0</v>
      </c>
      <c r="I423" s="84" t="b">
        <v>0</v>
      </c>
      <c r="J423" s="84" t="b">
        <v>0</v>
      </c>
      <c r="K423" s="84" t="b">
        <v>0</v>
      </c>
      <c r="L423" s="84" t="b">
        <v>0</v>
      </c>
    </row>
    <row r="424" spans="1:12" ht="15">
      <c r="A424" s="84" t="s">
        <v>232</v>
      </c>
      <c r="B424" s="84" t="s">
        <v>1852</v>
      </c>
      <c r="C424" s="84">
        <v>2</v>
      </c>
      <c r="D424" s="122">
        <v>0.00847236368892144</v>
      </c>
      <c r="E424" s="122">
        <v>1.4913616938342726</v>
      </c>
      <c r="F424" s="84" t="s">
        <v>1564</v>
      </c>
      <c r="G424" s="84" t="b">
        <v>0</v>
      </c>
      <c r="H424" s="84" t="b">
        <v>0</v>
      </c>
      <c r="I424" s="84" t="b">
        <v>0</v>
      </c>
      <c r="J424" s="84" t="b">
        <v>0</v>
      </c>
      <c r="K424" s="84" t="b">
        <v>0</v>
      </c>
      <c r="L424" s="84" t="b">
        <v>0</v>
      </c>
    </row>
    <row r="425" spans="1:12" ht="15">
      <c r="A425" s="84" t="s">
        <v>1852</v>
      </c>
      <c r="B425" s="84" t="s">
        <v>1906</v>
      </c>
      <c r="C425" s="84">
        <v>2</v>
      </c>
      <c r="D425" s="122">
        <v>0.00847236368892144</v>
      </c>
      <c r="E425" s="122">
        <v>1.8893017025063104</v>
      </c>
      <c r="F425" s="84" t="s">
        <v>1564</v>
      </c>
      <c r="G425" s="84" t="b">
        <v>0</v>
      </c>
      <c r="H425" s="84" t="b">
        <v>0</v>
      </c>
      <c r="I425" s="84" t="b">
        <v>0</v>
      </c>
      <c r="J425" s="84" t="b">
        <v>0</v>
      </c>
      <c r="K425" s="84" t="b">
        <v>0</v>
      </c>
      <c r="L425" s="84" t="b">
        <v>0</v>
      </c>
    </row>
    <row r="426" spans="1:12" ht="15">
      <c r="A426" s="84" t="s">
        <v>1906</v>
      </c>
      <c r="B426" s="84" t="s">
        <v>1861</v>
      </c>
      <c r="C426" s="84">
        <v>2</v>
      </c>
      <c r="D426" s="122">
        <v>0.00847236368892144</v>
      </c>
      <c r="E426" s="122">
        <v>1.8893017025063104</v>
      </c>
      <c r="F426" s="84" t="s">
        <v>1564</v>
      </c>
      <c r="G426" s="84" t="b">
        <v>0</v>
      </c>
      <c r="H426" s="84" t="b">
        <v>0</v>
      </c>
      <c r="I426" s="84" t="b">
        <v>0</v>
      </c>
      <c r="J426" s="84" t="b">
        <v>0</v>
      </c>
      <c r="K426" s="84" t="b">
        <v>0</v>
      </c>
      <c r="L426" s="84" t="b">
        <v>0</v>
      </c>
    </row>
    <row r="427" spans="1:12" ht="15">
      <c r="A427" s="84" t="s">
        <v>1861</v>
      </c>
      <c r="B427" s="84" t="s">
        <v>1853</v>
      </c>
      <c r="C427" s="84">
        <v>2</v>
      </c>
      <c r="D427" s="122">
        <v>0.00847236368892144</v>
      </c>
      <c r="E427" s="122">
        <v>1.8893017025063104</v>
      </c>
      <c r="F427" s="84" t="s">
        <v>1564</v>
      </c>
      <c r="G427" s="84" t="b">
        <v>0</v>
      </c>
      <c r="H427" s="84" t="b">
        <v>0</v>
      </c>
      <c r="I427" s="84" t="b">
        <v>0</v>
      </c>
      <c r="J427" s="84" t="b">
        <v>1</v>
      </c>
      <c r="K427" s="84" t="b">
        <v>0</v>
      </c>
      <c r="L427" s="84" t="b">
        <v>0</v>
      </c>
    </row>
    <row r="428" spans="1:12" ht="15">
      <c r="A428" s="84" t="s">
        <v>1853</v>
      </c>
      <c r="B428" s="84" t="s">
        <v>1907</v>
      </c>
      <c r="C428" s="84">
        <v>2</v>
      </c>
      <c r="D428" s="122">
        <v>0.00847236368892144</v>
      </c>
      <c r="E428" s="122">
        <v>1.8893017025063104</v>
      </c>
      <c r="F428" s="84" t="s">
        <v>1564</v>
      </c>
      <c r="G428" s="84" t="b">
        <v>1</v>
      </c>
      <c r="H428" s="84" t="b">
        <v>0</v>
      </c>
      <c r="I428" s="84" t="b">
        <v>0</v>
      </c>
      <c r="J428" s="84" t="b">
        <v>0</v>
      </c>
      <c r="K428" s="84" t="b">
        <v>0</v>
      </c>
      <c r="L428" s="84" t="b">
        <v>0</v>
      </c>
    </row>
    <row r="429" spans="1:12" ht="15">
      <c r="A429" s="84" t="s">
        <v>1907</v>
      </c>
      <c r="B429" s="84" t="s">
        <v>1843</v>
      </c>
      <c r="C429" s="84">
        <v>2</v>
      </c>
      <c r="D429" s="122">
        <v>0.00847236368892144</v>
      </c>
      <c r="E429" s="122">
        <v>1.8893017025063104</v>
      </c>
      <c r="F429" s="84" t="s">
        <v>1564</v>
      </c>
      <c r="G429" s="84" t="b">
        <v>0</v>
      </c>
      <c r="H429" s="84" t="b">
        <v>0</v>
      </c>
      <c r="I429" s="84" t="b">
        <v>0</v>
      </c>
      <c r="J429" s="84" t="b">
        <v>1</v>
      </c>
      <c r="K429" s="84" t="b">
        <v>0</v>
      </c>
      <c r="L429" s="84" t="b">
        <v>0</v>
      </c>
    </row>
    <row r="430" spans="1:12" ht="15">
      <c r="A430" s="84" t="s">
        <v>1843</v>
      </c>
      <c r="B430" s="84" t="s">
        <v>495</v>
      </c>
      <c r="C430" s="84">
        <v>2</v>
      </c>
      <c r="D430" s="122">
        <v>0.00847236368892144</v>
      </c>
      <c r="E430" s="122">
        <v>1.8893017025063104</v>
      </c>
      <c r="F430" s="84" t="s">
        <v>1564</v>
      </c>
      <c r="G430" s="84" t="b">
        <v>1</v>
      </c>
      <c r="H430" s="84" t="b">
        <v>0</v>
      </c>
      <c r="I430" s="84" t="b">
        <v>0</v>
      </c>
      <c r="J430" s="84" t="b">
        <v>0</v>
      </c>
      <c r="K430" s="84" t="b">
        <v>0</v>
      </c>
      <c r="L430" s="84" t="b">
        <v>0</v>
      </c>
    </row>
    <row r="431" spans="1:12" ht="15">
      <c r="A431" s="84" t="s">
        <v>255</v>
      </c>
      <c r="B431" s="84" t="s">
        <v>230</v>
      </c>
      <c r="C431" s="84">
        <v>2</v>
      </c>
      <c r="D431" s="122">
        <v>0.00847236368892144</v>
      </c>
      <c r="E431" s="122">
        <v>1.5371191843949479</v>
      </c>
      <c r="F431" s="84" t="s">
        <v>1564</v>
      </c>
      <c r="G431" s="84" t="b">
        <v>0</v>
      </c>
      <c r="H431" s="84" t="b">
        <v>0</v>
      </c>
      <c r="I431" s="84" t="b">
        <v>0</v>
      </c>
      <c r="J431" s="84" t="b">
        <v>0</v>
      </c>
      <c r="K431" s="84" t="b">
        <v>0</v>
      </c>
      <c r="L431" s="84" t="b">
        <v>0</v>
      </c>
    </row>
    <row r="432" spans="1:12" ht="15">
      <c r="A432" s="84" t="s">
        <v>228</v>
      </c>
      <c r="B432" s="84" t="s">
        <v>254</v>
      </c>
      <c r="C432" s="84">
        <v>2</v>
      </c>
      <c r="D432" s="122">
        <v>0.00847236368892144</v>
      </c>
      <c r="E432" s="122">
        <v>1.8893017025063104</v>
      </c>
      <c r="F432" s="84" t="s">
        <v>1564</v>
      </c>
      <c r="G432" s="84" t="b">
        <v>0</v>
      </c>
      <c r="H432" s="84" t="b">
        <v>0</v>
      </c>
      <c r="I432" s="84" t="b">
        <v>0</v>
      </c>
      <c r="J432" s="84" t="b">
        <v>0</v>
      </c>
      <c r="K432" s="84" t="b">
        <v>0</v>
      </c>
      <c r="L432" s="84" t="b">
        <v>0</v>
      </c>
    </row>
    <row r="433" spans="1:12" ht="15">
      <c r="A433" s="84" t="s">
        <v>232</v>
      </c>
      <c r="B433" s="84" t="s">
        <v>1881</v>
      </c>
      <c r="C433" s="84">
        <v>3</v>
      </c>
      <c r="D433" s="122">
        <v>0.00961885327067916</v>
      </c>
      <c r="E433" s="122">
        <v>1.1033760552572882</v>
      </c>
      <c r="F433" s="84" t="s">
        <v>1565</v>
      </c>
      <c r="G433" s="84" t="b">
        <v>0</v>
      </c>
      <c r="H433" s="84" t="b">
        <v>0</v>
      </c>
      <c r="I433" s="84" t="b">
        <v>0</v>
      </c>
      <c r="J433" s="84" t="b">
        <v>0</v>
      </c>
      <c r="K433" s="84" t="b">
        <v>0</v>
      </c>
      <c r="L433" s="84" t="b">
        <v>0</v>
      </c>
    </row>
    <row r="434" spans="1:12" ht="15">
      <c r="A434" s="84" t="s">
        <v>1881</v>
      </c>
      <c r="B434" s="84" t="s">
        <v>1650</v>
      </c>
      <c r="C434" s="84">
        <v>3</v>
      </c>
      <c r="D434" s="122">
        <v>0.00961885327067916</v>
      </c>
      <c r="E434" s="122">
        <v>1.5293447875295694</v>
      </c>
      <c r="F434" s="84" t="s">
        <v>1565</v>
      </c>
      <c r="G434" s="84" t="b">
        <v>0</v>
      </c>
      <c r="H434" s="84" t="b">
        <v>0</v>
      </c>
      <c r="I434" s="84" t="b">
        <v>0</v>
      </c>
      <c r="J434" s="84" t="b">
        <v>0</v>
      </c>
      <c r="K434" s="84" t="b">
        <v>0</v>
      </c>
      <c r="L434" s="84" t="b">
        <v>0</v>
      </c>
    </row>
    <row r="435" spans="1:12" ht="15">
      <c r="A435" s="84" t="s">
        <v>1650</v>
      </c>
      <c r="B435" s="84" t="s">
        <v>1654</v>
      </c>
      <c r="C435" s="84">
        <v>3</v>
      </c>
      <c r="D435" s="122">
        <v>0.00961885327067916</v>
      </c>
      <c r="E435" s="122">
        <v>1.4044060509212692</v>
      </c>
      <c r="F435" s="84" t="s">
        <v>1565</v>
      </c>
      <c r="G435" s="84" t="b">
        <v>0</v>
      </c>
      <c r="H435" s="84" t="b">
        <v>0</v>
      </c>
      <c r="I435" s="84" t="b">
        <v>0</v>
      </c>
      <c r="J435" s="84" t="b">
        <v>0</v>
      </c>
      <c r="K435" s="84" t="b">
        <v>0</v>
      </c>
      <c r="L435" s="84" t="b">
        <v>0</v>
      </c>
    </row>
    <row r="436" spans="1:12" ht="15">
      <c r="A436" s="84" t="s">
        <v>1654</v>
      </c>
      <c r="B436" s="84" t="s">
        <v>243</v>
      </c>
      <c r="C436" s="84">
        <v>3</v>
      </c>
      <c r="D436" s="122">
        <v>0.00961885327067916</v>
      </c>
      <c r="E436" s="122">
        <v>1.4044060509212692</v>
      </c>
      <c r="F436" s="84" t="s">
        <v>1565</v>
      </c>
      <c r="G436" s="84" t="b">
        <v>0</v>
      </c>
      <c r="H436" s="84" t="b">
        <v>0</v>
      </c>
      <c r="I436" s="84" t="b">
        <v>0</v>
      </c>
      <c r="J436" s="84" t="b">
        <v>0</v>
      </c>
      <c r="K436" s="84" t="b">
        <v>0</v>
      </c>
      <c r="L436" s="84" t="b">
        <v>0</v>
      </c>
    </row>
    <row r="437" spans="1:12" ht="15">
      <c r="A437" s="84" t="s">
        <v>243</v>
      </c>
      <c r="B437" s="84" t="s">
        <v>1882</v>
      </c>
      <c r="C437" s="84">
        <v>3</v>
      </c>
      <c r="D437" s="122">
        <v>0.00961885327067916</v>
      </c>
      <c r="E437" s="122">
        <v>1.462397997898956</v>
      </c>
      <c r="F437" s="84" t="s">
        <v>1565</v>
      </c>
      <c r="G437" s="84" t="b">
        <v>0</v>
      </c>
      <c r="H437" s="84" t="b">
        <v>0</v>
      </c>
      <c r="I437" s="84" t="b">
        <v>0</v>
      </c>
      <c r="J437" s="84" t="b">
        <v>1</v>
      </c>
      <c r="K437" s="84" t="b">
        <v>0</v>
      </c>
      <c r="L437" s="84" t="b">
        <v>0</v>
      </c>
    </row>
    <row r="438" spans="1:12" ht="15">
      <c r="A438" s="84" t="s">
        <v>1882</v>
      </c>
      <c r="B438" s="84" t="s">
        <v>1883</v>
      </c>
      <c r="C438" s="84">
        <v>3</v>
      </c>
      <c r="D438" s="122">
        <v>0.00961885327067916</v>
      </c>
      <c r="E438" s="122">
        <v>1.8303747831935504</v>
      </c>
      <c r="F438" s="84" t="s">
        <v>1565</v>
      </c>
      <c r="G438" s="84" t="b">
        <v>1</v>
      </c>
      <c r="H438" s="84" t="b">
        <v>0</v>
      </c>
      <c r="I438" s="84" t="b">
        <v>0</v>
      </c>
      <c r="J438" s="84" t="b">
        <v>0</v>
      </c>
      <c r="K438" s="84" t="b">
        <v>0</v>
      </c>
      <c r="L438" s="84" t="b">
        <v>0</v>
      </c>
    </row>
    <row r="439" spans="1:12" ht="15">
      <c r="A439" s="84" t="s">
        <v>1883</v>
      </c>
      <c r="B439" s="84" t="s">
        <v>1884</v>
      </c>
      <c r="C439" s="84">
        <v>3</v>
      </c>
      <c r="D439" s="122">
        <v>0.00961885327067916</v>
      </c>
      <c r="E439" s="122">
        <v>1.8303747831935504</v>
      </c>
      <c r="F439" s="84" t="s">
        <v>1565</v>
      </c>
      <c r="G439" s="84" t="b">
        <v>0</v>
      </c>
      <c r="H439" s="84" t="b">
        <v>0</v>
      </c>
      <c r="I439" s="84" t="b">
        <v>0</v>
      </c>
      <c r="J439" s="84" t="b">
        <v>0</v>
      </c>
      <c r="K439" s="84" t="b">
        <v>0</v>
      </c>
      <c r="L439" s="84" t="b">
        <v>0</v>
      </c>
    </row>
    <row r="440" spans="1:12" ht="15">
      <c r="A440" s="84" t="s">
        <v>1884</v>
      </c>
      <c r="B440" s="84" t="s">
        <v>1652</v>
      </c>
      <c r="C440" s="84">
        <v>3</v>
      </c>
      <c r="D440" s="122">
        <v>0.00961885327067916</v>
      </c>
      <c r="E440" s="122">
        <v>1.8303747831935504</v>
      </c>
      <c r="F440" s="84" t="s">
        <v>1565</v>
      </c>
      <c r="G440" s="84" t="b">
        <v>0</v>
      </c>
      <c r="H440" s="84" t="b">
        <v>0</v>
      </c>
      <c r="I440" s="84" t="b">
        <v>0</v>
      </c>
      <c r="J440" s="84" t="b">
        <v>0</v>
      </c>
      <c r="K440" s="84" t="b">
        <v>0</v>
      </c>
      <c r="L440" s="84" t="b">
        <v>0</v>
      </c>
    </row>
    <row r="441" spans="1:12" ht="15">
      <c r="A441" s="84" t="s">
        <v>1652</v>
      </c>
      <c r="B441" s="84" t="s">
        <v>1655</v>
      </c>
      <c r="C441" s="84">
        <v>3</v>
      </c>
      <c r="D441" s="122">
        <v>0.00961885327067916</v>
      </c>
      <c r="E441" s="122">
        <v>1.5804973099769506</v>
      </c>
      <c r="F441" s="84" t="s">
        <v>1565</v>
      </c>
      <c r="G441" s="84" t="b">
        <v>0</v>
      </c>
      <c r="H441" s="84" t="b">
        <v>0</v>
      </c>
      <c r="I441" s="84" t="b">
        <v>0</v>
      </c>
      <c r="J441" s="84" t="b">
        <v>1</v>
      </c>
      <c r="K441" s="84" t="b">
        <v>0</v>
      </c>
      <c r="L441" s="84" t="b">
        <v>0</v>
      </c>
    </row>
    <row r="442" spans="1:12" ht="15">
      <c r="A442" s="84" t="s">
        <v>1655</v>
      </c>
      <c r="B442" s="84" t="s">
        <v>1650</v>
      </c>
      <c r="C442" s="84">
        <v>3</v>
      </c>
      <c r="D442" s="122">
        <v>0.00961885327067916</v>
      </c>
      <c r="E442" s="122">
        <v>1.4044060509212692</v>
      </c>
      <c r="F442" s="84" t="s">
        <v>1565</v>
      </c>
      <c r="G442" s="84" t="b">
        <v>1</v>
      </c>
      <c r="H442" s="84" t="b">
        <v>0</v>
      </c>
      <c r="I442" s="84" t="b">
        <v>0</v>
      </c>
      <c r="J442" s="84" t="b">
        <v>0</v>
      </c>
      <c r="K442" s="84" t="b">
        <v>0</v>
      </c>
      <c r="L442" s="84" t="b">
        <v>0</v>
      </c>
    </row>
    <row r="443" spans="1:12" ht="15">
      <c r="A443" s="84" t="s">
        <v>1650</v>
      </c>
      <c r="B443" s="84" t="s">
        <v>1885</v>
      </c>
      <c r="C443" s="84">
        <v>3</v>
      </c>
      <c r="D443" s="122">
        <v>0.00961885327067916</v>
      </c>
      <c r="E443" s="122">
        <v>1.5293447875295694</v>
      </c>
      <c r="F443" s="84" t="s">
        <v>1565</v>
      </c>
      <c r="G443" s="84" t="b">
        <v>0</v>
      </c>
      <c r="H443" s="84" t="b">
        <v>0</v>
      </c>
      <c r="I443" s="84" t="b">
        <v>0</v>
      </c>
      <c r="J443" s="84" t="b">
        <v>0</v>
      </c>
      <c r="K443" s="84" t="b">
        <v>0</v>
      </c>
      <c r="L443" s="84" t="b">
        <v>0</v>
      </c>
    </row>
    <row r="444" spans="1:12" ht="15">
      <c r="A444" s="84" t="s">
        <v>1885</v>
      </c>
      <c r="B444" s="84" t="s">
        <v>1886</v>
      </c>
      <c r="C444" s="84">
        <v>3</v>
      </c>
      <c r="D444" s="122">
        <v>0.00961885327067916</v>
      </c>
      <c r="E444" s="122">
        <v>1.8303747831935504</v>
      </c>
      <c r="F444" s="84" t="s">
        <v>1565</v>
      </c>
      <c r="G444" s="84" t="b">
        <v>0</v>
      </c>
      <c r="H444" s="84" t="b">
        <v>0</v>
      </c>
      <c r="I444" s="84" t="b">
        <v>0</v>
      </c>
      <c r="J444" s="84" t="b">
        <v>0</v>
      </c>
      <c r="K444" s="84" t="b">
        <v>0</v>
      </c>
      <c r="L444" s="84" t="b">
        <v>0</v>
      </c>
    </row>
    <row r="445" spans="1:12" ht="15">
      <c r="A445" s="84" t="s">
        <v>1886</v>
      </c>
      <c r="B445" s="84" t="s">
        <v>1859</v>
      </c>
      <c r="C445" s="84">
        <v>3</v>
      </c>
      <c r="D445" s="122">
        <v>0.00961885327067916</v>
      </c>
      <c r="E445" s="122">
        <v>1.8303747831935504</v>
      </c>
      <c r="F445" s="84" t="s">
        <v>1565</v>
      </c>
      <c r="G445" s="84" t="b">
        <v>0</v>
      </c>
      <c r="H445" s="84" t="b">
        <v>0</v>
      </c>
      <c r="I445" s="84" t="b">
        <v>0</v>
      </c>
      <c r="J445" s="84" t="b">
        <v>0</v>
      </c>
      <c r="K445" s="84" t="b">
        <v>0</v>
      </c>
      <c r="L445" s="84" t="b">
        <v>0</v>
      </c>
    </row>
    <row r="446" spans="1:12" ht="15">
      <c r="A446" s="84" t="s">
        <v>1859</v>
      </c>
      <c r="B446" s="84" t="s">
        <v>1899</v>
      </c>
      <c r="C446" s="84">
        <v>3</v>
      </c>
      <c r="D446" s="122">
        <v>0.00961885327067916</v>
      </c>
      <c r="E446" s="122">
        <v>1.8303747831935504</v>
      </c>
      <c r="F446" s="84" t="s">
        <v>1565</v>
      </c>
      <c r="G446" s="84" t="b">
        <v>0</v>
      </c>
      <c r="H446" s="84" t="b">
        <v>0</v>
      </c>
      <c r="I446" s="84" t="b">
        <v>0</v>
      </c>
      <c r="J446" s="84" t="b">
        <v>0</v>
      </c>
      <c r="K446" s="84" t="b">
        <v>0</v>
      </c>
      <c r="L446" s="84" t="b">
        <v>0</v>
      </c>
    </row>
    <row r="447" spans="1:12" ht="15">
      <c r="A447" s="84" t="s">
        <v>1639</v>
      </c>
      <c r="B447" s="84" t="s">
        <v>1892</v>
      </c>
      <c r="C447" s="84">
        <v>3</v>
      </c>
      <c r="D447" s="122">
        <v>0.00961885327067916</v>
      </c>
      <c r="E447" s="122">
        <v>1.7054360465852505</v>
      </c>
      <c r="F447" s="84" t="s">
        <v>1565</v>
      </c>
      <c r="G447" s="84" t="b">
        <v>0</v>
      </c>
      <c r="H447" s="84" t="b">
        <v>0</v>
      </c>
      <c r="I447" s="84" t="b">
        <v>0</v>
      </c>
      <c r="J447" s="84" t="b">
        <v>0</v>
      </c>
      <c r="K447" s="84" t="b">
        <v>0</v>
      </c>
      <c r="L447" s="84" t="b">
        <v>0</v>
      </c>
    </row>
    <row r="448" spans="1:12" ht="15">
      <c r="A448" s="84" t="s">
        <v>1836</v>
      </c>
      <c r="B448" s="84" t="s">
        <v>232</v>
      </c>
      <c r="C448" s="84">
        <v>2</v>
      </c>
      <c r="D448" s="122">
        <v>0.008028084985244955</v>
      </c>
      <c r="E448" s="122">
        <v>1.353253528473888</v>
      </c>
      <c r="F448" s="84" t="s">
        <v>1565</v>
      </c>
      <c r="G448" s="84" t="b">
        <v>0</v>
      </c>
      <c r="H448" s="84" t="b">
        <v>0</v>
      </c>
      <c r="I448" s="84" t="b">
        <v>0</v>
      </c>
      <c r="J448" s="84" t="b">
        <v>0</v>
      </c>
      <c r="K448" s="84" t="b">
        <v>0</v>
      </c>
      <c r="L448" s="84" t="b">
        <v>0</v>
      </c>
    </row>
    <row r="449" spans="1:12" ht="15">
      <c r="A449" s="84" t="s">
        <v>232</v>
      </c>
      <c r="B449" s="84" t="s">
        <v>1854</v>
      </c>
      <c r="C449" s="84">
        <v>2</v>
      </c>
      <c r="D449" s="122">
        <v>0.008028084985244955</v>
      </c>
      <c r="E449" s="122">
        <v>1.1033760552572882</v>
      </c>
      <c r="F449" s="84" t="s">
        <v>1565</v>
      </c>
      <c r="G449" s="84" t="b">
        <v>0</v>
      </c>
      <c r="H449" s="84" t="b">
        <v>0</v>
      </c>
      <c r="I449" s="84" t="b">
        <v>0</v>
      </c>
      <c r="J449" s="84" t="b">
        <v>0</v>
      </c>
      <c r="K449" s="84" t="b">
        <v>0</v>
      </c>
      <c r="L449" s="84" t="b">
        <v>0</v>
      </c>
    </row>
    <row r="450" spans="1:12" ht="15">
      <c r="A450" s="84" t="s">
        <v>1854</v>
      </c>
      <c r="B450" s="84" t="s">
        <v>1915</v>
      </c>
      <c r="C450" s="84">
        <v>2</v>
      </c>
      <c r="D450" s="122">
        <v>0.008028084985244955</v>
      </c>
      <c r="E450" s="122">
        <v>2.0064660422492318</v>
      </c>
      <c r="F450" s="84" t="s">
        <v>1565</v>
      </c>
      <c r="G450" s="84" t="b">
        <v>0</v>
      </c>
      <c r="H450" s="84" t="b">
        <v>0</v>
      </c>
      <c r="I450" s="84" t="b">
        <v>0</v>
      </c>
      <c r="J450" s="84" t="b">
        <v>1</v>
      </c>
      <c r="K450" s="84" t="b">
        <v>0</v>
      </c>
      <c r="L450" s="84" t="b">
        <v>0</v>
      </c>
    </row>
    <row r="451" spans="1:12" ht="15">
      <c r="A451" s="84" t="s">
        <v>1915</v>
      </c>
      <c r="B451" s="84" t="s">
        <v>1916</v>
      </c>
      <c r="C451" s="84">
        <v>2</v>
      </c>
      <c r="D451" s="122">
        <v>0.008028084985244955</v>
      </c>
      <c r="E451" s="122">
        <v>2.0064660422492318</v>
      </c>
      <c r="F451" s="84" t="s">
        <v>1565</v>
      </c>
      <c r="G451" s="84" t="b">
        <v>1</v>
      </c>
      <c r="H451" s="84" t="b">
        <v>0</v>
      </c>
      <c r="I451" s="84" t="b">
        <v>0</v>
      </c>
      <c r="J451" s="84" t="b">
        <v>0</v>
      </c>
      <c r="K451" s="84" t="b">
        <v>0</v>
      </c>
      <c r="L451" s="84" t="b">
        <v>0</v>
      </c>
    </row>
    <row r="452" spans="1:12" ht="15">
      <c r="A452" s="84" t="s">
        <v>1916</v>
      </c>
      <c r="B452" s="84" t="s">
        <v>1653</v>
      </c>
      <c r="C452" s="84">
        <v>2</v>
      </c>
      <c r="D452" s="122">
        <v>0.008028084985244955</v>
      </c>
      <c r="E452" s="122">
        <v>1.7054360465852505</v>
      </c>
      <c r="F452" s="84" t="s">
        <v>1565</v>
      </c>
      <c r="G452" s="84" t="b">
        <v>0</v>
      </c>
      <c r="H452" s="84" t="b">
        <v>0</v>
      </c>
      <c r="I452" s="84" t="b">
        <v>0</v>
      </c>
      <c r="J452" s="84" t="b">
        <v>0</v>
      </c>
      <c r="K452" s="84" t="b">
        <v>0</v>
      </c>
      <c r="L452" s="84" t="b">
        <v>0</v>
      </c>
    </row>
    <row r="453" spans="1:12" ht="15">
      <c r="A453" s="84" t="s">
        <v>1653</v>
      </c>
      <c r="B453" s="84" t="s">
        <v>1917</v>
      </c>
      <c r="C453" s="84">
        <v>2</v>
      </c>
      <c r="D453" s="122">
        <v>0.008028084985244955</v>
      </c>
      <c r="E453" s="122">
        <v>1.7054360465852505</v>
      </c>
      <c r="F453" s="84" t="s">
        <v>1565</v>
      </c>
      <c r="G453" s="84" t="b">
        <v>0</v>
      </c>
      <c r="H453" s="84" t="b">
        <v>0</v>
      </c>
      <c r="I453" s="84" t="b">
        <v>0</v>
      </c>
      <c r="J453" s="84" t="b">
        <v>0</v>
      </c>
      <c r="K453" s="84" t="b">
        <v>0</v>
      </c>
      <c r="L453" s="84" t="b">
        <v>0</v>
      </c>
    </row>
    <row r="454" spans="1:12" ht="15">
      <c r="A454" s="84" t="s">
        <v>1917</v>
      </c>
      <c r="B454" s="84" t="s">
        <v>1857</v>
      </c>
      <c r="C454" s="84">
        <v>2</v>
      </c>
      <c r="D454" s="122">
        <v>0.008028084985244955</v>
      </c>
      <c r="E454" s="122">
        <v>2.0064660422492318</v>
      </c>
      <c r="F454" s="84" t="s">
        <v>1565</v>
      </c>
      <c r="G454" s="84" t="b">
        <v>0</v>
      </c>
      <c r="H454" s="84" t="b">
        <v>0</v>
      </c>
      <c r="I454" s="84" t="b">
        <v>0</v>
      </c>
      <c r="J454" s="84" t="b">
        <v>0</v>
      </c>
      <c r="K454" s="84" t="b">
        <v>0</v>
      </c>
      <c r="L454" s="84" t="b">
        <v>0</v>
      </c>
    </row>
    <row r="455" spans="1:12" ht="15">
      <c r="A455" s="84" t="s">
        <v>1857</v>
      </c>
      <c r="B455" s="84" t="s">
        <v>1918</v>
      </c>
      <c r="C455" s="84">
        <v>2</v>
      </c>
      <c r="D455" s="122">
        <v>0.008028084985244955</v>
      </c>
      <c r="E455" s="122">
        <v>2.0064660422492318</v>
      </c>
      <c r="F455" s="84" t="s">
        <v>1565</v>
      </c>
      <c r="G455" s="84" t="b">
        <v>0</v>
      </c>
      <c r="H455" s="84" t="b">
        <v>0</v>
      </c>
      <c r="I455" s="84" t="b">
        <v>0</v>
      </c>
      <c r="J455" s="84" t="b">
        <v>0</v>
      </c>
      <c r="K455" s="84" t="b">
        <v>0</v>
      </c>
      <c r="L455" s="84" t="b">
        <v>0</v>
      </c>
    </row>
    <row r="456" spans="1:12" ht="15">
      <c r="A456" s="84" t="s">
        <v>1918</v>
      </c>
      <c r="B456" s="84" t="s">
        <v>1651</v>
      </c>
      <c r="C456" s="84">
        <v>2</v>
      </c>
      <c r="D456" s="122">
        <v>0.008028084985244955</v>
      </c>
      <c r="E456" s="122">
        <v>1.608526033577194</v>
      </c>
      <c r="F456" s="84" t="s">
        <v>1565</v>
      </c>
      <c r="G456" s="84" t="b">
        <v>0</v>
      </c>
      <c r="H456" s="84" t="b">
        <v>0</v>
      </c>
      <c r="I456" s="84" t="b">
        <v>0</v>
      </c>
      <c r="J456" s="84" t="b">
        <v>0</v>
      </c>
      <c r="K456" s="84" t="b">
        <v>0</v>
      </c>
      <c r="L456" s="84" t="b">
        <v>0</v>
      </c>
    </row>
    <row r="457" spans="1:12" ht="15">
      <c r="A457" s="84" t="s">
        <v>1651</v>
      </c>
      <c r="B457" s="84" t="s">
        <v>1838</v>
      </c>
      <c r="C457" s="84">
        <v>2</v>
      </c>
      <c r="D457" s="122">
        <v>0.008028084985244955</v>
      </c>
      <c r="E457" s="122">
        <v>1.432434774521513</v>
      </c>
      <c r="F457" s="84" t="s">
        <v>1565</v>
      </c>
      <c r="G457" s="84" t="b">
        <v>0</v>
      </c>
      <c r="H457" s="84" t="b">
        <v>0</v>
      </c>
      <c r="I457" s="84" t="b">
        <v>0</v>
      </c>
      <c r="J457" s="84" t="b">
        <v>0</v>
      </c>
      <c r="K457" s="84" t="b">
        <v>0</v>
      </c>
      <c r="L457" s="84" t="b">
        <v>0</v>
      </c>
    </row>
    <row r="458" spans="1:12" ht="15">
      <c r="A458" s="84" t="s">
        <v>1838</v>
      </c>
      <c r="B458" s="84" t="s">
        <v>232</v>
      </c>
      <c r="C458" s="84">
        <v>2</v>
      </c>
      <c r="D458" s="122">
        <v>0.008028084985244955</v>
      </c>
      <c r="E458" s="122">
        <v>1.353253528473888</v>
      </c>
      <c r="F458" s="84" t="s">
        <v>1565</v>
      </c>
      <c r="G458" s="84" t="b">
        <v>0</v>
      </c>
      <c r="H458" s="84" t="b">
        <v>0</v>
      </c>
      <c r="I458" s="84" t="b">
        <v>0</v>
      </c>
      <c r="J458" s="84" t="b">
        <v>0</v>
      </c>
      <c r="K458" s="84" t="b">
        <v>0</v>
      </c>
      <c r="L458" s="84" t="b">
        <v>0</v>
      </c>
    </row>
    <row r="459" spans="1:12" ht="15">
      <c r="A459" s="84" t="s">
        <v>232</v>
      </c>
      <c r="B459" s="84" t="s">
        <v>1840</v>
      </c>
      <c r="C459" s="84">
        <v>2</v>
      </c>
      <c r="D459" s="122">
        <v>0.008028084985244955</v>
      </c>
      <c r="E459" s="122">
        <v>1.1033760552572882</v>
      </c>
      <c r="F459" s="84" t="s">
        <v>1565</v>
      </c>
      <c r="G459" s="84" t="b">
        <v>0</v>
      </c>
      <c r="H459" s="84" t="b">
        <v>0</v>
      </c>
      <c r="I459" s="84" t="b">
        <v>0</v>
      </c>
      <c r="J459" s="84" t="b">
        <v>0</v>
      </c>
      <c r="K459" s="84" t="b">
        <v>0</v>
      </c>
      <c r="L459" s="84" t="b">
        <v>0</v>
      </c>
    </row>
    <row r="460" spans="1:12" ht="15">
      <c r="A460" s="84" t="s">
        <v>1840</v>
      </c>
      <c r="B460" s="84" t="s">
        <v>243</v>
      </c>
      <c r="C460" s="84">
        <v>2</v>
      </c>
      <c r="D460" s="122">
        <v>0.008028084985244955</v>
      </c>
      <c r="E460" s="122">
        <v>1.4044060509212692</v>
      </c>
      <c r="F460" s="84" t="s">
        <v>1565</v>
      </c>
      <c r="G460" s="84" t="b">
        <v>0</v>
      </c>
      <c r="H460" s="84" t="b">
        <v>0</v>
      </c>
      <c r="I460" s="84" t="b">
        <v>0</v>
      </c>
      <c r="J460" s="84" t="b">
        <v>0</v>
      </c>
      <c r="K460" s="84" t="b">
        <v>0</v>
      </c>
      <c r="L460" s="84" t="b">
        <v>0</v>
      </c>
    </row>
    <row r="461" spans="1:12" ht="15">
      <c r="A461" s="84" t="s">
        <v>243</v>
      </c>
      <c r="B461" s="84" t="s">
        <v>1858</v>
      </c>
      <c r="C461" s="84">
        <v>2</v>
      </c>
      <c r="D461" s="122">
        <v>0.008028084985244955</v>
      </c>
      <c r="E461" s="122">
        <v>1.286306738843275</v>
      </c>
      <c r="F461" s="84" t="s">
        <v>1565</v>
      </c>
      <c r="G461" s="84" t="b">
        <v>0</v>
      </c>
      <c r="H461" s="84" t="b">
        <v>0</v>
      </c>
      <c r="I461" s="84" t="b">
        <v>0</v>
      </c>
      <c r="J461" s="84" t="b">
        <v>0</v>
      </c>
      <c r="K461" s="84" t="b">
        <v>0</v>
      </c>
      <c r="L461" s="84" t="b">
        <v>0</v>
      </c>
    </row>
    <row r="462" spans="1:12" ht="15">
      <c r="A462" s="84" t="s">
        <v>1858</v>
      </c>
      <c r="B462" s="84" t="s">
        <v>1871</v>
      </c>
      <c r="C462" s="84">
        <v>2</v>
      </c>
      <c r="D462" s="122">
        <v>0.008028084985244955</v>
      </c>
      <c r="E462" s="122">
        <v>1.8303747831935504</v>
      </c>
      <c r="F462" s="84" t="s">
        <v>1565</v>
      </c>
      <c r="G462" s="84" t="b">
        <v>0</v>
      </c>
      <c r="H462" s="84" t="b">
        <v>0</v>
      </c>
      <c r="I462" s="84" t="b">
        <v>0</v>
      </c>
      <c r="J462" s="84" t="b">
        <v>0</v>
      </c>
      <c r="K462" s="84" t="b">
        <v>0</v>
      </c>
      <c r="L462" s="84" t="b">
        <v>0</v>
      </c>
    </row>
    <row r="463" spans="1:12" ht="15">
      <c r="A463" s="84" t="s">
        <v>232</v>
      </c>
      <c r="B463" s="84" t="s">
        <v>243</v>
      </c>
      <c r="C463" s="84">
        <v>2</v>
      </c>
      <c r="D463" s="122">
        <v>0.008028084985244955</v>
      </c>
      <c r="E463" s="122">
        <v>0.5013160639293257</v>
      </c>
      <c r="F463" s="84" t="s">
        <v>1565</v>
      </c>
      <c r="G463" s="84" t="b">
        <v>0</v>
      </c>
      <c r="H463" s="84" t="b">
        <v>0</v>
      </c>
      <c r="I463" s="84" t="b">
        <v>0</v>
      </c>
      <c r="J463" s="84" t="b">
        <v>0</v>
      </c>
      <c r="K463" s="84" t="b">
        <v>0</v>
      </c>
      <c r="L463" s="84" t="b">
        <v>0</v>
      </c>
    </row>
    <row r="464" spans="1:12" ht="15">
      <c r="A464" s="84" t="s">
        <v>1653</v>
      </c>
      <c r="B464" s="84" t="s">
        <v>1643</v>
      </c>
      <c r="C464" s="84">
        <v>2</v>
      </c>
      <c r="D464" s="122">
        <v>0.008028084985244955</v>
      </c>
      <c r="E464" s="122">
        <v>1.4044060509212692</v>
      </c>
      <c r="F464" s="84" t="s">
        <v>1565</v>
      </c>
      <c r="G464" s="84" t="b">
        <v>0</v>
      </c>
      <c r="H464" s="84" t="b">
        <v>0</v>
      </c>
      <c r="I464" s="84" t="b">
        <v>0</v>
      </c>
      <c r="J464" s="84" t="b">
        <v>0</v>
      </c>
      <c r="K464" s="84" t="b">
        <v>0</v>
      </c>
      <c r="L464" s="84" t="b">
        <v>0</v>
      </c>
    </row>
    <row r="465" spans="1:12" ht="15">
      <c r="A465" s="84" t="s">
        <v>232</v>
      </c>
      <c r="B465" s="84" t="s">
        <v>1651</v>
      </c>
      <c r="C465" s="84">
        <v>2</v>
      </c>
      <c r="D465" s="122">
        <v>0.008028084985244955</v>
      </c>
      <c r="E465" s="122">
        <v>0.7054360465852505</v>
      </c>
      <c r="F465" s="84" t="s">
        <v>1565</v>
      </c>
      <c r="G465" s="84" t="b">
        <v>0</v>
      </c>
      <c r="H465" s="84" t="b">
        <v>0</v>
      </c>
      <c r="I465" s="84" t="b">
        <v>0</v>
      </c>
      <c r="J465" s="84" t="b">
        <v>0</v>
      </c>
      <c r="K465" s="84" t="b">
        <v>0</v>
      </c>
      <c r="L465" s="84" t="b">
        <v>0</v>
      </c>
    </row>
    <row r="466" spans="1:12" ht="15">
      <c r="A466" s="84" t="s">
        <v>1936</v>
      </c>
      <c r="B466" s="84" t="s">
        <v>1642</v>
      </c>
      <c r="C466" s="84">
        <v>2</v>
      </c>
      <c r="D466" s="122">
        <v>0.008028084985244955</v>
      </c>
      <c r="E466" s="122">
        <v>2.0064660422492318</v>
      </c>
      <c r="F466" s="84" t="s">
        <v>1565</v>
      </c>
      <c r="G466" s="84" t="b">
        <v>0</v>
      </c>
      <c r="H466" s="84" t="b">
        <v>0</v>
      </c>
      <c r="I466" s="84" t="b">
        <v>0</v>
      </c>
      <c r="J466" s="84" t="b">
        <v>0</v>
      </c>
      <c r="K466" s="84" t="b">
        <v>0</v>
      </c>
      <c r="L466" s="84" t="b">
        <v>0</v>
      </c>
    </row>
    <row r="467" spans="1:12" ht="15">
      <c r="A467" s="84" t="s">
        <v>1642</v>
      </c>
      <c r="B467" s="84" t="s">
        <v>1891</v>
      </c>
      <c r="C467" s="84">
        <v>2</v>
      </c>
      <c r="D467" s="122">
        <v>0.008028084985244955</v>
      </c>
      <c r="E467" s="122">
        <v>2.0064660422492318</v>
      </c>
      <c r="F467" s="84" t="s">
        <v>1565</v>
      </c>
      <c r="G467" s="84" t="b">
        <v>0</v>
      </c>
      <c r="H467" s="84" t="b">
        <v>0</v>
      </c>
      <c r="I467" s="84" t="b">
        <v>0</v>
      </c>
      <c r="J467" s="84" t="b">
        <v>0</v>
      </c>
      <c r="K467" s="84" t="b">
        <v>0</v>
      </c>
      <c r="L467" s="84" t="b">
        <v>0</v>
      </c>
    </row>
    <row r="468" spans="1:12" ht="15">
      <c r="A468" s="84" t="s">
        <v>1891</v>
      </c>
      <c r="B468" s="84" t="s">
        <v>1887</v>
      </c>
      <c r="C468" s="84">
        <v>2</v>
      </c>
      <c r="D468" s="122">
        <v>0.008028084985244955</v>
      </c>
      <c r="E468" s="122">
        <v>2.0064660422492318</v>
      </c>
      <c r="F468" s="84" t="s">
        <v>1565</v>
      </c>
      <c r="G468" s="84" t="b">
        <v>0</v>
      </c>
      <c r="H468" s="84" t="b">
        <v>0</v>
      </c>
      <c r="I468" s="84" t="b">
        <v>0</v>
      </c>
      <c r="J468" s="84" t="b">
        <v>0</v>
      </c>
      <c r="K468" s="84" t="b">
        <v>0</v>
      </c>
      <c r="L468" s="84" t="b">
        <v>0</v>
      </c>
    </row>
    <row r="469" spans="1:12" ht="15">
      <c r="A469" s="84" t="s">
        <v>1887</v>
      </c>
      <c r="B469" s="84" t="s">
        <v>1662</v>
      </c>
      <c r="C469" s="84">
        <v>2</v>
      </c>
      <c r="D469" s="122">
        <v>0.008028084985244955</v>
      </c>
      <c r="E469" s="122">
        <v>2.0064660422492318</v>
      </c>
      <c r="F469" s="84" t="s">
        <v>1565</v>
      </c>
      <c r="G469" s="84" t="b">
        <v>0</v>
      </c>
      <c r="H469" s="84" t="b">
        <v>0</v>
      </c>
      <c r="I469" s="84" t="b">
        <v>0</v>
      </c>
      <c r="J469" s="84" t="b">
        <v>0</v>
      </c>
      <c r="K469" s="84" t="b">
        <v>0</v>
      </c>
      <c r="L469" s="84" t="b">
        <v>0</v>
      </c>
    </row>
    <row r="470" spans="1:12" ht="15">
      <c r="A470" s="84" t="s">
        <v>1662</v>
      </c>
      <c r="B470" s="84" t="s">
        <v>1937</v>
      </c>
      <c r="C470" s="84">
        <v>2</v>
      </c>
      <c r="D470" s="122">
        <v>0.008028084985244955</v>
      </c>
      <c r="E470" s="122">
        <v>2.0064660422492318</v>
      </c>
      <c r="F470" s="84" t="s">
        <v>1565</v>
      </c>
      <c r="G470" s="84" t="b">
        <v>0</v>
      </c>
      <c r="H470" s="84" t="b">
        <v>0</v>
      </c>
      <c r="I470" s="84" t="b">
        <v>0</v>
      </c>
      <c r="J470" s="84" t="b">
        <v>0</v>
      </c>
      <c r="K470" s="84" t="b">
        <v>0</v>
      </c>
      <c r="L470" s="84" t="b">
        <v>0</v>
      </c>
    </row>
    <row r="471" spans="1:12" ht="15">
      <c r="A471" s="84" t="s">
        <v>1937</v>
      </c>
      <c r="B471" s="84" t="s">
        <v>1938</v>
      </c>
      <c r="C471" s="84">
        <v>2</v>
      </c>
      <c r="D471" s="122">
        <v>0.008028084985244955</v>
      </c>
      <c r="E471" s="122">
        <v>2.0064660422492318</v>
      </c>
      <c r="F471" s="84" t="s">
        <v>1565</v>
      </c>
      <c r="G471" s="84" t="b">
        <v>0</v>
      </c>
      <c r="H471" s="84" t="b">
        <v>0</v>
      </c>
      <c r="I471" s="84" t="b">
        <v>0</v>
      </c>
      <c r="J471" s="84" t="b">
        <v>0</v>
      </c>
      <c r="K471" s="84" t="b">
        <v>0</v>
      </c>
      <c r="L471" s="84" t="b">
        <v>0</v>
      </c>
    </row>
    <row r="472" spans="1:12" ht="15">
      <c r="A472" s="84" t="s">
        <v>1938</v>
      </c>
      <c r="B472" s="84" t="s">
        <v>1893</v>
      </c>
      <c r="C472" s="84">
        <v>2</v>
      </c>
      <c r="D472" s="122">
        <v>0.008028084985244955</v>
      </c>
      <c r="E472" s="122">
        <v>1.8303747831935504</v>
      </c>
      <c r="F472" s="84" t="s">
        <v>1565</v>
      </c>
      <c r="G472" s="84" t="b">
        <v>0</v>
      </c>
      <c r="H472" s="84" t="b">
        <v>0</v>
      </c>
      <c r="I472" s="84" t="b">
        <v>0</v>
      </c>
      <c r="J472" s="84" t="b">
        <v>1</v>
      </c>
      <c r="K472" s="84" t="b">
        <v>0</v>
      </c>
      <c r="L472" s="84" t="b">
        <v>0</v>
      </c>
    </row>
    <row r="473" spans="1:12" ht="15">
      <c r="A473" s="84" t="s">
        <v>1893</v>
      </c>
      <c r="B473" s="84" t="s">
        <v>1643</v>
      </c>
      <c r="C473" s="84">
        <v>2</v>
      </c>
      <c r="D473" s="122">
        <v>0.008028084985244955</v>
      </c>
      <c r="E473" s="122">
        <v>1.5293447875295694</v>
      </c>
      <c r="F473" s="84" t="s">
        <v>1565</v>
      </c>
      <c r="G473" s="84" t="b">
        <v>1</v>
      </c>
      <c r="H473" s="84" t="b">
        <v>0</v>
      </c>
      <c r="I473" s="84" t="b">
        <v>0</v>
      </c>
      <c r="J473" s="84" t="b">
        <v>0</v>
      </c>
      <c r="K473" s="84" t="b">
        <v>0</v>
      </c>
      <c r="L473" s="84" t="b">
        <v>0</v>
      </c>
    </row>
    <row r="474" spans="1:12" ht="15">
      <c r="A474" s="84" t="s">
        <v>1643</v>
      </c>
      <c r="B474" s="84" t="s">
        <v>1939</v>
      </c>
      <c r="C474" s="84">
        <v>2</v>
      </c>
      <c r="D474" s="122">
        <v>0.008028084985244955</v>
      </c>
      <c r="E474" s="122">
        <v>1.8303747831935504</v>
      </c>
      <c r="F474" s="84" t="s">
        <v>1565</v>
      </c>
      <c r="G474" s="84" t="b">
        <v>0</v>
      </c>
      <c r="H474" s="84" t="b">
        <v>0</v>
      </c>
      <c r="I474" s="84" t="b">
        <v>0</v>
      </c>
      <c r="J474" s="84" t="b">
        <v>1</v>
      </c>
      <c r="K474" s="84" t="b">
        <v>0</v>
      </c>
      <c r="L474" s="84" t="b">
        <v>0</v>
      </c>
    </row>
    <row r="475" spans="1:12" ht="15">
      <c r="A475" s="84" t="s">
        <v>1939</v>
      </c>
      <c r="B475" s="84" t="s">
        <v>1900</v>
      </c>
      <c r="C475" s="84">
        <v>2</v>
      </c>
      <c r="D475" s="122">
        <v>0.008028084985244955</v>
      </c>
      <c r="E475" s="122">
        <v>2.0064660422492318</v>
      </c>
      <c r="F475" s="84" t="s">
        <v>1565</v>
      </c>
      <c r="G475" s="84" t="b">
        <v>1</v>
      </c>
      <c r="H475" s="84" t="b">
        <v>0</v>
      </c>
      <c r="I475" s="84" t="b">
        <v>0</v>
      </c>
      <c r="J475" s="84" t="b">
        <v>0</v>
      </c>
      <c r="K475" s="84" t="b">
        <v>0</v>
      </c>
      <c r="L475" s="84" t="b">
        <v>0</v>
      </c>
    </row>
    <row r="476" spans="1:12" ht="15">
      <c r="A476" s="84" t="s">
        <v>1658</v>
      </c>
      <c r="B476" s="84" t="s">
        <v>1659</v>
      </c>
      <c r="C476" s="84">
        <v>2</v>
      </c>
      <c r="D476" s="122">
        <v>0.014684390032389328</v>
      </c>
      <c r="E476" s="122">
        <v>1.2671717284030137</v>
      </c>
      <c r="F476" s="84" t="s">
        <v>1566</v>
      </c>
      <c r="G476" s="84" t="b">
        <v>1</v>
      </c>
      <c r="H476" s="84" t="b">
        <v>0</v>
      </c>
      <c r="I476" s="84" t="b">
        <v>0</v>
      </c>
      <c r="J476" s="84" t="b">
        <v>0</v>
      </c>
      <c r="K476" s="84" t="b">
        <v>0</v>
      </c>
      <c r="L476" s="84" t="b">
        <v>0</v>
      </c>
    </row>
    <row r="477" spans="1:12" ht="15">
      <c r="A477" s="84" t="s">
        <v>1653</v>
      </c>
      <c r="B477" s="84" t="s">
        <v>1662</v>
      </c>
      <c r="C477" s="84">
        <v>3</v>
      </c>
      <c r="D477" s="122">
        <v>0.019713042069353273</v>
      </c>
      <c r="E477" s="122">
        <v>1.2130748253088512</v>
      </c>
      <c r="F477" s="84" t="s">
        <v>1567</v>
      </c>
      <c r="G477" s="84" t="b">
        <v>0</v>
      </c>
      <c r="H477" s="84" t="b">
        <v>0</v>
      </c>
      <c r="I477" s="84" t="b">
        <v>0</v>
      </c>
      <c r="J477" s="84" t="b">
        <v>0</v>
      </c>
      <c r="K477" s="84" t="b">
        <v>0</v>
      </c>
      <c r="L477" s="84" t="b">
        <v>0</v>
      </c>
    </row>
    <row r="478" spans="1:12" ht="15">
      <c r="A478" s="84" t="s">
        <v>1664</v>
      </c>
      <c r="B478" s="84" t="s">
        <v>1665</v>
      </c>
      <c r="C478" s="84">
        <v>3</v>
      </c>
      <c r="D478" s="122">
        <v>0.019713042069353273</v>
      </c>
      <c r="E478" s="122">
        <v>1.2130748253088512</v>
      </c>
      <c r="F478" s="84" t="s">
        <v>1567</v>
      </c>
      <c r="G478" s="84" t="b">
        <v>0</v>
      </c>
      <c r="H478" s="84" t="b">
        <v>0</v>
      </c>
      <c r="I478" s="84" t="b">
        <v>0</v>
      </c>
      <c r="J478" s="84" t="b">
        <v>0</v>
      </c>
      <c r="K478" s="84" t="b">
        <v>0</v>
      </c>
      <c r="L478" s="84" t="b">
        <v>0</v>
      </c>
    </row>
    <row r="479" spans="1:12" ht="15">
      <c r="A479" s="84" t="s">
        <v>1665</v>
      </c>
      <c r="B479" s="84" t="s">
        <v>232</v>
      </c>
      <c r="C479" s="84">
        <v>3</v>
      </c>
      <c r="D479" s="122">
        <v>0.019713042069353273</v>
      </c>
      <c r="E479" s="122">
        <v>1.0881360887005513</v>
      </c>
      <c r="F479" s="84" t="s">
        <v>1567</v>
      </c>
      <c r="G479" s="84" t="b">
        <v>0</v>
      </c>
      <c r="H479" s="84" t="b">
        <v>0</v>
      </c>
      <c r="I479" s="84" t="b">
        <v>0</v>
      </c>
      <c r="J479" s="84" t="b">
        <v>0</v>
      </c>
      <c r="K479" s="84" t="b">
        <v>0</v>
      </c>
      <c r="L479" s="84" t="b">
        <v>0</v>
      </c>
    </row>
    <row r="480" spans="1:12" ht="15">
      <c r="A480" s="84" t="s">
        <v>1666</v>
      </c>
      <c r="B480" s="84" t="s">
        <v>1653</v>
      </c>
      <c r="C480" s="84">
        <v>2</v>
      </c>
      <c r="D480" s="122">
        <v>0.019431001583938415</v>
      </c>
      <c r="E480" s="122">
        <v>1.0881360887005513</v>
      </c>
      <c r="F480" s="84" t="s">
        <v>1567</v>
      </c>
      <c r="G480" s="84" t="b">
        <v>1</v>
      </c>
      <c r="H480" s="84" t="b">
        <v>0</v>
      </c>
      <c r="I480" s="84" t="b">
        <v>0</v>
      </c>
      <c r="J480" s="84" t="b">
        <v>0</v>
      </c>
      <c r="K480" s="84" t="b">
        <v>0</v>
      </c>
      <c r="L480" s="84" t="b">
        <v>0</v>
      </c>
    </row>
    <row r="481" spans="1:12" ht="15">
      <c r="A481" s="84" t="s">
        <v>1662</v>
      </c>
      <c r="B481" s="84" t="s">
        <v>1663</v>
      </c>
      <c r="C481" s="84">
        <v>2</v>
      </c>
      <c r="D481" s="122">
        <v>0.019431001583938415</v>
      </c>
      <c r="E481" s="122">
        <v>1.03698356625317</v>
      </c>
      <c r="F481" s="84" t="s">
        <v>1567</v>
      </c>
      <c r="G481" s="84" t="b">
        <v>0</v>
      </c>
      <c r="H481" s="84" t="b">
        <v>0</v>
      </c>
      <c r="I481" s="84" t="b">
        <v>0</v>
      </c>
      <c r="J481" s="84" t="b">
        <v>0</v>
      </c>
      <c r="K481" s="84" t="b">
        <v>0</v>
      </c>
      <c r="L481"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1562</v>
      </c>
      <c r="BB2" s="13" t="s">
        <v>1574</v>
      </c>
      <c r="BC2" s="13" t="s">
        <v>1575</v>
      </c>
      <c r="BD2" s="117" t="s">
        <v>2055</v>
      </c>
      <c r="BE2" s="117" t="s">
        <v>2056</v>
      </c>
      <c r="BF2" s="117" t="s">
        <v>2057</v>
      </c>
      <c r="BG2" s="117" t="s">
        <v>2058</v>
      </c>
      <c r="BH2" s="117" t="s">
        <v>2059</v>
      </c>
      <c r="BI2" s="117" t="s">
        <v>2060</v>
      </c>
      <c r="BJ2" s="117" t="s">
        <v>2061</v>
      </c>
      <c r="BK2" s="117" t="s">
        <v>2062</v>
      </c>
      <c r="BL2" s="117" t="s">
        <v>2063</v>
      </c>
    </row>
    <row r="3" spans="1:64" ht="15" customHeight="1">
      <c r="A3" s="64" t="s">
        <v>212</v>
      </c>
      <c r="B3" s="64" t="s">
        <v>212</v>
      </c>
      <c r="C3" s="65"/>
      <c r="D3" s="66"/>
      <c r="E3" s="67"/>
      <c r="F3" s="68"/>
      <c r="G3" s="65"/>
      <c r="H3" s="69"/>
      <c r="I3" s="70"/>
      <c r="J3" s="70"/>
      <c r="K3" s="34" t="s">
        <v>65</v>
      </c>
      <c r="L3" s="71">
        <v>3</v>
      </c>
      <c r="M3" s="71"/>
      <c r="N3" s="72"/>
      <c r="O3" s="78" t="s">
        <v>176</v>
      </c>
      <c r="P3" s="80">
        <v>43475.73386574074</v>
      </c>
      <c r="Q3" s="78" t="s">
        <v>307</v>
      </c>
      <c r="R3" s="82" t="s">
        <v>408</v>
      </c>
      <c r="S3" s="78" t="s">
        <v>453</v>
      </c>
      <c r="T3" s="78"/>
      <c r="U3" s="78"/>
      <c r="V3" s="82" t="s">
        <v>511</v>
      </c>
      <c r="W3" s="80">
        <v>43475.73386574074</v>
      </c>
      <c r="X3" s="82" t="s">
        <v>540</v>
      </c>
      <c r="Y3" s="78"/>
      <c r="Z3" s="78"/>
      <c r="AA3" s="84" t="s">
        <v>652</v>
      </c>
      <c r="AB3" s="78"/>
      <c r="AC3" s="78" t="b">
        <v>0</v>
      </c>
      <c r="AD3" s="78">
        <v>0</v>
      </c>
      <c r="AE3" s="84" t="s">
        <v>775</v>
      </c>
      <c r="AF3" s="78" t="b">
        <v>0</v>
      </c>
      <c r="AG3" s="78" t="s">
        <v>788</v>
      </c>
      <c r="AH3" s="78"/>
      <c r="AI3" s="84" t="s">
        <v>775</v>
      </c>
      <c r="AJ3" s="78" t="b">
        <v>0</v>
      </c>
      <c r="AK3" s="78">
        <v>0</v>
      </c>
      <c r="AL3" s="84" t="s">
        <v>775</v>
      </c>
      <c r="AM3" s="78" t="s">
        <v>801</v>
      </c>
      <c r="AN3" s="78" t="b">
        <v>0</v>
      </c>
      <c r="AO3" s="84" t="s">
        <v>652</v>
      </c>
      <c r="AP3" s="78" t="s">
        <v>176</v>
      </c>
      <c r="AQ3" s="78">
        <v>0</v>
      </c>
      <c r="AR3" s="78">
        <v>0</v>
      </c>
      <c r="AS3" s="78"/>
      <c r="AT3" s="78"/>
      <c r="AU3" s="78"/>
      <c r="AV3" s="78"/>
      <c r="AW3" s="78"/>
      <c r="AX3" s="78"/>
      <c r="AY3" s="78"/>
      <c r="AZ3" s="78"/>
      <c r="BA3">
        <v>1</v>
      </c>
      <c r="BB3" s="78" t="str">
        <f>REPLACE(INDEX(GroupVertices[Group],MATCH(Edges24[[#This Row],[Vertex 1]],GroupVertices[Vertex],0)),1,1,"")</f>
        <v>5</v>
      </c>
      <c r="BC3" s="78" t="str">
        <f>REPLACE(INDEX(GroupVertices[Group],MATCH(Edges24[[#This Row],[Vertex 2]],GroupVertices[Vertex],0)),1,1,"")</f>
        <v>5</v>
      </c>
      <c r="BD3" s="48">
        <v>1</v>
      </c>
      <c r="BE3" s="49">
        <v>7.142857142857143</v>
      </c>
      <c r="BF3" s="48">
        <v>0</v>
      </c>
      <c r="BG3" s="49">
        <v>0</v>
      </c>
      <c r="BH3" s="48">
        <v>0</v>
      </c>
      <c r="BI3" s="49">
        <v>0</v>
      </c>
      <c r="BJ3" s="48">
        <v>13</v>
      </c>
      <c r="BK3" s="49">
        <v>92.85714285714286</v>
      </c>
      <c r="BL3" s="48">
        <v>14</v>
      </c>
    </row>
    <row r="4" spans="1:64" ht="15" customHeight="1">
      <c r="A4" s="64" t="s">
        <v>213</v>
      </c>
      <c r="B4" s="64" t="s">
        <v>213</v>
      </c>
      <c r="C4" s="65"/>
      <c r="D4" s="66"/>
      <c r="E4" s="67"/>
      <c r="F4" s="68"/>
      <c r="G4" s="65"/>
      <c r="H4" s="69"/>
      <c r="I4" s="70"/>
      <c r="J4" s="70"/>
      <c r="K4" s="34" t="s">
        <v>65</v>
      </c>
      <c r="L4" s="77">
        <v>4</v>
      </c>
      <c r="M4" s="77"/>
      <c r="N4" s="72"/>
      <c r="O4" s="79" t="s">
        <v>176</v>
      </c>
      <c r="P4" s="81">
        <v>43476.374340277776</v>
      </c>
      <c r="Q4" s="79" t="s">
        <v>308</v>
      </c>
      <c r="R4" s="83" t="s">
        <v>409</v>
      </c>
      <c r="S4" s="79" t="s">
        <v>454</v>
      </c>
      <c r="T4" s="79"/>
      <c r="U4" s="79"/>
      <c r="V4" s="83" t="s">
        <v>512</v>
      </c>
      <c r="W4" s="81">
        <v>43476.374340277776</v>
      </c>
      <c r="X4" s="83" t="s">
        <v>541</v>
      </c>
      <c r="Y4" s="79"/>
      <c r="Z4" s="79"/>
      <c r="AA4" s="85" t="s">
        <v>653</v>
      </c>
      <c r="AB4" s="79"/>
      <c r="AC4" s="79" t="b">
        <v>0</v>
      </c>
      <c r="AD4" s="79">
        <v>0</v>
      </c>
      <c r="AE4" s="85" t="s">
        <v>775</v>
      </c>
      <c r="AF4" s="79" t="b">
        <v>0</v>
      </c>
      <c r="AG4" s="79" t="s">
        <v>788</v>
      </c>
      <c r="AH4" s="79"/>
      <c r="AI4" s="85" t="s">
        <v>775</v>
      </c>
      <c r="AJ4" s="79" t="b">
        <v>0</v>
      </c>
      <c r="AK4" s="79">
        <v>0</v>
      </c>
      <c r="AL4" s="85" t="s">
        <v>775</v>
      </c>
      <c r="AM4" s="79" t="s">
        <v>801</v>
      </c>
      <c r="AN4" s="79" t="b">
        <v>0</v>
      </c>
      <c r="AO4" s="85" t="s">
        <v>653</v>
      </c>
      <c r="AP4" s="79" t="s">
        <v>176</v>
      </c>
      <c r="AQ4" s="79">
        <v>0</v>
      </c>
      <c r="AR4" s="79">
        <v>0</v>
      </c>
      <c r="AS4" s="79"/>
      <c r="AT4" s="79"/>
      <c r="AU4" s="79"/>
      <c r="AV4" s="79"/>
      <c r="AW4" s="79"/>
      <c r="AX4" s="79"/>
      <c r="AY4" s="79"/>
      <c r="AZ4" s="79"/>
      <c r="BA4">
        <v>1</v>
      </c>
      <c r="BB4" s="78" t="str">
        <f>REPLACE(INDEX(GroupVertices[Group],MATCH(Edges24[[#This Row],[Vertex 1]],GroupVertices[Vertex],0)),1,1,"")</f>
        <v>5</v>
      </c>
      <c r="BC4" s="78" t="str">
        <f>REPLACE(INDEX(GroupVertices[Group],MATCH(Edges24[[#This Row],[Vertex 2]],GroupVertices[Vertex],0)),1,1,"")</f>
        <v>5</v>
      </c>
      <c r="BD4" s="48">
        <v>1</v>
      </c>
      <c r="BE4" s="49">
        <v>9.090909090909092</v>
      </c>
      <c r="BF4" s="48">
        <v>0</v>
      </c>
      <c r="BG4" s="49">
        <v>0</v>
      </c>
      <c r="BH4" s="48">
        <v>0</v>
      </c>
      <c r="BI4" s="49">
        <v>0</v>
      </c>
      <c r="BJ4" s="48">
        <v>10</v>
      </c>
      <c r="BK4" s="49">
        <v>90.9090909090909</v>
      </c>
      <c r="BL4" s="48">
        <v>11</v>
      </c>
    </row>
    <row r="5" spans="1:64" ht="15">
      <c r="A5" s="64" t="s">
        <v>214</v>
      </c>
      <c r="B5" s="64" t="s">
        <v>214</v>
      </c>
      <c r="C5" s="65"/>
      <c r="D5" s="66"/>
      <c r="E5" s="67"/>
      <c r="F5" s="68"/>
      <c r="G5" s="65"/>
      <c r="H5" s="69"/>
      <c r="I5" s="70"/>
      <c r="J5" s="70"/>
      <c r="K5" s="34" t="s">
        <v>65</v>
      </c>
      <c r="L5" s="77">
        <v>5</v>
      </c>
      <c r="M5" s="77"/>
      <c r="N5" s="72"/>
      <c r="O5" s="79" t="s">
        <v>176</v>
      </c>
      <c r="P5" s="81">
        <v>43476.66539351852</v>
      </c>
      <c r="Q5" s="79" t="s">
        <v>309</v>
      </c>
      <c r="R5" s="83" t="s">
        <v>410</v>
      </c>
      <c r="S5" s="79" t="s">
        <v>455</v>
      </c>
      <c r="T5" s="79"/>
      <c r="U5" s="79"/>
      <c r="V5" s="83" t="s">
        <v>513</v>
      </c>
      <c r="W5" s="81">
        <v>43476.66539351852</v>
      </c>
      <c r="X5" s="83" t="s">
        <v>542</v>
      </c>
      <c r="Y5" s="79"/>
      <c r="Z5" s="79"/>
      <c r="AA5" s="85" t="s">
        <v>654</v>
      </c>
      <c r="AB5" s="79"/>
      <c r="AC5" s="79" t="b">
        <v>0</v>
      </c>
      <c r="AD5" s="79">
        <v>0</v>
      </c>
      <c r="AE5" s="85" t="s">
        <v>775</v>
      </c>
      <c r="AF5" s="79" t="b">
        <v>0</v>
      </c>
      <c r="AG5" s="79" t="s">
        <v>788</v>
      </c>
      <c r="AH5" s="79"/>
      <c r="AI5" s="85" t="s">
        <v>775</v>
      </c>
      <c r="AJ5" s="79" t="b">
        <v>0</v>
      </c>
      <c r="AK5" s="79">
        <v>0</v>
      </c>
      <c r="AL5" s="85" t="s">
        <v>775</v>
      </c>
      <c r="AM5" s="79" t="s">
        <v>802</v>
      </c>
      <c r="AN5" s="79" t="b">
        <v>0</v>
      </c>
      <c r="AO5" s="85" t="s">
        <v>654</v>
      </c>
      <c r="AP5" s="79" t="s">
        <v>176</v>
      </c>
      <c r="AQ5" s="79">
        <v>0</v>
      </c>
      <c r="AR5" s="79">
        <v>0</v>
      </c>
      <c r="AS5" s="79"/>
      <c r="AT5" s="79"/>
      <c r="AU5" s="79"/>
      <c r="AV5" s="79"/>
      <c r="AW5" s="79"/>
      <c r="AX5" s="79"/>
      <c r="AY5" s="79"/>
      <c r="AZ5" s="79"/>
      <c r="BA5">
        <v>1</v>
      </c>
      <c r="BB5" s="78" t="str">
        <f>REPLACE(INDEX(GroupVertices[Group],MATCH(Edges24[[#This Row],[Vertex 1]],GroupVertices[Vertex],0)),1,1,"")</f>
        <v>5</v>
      </c>
      <c r="BC5" s="78" t="str">
        <f>REPLACE(INDEX(GroupVertices[Group],MATCH(Edges24[[#This Row],[Vertex 2]],GroupVertices[Vertex],0)),1,1,"")</f>
        <v>5</v>
      </c>
      <c r="BD5" s="48">
        <v>0</v>
      </c>
      <c r="BE5" s="49">
        <v>0</v>
      </c>
      <c r="BF5" s="48">
        <v>0</v>
      </c>
      <c r="BG5" s="49">
        <v>0</v>
      </c>
      <c r="BH5" s="48">
        <v>0</v>
      </c>
      <c r="BI5" s="49">
        <v>0</v>
      </c>
      <c r="BJ5" s="48">
        <v>9</v>
      </c>
      <c r="BK5" s="49">
        <v>100</v>
      </c>
      <c r="BL5" s="48">
        <v>9</v>
      </c>
    </row>
    <row r="6" spans="1:64" ht="15">
      <c r="A6" s="64" t="s">
        <v>215</v>
      </c>
      <c r="B6" s="64" t="s">
        <v>215</v>
      </c>
      <c r="C6" s="65"/>
      <c r="D6" s="66"/>
      <c r="E6" s="67"/>
      <c r="F6" s="68"/>
      <c r="G6" s="65"/>
      <c r="H6" s="69"/>
      <c r="I6" s="70"/>
      <c r="J6" s="70"/>
      <c r="K6" s="34" t="s">
        <v>65</v>
      </c>
      <c r="L6" s="77">
        <v>6</v>
      </c>
      <c r="M6" s="77"/>
      <c r="N6" s="72"/>
      <c r="O6" s="79" t="s">
        <v>176</v>
      </c>
      <c r="P6" s="81">
        <v>43478.45386574074</v>
      </c>
      <c r="Q6" s="79" t="s">
        <v>310</v>
      </c>
      <c r="R6" s="79"/>
      <c r="S6" s="79"/>
      <c r="T6" s="79" t="s">
        <v>463</v>
      </c>
      <c r="U6" s="79"/>
      <c r="V6" s="83" t="s">
        <v>514</v>
      </c>
      <c r="W6" s="81">
        <v>43478.45386574074</v>
      </c>
      <c r="X6" s="83" t="s">
        <v>543</v>
      </c>
      <c r="Y6" s="79"/>
      <c r="Z6" s="79"/>
      <c r="AA6" s="85" t="s">
        <v>655</v>
      </c>
      <c r="AB6" s="79"/>
      <c r="AC6" s="79" t="b">
        <v>0</v>
      </c>
      <c r="AD6" s="79">
        <v>0</v>
      </c>
      <c r="AE6" s="85" t="s">
        <v>775</v>
      </c>
      <c r="AF6" s="79" t="b">
        <v>0</v>
      </c>
      <c r="AG6" s="79" t="s">
        <v>788</v>
      </c>
      <c r="AH6" s="79"/>
      <c r="AI6" s="85" t="s">
        <v>775</v>
      </c>
      <c r="AJ6" s="79" t="b">
        <v>0</v>
      </c>
      <c r="AK6" s="79">
        <v>0</v>
      </c>
      <c r="AL6" s="85" t="s">
        <v>775</v>
      </c>
      <c r="AM6" s="79" t="s">
        <v>802</v>
      </c>
      <c r="AN6" s="79" t="b">
        <v>0</v>
      </c>
      <c r="AO6" s="85" t="s">
        <v>655</v>
      </c>
      <c r="AP6" s="79" t="s">
        <v>176</v>
      </c>
      <c r="AQ6" s="79">
        <v>0</v>
      </c>
      <c r="AR6" s="79">
        <v>0</v>
      </c>
      <c r="AS6" s="79"/>
      <c r="AT6" s="79"/>
      <c r="AU6" s="79"/>
      <c r="AV6" s="79"/>
      <c r="AW6" s="79"/>
      <c r="AX6" s="79"/>
      <c r="AY6" s="79"/>
      <c r="AZ6" s="79"/>
      <c r="BA6">
        <v>1</v>
      </c>
      <c r="BB6" s="78" t="str">
        <f>REPLACE(INDEX(GroupVertices[Group],MATCH(Edges24[[#This Row],[Vertex 1]],GroupVertices[Vertex],0)),1,1,"")</f>
        <v>5</v>
      </c>
      <c r="BC6" s="78" t="str">
        <f>REPLACE(INDEX(GroupVertices[Group],MATCH(Edges24[[#This Row],[Vertex 2]],GroupVertices[Vertex],0)),1,1,"")</f>
        <v>5</v>
      </c>
      <c r="BD6" s="48">
        <v>0</v>
      </c>
      <c r="BE6" s="49">
        <v>0</v>
      </c>
      <c r="BF6" s="48">
        <v>0</v>
      </c>
      <c r="BG6" s="49">
        <v>0</v>
      </c>
      <c r="BH6" s="48">
        <v>0</v>
      </c>
      <c r="BI6" s="49">
        <v>0</v>
      </c>
      <c r="BJ6" s="48">
        <v>6</v>
      </c>
      <c r="BK6" s="49">
        <v>100</v>
      </c>
      <c r="BL6" s="48">
        <v>6</v>
      </c>
    </row>
    <row r="7" spans="1:64" ht="15">
      <c r="A7" s="64" t="s">
        <v>216</v>
      </c>
      <c r="B7" s="64" t="s">
        <v>216</v>
      </c>
      <c r="C7" s="65"/>
      <c r="D7" s="66"/>
      <c r="E7" s="67"/>
      <c r="F7" s="68"/>
      <c r="G7" s="65"/>
      <c r="H7" s="69"/>
      <c r="I7" s="70"/>
      <c r="J7" s="70"/>
      <c r="K7" s="34" t="s">
        <v>65</v>
      </c>
      <c r="L7" s="77">
        <v>7</v>
      </c>
      <c r="M7" s="77"/>
      <c r="N7" s="72"/>
      <c r="O7" s="79" t="s">
        <v>176</v>
      </c>
      <c r="P7" s="81">
        <v>43479.745844907404</v>
      </c>
      <c r="Q7" s="79" t="s">
        <v>311</v>
      </c>
      <c r="R7" s="83" t="s">
        <v>411</v>
      </c>
      <c r="S7" s="79" t="s">
        <v>456</v>
      </c>
      <c r="T7" s="79" t="s">
        <v>464</v>
      </c>
      <c r="U7" s="79"/>
      <c r="V7" s="83" t="s">
        <v>515</v>
      </c>
      <c r="W7" s="81">
        <v>43479.745844907404</v>
      </c>
      <c r="X7" s="83" t="s">
        <v>544</v>
      </c>
      <c r="Y7" s="79"/>
      <c r="Z7" s="79"/>
      <c r="AA7" s="85" t="s">
        <v>656</v>
      </c>
      <c r="AB7" s="79"/>
      <c r="AC7" s="79" t="b">
        <v>0</v>
      </c>
      <c r="AD7" s="79">
        <v>0</v>
      </c>
      <c r="AE7" s="85" t="s">
        <v>775</v>
      </c>
      <c r="AF7" s="79" t="b">
        <v>0</v>
      </c>
      <c r="AG7" s="79" t="s">
        <v>788</v>
      </c>
      <c r="AH7" s="79"/>
      <c r="AI7" s="85" t="s">
        <v>775</v>
      </c>
      <c r="AJ7" s="79" t="b">
        <v>0</v>
      </c>
      <c r="AK7" s="79">
        <v>0</v>
      </c>
      <c r="AL7" s="85" t="s">
        <v>775</v>
      </c>
      <c r="AM7" s="79" t="s">
        <v>803</v>
      </c>
      <c r="AN7" s="79" t="b">
        <v>1</v>
      </c>
      <c r="AO7" s="85" t="s">
        <v>656</v>
      </c>
      <c r="AP7" s="79" t="s">
        <v>176</v>
      </c>
      <c r="AQ7" s="79">
        <v>0</v>
      </c>
      <c r="AR7" s="79">
        <v>0</v>
      </c>
      <c r="AS7" s="79"/>
      <c r="AT7" s="79"/>
      <c r="AU7" s="79"/>
      <c r="AV7" s="79"/>
      <c r="AW7" s="79"/>
      <c r="AX7" s="79"/>
      <c r="AY7" s="79"/>
      <c r="AZ7" s="79"/>
      <c r="BA7">
        <v>1</v>
      </c>
      <c r="BB7" s="78" t="str">
        <f>REPLACE(INDEX(GroupVertices[Group],MATCH(Edges24[[#This Row],[Vertex 1]],GroupVertices[Vertex],0)),1,1,"")</f>
        <v>5</v>
      </c>
      <c r="BC7" s="78" t="str">
        <f>REPLACE(INDEX(GroupVertices[Group],MATCH(Edges24[[#This Row],[Vertex 2]],GroupVertices[Vertex],0)),1,1,"")</f>
        <v>5</v>
      </c>
      <c r="BD7" s="48">
        <v>1</v>
      </c>
      <c r="BE7" s="49">
        <v>6.25</v>
      </c>
      <c r="BF7" s="48">
        <v>0</v>
      </c>
      <c r="BG7" s="49">
        <v>0</v>
      </c>
      <c r="BH7" s="48">
        <v>0</v>
      </c>
      <c r="BI7" s="49">
        <v>0</v>
      </c>
      <c r="BJ7" s="48">
        <v>15</v>
      </c>
      <c r="BK7" s="49">
        <v>93.75</v>
      </c>
      <c r="BL7" s="48">
        <v>16</v>
      </c>
    </row>
    <row r="8" spans="1:64" ht="15">
      <c r="A8" s="64" t="s">
        <v>217</v>
      </c>
      <c r="B8" s="64" t="s">
        <v>243</v>
      </c>
      <c r="C8" s="65"/>
      <c r="D8" s="66"/>
      <c r="E8" s="67"/>
      <c r="F8" s="68"/>
      <c r="G8" s="65"/>
      <c r="H8" s="69"/>
      <c r="I8" s="70"/>
      <c r="J8" s="70"/>
      <c r="K8" s="34" t="s">
        <v>65</v>
      </c>
      <c r="L8" s="77">
        <v>8</v>
      </c>
      <c r="M8" s="77"/>
      <c r="N8" s="72"/>
      <c r="O8" s="79" t="s">
        <v>305</v>
      </c>
      <c r="P8" s="81">
        <v>43480.08715277778</v>
      </c>
      <c r="Q8" s="79" t="s">
        <v>312</v>
      </c>
      <c r="R8" s="79"/>
      <c r="S8" s="79"/>
      <c r="T8" s="79"/>
      <c r="U8" s="79"/>
      <c r="V8" s="83" t="s">
        <v>516</v>
      </c>
      <c r="W8" s="81">
        <v>43480.08715277778</v>
      </c>
      <c r="X8" s="83" t="s">
        <v>545</v>
      </c>
      <c r="Y8" s="79"/>
      <c r="Z8" s="79"/>
      <c r="AA8" s="85" t="s">
        <v>657</v>
      </c>
      <c r="AB8" s="85" t="s">
        <v>737</v>
      </c>
      <c r="AC8" s="79" t="b">
        <v>0</v>
      </c>
      <c r="AD8" s="79">
        <v>0</v>
      </c>
      <c r="AE8" s="85" t="s">
        <v>776</v>
      </c>
      <c r="AF8" s="79" t="b">
        <v>0</v>
      </c>
      <c r="AG8" s="79" t="s">
        <v>788</v>
      </c>
      <c r="AH8" s="79"/>
      <c r="AI8" s="85" t="s">
        <v>775</v>
      </c>
      <c r="AJ8" s="79" t="b">
        <v>0</v>
      </c>
      <c r="AK8" s="79">
        <v>0</v>
      </c>
      <c r="AL8" s="85" t="s">
        <v>775</v>
      </c>
      <c r="AM8" s="79" t="s">
        <v>804</v>
      </c>
      <c r="AN8" s="79" t="b">
        <v>0</v>
      </c>
      <c r="AO8" s="85" t="s">
        <v>737</v>
      </c>
      <c r="AP8" s="79" t="s">
        <v>176</v>
      </c>
      <c r="AQ8" s="79">
        <v>0</v>
      </c>
      <c r="AR8" s="79">
        <v>0</v>
      </c>
      <c r="AS8" s="79"/>
      <c r="AT8" s="79"/>
      <c r="AU8" s="79"/>
      <c r="AV8" s="79"/>
      <c r="AW8" s="79"/>
      <c r="AX8" s="79"/>
      <c r="AY8" s="79"/>
      <c r="AZ8" s="79"/>
      <c r="BA8">
        <v>1</v>
      </c>
      <c r="BB8" s="78" t="str">
        <f>REPLACE(INDEX(GroupVertices[Group],MATCH(Edges24[[#This Row],[Vertex 1]],GroupVertices[Vertex],0)),1,1,"")</f>
        <v>3</v>
      </c>
      <c r="BC8" s="78" t="str">
        <f>REPLACE(INDEX(GroupVertices[Group],MATCH(Edges24[[#This Row],[Vertex 2]],GroupVertices[Vertex],0)),1,1,"")</f>
        <v>3</v>
      </c>
      <c r="BD8" s="48"/>
      <c r="BE8" s="49"/>
      <c r="BF8" s="48"/>
      <c r="BG8" s="49"/>
      <c r="BH8" s="48"/>
      <c r="BI8" s="49"/>
      <c r="BJ8" s="48"/>
      <c r="BK8" s="49"/>
      <c r="BL8" s="48"/>
    </row>
    <row r="9" spans="1:64" ht="15">
      <c r="A9" s="64" t="s">
        <v>218</v>
      </c>
      <c r="B9" s="64" t="s">
        <v>218</v>
      </c>
      <c r="C9" s="65"/>
      <c r="D9" s="66"/>
      <c r="E9" s="67"/>
      <c r="F9" s="68"/>
      <c r="G9" s="65"/>
      <c r="H9" s="69"/>
      <c r="I9" s="70"/>
      <c r="J9" s="70"/>
      <c r="K9" s="34" t="s">
        <v>65</v>
      </c>
      <c r="L9" s="77">
        <v>10</v>
      </c>
      <c r="M9" s="77"/>
      <c r="N9" s="72"/>
      <c r="O9" s="79" t="s">
        <v>176</v>
      </c>
      <c r="P9" s="81">
        <v>43480.579375</v>
      </c>
      <c r="Q9" s="79" t="s">
        <v>313</v>
      </c>
      <c r="R9" s="79" t="s">
        <v>412</v>
      </c>
      <c r="S9" s="79" t="s">
        <v>457</v>
      </c>
      <c r="T9" s="79"/>
      <c r="U9" s="79"/>
      <c r="V9" s="83" t="s">
        <v>517</v>
      </c>
      <c r="W9" s="81">
        <v>43480.579375</v>
      </c>
      <c r="X9" s="83" t="s">
        <v>546</v>
      </c>
      <c r="Y9" s="79"/>
      <c r="Z9" s="79"/>
      <c r="AA9" s="85" t="s">
        <v>658</v>
      </c>
      <c r="AB9" s="79"/>
      <c r="AC9" s="79" t="b">
        <v>0</v>
      </c>
      <c r="AD9" s="79">
        <v>0</v>
      </c>
      <c r="AE9" s="85" t="s">
        <v>775</v>
      </c>
      <c r="AF9" s="79" t="b">
        <v>1</v>
      </c>
      <c r="AG9" s="79" t="s">
        <v>788</v>
      </c>
      <c r="AH9" s="79"/>
      <c r="AI9" s="85" t="s">
        <v>744</v>
      </c>
      <c r="AJ9" s="79" t="b">
        <v>0</v>
      </c>
      <c r="AK9" s="79">
        <v>0</v>
      </c>
      <c r="AL9" s="85" t="s">
        <v>775</v>
      </c>
      <c r="AM9" s="79" t="s">
        <v>802</v>
      </c>
      <c r="AN9" s="79" t="b">
        <v>0</v>
      </c>
      <c r="AO9" s="85" t="s">
        <v>658</v>
      </c>
      <c r="AP9" s="79" t="s">
        <v>176</v>
      </c>
      <c r="AQ9" s="79">
        <v>0</v>
      </c>
      <c r="AR9" s="79">
        <v>0</v>
      </c>
      <c r="AS9" s="79"/>
      <c r="AT9" s="79"/>
      <c r="AU9" s="79"/>
      <c r="AV9" s="79"/>
      <c r="AW9" s="79"/>
      <c r="AX9" s="79"/>
      <c r="AY9" s="79"/>
      <c r="AZ9" s="79"/>
      <c r="BA9">
        <v>1</v>
      </c>
      <c r="BB9" s="78" t="str">
        <f>REPLACE(INDEX(GroupVertices[Group],MATCH(Edges24[[#This Row],[Vertex 1]],GroupVertices[Vertex],0)),1,1,"")</f>
        <v>5</v>
      </c>
      <c r="BC9" s="78" t="str">
        <f>REPLACE(INDEX(GroupVertices[Group],MATCH(Edges24[[#This Row],[Vertex 2]],GroupVertices[Vertex],0)),1,1,"")</f>
        <v>5</v>
      </c>
      <c r="BD9" s="48">
        <v>0</v>
      </c>
      <c r="BE9" s="49">
        <v>0</v>
      </c>
      <c r="BF9" s="48">
        <v>0</v>
      </c>
      <c r="BG9" s="49">
        <v>0</v>
      </c>
      <c r="BH9" s="48">
        <v>0</v>
      </c>
      <c r="BI9" s="49">
        <v>0</v>
      </c>
      <c r="BJ9" s="48">
        <v>6</v>
      </c>
      <c r="BK9" s="49">
        <v>100</v>
      </c>
      <c r="BL9" s="48">
        <v>6</v>
      </c>
    </row>
    <row r="10" spans="1:64" ht="15">
      <c r="A10" s="64" t="s">
        <v>219</v>
      </c>
      <c r="B10" s="64" t="s">
        <v>243</v>
      </c>
      <c r="C10" s="65"/>
      <c r="D10" s="66"/>
      <c r="E10" s="67"/>
      <c r="F10" s="68"/>
      <c r="G10" s="65"/>
      <c r="H10" s="69"/>
      <c r="I10" s="70"/>
      <c r="J10" s="70"/>
      <c r="K10" s="34" t="s">
        <v>65</v>
      </c>
      <c r="L10" s="77">
        <v>11</v>
      </c>
      <c r="M10" s="77"/>
      <c r="N10" s="72"/>
      <c r="O10" s="79" t="s">
        <v>305</v>
      </c>
      <c r="P10" s="81">
        <v>43480.58244212963</v>
      </c>
      <c r="Q10" s="79" t="s">
        <v>314</v>
      </c>
      <c r="R10" s="79"/>
      <c r="S10" s="79"/>
      <c r="T10" s="79"/>
      <c r="U10" s="79"/>
      <c r="V10" s="83" t="s">
        <v>518</v>
      </c>
      <c r="W10" s="81">
        <v>43480.58244212963</v>
      </c>
      <c r="X10" s="83" t="s">
        <v>547</v>
      </c>
      <c r="Y10" s="79"/>
      <c r="Z10" s="79"/>
      <c r="AA10" s="85" t="s">
        <v>659</v>
      </c>
      <c r="AB10" s="79"/>
      <c r="AC10" s="79" t="b">
        <v>0</v>
      </c>
      <c r="AD10" s="79">
        <v>0</v>
      </c>
      <c r="AE10" s="85" t="s">
        <v>775</v>
      </c>
      <c r="AF10" s="79" t="b">
        <v>0</v>
      </c>
      <c r="AG10" s="79" t="s">
        <v>788</v>
      </c>
      <c r="AH10" s="79"/>
      <c r="AI10" s="85" t="s">
        <v>775</v>
      </c>
      <c r="AJ10" s="79" t="b">
        <v>0</v>
      </c>
      <c r="AK10" s="79">
        <v>0</v>
      </c>
      <c r="AL10" s="85" t="s">
        <v>696</v>
      </c>
      <c r="AM10" s="79" t="s">
        <v>804</v>
      </c>
      <c r="AN10" s="79" t="b">
        <v>0</v>
      </c>
      <c r="AO10" s="85" t="s">
        <v>696</v>
      </c>
      <c r="AP10" s="79" t="s">
        <v>176</v>
      </c>
      <c r="AQ10" s="79">
        <v>0</v>
      </c>
      <c r="AR10" s="79">
        <v>0</v>
      </c>
      <c r="AS10" s="79"/>
      <c r="AT10" s="79"/>
      <c r="AU10" s="79"/>
      <c r="AV10" s="79"/>
      <c r="AW10" s="79"/>
      <c r="AX10" s="79"/>
      <c r="AY10" s="79"/>
      <c r="AZ10" s="79"/>
      <c r="BA10">
        <v>1</v>
      </c>
      <c r="BB10" s="78" t="str">
        <f>REPLACE(INDEX(GroupVertices[Group],MATCH(Edges24[[#This Row],[Vertex 1]],GroupVertices[Vertex],0)),1,1,"")</f>
        <v>3</v>
      </c>
      <c r="BC10" s="78" t="str">
        <f>REPLACE(INDEX(GroupVertices[Group],MATCH(Edges24[[#This Row],[Vertex 2]],GroupVertices[Vertex],0)),1,1,"")</f>
        <v>3</v>
      </c>
      <c r="BD10" s="48"/>
      <c r="BE10" s="49"/>
      <c r="BF10" s="48"/>
      <c r="BG10" s="49"/>
      <c r="BH10" s="48"/>
      <c r="BI10" s="49"/>
      <c r="BJ10" s="48"/>
      <c r="BK10" s="49"/>
      <c r="BL10" s="48"/>
    </row>
    <row r="11" spans="1:64" ht="15">
      <c r="A11" s="64" t="s">
        <v>220</v>
      </c>
      <c r="B11" s="64" t="s">
        <v>222</v>
      </c>
      <c r="C11" s="65"/>
      <c r="D11" s="66"/>
      <c r="E11" s="67"/>
      <c r="F11" s="68"/>
      <c r="G11" s="65"/>
      <c r="H11" s="69"/>
      <c r="I11" s="70"/>
      <c r="J11" s="70"/>
      <c r="K11" s="34" t="s">
        <v>65</v>
      </c>
      <c r="L11" s="77">
        <v>13</v>
      </c>
      <c r="M11" s="77"/>
      <c r="N11" s="72"/>
      <c r="O11" s="79" t="s">
        <v>305</v>
      </c>
      <c r="P11" s="81">
        <v>43480.653125</v>
      </c>
      <c r="Q11" s="79" t="s">
        <v>315</v>
      </c>
      <c r="R11" s="79"/>
      <c r="S11" s="79"/>
      <c r="T11" s="79"/>
      <c r="U11" s="79"/>
      <c r="V11" s="83" t="s">
        <v>519</v>
      </c>
      <c r="W11" s="81">
        <v>43480.653125</v>
      </c>
      <c r="X11" s="83" t="s">
        <v>548</v>
      </c>
      <c r="Y11" s="79"/>
      <c r="Z11" s="79"/>
      <c r="AA11" s="85" t="s">
        <v>660</v>
      </c>
      <c r="AB11" s="79"/>
      <c r="AC11" s="79" t="b">
        <v>0</v>
      </c>
      <c r="AD11" s="79">
        <v>0</v>
      </c>
      <c r="AE11" s="85" t="s">
        <v>775</v>
      </c>
      <c r="AF11" s="79" t="b">
        <v>0</v>
      </c>
      <c r="AG11" s="79" t="s">
        <v>788</v>
      </c>
      <c r="AH11" s="79"/>
      <c r="AI11" s="85" t="s">
        <v>775</v>
      </c>
      <c r="AJ11" s="79" t="b">
        <v>0</v>
      </c>
      <c r="AK11" s="79">
        <v>2</v>
      </c>
      <c r="AL11" s="85" t="s">
        <v>709</v>
      </c>
      <c r="AM11" s="79" t="s">
        <v>805</v>
      </c>
      <c r="AN11" s="79" t="b">
        <v>0</v>
      </c>
      <c r="AO11" s="85" t="s">
        <v>709</v>
      </c>
      <c r="AP11" s="79" t="s">
        <v>176</v>
      </c>
      <c r="AQ11" s="79">
        <v>0</v>
      </c>
      <c r="AR11" s="79">
        <v>0</v>
      </c>
      <c r="AS11" s="79"/>
      <c r="AT11" s="79"/>
      <c r="AU11" s="79"/>
      <c r="AV11" s="79"/>
      <c r="AW11" s="79"/>
      <c r="AX11" s="79"/>
      <c r="AY11" s="79"/>
      <c r="AZ11" s="79"/>
      <c r="BA11">
        <v>1</v>
      </c>
      <c r="BB11" s="78" t="str">
        <f>REPLACE(INDEX(GroupVertices[Group],MATCH(Edges24[[#This Row],[Vertex 1]],GroupVertices[Vertex],0)),1,1,"")</f>
        <v>3</v>
      </c>
      <c r="BC11" s="78" t="str">
        <f>REPLACE(INDEX(GroupVertices[Group],MATCH(Edges24[[#This Row],[Vertex 2]],GroupVertices[Vertex],0)),1,1,"")</f>
        <v>3</v>
      </c>
      <c r="BD11" s="48">
        <v>2</v>
      </c>
      <c r="BE11" s="49">
        <v>9.523809523809524</v>
      </c>
      <c r="BF11" s="48">
        <v>0</v>
      </c>
      <c r="BG11" s="49">
        <v>0</v>
      </c>
      <c r="BH11" s="48">
        <v>0</v>
      </c>
      <c r="BI11" s="49">
        <v>0</v>
      </c>
      <c r="BJ11" s="48">
        <v>19</v>
      </c>
      <c r="BK11" s="49">
        <v>90.47619047619048</v>
      </c>
      <c r="BL11" s="48">
        <v>21</v>
      </c>
    </row>
    <row r="12" spans="1:64" ht="15">
      <c r="A12" s="64" t="s">
        <v>220</v>
      </c>
      <c r="B12" s="64" t="s">
        <v>243</v>
      </c>
      <c r="C12" s="65"/>
      <c r="D12" s="66"/>
      <c r="E12" s="67"/>
      <c r="F12" s="68"/>
      <c r="G12" s="65"/>
      <c r="H12" s="69"/>
      <c r="I12" s="70"/>
      <c r="J12" s="70"/>
      <c r="K12" s="34" t="s">
        <v>65</v>
      </c>
      <c r="L12" s="77">
        <v>14</v>
      </c>
      <c r="M12" s="77"/>
      <c r="N12" s="72"/>
      <c r="O12" s="79" t="s">
        <v>305</v>
      </c>
      <c r="P12" s="81">
        <v>43480.65351851852</v>
      </c>
      <c r="Q12" s="79" t="s">
        <v>314</v>
      </c>
      <c r="R12" s="79"/>
      <c r="S12" s="79"/>
      <c r="T12" s="79"/>
      <c r="U12" s="79"/>
      <c r="V12" s="83" t="s">
        <v>519</v>
      </c>
      <c r="W12" s="81">
        <v>43480.65351851852</v>
      </c>
      <c r="X12" s="83" t="s">
        <v>549</v>
      </c>
      <c r="Y12" s="79"/>
      <c r="Z12" s="79"/>
      <c r="AA12" s="85" t="s">
        <v>661</v>
      </c>
      <c r="AB12" s="79"/>
      <c r="AC12" s="79" t="b">
        <v>0</v>
      </c>
      <c r="AD12" s="79">
        <v>0</v>
      </c>
      <c r="AE12" s="85" t="s">
        <v>775</v>
      </c>
      <c r="AF12" s="79" t="b">
        <v>0</v>
      </c>
      <c r="AG12" s="79" t="s">
        <v>788</v>
      </c>
      <c r="AH12" s="79"/>
      <c r="AI12" s="85" t="s">
        <v>775</v>
      </c>
      <c r="AJ12" s="79" t="b">
        <v>0</v>
      </c>
      <c r="AK12" s="79">
        <v>0</v>
      </c>
      <c r="AL12" s="85" t="s">
        <v>696</v>
      </c>
      <c r="AM12" s="79" t="s">
        <v>805</v>
      </c>
      <c r="AN12" s="79" t="b">
        <v>0</v>
      </c>
      <c r="AO12" s="85" t="s">
        <v>696</v>
      </c>
      <c r="AP12" s="79" t="s">
        <v>176</v>
      </c>
      <c r="AQ12" s="79">
        <v>0</v>
      </c>
      <c r="AR12" s="79">
        <v>0</v>
      </c>
      <c r="AS12" s="79"/>
      <c r="AT12" s="79"/>
      <c r="AU12" s="79"/>
      <c r="AV12" s="79"/>
      <c r="AW12" s="79"/>
      <c r="AX12" s="79"/>
      <c r="AY12" s="79"/>
      <c r="AZ12" s="79"/>
      <c r="BA12">
        <v>2</v>
      </c>
      <c r="BB12" s="78" t="str">
        <f>REPLACE(INDEX(GroupVertices[Group],MATCH(Edges24[[#This Row],[Vertex 1]],GroupVertices[Vertex],0)),1,1,"")</f>
        <v>3</v>
      </c>
      <c r="BC12" s="78" t="str">
        <f>REPLACE(INDEX(GroupVertices[Group],MATCH(Edges24[[#This Row],[Vertex 2]],GroupVertices[Vertex],0)),1,1,"")</f>
        <v>3</v>
      </c>
      <c r="BD12" s="48"/>
      <c r="BE12" s="49"/>
      <c r="BF12" s="48"/>
      <c r="BG12" s="49"/>
      <c r="BH12" s="48"/>
      <c r="BI12" s="49"/>
      <c r="BJ12" s="48"/>
      <c r="BK12" s="49"/>
      <c r="BL12" s="48"/>
    </row>
    <row r="13" spans="1:64" ht="15">
      <c r="A13" s="64" t="s">
        <v>220</v>
      </c>
      <c r="B13" s="64" t="s">
        <v>243</v>
      </c>
      <c r="C13" s="65"/>
      <c r="D13" s="66"/>
      <c r="E13" s="67"/>
      <c r="F13" s="68"/>
      <c r="G13" s="65"/>
      <c r="H13" s="69"/>
      <c r="I13" s="70"/>
      <c r="J13" s="70"/>
      <c r="K13" s="34" t="s">
        <v>65</v>
      </c>
      <c r="L13" s="77">
        <v>16</v>
      </c>
      <c r="M13" s="77"/>
      <c r="N13" s="72"/>
      <c r="O13" s="79" t="s">
        <v>305</v>
      </c>
      <c r="P13" s="81">
        <v>43480.65460648148</v>
      </c>
      <c r="Q13" s="79" t="s">
        <v>316</v>
      </c>
      <c r="R13" s="79"/>
      <c r="S13" s="79"/>
      <c r="T13" s="79"/>
      <c r="U13" s="79"/>
      <c r="V13" s="83" t="s">
        <v>519</v>
      </c>
      <c r="W13" s="81">
        <v>43480.65460648148</v>
      </c>
      <c r="X13" s="83" t="s">
        <v>550</v>
      </c>
      <c r="Y13" s="79"/>
      <c r="Z13" s="79"/>
      <c r="AA13" s="85" t="s">
        <v>662</v>
      </c>
      <c r="AB13" s="79"/>
      <c r="AC13" s="79" t="b">
        <v>0</v>
      </c>
      <c r="AD13" s="79">
        <v>0</v>
      </c>
      <c r="AE13" s="85" t="s">
        <v>775</v>
      </c>
      <c r="AF13" s="79" t="b">
        <v>0</v>
      </c>
      <c r="AG13" s="79" t="s">
        <v>788</v>
      </c>
      <c r="AH13" s="79"/>
      <c r="AI13" s="85" t="s">
        <v>775</v>
      </c>
      <c r="AJ13" s="79" t="b">
        <v>0</v>
      </c>
      <c r="AK13" s="79">
        <v>0</v>
      </c>
      <c r="AL13" s="85" t="s">
        <v>738</v>
      </c>
      <c r="AM13" s="79" t="s">
        <v>805</v>
      </c>
      <c r="AN13" s="79" t="b">
        <v>0</v>
      </c>
      <c r="AO13" s="85" t="s">
        <v>738</v>
      </c>
      <c r="AP13" s="79" t="s">
        <v>176</v>
      </c>
      <c r="AQ13" s="79">
        <v>0</v>
      </c>
      <c r="AR13" s="79">
        <v>0</v>
      </c>
      <c r="AS13" s="79"/>
      <c r="AT13" s="79"/>
      <c r="AU13" s="79"/>
      <c r="AV13" s="79"/>
      <c r="AW13" s="79"/>
      <c r="AX13" s="79"/>
      <c r="AY13" s="79"/>
      <c r="AZ13" s="79"/>
      <c r="BA13">
        <v>2</v>
      </c>
      <c r="BB13" s="78" t="str">
        <f>REPLACE(INDEX(GroupVertices[Group],MATCH(Edges24[[#This Row],[Vertex 1]],GroupVertices[Vertex],0)),1,1,"")</f>
        <v>3</v>
      </c>
      <c r="BC13" s="78" t="str">
        <f>REPLACE(INDEX(GroupVertices[Group],MATCH(Edges24[[#This Row],[Vertex 2]],GroupVertices[Vertex],0)),1,1,"")</f>
        <v>3</v>
      </c>
      <c r="BD13" s="48"/>
      <c r="BE13" s="49"/>
      <c r="BF13" s="48"/>
      <c r="BG13" s="49"/>
      <c r="BH13" s="48"/>
      <c r="BI13" s="49"/>
      <c r="BJ13" s="48"/>
      <c r="BK13" s="49"/>
      <c r="BL13" s="48"/>
    </row>
    <row r="14" spans="1:64" ht="15">
      <c r="A14" s="64" t="s">
        <v>221</v>
      </c>
      <c r="B14" s="64" t="s">
        <v>244</v>
      </c>
      <c r="C14" s="65"/>
      <c r="D14" s="66"/>
      <c r="E14" s="67"/>
      <c r="F14" s="68"/>
      <c r="G14" s="65"/>
      <c r="H14" s="69"/>
      <c r="I14" s="70"/>
      <c r="J14" s="70"/>
      <c r="K14" s="34" t="s">
        <v>65</v>
      </c>
      <c r="L14" s="77">
        <v>18</v>
      </c>
      <c r="M14" s="77"/>
      <c r="N14" s="72"/>
      <c r="O14" s="79" t="s">
        <v>305</v>
      </c>
      <c r="P14" s="81">
        <v>43480.827731481484</v>
      </c>
      <c r="Q14" s="79" t="s">
        <v>317</v>
      </c>
      <c r="R14" s="79"/>
      <c r="S14" s="79"/>
      <c r="T14" s="79"/>
      <c r="U14" s="79"/>
      <c r="V14" s="83" t="s">
        <v>520</v>
      </c>
      <c r="W14" s="81">
        <v>43480.827731481484</v>
      </c>
      <c r="X14" s="83" t="s">
        <v>551</v>
      </c>
      <c r="Y14" s="79"/>
      <c r="Z14" s="79"/>
      <c r="AA14" s="85" t="s">
        <v>663</v>
      </c>
      <c r="AB14" s="79"/>
      <c r="AC14" s="79" t="b">
        <v>0</v>
      </c>
      <c r="AD14" s="79">
        <v>0</v>
      </c>
      <c r="AE14" s="85" t="s">
        <v>775</v>
      </c>
      <c r="AF14" s="79" t="b">
        <v>0</v>
      </c>
      <c r="AG14" s="79" t="s">
        <v>788</v>
      </c>
      <c r="AH14" s="79"/>
      <c r="AI14" s="85" t="s">
        <v>775</v>
      </c>
      <c r="AJ14" s="79" t="b">
        <v>0</v>
      </c>
      <c r="AK14" s="79">
        <v>0</v>
      </c>
      <c r="AL14" s="85" t="s">
        <v>717</v>
      </c>
      <c r="AM14" s="79" t="s">
        <v>806</v>
      </c>
      <c r="AN14" s="79" t="b">
        <v>0</v>
      </c>
      <c r="AO14" s="85" t="s">
        <v>717</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v>0</v>
      </c>
      <c r="BE14" s="49">
        <v>0</v>
      </c>
      <c r="BF14" s="48">
        <v>0</v>
      </c>
      <c r="BG14" s="49">
        <v>0</v>
      </c>
      <c r="BH14" s="48">
        <v>0</v>
      </c>
      <c r="BI14" s="49">
        <v>0</v>
      </c>
      <c r="BJ14" s="48">
        <v>24</v>
      </c>
      <c r="BK14" s="49">
        <v>100</v>
      </c>
      <c r="BL14" s="48">
        <v>24</v>
      </c>
    </row>
    <row r="15" spans="1:64" ht="15">
      <c r="A15" s="64" t="s">
        <v>222</v>
      </c>
      <c r="B15" s="64" t="s">
        <v>245</v>
      </c>
      <c r="C15" s="65"/>
      <c r="D15" s="66"/>
      <c r="E15" s="67"/>
      <c r="F15" s="68"/>
      <c r="G15" s="65"/>
      <c r="H15" s="69"/>
      <c r="I15" s="70"/>
      <c r="J15" s="70"/>
      <c r="K15" s="34" t="s">
        <v>65</v>
      </c>
      <c r="L15" s="77">
        <v>20</v>
      </c>
      <c r="M15" s="77"/>
      <c r="N15" s="72"/>
      <c r="O15" s="79" t="s">
        <v>305</v>
      </c>
      <c r="P15" s="81">
        <v>43480.92438657407</v>
      </c>
      <c r="Q15" s="79" t="s">
        <v>318</v>
      </c>
      <c r="R15" s="83" t="s">
        <v>413</v>
      </c>
      <c r="S15" s="79" t="s">
        <v>456</v>
      </c>
      <c r="T15" s="79" t="s">
        <v>465</v>
      </c>
      <c r="U15" s="79"/>
      <c r="V15" s="83" t="s">
        <v>521</v>
      </c>
      <c r="W15" s="81">
        <v>43480.92438657407</v>
      </c>
      <c r="X15" s="83" t="s">
        <v>552</v>
      </c>
      <c r="Y15" s="79"/>
      <c r="Z15" s="79"/>
      <c r="AA15" s="85" t="s">
        <v>664</v>
      </c>
      <c r="AB15" s="79"/>
      <c r="AC15" s="79" t="b">
        <v>0</v>
      </c>
      <c r="AD15" s="79">
        <v>0</v>
      </c>
      <c r="AE15" s="85" t="s">
        <v>775</v>
      </c>
      <c r="AF15" s="79" t="b">
        <v>0</v>
      </c>
      <c r="AG15" s="79" t="s">
        <v>788</v>
      </c>
      <c r="AH15" s="79"/>
      <c r="AI15" s="85" t="s">
        <v>775</v>
      </c>
      <c r="AJ15" s="79" t="b">
        <v>0</v>
      </c>
      <c r="AK15" s="79">
        <v>0</v>
      </c>
      <c r="AL15" s="85" t="s">
        <v>775</v>
      </c>
      <c r="AM15" s="79" t="s">
        <v>804</v>
      </c>
      <c r="AN15" s="79" t="b">
        <v>1</v>
      </c>
      <c r="AO15" s="85" t="s">
        <v>664</v>
      </c>
      <c r="AP15" s="79" t="s">
        <v>176</v>
      </c>
      <c r="AQ15" s="79">
        <v>0</v>
      </c>
      <c r="AR15" s="79">
        <v>0</v>
      </c>
      <c r="AS15" s="79"/>
      <c r="AT15" s="79"/>
      <c r="AU15" s="79"/>
      <c r="AV15" s="79"/>
      <c r="AW15" s="79"/>
      <c r="AX15" s="79"/>
      <c r="AY15" s="79"/>
      <c r="AZ15" s="79"/>
      <c r="BA15">
        <v>1</v>
      </c>
      <c r="BB15" s="78" t="str">
        <f>REPLACE(INDEX(GroupVertices[Group],MATCH(Edges24[[#This Row],[Vertex 1]],GroupVertices[Vertex],0)),1,1,"")</f>
        <v>3</v>
      </c>
      <c r="BC15" s="78" t="str">
        <f>REPLACE(INDEX(GroupVertices[Group],MATCH(Edges24[[#This Row],[Vertex 2]],GroupVertices[Vertex],0)),1,1,"")</f>
        <v>3</v>
      </c>
      <c r="BD15" s="48"/>
      <c r="BE15" s="49"/>
      <c r="BF15" s="48"/>
      <c r="BG15" s="49"/>
      <c r="BH15" s="48"/>
      <c r="BI15" s="49"/>
      <c r="BJ15" s="48"/>
      <c r="BK15" s="49"/>
      <c r="BL15" s="48"/>
    </row>
    <row r="16" spans="1:64" ht="15">
      <c r="A16" s="64" t="s">
        <v>223</v>
      </c>
      <c r="B16" s="64" t="s">
        <v>232</v>
      </c>
      <c r="C16" s="65"/>
      <c r="D16" s="66"/>
      <c r="E16" s="67"/>
      <c r="F16" s="68"/>
      <c r="G16" s="65"/>
      <c r="H16" s="69"/>
      <c r="I16" s="70"/>
      <c r="J16" s="70"/>
      <c r="K16" s="34" t="s">
        <v>65</v>
      </c>
      <c r="L16" s="77">
        <v>22</v>
      </c>
      <c r="M16" s="77"/>
      <c r="N16" s="72"/>
      <c r="O16" s="79" t="s">
        <v>305</v>
      </c>
      <c r="P16" s="81">
        <v>43481.57543981481</v>
      </c>
      <c r="Q16" s="79" t="s">
        <v>319</v>
      </c>
      <c r="R16" s="83" t="s">
        <v>414</v>
      </c>
      <c r="S16" s="79" t="s">
        <v>456</v>
      </c>
      <c r="T16" s="79" t="s">
        <v>466</v>
      </c>
      <c r="U16" s="79"/>
      <c r="V16" s="83" t="s">
        <v>522</v>
      </c>
      <c r="W16" s="81">
        <v>43481.57543981481</v>
      </c>
      <c r="X16" s="83" t="s">
        <v>553</v>
      </c>
      <c r="Y16" s="79"/>
      <c r="Z16" s="79"/>
      <c r="AA16" s="85" t="s">
        <v>665</v>
      </c>
      <c r="AB16" s="79"/>
      <c r="AC16" s="79" t="b">
        <v>0</v>
      </c>
      <c r="AD16" s="79">
        <v>0</v>
      </c>
      <c r="AE16" s="85" t="s">
        <v>775</v>
      </c>
      <c r="AF16" s="79" t="b">
        <v>0</v>
      </c>
      <c r="AG16" s="79" t="s">
        <v>788</v>
      </c>
      <c r="AH16" s="79"/>
      <c r="AI16" s="85" t="s">
        <v>775</v>
      </c>
      <c r="AJ16" s="79" t="b">
        <v>0</v>
      </c>
      <c r="AK16" s="79">
        <v>0</v>
      </c>
      <c r="AL16" s="85" t="s">
        <v>775</v>
      </c>
      <c r="AM16" s="79" t="s">
        <v>807</v>
      </c>
      <c r="AN16" s="79" t="b">
        <v>1</v>
      </c>
      <c r="AO16" s="85" t="s">
        <v>665</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v>1</v>
      </c>
      <c r="BE16" s="49">
        <v>6.666666666666667</v>
      </c>
      <c r="BF16" s="48">
        <v>0</v>
      </c>
      <c r="BG16" s="49">
        <v>0</v>
      </c>
      <c r="BH16" s="48">
        <v>0</v>
      </c>
      <c r="BI16" s="49">
        <v>0</v>
      </c>
      <c r="BJ16" s="48">
        <v>14</v>
      </c>
      <c r="BK16" s="49">
        <v>93.33333333333333</v>
      </c>
      <c r="BL16" s="48">
        <v>15</v>
      </c>
    </row>
    <row r="17" spans="1:64" ht="15">
      <c r="A17" s="64" t="s">
        <v>224</v>
      </c>
      <c r="B17" s="64" t="s">
        <v>232</v>
      </c>
      <c r="C17" s="65"/>
      <c r="D17" s="66"/>
      <c r="E17" s="67"/>
      <c r="F17" s="68"/>
      <c r="G17" s="65"/>
      <c r="H17" s="69"/>
      <c r="I17" s="70"/>
      <c r="J17" s="70"/>
      <c r="K17" s="34" t="s">
        <v>65</v>
      </c>
      <c r="L17" s="77">
        <v>23</v>
      </c>
      <c r="M17" s="77"/>
      <c r="N17" s="72"/>
      <c r="O17" s="79" t="s">
        <v>305</v>
      </c>
      <c r="P17" s="81">
        <v>43483.752280092594</v>
      </c>
      <c r="Q17" s="79" t="s">
        <v>320</v>
      </c>
      <c r="R17" s="83" t="s">
        <v>415</v>
      </c>
      <c r="S17" s="79" t="s">
        <v>456</v>
      </c>
      <c r="T17" s="79" t="s">
        <v>467</v>
      </c>
      <c r="U17" s="79"/>
      <c r="V17" s="83" t="s">
        <v>523</v>
      </c>
      <c r="W17" s="81">
        <v>43483.752280092594</v>
      </c>
      <c r="X17" s="83" t="s">
        <v>554</v>
      </c>
      <c r="Y17" s="79"/>
      <c r="Z17" s="79"/>
      <c r="AA17" s="85" t="s">
        <v>666</v>
      </c>
      <c r="AB17" s="79"/>
      <c r="AC17" s="79" t="b">
        <v>0</v>
      </c>
      <c r="AD17" s="79">
        <v>1</v>
      </c>
      <c r="AE17" s="85" t="s">
        <v>775</v>
      </c>
      <c r="AF17" s="79" t="b">
        <v>1</v>
      </c>
      <c r="AG17" s="79" t="s">
        <v>788</v>
      </c>
      <c r="AH17" s="79"/>
      <c r="AI17" s="85" t="s">
        <v>742</v>
      </c>
      <c r="AJ17" s="79" t="b">
        <v>0</v>
      </c>
      <c r="AK17" s="79">
        <v>0</v>
      </c>
      <c r="AL17" s="85" t="s">
        <v>775</v>
      </c>
      <c r="AM17" s="79" t="s">
        <v>806</v>
      </c>
      <c r="AN17" s="79" t="b">
        <v>0</v>
      </c>
      <c r="AO17" s="85" t="s">
        <v>666</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3</v>
      </c>
      <c r="BE17" s="49">
        <v>10.344827586206897</v>
      </c>
      <c r="BF17" s="48">
        <v>1</v>
      </c>
      <c r="BG17" s="49">
        <v>3.4482758620689653</v>
      </c>
      <c r="BH17" s="48">
        <v>0</v>
      </c>
      <c r="BI17" s="49">
        <v>0</v>
      </c>
      <c r="BJ17" s="48">
        <v>25</v>
      </c>
      <c r="BK17" s="49">
        <v>86.20689655172414</v>
      </c>
      <c r="BL17" s="48">
        <v>29</v>
      </c>
    </row>
    <row r="18" spans="1:64" ht="15">
      <c r="A18" s="64" t="s">
        <v>225</v>
      </c>
      <c r="B18" s="64" t="s">
        <v>247</v>
      </c>
      <c r="C18" s="65"/>
      <c r="D18" s="66"/>
      <c r="E18" s="67"/>
      <c r="F18" s="68"/>
      <c r="G18" s="65"/>
      <c r="H18" s="69"/>
      <c r="I18" s="70"/>
      <c r="J18" s="70"/>
      <c r="K18" s="34" t="s">
        <v>65</v>
      </c>
      <c r="L18" s="77">
        <v>24</v>
      </c>
      <c r="M18" s="77"/>
      <c r="N18" s="72"/>
      <c r="O18" s="79" t="s">
        <v>305</v>
      </c>
      <c r="P18" s="81">
        <v>43484.73902777778</v>
      </c>
      <c r="Q18" s="79" t="s">
        <v>321</v>
      </c>
      <c r="R18" s="79"/>
      <c r="S18" s="79"/>
      <c r="T18" s="79"/>
      <c r="U18" s="79"/>
      <c r="V18" s="83" t="s">
        <v>524</v>
      </c>
      <c r="W18" s="81">
        <v>43484.73902777778</v>
      </c>
      <c r="X18" s="83" t="s">
        <v>555</v>
      </c>
      <c r="Y18" s="79"/>
      <c r="Z18" s="79"/>
      <c r="AA18" s="85" t="s">
        <v>667</v>
      </c>
      <c r="AB18" s="85" t="s">
        <v>743</v>
      </c>
      <c r="AC18" s="79" t="b">
        <v>0</v>
      </c>
      <c r="AD18" s="79">
        <v>1</v>
      </c>
      <c r="AE18" s="85" t="s">
        <v>776</v>
      </c>
      <c r="AF18" s="79" t="b">
        <v>0</v>
      </c>
      <c r="AG18" s="79" t="s">
        <v>788</v>
      </c>
      <c r="AH18" s="79"/>
      <c r="AI18" s="85" t="s">
        <v>775</v>
      </c>
      <c r="AJ18" s="79" t="b">
        <v>0</v>
      </c>
      <c r="AK18" s="79">
        <v>0</v>
      </c>
      <c r="AL18" s="85" t="s">
        <v>775</v>
      </c>
      <c r="AM18" s="79" t="s">
        <v>806</v>
      </c>
      <c r="AN18" s="79" t="b">
        <v>0</v>
      </c>
      <c r="AO18" s="85" t="s">
        <v>743</v>
      </c>
      <c r="AP18" s="79" t="s">
        <v>176</v>
      </c>
      <c r="AQ18" s="79">
        <v>0</v>
      </c>
      <c r="AR18" s="79">
        <v>0</v>
      </c>
      <c r="AS18" s="79"/>
      <c r="AT18" s="79"/>
      <c r="AU18" s="79"/>
      <c r="AV18" s="79"/>
      <c r="AW18" s="79"/>
      <c r="AX18" s="79"/>
      <c r="AY18" s="79"/>
      <c r="AZ18" s="79"/>
      <c r="BA18">
        <v>1</v>
      </c>
      <c r="BB18" s="78" t="str">
        <f>REPLACE(INDEX(GroupVertices[Group],MATCH(Edges24[[#This Row],[Vertex 1]],GroupVertices[Vertex],0)),1,1,"")</f>
        <v>4</v>
      </c>
      <c r="BC18" s="78" t="str">
        <f>REPLACE(INDEX(GroupVertices[Group],MATCH(Edges24[[#This Row],[Vertex 2]],GroupVertices[Vertex],0)),1,1,"")</f>
        <v>4</v>
      </c>
      <c r="BD18" s="48"/>
      <c r="BE18" s="49"/>
      <c r="BF18" s="48"/>
      <c r="BG18" s="49"/>
      <c r="BH18" s="48"/>
      <c r="BI18" s="49"/>
      <c r="BJ18" s="48"/>
      <c r="BK18" s="49"/>
      <c r="BL18" s="48"/>
    </row>
    <row r="19" spans="1:64" ht="15">
      <c r="A19" s="64" t="s">
        <v>225</v>
      </c>
      <c r="B19" s="64" t="s">
        <v>248</v>
      </c>
      <c r="C19" s="65"/>
      <c r="D19" s="66"/>
      <c r="E19" s="67"/>
      <c r="F19" s="68"/>
      <c r="G19" s="65"/>
      <c r="H19" s="69"/>
      <c r="I19" s="70"/>
      <c r="J19" s="70"/>
      <c r="K19" s="34" t="s">
        <v>65</v>
      </c>
      <c r="L19" s="77">
        <v>25</v>
      </c>
      <c r="M19" s="77"/>
      <c r="N19" s="72"/>
      <c r="O19" s="79" t="s">
        <v>305</v>
      </c>
      <c r="P19" s="81">
        <v>43484.73909722222</v>
      </c>
      <c r="Q19" s="79" t="s">
        <v>322</v>
      </c>
      <c r="R19" s="79"/>
      <c r="S19" s="79"/>
      <c r="T19" s="79"/>
      <c r="U19" s="79"/>
      <c r="V19" s="83" t="s">
        <v>524</v>
      </c>
      <c r="W19" s="81">
        <v>43484.73909722222</v>
      </c>
      <c r="X19" s="83" t="s">
        <v>556</v>
      </c>
      <c r="Y19" s="79"/>
      <c r="Z19" s="79"/>
      <c r="AA19" s="85" t="s">
        <v>668</v>
      </c>
      <c r="AB19" s="79"/>
      <c r="AC19" s="79" t="b">
        <v>0</v>
      </c>
      <c r="AD19" s="79">
        <v>0</v>
      </c>
      <c r="AE19" s="85" t="s">
        <v>775</v>
      </c>
      <c r="AF19" s="79" t="b">
        <v>0</v>
      </c>
      <c r="AG19" s="79" t="s">
        <v>788</v>
      </c>
      <c r="AH19" s="79"/>
      <c r="AI19" s="85" t="s">
        <v>775</v>
      </c>
      <c r="AJ19" s="79" t="b">
        <v>0</v>
      </c>
      <c r="AK19" s="79">
        <v>1</v>
      </c>
      <c r="AL19" s="85" t="s">
        <v>743</v>
      </c>
      <c r="AM19" s="79" t="s">
        <v>806</v>
      </c>
      <c r="AN19" s="79" t="b">
        <v>0</v>
      </c>
      <c r="AO19" s="85" t="s">
        <v>743</v>
      </c>
      <c r="AP19" s="79" t="s">
        <v>176</v>
      </c>
      <c r="AQ19" s="79">
        <v>0</v>
      </c>
      <c r="AR19" s="79">
        <v>0</v>
      </c>
      <c r="AS19" s="79"/>
      <c r="AT19" s="79"/>
      <c r="AU19" s="79"/>
      <c r="AV19" s="79"/>
      <c r="AW19" s="79"/>
      <c r="AX19" s="79"/>
      <c r="AY19" s="79"/>
      <c r="AZ19" s="79"/>
      <c r="BA19">
        <v>1</v>
      </c>
      <c r="BB19" s="78" t="str">
        <f>REPLACE(INDEX(GroupVertices[Group],MATCH(Edges24[[#This Row],[Vertex 1]],GroupVertices[Vertex],0)),1,1,"")</f>
        <v>4</v>
      </c>
      <c r="BC19" s="78" t="str">
        <f>REPLACE(INDEX(GroupVertices[Group],MATCH(Edges24[[#This Row],[Vertex 2]],GroupVertices[Vertex],0)),1,1,"")</f>
        <v>4</v>
      </c>
      <c r="BD19" s="48">
        <v>1</v>
      </c>
      <c r="BE19" s="49">
        <v>4.3478260869565215</v>
      </c>
      <c r="BF19" s="48">
        <v>0</v>
      </c>
      <c r="BG19" s="49">
        <v>0</v>
      </c>
      <c r="BH19" s="48">
        <v>0</v>
      </c>
      <c r="BI19" s="49">
        <v>0</v>
      </c>
      <c r="BJ19" s="48">
        <v>22</v>
      </c>
      <c r="BK19" s="49">
        <v>95.65217391304348</v>
      </c>
      <c r="BL19" s="48">
        <v>23</v>
      </c>
    </row>
    <row r="20" spans="1:64" ht="15">
      <c r="A20" s="64" t="s">
        <v>226</v>
      </c>
      <c r="B20" s="64" t="s">
        <v>241</v>
      </c>
      <c r="C20" s="65"/>
      <c r="D20" s="66"/>
      <c r="E20" s="67"/>
      <c r="F20" s="68"/>
      <c r="G20" s="65"/>
      <c r="H20" s="69"/>
      <c r="I20" s="70"/>
      <c r="J20" s="70"/>
      <c r="K20" s="34" t="s">
        <v>65</v>
      </c>
      <c r="L20" s="77">
        <v>26</v>
      </c>
      <c r="M20" s="77"/>
      <c r="N20" s="72"/>
      <c r="O20" s="79" t="s">
        <v>305</v>
      </c>
      <c r="P20" s="81">
        <v>43486.70711805556</v>
      </c>
      <c r="Q20" s="79" t="s">
        <v>323</v>
      </c>
      <c r="R20" s="79"/>
      <c r="S20" s="79"/>
      <c r="T20" s="79" t="s">
        <v>467</v>
      </c>
      <c r="U20" s="79"/>
      <c r="V20" s="83" t="s">
        <v>525</v>
      </c>
      <c r="W20" s="81">
        <v>43486.70711805556</v>
      </c>
      <c r="X20" s="83" t="s">
        <v>557</v>
      </c>
      <c r="Y20" s="79"/>
      <c r="Z20" s="79"/>
      <c r="AA20" s="85" t="s">
        <v>669</v>
      </c>
      <c r="AB20" s="79"/>
      <c r="AC20" s="79" t="b">
        <v>0</v>
      </c>
      <c r="AD20" s="79">
        <v>0</v>
      </c>
      <c r="AE20" s="85" t="s">
        <v>775</v>
      </c>
      <c r="AF20" s="79" t="b">
        <v>1</v>
      </c>
      <c r="AG20" s="79" t="s">
        <v>788</v>
      </c>
      <c r="AH20" s="79"/>
      <c r="AI20" s="85" t="s">
        <v>790</v>
      </c>
      <c r="AJ20" s="79" t="b">
        <v>0</v>
      </c>
      <c r="AK20" s="79">
        <v>4</v>
      </c>
      <c r="AL20" s="85" t="s">
        <v>670</v>
      </c>
      <c r="AM20" s="79" t="s">
        <v>808</v>
      </c>
      <c r="AN20" s="79" t="b">
        <v>0</v>
      </c>
      <c r="AO20" s="85" t="s">
        <v>670</v>
      </c>
      <c r="AP20" s="79" t="s">
        <v>176</v>
      </c>
      <c r="AQ20" s="79">
        <v>0</v>
      </c>
      <c r="AR20" s="79">
        <v>0</v>
      </c>
      <c r="AS20" s="79"/>
      <c r="AT20" s="79"/>
      <c r="AU20" s="79"/>
      <c r="AV20" s="79"/>
      <c r="AW20" s="79"/>
      <c r="AX20" s="79"/>
      <c r="AY20" s="79"/>
      <c r="AZ20" s="79"/>
      <c r="BA20">
        <v>1</v>
      </c>
      <c r="BB20" s="78" t="str">
        <f>REPLACE(INDEX(GroupVertices[Group],MATCH(Edges24[[#This Row],[Vertex 1]],GroupVertices[Vertex],0)),1,1,"")</f>
        <v>2</v>
      </c>
      <c r="BC20" s="78" t="str">
        <f>REPLACE(INDEX(GroupVertices[Group],MATCH(Edges24[[#This Row],[Vertex 2]],GroupVertices[Vertex],0)),1,1,"")</f>
        <v>2</v>
      </c>
      <c r="BD20" s="48"/>
      <c r="BE20" s="49"/>
      <c r="BF20" s="48"/>
      <c r="BG20" s="49"/>
      <c r="BH20" s="48"/>
      <c r="BI20" s="49"/>
      <c r="BJ20" s="48"/>
      <c r="BK20" s="49"/>
      <c r="BL20" s="48"/>
    </row>
    <row r="21" spans="1:64" ht="15">
      <c r="A21" s="64" t="s">
        <v>227</v>
      </c>
      <c r="B21" s="64" t="s">
        <v>251</v>
      </c>
      <c r="C21" s="65"/>
      <c r="D21" s="66"/>
      <c r="E21" s="67"/>
      <c r="F21" s="68"/>
      <c r="G21" s="65"/>
      <c r="H21" s="69"/>
      <c r="I21" s="70"/>
      <c r="J21" s="70"/>
      <c r="K21" s="34" t="s">
        <v>65</v>
      </c>
      <c r="L21" s="77">
        <v>30</v>
      </c>
      <c r="M21" s="77"/>
      <c r="N21" s="72"/>
      <c r="O21" s="79" t="s">
        <v>305</v>
      </c>
      <c r="P21" s="81">
        <v>43486.7049537037</v>
      </c>
      <c r="Q21" s="79" t="s">
        <v>324</v>
      </c>
      <c r="R21" s="83" t="s">
        <v>416</v>
      </c>
      <c r="S21" s="79" t="s">
        <v>456</v>
      </c>
      <c r="T21" s="79" t="s">
        <v>467</v>
      </c>
      <c r="U21" s="79"/>
      <c r="V21" s="83" t="s">
        <v>526</v>
      </c>
      <c r="W21" s="81">
        <v>43486.7049537037</v>
      </c>
      <c r="X21" s="83" t="s">
        <v>558</v>
      </c>
      <c r="Y21" s="79"/>
      <c r="Z21" s="79"/>
      <c r="AA21" s="85" t="s">
        <v>670</v>
      </c>
      <c r="AB21" s="79"/>
      <c r="AC21" s="79" t="b">
        <v>0</v>
      </c>
      <c r="AD21" s="79">
        <v>8</v>
      </c>
      <c r="AE21" s="85" t="s">
        <v>775</v>
      </c>
      <c r="AF21" s="79" t="b">
        <v>1</v>
      </c>
      <c r="AG21" s="79" t="s">
        <v>788</v>
      </c>
      <c r="AH21" s="79"/>
      <c r="AI21" s="85" t="s">
        <v>790</v>
      </c>
      <c r="AJ21" s="79" t="b">
        <v>0</v>
      </c>
      <c r="AK21" s="79">
        <v>4</v>
      </c>
      <c r="AL21" s="85" t="s">
        <v>775</v>
      </c>
      <c r="AM21" s="79" t="s">
        <v>806</v>
      </c>
      <c r="AN21" s="79" t="b">
        <v>0</v>
      </c>
      <c r="AO21" s="85" t="s">
        <v>670</v>
      </c>
      <c r="AP21" s="79" t="s">
        <v>176</v>
      </c>
      <c r="AQ21" s="79">
        <v>0</v>
      </c>
      <c r="AR21" s="79">
        <v>0</v>
      </c>
      <c r="AS21" s="79"/>
      <c r="AT21" s="79"/>
      <c r="AU21" s="79"/>
      <c r="AV21" s="79"/>
      <c r="AW21" s="79"/>
      <c r="AX21" s="79"/>
      <c r="AY21" s="79"/>
      <c r="AZ21" s="79"/>
      <c r="BA21">
        <v>1</v>
      </c>
      <c r="BB21" s="78" t="str">
        <f>REPLACE(INDEX(GroupVertices[Group],MATCH(Edges24[[#This Row],[Vertex 1]],GroupVertices[Vertex],0)),1,1,"")</f>
        <v>2</v>
      </c>
      <c r="BC21" s="78" t="str">
        <f>REPLACE(INDEX(GroupVertices[Group],MATCH(Edges24[[#This Row],[Vertex 2]],GroupVertices[Vertex],0)),1,1,"")</f>
        <v>2</v>
      </c>
      <c r="BD21" s="48"/>
      <c r="BE21" s="49"/>
      <c r="BF21" s="48"/>
      <c r="BG21" s="49"/>
      <c r="BH21" s="48"/>
      <c r="BI21" s="49"/>
      <c r="BJ21" s="48"/>
      <c r="BK21" s="49"/>
      <c r="BL21" s="48"/>
    </row>
    <row r="22" spans="1:64" ht="15">
      <c r="A22" s="64" t="s">
        <v>227</v>
      </c>
      <c r="B22" s="64" t="s">
        <v>254</v>
      </c>
      <c r="C22" s="65"/>
      <c r="D22" s="66"/>
      <c r="E22" s="67"/>
      <c r="F22" s="68"/>
      <c r="G22" s="65"/>
      <c r="H22" s="69"/>
      <c r="I22" s="70"/>
      <c r="J22" s="70"/>
      <c r="K22" s="34" t="s">
        <v>65</v>
      </c>
      <c r="L22" s="77">
        <v>34</v>
      </c>
      <c r="M22" s="77"/>
      <c r="N22" s="72"/>
      <c r="O22" s="79" t="s">
        <v>305</v>
      </c>
      <c r="P22" s="81">
        <v>43486.74605324074</v>
      </c>
      <c r="Q22" s="79" t="s">
        <v>325</v>
      </c>
      <c r="R22" s="83" t="s">
        <v>417</v>
      </c>
      <c r="S22" s="79" t="s">
        <v>456</v>
      </c>
      <c r="T22" s="79"/>
      <c r="U22" s="79"/>
      <c r="V22" s="83" t="s">
        <v>526</v>
      </c>
      <c r="W22" s="81">
        <v>43486.74605324074</v>
      </c>
      <c r="X22" s="83" t="s">
        <v>559</v>
      </c>
      <c r="Y22" s="79"/>
      <c r="Z22" s="79"/>
      <c r="AA22" s="85" t="s">
        <v>671</v>
      </c>
      <c r="AB22" s="85" t="s">
        <v>673</v>
      </c>
      <c r="AC22" s="79" t="b">
        <v>0</v>
      </c>
      <c r="AD22" s="79">
        <v>0</v>
      </c>
      <c r="AE22" s="85" t="s">
        <v>777</v>
      </c>
      <c r="AF22" s="79" t="b">
        <v>0</v>
      </c>
      <c r="AG22" s="79" t="s">
        <v>788</v>
      </c>
      <c r="AH22" s="79"/>
      <c r="AI22" s="85" t="s">
        <v>775</v>
      </c>
      <c r="AJ22" s="79" t="b">
        <v>0</v>
      </c>
      <c r="AK22" s="79">
        <v>0</v>
      </c>
      <c r="AL22" s="85" t="s">
        <v>775</v>
      </c>
      <c r="AM22" s="79" t="s">
        <v>806</v>
      </c>
      <c r="AN22" s="79" t="b">
        <v>1</v>
      </c>
      <c r="AO22" s="85" t="s">
        <v>673</v>
      </c>
      <c r="AP22" s="79" t="s">
        <v>176</v>
      </c>
      <c r="AQ22" s="79">
        <v>0</v>
      </c>
      <c r="AR22" s="79">
        <v>0</v>
      </c>
      <c r="AS22" s="79"/>
      <c r="AT22" s="79"/>
      <c r="AU22" s="79"/>
      <c r="AV22" s="79"/>
      <c r="AW22" s="79"/>
      <c r="AX22" s="79"/>
      <c r="AY22" s="79"/>
      <c r="AZ22" s="79"/>
      <c r="BA22">
        <v>2</v>
      </c>
      <c r="BB22" s="78" t="str">
        <f>REPLACE(INDEX(GroupVertices[Group],MATCH(Edges24[[#This Row],[Vertex 1]],GroupVertices[Vertex],0)),1,1,"")</f>
        <v>2</v>
      </c>
      <c r="BC22" s="78" t="str">
        <f>REPLACE(INDEX(GroupVertices[Group],MATCH(Edges24[[#This Row],[Vertex 2]],GroupVertices[Vertex],0)),1,1,"")</f>
        <v>2</v>
      </c>
      <c r="BD22" s="48"/>
      <c r="BE22" s="49"/>
      <c r="BF22" s="48"/>
      <c r="BG22" s="49"/>
      <c r="BH22" s="48"/>
      <c r="BI22" s="49"/>
      <c r="BJ22" s="48"/>
      <c r="BK22" s="49"/>
      <c r="BL22" s="48"/>
    </row>
    <row r="23" spans="1:64" ht="15">
      <c r="A23" s="64" t="s">
        <v>228</v>
      </c>
      <c r="B23" s="64" t="s">
        <v>241</v>
      </c>
      <c r="C23" s="65"/>
      <c r="D23" s="66"/>
      <c r="E23" s="67"/>
      <c r="F23" s="68"/>
      <c r="G23" s="65"/>
      <c r="H23" s="69"/>
      <c r="I23" s="70"/>
      <c r="J23" s="70"/>
      <c r="K23" s="34" t="s">
        <v>65</v>
      </c>
      <c r="L23" s="77">
        <v>35</v>
      </c>
      <c r="M23" s="77"/>
      <c r="N23" s="72"/>
      <c r="O23" s="79" t="s">
        <v>305</v>
      </c>
      <c r="P23" s="81">
        <v>43486.714467592596</v>
      </c>
      <c r="Q23" s="79" t="s">
        <v>323</v>
      </c>
      <c r="R23" s="79"/>
      <c r="S23" s="79"/>
      <c r="T23" s="79" t="s">
        <v>467</v>
      </c>
      <c r="U23" s="79"/>
      <c r="V23" s="83" t="s">
        <v>527</v>
      </c>
      <c r="W23" s="81">
        <v>43486.714467592596</v>
      </c>
      <c r="X23" s="83" t="s">
        <v>560</v>
      </c>
      <c r="Y23" s="79"/>
      <c r="Z23" s="79"/>
      <c r="AA23" s="85" t="s">
        <v>672</v>
      </c>
      <c r="AB23" s="79"/>
      <c r="AC23" s="79" t="b">
        <v>0</v>
      </c>
      <c r="AD23" s="79">
        <v>0</v>
      </c>
      <c r="AE23" s="85" t="s">
        <v>775</v>
      </c>
      <c r="AF23" s="79" t="b">
        <v>1</v>
      </c>
      <c r="AG23" s="79" t="s">
        <v>788</v>
      </c>
      <c r="AH23" s="79"/>
      <c r="AI23" s="85" t="s">
        <v>790</v>
      </c>
      <c r="AJ23" s="79" t="b">
        <v>0</v>
      </c>
      <c r="AK23" s="79">
        <v>4</v>
      </c>
      <c r="AL23" s="85" t="s">
        <v>670</v>
      </c>
      <c r="AM23" s="79" t="s">
        <v>805</v>
      </c>
      <c r="AN23" s="79" t="b">
        <v>0</v>
      </c>
      <c r="AO23" s="85" t="s">
        <v>670</v>
      </c>
      <c r="AP23" s="79" t="s">
        <v>176</v>
      </c>
      <c r="AQ23" s="79">
        <v>0</v>
      </c>
      <c r="AR23" s="79">
        <v>0</v>
      </c>
      <c r="AS23" s="79"/>
      <c r="AT23" s="79"/>
      <c r="AU23" s="79"/>
      <c r="AV23" s="79"/>
      <c r="AW23" s="79"/>
      <c r="AX23" s="79"/>
      <c r="AY23" s="79"/>
      <c r="AZ23" s="79"/>
      <c r="BA23">
        <v>1</v>
      </c>
      <c r="BB23" s="78" t="str">
        <f>REPLACE(INDEX(GroupVertices[Group],MATCH(Edges24[[#This Row],[Vertex 1]],GroupVertices[Vertex],0)),1,1,"")</f>
        <v>2</v>
      </c>
      <c r="BC23" s="78" t="str">
        <f>REPLACE(INDEX(GroupVertices[Group],MATCH(Edges24[[#This Row],[Vertex 2]],GroupVertices[Vertex],0)),1,1,"")</f>
        <v>2</v>
      </c>
      <c r="BD23" s="48"/>
      <c r="BE23" s="49"/>
      <c r="BF23" s="48"/>
      <c r="BG23" s="49"/>
      <c r="BH23" s="48"/>
      <c r="BI23" s="49"/>
      <c r="BJ23" s="48"/>
      <c r="BK23" s="49"/>
      <c r="BL23" s="48"/>
    </row>
    <row r="24" spans="1:64" ht="15">
      <c r="A24" s="64" t="s">
        <v>229</v>
      </c>
      <c r="B24" s="64" t="s">
        <v>228</v>
      </c>
      <c r="C24" s="65"/>
      <c r="D24" s="66"/>
      <c r="E24" s="67"/>
      <c r="F24" s="68"/>
      <c r="G24" s="65"/>
      <c r="H24" s="69"/>
      <c r="I24" s="70"/>
      <c r="J24" s="70"/>
      <c r="K24" s="34" t="s">
        <v>65</v>
      </c>
      <c r="L24" s="77">
        <v>39</v>
      </c>
      <c r="M24" s="77"/>
      <c r="N24" s="72"/>
      <c r="O24" s="79" t="s">
        <v>305</v>
      </c>
      <c r="P24" s="81">
        <v>43486.72215277778</v>
      </c>
      <c r="Q24" s="79" t="s">
        <v>326</v>
      </c>
      <c r="R24" s="83" t="s">
        <v>418</v>
      </c>
      <c r="S24" s="79" t="s">
        <v>456</v>
      </c>
      <c r="T24" s="79"/>
      <c r="U24" s="79"/>
      <c r="V24" s="83" t="s">
        <v>528</v>
      </c>
      <c r="W24" s="81">
        <v>43486.72215277778</v>
      </c>
      <c r="X24" s="83" t="s">
        <v>561</v>
      </c>
      <c r="Y24" s="79"/>
      <c r="Z24" s="79"/>
      <c r="AA24" s="85" t="s">
        <v>673</v>
      </c>
      <c r="AB24" s="85" t="s">
        <v>670</v>
      </c>
      <c r="AC24" s="79" t="b">
        <v>0</v>
      </c>
      <c r="AD24" s="79">
        <v>0</v>
      </c>
      <c r="AE24" s="85" t="s">
        <v>778</v>
      </c>
      <c r="AF24" s="79" t="b">
        <v>0</v>
      </c>
      <c r="AG24" s="79" t="s">
        <v>788</v>
      </c>
      <c r="AH24" s="79"/>
      <c r="AI24" s="85" t="s">
        <v>775</v>
      </c>
      <c r="AJ24" s="79" t="b">
        <v>0</v>
      </c>
      <c r="AK24" s="79">
        <v>0</v>
      </c>
      <c r="AL24" s="85" t="s">
        <v>775</v>
      </c>
      <c r="AM24" s="79" t="s">
        <v>805</v>
      </c>
      <c r="AN24" s="79" t="b">
        <v>1</v>
      </c>
      <c r="AO24" s="85" t="s">
        <v>670</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2</v>
      </c>
      <c r="BD24" s="48"/>
      <c r="BE24" s="49"/>
      <c r="BF24" s="48"/>
      <c r="BG24" s="49"/>
      <c r="BH24" s="48"/>
      <c r="BI24" s="49"/>
      <c r="BJ24" s="48"/>
      <c r="BK24" s="49"/>
      <c r="BL24" s="48"/>
    </row>
    <row r="25" spans="1:64" ht="15">
      <c r="A25" s="64" t="s">
        <v>230</v>
      </c>
      <c r="B25" s="64" t="s">
        <v>241</v>
      </c>
      <c r="C25" s="65"/>
      <c r="D25" s="66"/>
      <c r="E25" s="67"/>
      <c r="F25" s="68"/>
      <c r="G25" s="65"/>
      <c r="H25" s="69"/>
      <c r="I25" s="70"/>
      <c r="J25" s="70"/>
      <c r="K25" s="34" t="s">
        <v>65</v>
      </c>
      <c r="L25" s="77">
        <v>59</v>
      </c>
      <c r="M25" s="77"/>
      <c r="N25" s="72"/>
      <c r="O25" s="79" t="s">
        <v>305</v>
      </c>
      <c r="P25" s="81">
        <v>43486.93119212963</v>
      </c>
      <c r="Q25" s="79" t="s">
        <v>323</v>
      </c>
      <c r="R25" s="79"/>
      <c r="S25" s="79"/>
      <c r="T25" s="79" t="s">
        <v>467</v>
      </c>
      <c r="U25" s="79"/>
      <c r="V25" s="83" t="s">
        <v>529</v>
      </c>
      <c r="W25" s="81">
        <v>43486.93119212963</v>
      </c>
      <c r="X25" s="83" t="s">
        <v>562</v>
      </c>
      <c r="Y25" s="79"/>
      <c r="Z25" s="79"/>
      <c r="AA25" s="85" t="s">
        <v>674</v>
      </c>
      <c r="AB25" s="79"/>
      <c r="AC25" s="79" t="b">
        <v>0</v>
      </c>
      <c r="AD25" s="79">
        <v>0</v>
      </c>
      <c r="AE25" s="85" t="s">
        <v>775</v>
      </c>
      <c r="AF25" s="79" t="b">
        <v>1</v>
      </c>
      <c r="AG25" s="79" t="s">
        <v>788</v>
      </c>
      <c r="AH25" s="79"/>
      <c r="AI25" s="85" t="s">
        <v>790</v>
      </c>
      <c r="AJ25" s="79" t="b">
        <v>0</v>
      </c>
      <c r="AK25" s="79">
        <v>4</v>
      </c>
      <c r="AL25" s="85" t="s">
        <v>670</v>
      </c>
      <c r="AM25" s="79" t="s">
        <v>804</v>
      </c>
      <c r="AN25" s="79" t="b">
        <v>0</v>
      </c>
      <c r="AO25" s="85" t="s">
        <v>670</v>
      </c>
      <c r="AP25" s="79" t="s">
        <v>176</v>
      </c>
      <c r="AQ25" s="79">
        <v>0</v>
      </c>
      <c r="AR25" s="79">
        <v>0</v>
      </c>
      <c r="AS25" s="79"/>
      <c r="AT25" s="79"/>
      <c r="AU25" s="79"/>
      <c r="AV25" s="79"/>
      <c r="AW25" s="79"/>
      <c r="AX25" s="79"/>
      <c r="AY25" s="79"/>
      <c r="AZ25" s="79"/>
      <c r="BA25">
        <v>1</v>
      </c>
      <c r="BB25" s="78" t="str">
        <f>REPLACE(INDEX(GroupVertices[Group],MATCH(Edges24[[#This Row],[Vertex 1]],GroupVertices[Vertex],0)),1,1,"")</f>
        <v>2</v>
      </c>
      <c r="BC25" s="78" t="str">
        <f>REPLACE(INDEX(GroupVertices[Group],MATCH(Edges24[[#This Row],[Vertex 2]],GroupVertices[Vertex],0)),1,1,"")</f>
        <v>2</v>
      </c>
      <c r="BD25" s="48"/>
      <c r="BE25" s="49"/>
      <c r="BF25" s="48"/>
      <c r="BG25" s="49"/>
      <c r="BH25" s="48"/>
      <c r="BI25" s="49"/>
      <c r="BJ25" s="48"/>
      <c r="BK25" s="49"/>
      <c r="BL25" s="48"/>
    </row>
    <row r="26" spans="1:64" ht="15">
      <c r="A26" s="64" t="s">
        <v>231</v>
      </c>
      <c r="B26" s="64" t="s">
        <v>232</v>
      </c>
      <c r="C26" s="65"/>
      <c r="D26" s="66"/>
      <c r="E26" s="67"/>
      <c r="F26" s="68"/>
      <c r="G26" s="65"/>
      <c r="H26" s="69"/>
      <c r="I26" s="70"/>
      <c r="J26" s="70"/>
      <c r="K26" s="34" t="s">
        <v>66</v>
      </c>
      <c r="L26" s="77">
        <v>63</v>
      </c>
      <c r="M26" s="77"/>
      <c r="N26" s="72"/>
      <c r="O26" s="79" t="s">
        <v>305</v>
      </c>
      <c r="P26" s="81">
        <v>43475.754537037035</v>
      </c>
      <c r="Q26" s="79" t="s">
        <v>327</v>
      </c>
      <c r="R26" s="83" t="s">
        <v>419</v>
      </c>
      <c r="S26" s="79" t="s">
        <v>453</v>
      </c>
      <c r="T26" s="79" t="s">
        <v>468</v>
      </c>
      <c r="U26" s="79"/>
      <c r="V26" s="83" t="s">
        <v>530</v>
      </c>
      <c r="W26" s="81">
        <v>43475.754537037035</v>
      </c>
      <c r="X26" s="83" t="s">
        <v>563</v>
      </c>
      <c r="Y26" s="79"/>
      <c r="Z26" s="79"/>
      <c r="AA26" s="85" t="s">
        <v>675</v>
      </c>
      <c r="AB26" s="79"/>
      <c r="AC26" s="79" t="b">
        <v>0</v>
      </c>
      <c r="AD26" s="79">
        <v>1</v>
      </c>
      <c r="AE26" s="85" t="s">
        <v>775</v>
      </c>
      <c r="AF26" s="79" t="b">
        <v>0</v>
      </c>
      <c r="AG26" s="79" t="s">
        <v>788</v>
      </c>
      <c r="AH26" s="79"/>
      <c r="AI26" s="85" t="s">
        <v>775</v>
      </c>
      <c r="AJ26" s="79" t="b">
        <v>0</v>
      </c>
      <c r="AK26" s="79">
        <v>0</v>
      </c>
      <c r="AL26" s="85" t="s">
        <v>775</v>
      </c>
      <c r="AM26" s="79" t="s">
        <v>809</v>
      </c>
      <c r="AN26" s="79" t="b">
        <v>0</v>
      </c>
      <c r="AO26" s="85" t="s">
        <v>675</v>
      </c>
      <c r="AP26" s="79" t="s">
        <v>176</v>
      </c>
      <c r="AQ26" s="79">
        <v>0</v>
      </c>
      <c r="AR26" s="79">
        <v>0</v>
      </c>
      <c r="AS26" s="79"/>
      <c r="AT26" s="79"/>
      <c r="AU26" s="79"/>
      <c r="AV26" s="79"/>
      <c r="AW26" s="79"/>
      <c r="AX26" s="79"/>
      <c r="AY26" s="79"/>
      <c r="AZ26" s="79"/>
      <c r="BA26">
        <v>3</v>
      </c>
      <c r="BB26" s="78" t="str">
        <f>REPLACE(INDEX(GroupVertices[Group],MATCH(Edges24[[#This Row],[Vertex 1]],GroupVertices[Vertex],0)),1,1,"")</f>
        <v>1</v>
      </c>
      <c r="BC26" s="78" t="str">
        <f>REPLACE(INDEX(GroupVertices[Group],MATCH(Edges24[[#This Row],[Vertex 2]],GroupVertices[Vertex],0)),1,1,"")</f>
        <v>1</v>
      </c>
      <c r="BD26" s="48">
        <v>2</v>
      </c>
      <c r="BE26" s="49">
        <v>5.714285714285714</v>
      </c>
      <c r="BF26" s="48">
        <v>0</v>
      </c>
      <c r="BG26" s="49">
        <v>0</v>
      </c>
      <c r="BH26" s="48">
        <v>0</v>
      </c>
      <c r="BI26" s="49">
        <v>0</v>
      </c>
      <c r="BJ26" s="48">
        <v>33</v>
      </c>
      <c r="BK26" s="49">
        <v>94.28571428571429</v>
      </c>
      <c r="BL26" s="48">
        <v>35</v>
      </c>
    </row>
    <row r="27" spans="1:64" ht="15">
      <c r="A27" s="64" t="s">
        <v>231</v>
      </c>
      <c r="B27" s="64" t="s">
        <v>232</v>
      </c>
      <c r="C27" s="65"/>
      <c r="D27" s="66"/>
      <c r="E27" s="67"/>
      <c r="F27" s="68"/>
      <c r="G27" s="65"/>
      <c r="H27" s="69"/>
      <c r="I27" s="70"/>
      <c r="J27" s="70"/>
      <c r="K27" s="34" t="s">
        <v>66</v>
      </c>
      <c r="L27" s="77">
        <v>64</v>
      </c>
      <c r="M27" s="77"/>
      <c r="N27" s="72"/>
      <c r="O27" s="79" t="s">
        <v>305</v>
      </c>
      <c r="P27" s="81">
        <v>43476.72646990741</v>
      </c>
      <c r="Q27" s="79" t="s">
        <v>328</v>
      </c>
      <c r="R27" s="79"/>
      <c r="S27" s="79"/>
      <c r="T27" s="79" t="s">
        <v>467</v>
      </c>
      <c r="U27" s="79"/>
      <c r="V27" s="83" t="s">
        <v>530</v>
      </c>
      <c r="W27" s="81">
        <v>43476.72646990741</v>
      </c>
      <c r="X27" s="83" t="s">
        <v>564</v>
      </c>
      <c r="Y27" s="79"/>
      <c r="Z27" s="79"/>
      <c r="AA27" s="85" t="s">
        <v>676</v>
      </c>
      <c r="AB27" s="79"/>
      <c r="AC27" s="79" t="b">
        <v>0</v>
      </c>
      <c r="AD27" s="79">
        <v>0</v>
      </c>
      <c r="AE27" s="85" t="s">
        <v>775</v>
      </c>
      <c r="AF27" s="79" t="b">
        <v>0</v>
      </c>
      <c r="AG27" s="79" t="s">
        <v>788</v>
      </c>
      <c r="AH27" s="79"/>
      <c r="AI27" s="85" t="s">
        <v>775</v>
      </c>
      <c r="AJ27" s="79" t="b">
        <v>0</v>
      </c>
      <c r="AK27" s="79">
        <v>1</v>
      </c>
      <c r="AL27" s="85" t="s">
        <v>680</v>
      </c>
      <c r="AM27" s="79" t="s">
        <v>806</v>
      </c>
      <c r="AN27" s="79" t="b">
        <v>0</v>
      </c>
      <c r="AO27" s="85" t="s">
        <v>680</v>
      </c>
      <c r="AP27" s="79" t="s">
        <v>176</v>
      </c>
      <c r="AQ27" s="79">
        <v>0</v>
      </c>
      <c r="AR27" s="79">
        <v>0</v>
      </c>
      <c r="AS27" s="79"/>
      <c r="AT27" s="79"/>
      <c r="AU27" s="79"/>
      <c r="AV27" s="79"/>
      <c r="AW27" s="79"/>
      <c r="AX27" s="79"/>
      <c r="AY27" s="79"/>
      <c r="AZ27" s="79"/>
      <c r="BA27">
        <v>3</v>
      </c>
      <c r="BB27" s="78" t="str">
        <f>REPLACE(INDEX(GroupVertices[Group],MATCH(Edges24[[#This Row],[Vertex 1]],GroupVertices[Vertex],0)),1,1,"")</f>
        <v>1</v>
      </c>
      <c r="BC27" s="78" t="str">
        <f>REPLACE(INDEX(GroupVertices[Group],MATCH(Edges24[[#This Row],[Vertex 2]],GroupVertices[Vertex],0)),1,1,"")</f>
        <v>1</v>
      </c>
      <c r="BD27" s="48">
        <v>2</v>
      </c>
      <c r="BE27" s="49">
        <v>8.333333333333334</v>
      </c>
      <c r="BF27" s="48">
        <v>0</v>
      </c>
      <c r="BG27" s="49">
        <v>0</v>
      </c>
      <c r="BH27" s="48">
        <v>0</v>
      </c>
      <c r="BI27" s="49">
        <v>0</v>
      </c>
      <c r="BJ27" s="48">
        <v>22</v>
      </c>
      <c r="BK27" s="49">
        <v>91.66666666666667</v>
      </c>
      <c r="BL27" s="48">
        <v>24</v>
      </c>
    </row>
    <row r="28" spans="1:64" ht="15">
      <c r="A28" s="64" t="s">
        <v>231</v>
      </c>
      <c r="B28" s="64" t="s">
        <v>232</v>
      </c>
      <c r="C28" s="65"/>
      <c r="D28" s="66"/>
      <c r="E28" s="67"/>
      <c r="F28" s="68"/>
      <c r="G28" s="65"/>
      <c r="H28" s="69"/>
      <c r="I28" s="70"/>
      <c r="J28" s="70"/>
      <c r="K28" s="34" t="s">
        <v>66</v>
      </c>
      <c r="L28" s="77">
        <v>65</v>
      </c>
      <c r="M28" s="77"/>
      <c r="N28" s="72"/>
      <c r="O28" s="79" t="s">
        <v>305</v>
      </c>
      <c r="P28" s="81">
        <v>43476.73475694445</v>
      </c>
      <c r="Q28" s="79" t="s">
        <v>329</v>
      </c>
      <c r="R28" s="79"/>
      <c r="S28" s="79"/>
      <c r="T28" s="79"/>
      <c r="U28" s="79"/>
      <c r="V28" s="83" t="s">
        <v>530</v>
      </c>
      <c r="W28" s="81">
        <v>43476.73475694445</v>
      </c>
      <c r="X28" s="83" t="s">
        <v>565</v>
      </c>
      <c r="Y28" s="79"/>
      <c r="Z28" s="79"/>
      <c r="AA28" s="85" t="s">
        <v>677</v>
      </c>
      <c r="AB28" s="79"/>
      <c r="AC28" s="79" t="b">
        <v>0</v>
      </c>
      <c r="AD28" s="79">
        <v>0</v>
      </c>
      <c r="AE28" s="85" t="s">
        <v>775</v>
      </c>
      <c r="AF28" s="79" t="b">
        <v>0</v>
      </c>
      <c r="AG28" s="79" t="s">
        <v>788</v>
      </c>
      <c r="AH28" s="79"/>
      <c r="AI28" s="85" t="s">
        <v>775</v>
      </c>
      <c r="AJ28" s="79" t="b">
        <v>0</v>
      </c>
      <c r="AK28" s="79">
        <v>1</v>
      </c>
      <c r="AL28" s="85" t="s">
        <v>678</v>
      </c>
      <c r="AM28" s="79" t="s">
        <v>806</v>
      </c>
      <c r="AN28" s="79" t="b">
        <v>0</v>
      </c>
      <c r="AO28" s="85" t="s">
        <v>678</v>
      </c>
      <c r="AP28" s="79" t="s">
        <v>176</v>
      </c>
      <c r="AQ28" s="79">
        <v>0</v>
      </c>
      <c r="AR28" s="79">
        <v>0</v>
      </c>
      <c r="AS28" s="79"/>
      <c r="AT28" s="79"/>
      <c r="AU28" s="79"/>
      <c r="AV28" s="79"/>
      <c r="AW28" s="79"/>
      <c r="AX28" s="79"/>
      <c r="AY28" s="79"/>
      <c r="AZ28" s="79"/>
      <c r="BA28">
        <v>3</v>
      </c>
      <c r="BB28" s="78" t="str">
        <f>REPLACE(INDEX(GroupVertices[Group],MATCH(Edges24[[#This Row],[Vertex 1]],GroupVertices[Vertex],0)),1,1,"")</f>
        <v>1</v>
      </c>
      <c r="BC28" s="78" t="str">
        <f>REPLACE(INDEX(GroupVertices[Group],MATCH(Edges24[[#This Row],[Vertex 2]],GroupVertices[Vertex],0)),1,1,"")</f>
        <v>1</v>
      </c>
      <c r="BD28" s="48">
        <v>1</v>
      </c>
      <c r="BE28" s="49">
        <v>4.166666666666667</v>
      </c>
      <c r="BF28" s="48">
        <v>0</v>
      </c>
      <c r="BG28" s="49">
        <v>0</v>
      </c>
      <c r="BH28" s="48">
        <v>0</v>
      </c>
      <c r="BI28" s="49">
        <v>0</v>
      </c>
      <c r="BJ28" s="48">
        <v>23</v>
      </c>
      <c r="BK28" s="49">
        <v>95.83333333333333</v>
      </c>
      <c r="BL28" s="48">
        <v>24</v>
      </c>
    </row>
    <row r="29" spans="1:64" ht="15">
      <c r="A29" s="64" t="s">
        <v>232</v>
      </c>
      <c r="B29" s="64" t="s">
        <v>231</v>
      </c>
      <c r="C29" s="65"/>
      <c r="D29" s="66"/>
      <c r="E29" s="67"/>
      <c r="F29" s="68"/>
      <c r="G29" s="65"/>
      <c r="H29" s="69"/>
      <c r="I29" s="70"/>
      <c r="J29" s="70"/>
      <c r="K29" s="34" t="s">
        <v>66</v>
      </c>
      <c r="L29" s="77">
        <v>66</v>
      </c>
      <c r="M29" s="77"/>
      <c r="N29" s="72"/>
      <c r="O29" s="79" t="s">
        <v>305</v>
      </c>
      <c r="P29" s="81">
        <v>43475.88863425926</v>
      </c>
      <c r="Q29" s="79" t="s">
        <v>330</v>
      </c>
      <c r="R29" s="83" t="s">
        <v>419</v>
      </c>
      <c r="S29" s="79" t="s">
        <v>453</v>
      </c>
      <c r="T29" s="79"/>
      <c r="U29" s="79"/>
      <c r="V29" s="83" t="s">
        <v>531</v>
      </c>
      <c r="W29" s="81">
        <v>43475.88863425926</v>
      </c>
      <c r="X29" s="83" t="s">
        <v>566</v>
      </c>
      <c r="Y29" s="79"/>
      <c r="Z29" s="79"/>
      <c r="AA29" s="85" t="s">
        <v>678</v>
      </c>
      <c r="AB29" s="79"/>
      <c r="AC29" s="79" t="b">
        <v>0</v>
      </c>
      <c r="AD29" s="79">
        <v>0</v>
      </c>
      <c r="AE29" s="85" t="s">
        <v>775</v>
      </c>
      <c r="AF29" s="79" t="b">
        <v>0</v>
      </c>
      <c r="AG29" s="79" t="s">
        <v>788</v>
      </c>
      <c r="AH29" s="79"/>
      <c r="AI29" s="85" t="s">
        <v>775</v>
      </c>
      <c r="AJ29" s="79" t="b">
        <v>0</v>
      </c>
      <c r="AK29" s="79">
        <v>0</v>
      </c>
      <c r="AL29" s="85" t="s">
        <v>775</v>
      </c>
      <c r="AM29" s="79" t="s">
        <v>810</v>
      </c>
      <c r="AN29" s="79" t="b">
        <v>0</v>
      </c>
      <c r="AO29" s="85" t="s">
        <v>678</v>
      </c>
      <c r="AP29" s="79" t="s">
        <v>176</v>
      </c>
      <c r="AQ29" s="79">
        <v>0</v>
      </c>
      <c r="AR29" s="79">
        <v>0</v>
      </c>
      <c r="AS29" s="79"/>
      <c r="AT29" s="79"/>
      <c r="AU29" s="79"/>
      <c r="AV29" s="79"/>
      <c r="AW29" s="79"/>
      <c r="AX29" s="79"/>
      <c r="AY29" s="79"/>
      <c r="AZ29" s="79"/>
      <c r="BA29">
        <v>3</v>
      </c>
      <c r="BB29" s="78" t="str">
        <f>REPLACE(INDEX(GroupVertices[Group],MATCH(Edges24[[#This Row],[Vertex 1]],GroupVertices[Vertex],0)),1,1,"")</f>
        <v>1</v>
      </c>
      <c r="BC29" s="78" t="str">
        <f>REPLACE(INDEX(GroupVertices[Group],MATCH(Edges24[[#This Row],[Vertex 2]],GroupVertices[Vertex],0)),1,1,"")</f>
        <v>1</v>
      </c>
      <c r="BD29" s="48">
        <v>1</v>
      </c>
      <c r="BE29" s="49">
        <v>4.3478260869565215</v>
      </c>
      <c r="BF29" s="48">
        <v>0</v>
      </c>
      <c r="BG29" s="49">
        <v>0</v>
      </c>
      <c r="BH29" s="48">
        <v>0</v>
      </c>
      <c r="BI29" s="49">
        <v>0</v>
      </c>
      <c r="BJ29" s="48">
        <v>22</v>
      </c>
      <c r="BK29" s="49">
        <v>95.65217391304348</v>
      </c>
      <c r="BL29" s="48">
        <v>23</v>
      </c>
    </row>
    <row r="30" spans="1:64" ht="15">
      <c r="A30" s="64" t="s">
        <v>232</v>
      </c>
      <c r="B30" s="64" t="s">
        <v>231</v>
      </c>
      <c r="C30" s="65"/>
      <c r="D30" s="66"/>
      <c r="E30" s="67"/>
      <c r="F30" s="68"/>
      <c r="G30" s="65"/>
      <c r="H30" s="69"/>
      <c r="I30" s="70"/>
      <c r="J30" s="70"/>
      <c r="K30" s="34" t="s">
        <v>66</v>
      </c>
      <c r="L30" s="77">
        <v>67</v>
      </c>
      <c r="M30" s="77"/>
      <c r="N30" s="72"/>
      <c r="O30" s="79" t="s">
        <v>305</v>
      </c>
      <c r="P30" s="81">
        <v>43475.89989583333</v>
      </c>
      <c r="Q30" s="79" t="s">
        <v>331</v>
      </c>
      <c r="R30" s="79"/>
      <c r="S30" s="79"/>
      <c r="T30" s="79"/>
      <c r="U30" s="79"/>
      <c r="V30" s="83" t="s">
        <v>531</v>
      </c>
      <c r="W30" s="81">
        <v>43475.89989583333</v>
      </c>
      <c r="X30" s="83" t="s">
        <v>567</v>
      </c>
      <c r="Y30" s="79"/>
      <c r="Z30" s="79"/>
      <c r="AA30" s="85" t="s">
        <v>679</v>
      </c>
      <c r="AB30" s="79"/>
      <c r="AC30" s="79" t="b">
        <v>0</v>
      </c>
      <c r="AD30" s="79">
        <v>0</v>
      </c>
      <c r="AE30" s="85" t="s">
        <v>775</v>
      </c>
      <c r="AF30" s="79" t="b">
        <v>0</v>
      </c>
      <c r="AG30" s="79" t="s">
        <v>788</v>
      </c>
      <c r="AH30" s="79"/>
      <c r="AI30" s="85" t="s">
        <v>775</v>
      </c>
      <c r="AJ30" s="79" t="b">
        <v>0</v>
      </c>
      <c r="AK30" s="79">
        <v>0</v>
      </c>
      <c r="AL30" s="85" t="s">
        <v>675</v>
      </c>
      <c r="AM30" s="79" t="s">
        <v>806</v>
      </c>
      <c r="AN30" s="79" t="b">
        <v>0</v>
      </c>
      <c r="AO30" s="85" t="s">
        <v>675</v>
      </c>
      <c r="AP30" s="79" t="s">
        <v>176</v>
      </c>
      <c r="AQ30" s="79">
        <v>0</v>
      </c>
      <c r="AR30" s="79">
        <v>0</v>
      </c>
      <c r="AS30" s="79"/>
      <c r="AT30" s="79"/>
      <c r="AU30" s="79"/>
      <c r="AV30" s="79"/>
      <c r="AW30" s="79"/>
      <c r="AX30" s="79"/>
      <c r="AY30" s="79"/>
      <c r="AZ30" s="79"/>
      <c r="BA30">
        <v>3</v>
      </c>
      <c r="BB30" s="78" t="str">
        <f>REPLACE(INDEX(GroupVertices[Group],MATCH(Edges24[[#This Row],[Vertex 1]],GroupVertices[Vertex],0)),1,1,"")</f>
        <v>1</v>
      </c>
      <c r="BC30" s="78" t="str">
        <f>REPLACE(INDEX(GroupVertices[Group],MATCH(Edges24[[#This Row],[Vertex 2]],GroupVertices[Vertex],0)),1,1,"")</f>
        <v>1</v>
      </c>
      <c r="BD30" s="48">
        <v>1</v>
      </c>
      <c r="BE30" s="49">
        <v>4.761904761904762</v>
      </c>
      <c r="BF30" s="48">
        <v>0</v>
      </c>
      <c r="BG30" s="49">
        <v>0</v>
      </c>
      <c r="BH30" s="48">
        <v>0</v>
      </c>
      <c r="BI30" s="49">
        <v>0</v>
      </c>
      <c r="BJ30" s="48">
        <v>20</v>
      </c>
      <c r="BK30" s="49">
        <v>95.23809523809524</v>
      </c>
      <c r="BL30" s="48">
        <v>21</v>
      </c>
    </row>
    <row r="31" spans="1:64" ht="15">
      <c r="A31" s="64" t="s">
        <v>232</v>
      </c>
      <c r="B31" s="64" t="s">
        <v>231</v>
      </c>
      <c r="C31" s="65"/>
      <c r="D31" s="66"/>
      <c r="E31" s="67"/>
      <c r="F31" s="68"/>
      <c r="G31" s="65"/>
      <c r="H31" s="69"/>
      <c r="I31" s="70"/>
      <c r="J31" s="70"/>
      <c r="K31" s="34" t="s">
        <v>66</v>
      </c>
      <c r="L31" s="77">
        <v>68</v>
      </c>
      <c r="M31" s="77"/>
      <c r="N31" s="72"/>
      <c r="O31" s="79" t="s">
        <v>305</v>
      </c>
      <c r="P31" s="81">
        <v>43476.65769675926</v>
      </c>
      <c r="Q31" s="79" t="s">
        <v>332</v>
      </c>
      <c r="R31" s="83" t="s">
        <v>419</v>
      </c>
      <c r="S31" s="79" t="s">
        <v>453</v>
      </c>
      <c r="T31" s="79" t="s">
        <v>467</v>
      </c>
      <c r="U31" s="79"/>
      <c r="V31" s="83" t="s">
        <v>531</v>
      </c>
      <c r="W31" s="81">
        <v>43476.65769675926</v>
      </c>
      <c r="X31" s="83" t="s">
        <v>568</v>
      </c>
      <c r="Y31" s="79"/>
      <c r="Z31" s="79"/>
      <c r="AA31" s="85" t="s">
        <v>680</v>
      </c>
      <c r="AB31" s="79"/>
      <c r="AC31" s="79" t="b">
        <v>0</v>
      </c>
      <c r="AD31" s="79">
        <v>1</v>
      </c>
      <c r="AE31" s="85" t="s">
        <v>775</v>
      </c>
      <c r="AF31" s="79" t="b">
        <v>0</v>
      </c>
      <c r="AG31" s="79" t="s">
        <v>788</v>
      </c>
      <c r="AH31" s="79"/>
      <c r="AI31" s="85" t="s">
        <v>775</v>
      </c>
      <c r="AJ31" s="79" t="b">
        <v>0</v>
      </c>
      <c r="AK31" s="79">
        <v>1</v>
      </c>
      <c r="AL31" s="85" t="s">
        <v>775</v>
      </c>
      <c r="AM31" s="79" t="s">
        <v>810</v>
      </c>
      <c r="AN31" s="79" t="b">
        <v>0</v>
      </c>
      <c r="AO31" s="85" t="s">
        <v>680</v>
      </c>
      <c r="AP31" s="79" t="s">
        <v>176</v>
      </c>
      <c r="AQ31" s="79">
        <v>0</v>
      </c>
      <c r="AR31" s="79">
        <v>0</v>
      </c>
      <c r="AS31" s="79"/>
      <c r="AT31" s="79"/>
      <c r="AU31" s="79"/>
      <c r="AV31" s="79"/>
      <c r="AW31" s="79"/>
      <c r="AX31" s="79"/>
      <c r="AY31" s="79"/>
      <c r="AZ31" s="79"/>
      <c r="BA31">
        <v>3</v>
      </c>
      <c r="BB31" s="78" t="str">
        <f>REPLACE(INDEX(GroupVertices[Group],MATCH(Edges24[[#This Row],[Vertex 1]],GroupVertices[Vertex],0)),1,1,"")</f>
        <v>1</v>
      </c>
      <c r="BC31" s="78" t="str">
        <f>REPLACE(INDEX(GroupVertices[Group],MATCH(Edges24[[#This Row],[Vertex 2]],GroupVertices[Vertex],0)),1,1,"")</f>
        <v>1</v>
      </c>
      <c r="BD31" s="48">
        <v>2</v>
      </c>
      <c r="BE31" s="49">
        <v>6.666666666666667</v>
      </c>
      <c r="BF31" s="48">
        <v>0</v>
      </c>
      <c r="BG31" s="49">
        <v>0</v>
      </c>
      <c r="BH31" s="48">
        <v>0</v>
      </c>
      <c r="BI31" s="49">
        <v>0</v>
      </c>
      <c r="BJ31" s="48">
        <v>28</v>
      </c>
      <c r="BK31" s="49">
        <v>93.33333333333333</v>
      </c>
      <c r="BL31" s="48">
        <v>30</v>
      </c>
    </row>
    <row r="32" spans="1:64" ht="15">
      <c r="A32" s="64" t="s">
        <v>232</v>
      </c>
      <c r="B32" s="64" t="s">
        <v>258</v>
      </c>
      <c r="C32" s="65"/>
      <c r="D32" s="66"/>
      <c r="E32" s="67"/>
      <c r="F32" s="68"/>
      <c r="G32" s="65"/>
      <c r="H32" s="69"/>
      <c r="I32" s="70"/>
      <c r="J32" s="70"/>
      <c r="K32" s="34" t="s">
        <v>65</v>
      </c>
      <c r="L32" s="77">
        <v>69</v>
      </c>
      <c r="M32" s="77"/>
      <c r="N32" s="72"/>
      <c r="O32" s="79" t="s">
        <v>306</v>
      </c>
      <c r="P32" s="81">
        <v>43478.70133101852</v>
      </c>
      <c r="Q32" s="79" t="s">
        <v>333</v>
      </c>
      <c r="R32" s="79"/>
      <c r="S32" s="79"/>
      <c r="T32" s="79"/>
      <c r="U32" s="79"/>
      <c r="V32" s="83" t="s">
        <v>531</v>
      </c>
      <c r="W32" s="81">
        <v>43478.70133101852</v>
      </c>
      <c r="X32" s="83" t="s">
        <v>569</v>
      </c>
      <c r="Y32" s="79"/>
      <c r="Z32" s="79"/>
      <c r="AA32" s="85" t="s">
        <v>681</v>
      </c>
      <c r="AB32" s="85" t="s">
        <v>764</v>
      </c>
      <c r="AC32" s="79" t="b">
        <v>0</v>
      </c>
      <c r="AD32" s="79">
        <v>0</v>
      </c>
      <c r="AE32" s="85" t="s">
        <v>779</v>
      </c>
      <c r="AF32" s="79" t="b">
        <v>0</v>
      </c>
      <c r="AG32" s="79" t="s">
        <v>788</v>
      </c>
      <c r="AH32" s="79"/>
      <c r="AI32" s="85" t="s">
        <v>775</v>
      </c>
      <c r="AJ32" s="79" t="b">
        <v>0</v>
      </c>
      <c r="AK32" s="79">
        <v>0</v>
      </c>
      <c r="AL32" s="85" t="s">
        <v>775</v>
      </c>
      <c r="AM32" s="79" t="s">
        <v>806</v>
      </c>
      <c r="AN32" s="79" t="b">
        <v>0</v>
      </c>
      <c r="AO32" s="85" t="s">
        <v>764</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v>2</v>
      </c>
      <c r="BE32" s="49">
        <v>14.285714285714286</v>
      </c>
      <c r="BF32" s="48">
        <v>0</v>
      </c>
      <c r="BG32" s="49">
        <v>0</v>
      </c>
      <c r="BH32" s="48">
        <v>0</v>
      </c>
      <c r="BI32" s="49">
        <v>0</v>
      </c>
      <c r="BJ32" s="48">
        <v>12</v>
      </c>
      <c r="BK32" s="49">
        <v>85.71428571428571</v>
      </c>
      <c r="BL32" s="48">
        <v>14</v>
      </c>
    </row>
    <row r="33" spans="1:64" ht="15">
      <c r="A33" s="64" t="s">
        <v>232</v>
      </c>
      <c r="B33" s="64" t="s">
        <v>259</v>
      </c>
      <c r="C33" s="65"/>
      <c r="D33" s="66"/>
      <c r="E33" s="67"/>
      <c r="F33" s="68"/>
      <c r="G33" s="65"/>
      <c r="H33" s="69"/>
      <c r="I33" s="70"/>
      <c r="J33" s="70"/>
      <c r="K33" s="34" t="s">
        <v>65</v>
      </c>
      <c r="L33" s="77">
        <v>70</v>
      </c>
      <c r="M33" s="77"/>
      <c r="N33" s="72"/>
      <c r="O33" s="79" t="s">
        <v>306</v>
      </c>
      <c r="P33" s="81">
        <v>43478.800474537034</v>
      </c>
      <c r="Q33" s="79" t="s">
        <v>334</v>
      </c>
      <c r="R33" s="79"/>
      <c r="S33" s="79"/>
      <c r="T33" s="79"/>
      <c r="U33" s="79"/>
      <c r="V33" s="83" t="s">
        <v>531</v>
      </c>
      <c r="W33" s="81">
        <v>43478.800474537034</v>
      </c>
      <c r="X33" s="83" t="s">
        <v>570</v>
      </c>
      <c r="Y33" s="79"/>
      <c r="Z33" s="79"/>
      <c r="AA33" s="85" t="s">
        <v>682</v>
      </c>
      <c r="AB33" s="85" t="s">
        <v>765</v>
      </c>
      <c r="AC33" s="79" t="b">
        <v>0</v>
      </c>
      <c r="AD33" s="79">
        <v>1</v>
      </c>
      <c r="AE33" s="85" t="s">
        <v>780</v>
      </c>
      <c r="AF33" s="79" t="b">
        <v>0</v>
      </c>
      <c r="AG33" s="79" t="s">
        <v>788</v>
      </c>
      <c r="AH33" s="79"/>
      <c r="AI33" s="85" t="s">
        <v>775</v>
      </c>
      <c r="AJ33" s="79" t="b">
        <v>0</v>
      </c>
      <c r="AK33" s="79">
        <v>0</v>
      </c>
      <c r="AL33" s="85" t="s">
        <v>775</v>
      </c>
      <c r="AM33" s="79" t="s">
        <v>805</v>
      </c>
      <c r="AN33" s="79" t="b">
        <v>0</v>
      </c>
      <c r="AO33" s="85" t="s">
        <v>765</v>
      </c>
      <c r="AP33" s="79" t="s">
        <v>176</v>
      </c>
      <c r="AQ33" s="79">
        <v>0</v>
      </c>
      <c r="AR33" s="79">
        <v>0</v>
      </c>
      <c r="AS33" s="79" t="s">
        <v>815</v>
      </c>
      <c r="AT33" s="79" t="s">
        <v>817</v>
      </c>
      <c r="AU33" s="79" t="s">
        <v>818</v>
      </c>
      <c r="AV33" s="79" t="s">
        <v>819</v>
      </c>
      <c r="AW33" s="79" t="s">
        <v>821</v>
      </c>
      <c r="AX33" s="79" t="s">
        <v>823</v>
      </c>
      <c r="AY33" s="79" t="s">
        <v>825</v>
      </c>
      <c r="AZ33" s="83" t="s">
        <v>827</v>
      </c>
      <c r="BA33">
        <v>1</v>
      </c>
      <c r="BB33" s="78" t="str">
        <f>REPLACE(INDEX(GroupVertices[Group],MATCH(Edges24[[#This Row],[Vertex 1]],GroupVertices[Vertex],0)),1,1,"")</f>
        <v>1</v>
      </c>
      <c r="BC33" s="78" t="str">
        <f>REPLACE(INDEX(GroupVertices[Group],MATCH(Edges24[[#This Row],[Vertex 2]],GroupVertices[Vertex],0)),1,1,"")</f>
        <v>1</v>
      </c>
      <c r="BD33" s="48">
        <v>1</v>
      </c>
      <c r="BE33" s="49">
        <v>2.5641025641025643</v>
      </c>
      <c r="BF33" s="48">
        <v>0</v>
      </c>
      <c r="BG33" s="49">
        <v>0</v>
      </c>
      <c r="BH33" s="48">
        <v>0</v>
      </c>
      <c r="BI33" s="49">
        <v>0</v>
      </c>
      <c r="BJ33" s="48">
        <v>38</v>
      </c>
      <c r="BK33" s="49">
        <v>97.43589743589743</v>
      </c>
      <c r="BL33" s="48">
        <v>39</v>
      </c>
    </row>
    <row r="34" spans="1:64" ht="15">
      <c r="A34" s="64" t="s">
        <v>232</v>
      </c>
      <c r="B34" s="64" t="s">
        <v>260</v>
      </c>
      <c r="C34" s="65"/>
      <c r="D34" s="66"/>
      <c r="E34" s="67"/>
      <c r="F34" s="68"/>
      <c r="G34" s="65"/>
      <c r="H34" s="69"/>
      <c r="I34" s="70"/>
      <c r="J34" s="70"/>
      <c r="K34" s="34" t="s">
        <v>65</v>
      </c>
      <c r="L34" s="77">
        <v>71</v>
      </c>
      <c r="M34" s="77"/>
      <c r="N34" s="72"/>
      <c r="O34" s="79" t="s">
        <v>306</v>
      </c>
      <c r="P34" s="81">
        <v>43479.63453703704</v>
      </c>
      <c r="Q34" s="79" t="s">
        <v>335</v>
      </c>
      <c r="R34" s="83" t="s">
        <v>420</v>
      </c>
      <c r="S34" s="79" t="s">
        <v>456</v>
      </c>
      <c r="T34" s="79"/>
      <c r="U34" s="79"/>
      <c r="V34" s="83" t="s">
        <v>531</v>
      </c>
      <c r="W34" s="81">
        <v>43479.63453703704</v>
      </c>
      <c r="X34" s="83" t="s">
        <v>571</v>
      </c>
      <c r="Y34" s="79"/>
      <c r="Z34" s="79"/>
      <c r="AA34" s="85" t="s">
        <v>683</v>
      </c>
      <c r="AB34" s="85" t="s">
        <v>766</v>
      </c>
      <c r="AC34" s="79" t="b">
        <v>0</v>
      </c>
      <c r="AD34" s="79">
        <v>0</v>
      </c>
      <c r="AE34" s="85" t="s">
        <v>781</v>
      </c>
      <c r="AF34" s="79" t="b">
        <v>0</v>
      </c>
      <c r="AG34" s="79" t="s">
        <v>788</v>
      </c>
      <c r="AH34" s="79"/>
      <c r="AI34" s="85" t="s">
        <v>775</v>
      </c>
      <c r="AJ34" s="79" t="b">
        <v>0</v>
      </c>
      <c r="AK34" s="79">
        <v>0</v>
      </c>
      <c r="AL34" s="85" t="s">
        <v>775</v>
      </c>
      <c r="AM34" s="79" t="s">
        <v>806</v>
      </c>
      <c r="AN34" s="79" t="b">
        <v>1</v>
      </c>
      <c r="AO34" s="85" t="s">
        <v>766</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1</v>
      </c>
      <c r="BE34" s="49">
        <v>5.555555555555555</v>
      </c>
      <c r="BF34" s="48">
        <v>0</v>
      </c>
      <c r="BG34" s="49">
        <v>0</v>
      </c>
      <c r="BH34" s="48">
        <v>0</v>
      </c>
      <c r="BI34" s="49">
        <v>0</v>
      </c>
      <c r="BJ34" s="48">
        <v>17</v>
      </c>
      <c r="BK34" s="49">
        <v>94.44444444444444</v>
      </c>
      <c r="BL34" s="48">
        <v>18</v>
      </c>
    </row>
    <row r="35" spans="1:64" ht="15">
      <c r="A35" s="64" t="s">
        <v>232</v>
      </c>
      <c r="B35" s="64" t="s">
        <v>261</v>
      </c>
      <c r="C35" s="65"/>
      <c r="D35" s="66"/>
      <c r="E35" s="67"/>
      <c r="F35" s="68"/>
      <c r="G35" s="65"/>
      <c r="H35" s="69"/>
      <c r="I35" s="70"/>
      <c r="J35" s="70"/>
      <c r="K35" s="34" t="s">
        <v>65</v>
      </c>
      <c r="L35" s="77">
        <v>72</v>
      </c>
      <c r="M35" s="77"/>
      <c r="N35" s="72"/>
      <c r="O35" s="79" t="s">
        <v>305</v>
      </c>
      <c r="P35" s="81">
        <v>43479.671215277776</v>
      </c>
      <c r="Q35" s="79" t="s">
        <v>336</v>
      </c>
      <c r="R35" s="83" t="s">
        <v>421</v>
      </c>
      <c r="S35" s="79" t="s">
        <v>456</v>
      </c>
      <c r="T35" s="79"/>
      <c r="U35" s="79"/>
      <c r="V35" s="83" t="s">
        <v>531</v>
      </c>
      <c r="W35" s="81">
        <v>43479.671215277776</v>
      </c>
      <c r="X35" s="83" t="s">
        <v>572</v>
      </c>
      <c r="Y35" s="79"/>
      <c r="Z35" s="79"/>
      <c r="AA35" s="85" t="s">
        <v>684</v>
      </c>
      <c r="AB35" s="79"/>
      <c r="AC35" s="79" t="b">
        <v>0</v>
      </c>
      <c r="AD35" s="79">
        <v>0</v>
      </c>
      <c r="AE35" s="85" t="s">
        <v>775</v>
      </c>
      <c r="AF35" s="79" t="b">
        <v>0</v>
      </c>
      <c r="AG35" s="79" t="s">
        <v>788</v>
      </c>
      <c r="AH35" s="79"/>
      <c r="AI35" s="85" t="s">
        <v>775</v>
      </c>
      <c r="AJ35" s="79" t="b">
        <v>0</v>
      </c>
      <c r="AK35" s="79">
        <v>0</v>
      </c>
      <c r="AL35" s="85" t="s">
        <v>775</v>
      </c>
      <c r="AM35" s="79" t="s">
        <v>806</v>
      </c>
      <c r="AN35" s="79" t="b">
        <v>1</v>
      </c>
      <c r="AO35" s="85" t="s">
        <v>684</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2</v>
      </c>
      <c r="BE35" s="49">
        <v>9.090909090909092</v>
      </c>
      <c r="BF35" s="48">
        <v>0</v>
      </c>
      <c r="BG35" s="49">
        <v>0</v>
      </c>
      <c r="BH35" s="48">
        <v>0</v>
      </c>
      <c r="BI35" s="49">
        <v>0</v>
      </c>
      <c r="BJ35" s="48">
        <v>20</v>
      </c>
      <c r="BK35" s="49">
        <v>90.9090909090909</v>
      </c>
      <c r="BL35" s="48">
        <v>22</v>
      </c>
    </row>
    <row r="36" spans="1:64" ht="15">
      <c r="A36" s="64" t="s">
        <v>233</v>
      </c>
      <c r="B36" s="64" t="s">
        <v>233</v>
      </c>
      <c r="C36" s="65"/>
      <c r="D36" s="66"/>
      <c r="E36" s="67"/>
      <c r="F36" s="68"/>
      <c r="G36" s="65"/>
      <c r="H36" s="69"/>
      <c r="I36" s="70"/>
      <c r="J36" s="70"/>
      <c r="K36" s="34" t="s">
        <v>65</v>
      </c>
      <c r="L36" s="77">
        <v>73</v>
      </c>
      <c r="M36" s="77"/>
      <c r="N36" s="72"/>
      <c r="O36" s="79" t="s">
        <v>176</v>
      </c>
      <c r="P36" s="81">
        <v>43479.70081018518</v>
      </c>
      <c r="Q36" s="79" t="s">
        <v>337</v>
      </c>
      <c r="R36" s="79"/>
      <c r="S36" s="79"/>
      <c r="T36" s="79" t="s">
        <v>469</v>
      </c>
      <c r="U36" s="83" t="s">
        <v>497</v>
      </c>
      <c r="V36" s="83" t="s">
        <v>497</v>
      </c>
      <c r="W36" s="81">
        <v>43479.70081018518</v>
      </c>
      <c r="X36" s="83" t="s">
        <v>573</v>
      </c>
      <c r="Y36" s="79"/>
      <c r="Z36" s="79"/>
      <c r="AA36" s="85" t="s">
        <v>685</v>
      </c>
      <c r="AB36" s="79"/>
      <c r="AC36" s="79" t="b">
        <v>0</v>
      </c>
      <c r="AD36" s="79">
        <v>4</v>
      </c>
      <c r="AE36" s="85" t="s">
        <v>775</v>
      </c>
      <c r="AF36" s="79" t="b">
        <v>0</v>
      </c>
      <c r="AG36" s="79" t="s">
        <v>788</v>
      </c>
      <c r="AH36" s="79"/>
      <c r="AI36" s="85" t="s">
        <v>775</v>
      </c>
      <c r="AJ36" s="79" t="b">
        <v>0</v>
      </c>
      <c r="AK36" s="79">
        <v>1</v>
      </c>
      <c r="AL36" s="85" t="s">
        <v>775</v>
      </c>
      <c r="AM36" s="79" t="s">
        <v>805</v>
      </c>
      <c r="AN36" s="79" t="b">
        <v>0</v>
      </c>
      <c r="AO36" s="85" t="s">
        <v>685</v>
      </c>
      <c r="AP36" s="79" t="s">
        <v>814</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v>2</v>
      </c>
      <c r="BE36" s="49">
        <v>10</v>
      </c>
      <c r="BF36" s="48">
        <v>0</v>
      </c>
      <c r="BG36" s="49">
        <v>0</v>
      </c>
      <c r="BH36" s="48">
        <v>0</v>
      </c>
      <c r="BI36" s="49">
        <v>0</v>
      </c>
      <c r="BJ36" s="48">
        <v>18</v>
      </c>
      <c r="BK36" s="49">
        <v>90</v>
      </c>
      <c r="BL36" s="48">
        <v>20</v>
      </c>
    </row>
    <row r="37" spans="1:64" ht="15">
      <c r="A37" s="64" t="s">
        <v>232</v>
      </c>
      <c r="B37" s="64" t="s">
        <v>233</v>
      </c>
      <c r="C37" s="65"/>
      <c r="D37" s="66"/>
      <c r="E37" s="67"/>
      <c r="F37" s="68"/>
      <c r="G37" s="65"/>
      <c r="H37" s="69"/>
      <c r="I37" s="70"/>
      <c r="J37" s="70"/>
      <c r="K37" s="34" t="s">
        <v>65</v>
      </c>
      <c r="L37" s="77">
        <v>74</v>
      </c>
      <c r="M37" s="77"/>
      <c r="N37" s="72"/>
      <c r="O37" s="79" t="s">
        <v>305</v>
      </c>
      <c r="P37" s="81">
        <v>43479.70334490741</v>
      </c>
      <c r="Q37" s="79" t="s">
        <v>338</v>
      </c>
      <c r="R37" s="79"/>
      <c r="S37" s="79"/>
      <c r="T37" s="79" t="s">
        <v>469</v>
      </c>
      <c r="U37" s="79"/>
      <c r="V37" s="83" t="s">
        <v>531</v>
      </c>
      <c r="W37" s="81">
        <v>43479.70334490741</v>
      </c>
      <c r="X37" s="83" t="s">
        <v>574</v>
      </c>
      <c r="Y37" s="79"/>
      <c r="Z37" s="79"/>
      <c r="AA37" s="85" t="s">
        <v>686</v>
      </c>
      <c r="AB37" s="79"/>
      <c r="AC37" s="79" t="b">
        <v>0</v>
      </c>
      <c r="AD37" s="79">
        <v>0</v>
      </c>
      <c r="AE37" s="85" t="s">
        <v>775</v>
      </c>
      <c r="AF37" s="79" t="b">
        <v>0</v>
      </c>
      <c r="AG37" s="79" t="s">
        <v>788</v>
      </c>
      <c r="AH37" s="79"/>
      <c r="AI37" s="85" t="s">
        <v>775</v>
      </c>
      <c r="AJ37" s="79" t="b">
        <v>0</v>
      </c>
      <c r="AK37" s="79">
        <v>1</v>
      </c>
      <c r="AL37" s="85" t="s">
        <v>685</v>
      </c>
      <c r="AM37" s="79" t="s">
        <v>806</v>
      </c>
      <c r="AN37" s="79" t="b">
        <v>0</v>
      </c>
      <c r="AO37" s="85" t="s">
        <v>685</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2</v>
      </c>
      <c r="BE37" s="49">
        <v>10</v>
      </c>
      <c r="BF37" s="48">
        <v>0</v>
      </c>
      <c r="BG37" s="49">
        <v>0</v>
      </c>
      <c r="BH37" s="48">
        <v>0</v>
      </c>
      <c r="BI37" s="49">
        <v>0</v>
      </c>
      <c r="BJ37" s="48">
        <v>18</v>
      </c>
      <c r="BK37" s="49">
        <v>90</v>
      </c>
      <c r="BL37" s="48">
        <v>20</v>
      </c>
    </row>
    <row r="38" spans="1:64" ht="15">
      <c r="A38" s="64" t="s">
        <v>232</v>
      </c>
      <c r="B38" s="64" t="s">
        <v>262</v>
      </c>
      <c r="C38" s="65"/>
      <c r="D38" s="66"/>
      <c r="E38" s="67"/>
      <c r="F38" s="68"/>
      <c r="G38" s="65"/>
      <c r="H38" s="69"/>
      <c r="I38" s="70"/>
      <c r="J38" s="70"/>
      <c r="K38" s="34" t="s">
        <v>65</v>
      </c>
      <c r="L38" s="77">
        <v>75</v>
      </c>
      <c r="M38" s="77"/>
      <c r="N38" s="72"/>
      <c r="O38" s="79" t="s">
        <v>305</v>
      </c>
      <c r="P38" s="81">
        <v>43479.711435185185</v>
      </c>
      <c r="Q38" s="79" t="s">
        <v>339</v>
      </c>
      <c r="R38" s="79"/>
      <c r="S38" s="79"/>
      <c r="T38" s="79" t="s">
        <v>470</v>
      </c>
      <c r="U38" s="83" t="s">
        <v>498</v>
      </c>
      <c r="V38" s="83" t="s">
        <v>498</v>
      </c>
      <c r="W38" s="81">
        <v>43479.711435185185</v>
      </c>
      <c r="X38" s="83" t="s">
        <v>575</v>
      </c>
      <c r="Y38" s="79"/>
      <c r="Z38" s="79"/>
      <c r="AA38" s="85" t="s">
        <v>687</v>
      </c>
      <c r="AB38" s="79"/>
      <c r="AC38" s="79" t="b">
        <v>0</v>
      </c>
      <c r="AD38" s="79">
        <v>0</v>
      </c>
      <c r="AE38" s="85" t="s">
        <v>775</v>
      </c>
      <c r="AF38" s="79" t="b">
        <v>0</v>
      </c>
      <c r="AG38" s="79" t="s">
        <v>788</v>
      </c>
      <c r="AH38" s="79"/>
      <c r="AI38" s="85" t="s">
        <v>775</v>
      </c>
      <c r="AJ38" s="79" t="b">
        <v>0</v>
      </c>
      <c r="AK38" s="79">
        <v>0</v>
      </c>
      <c r="AL38" s="85" t="s">
        <v>775</v>
      </c>
      <c r="AM38" s="79" t="s">
        <v>806</v>
      </c>
      <c r="AN38" s="79" t="b">
        <v>0</v>
      </c>
      <c r="AO38" s="85" t="s">
        <v>687</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c r="BE38" s="49"/>
      <c r="BF38" s="48"/>
      <c r="BG38" s="49"/>
      <c r="BH38" s="48"/>
      <c r="BI38" s="49"/>
      <c r="BJ38" s="48"/>
      <c r="BK38" s="49"/>
      <c r="BL38" s="48"/>
    </row>
    <row r="39" spans="1:64" ht="15">
      <c r="A39" s="64" t="s">
        <v>232</v>
      </c>
      <c r="B39" s="64" t="s">
        <v>263</v>
      </c>
      <c r="C39" s="65"/>
      <c r="D39" s="66"/>
      <c r="E39" s="67"/>
      <c r="F39" s="68"/>
      <c r="G39" s="65"/>
      <c r="H39" s="69"/>
      <c r="I39" s="70"/>
      <c r="J39" s="70"/>
      <c r="K39" s="34" t="s">
        <v>65</v>
      </c>
      <c r="L39" s="77">
        <v>76</v>
      </c>
      <c r="M39" s="77"/>
      <c r="N39" s="72"/>
      <c r="O39" s="79" t="s">
        <v>305</v>
      </c>
      <c r="P39" s="81">
        <v>43479.77611111111</v>
      </c>
      <c r="Q39" s="79" t="s">
        <v>340</v>
      </c>
      <c r="R39" s="79"/>
      <c r="S39" s="79"/>
      <c r="T39" s="79" t="s">
        <v>471</v>
      </c>
      <c r="U39" s="79"/>
      <c r="V39" s="83" t="s">
        <v>531</v>
      </c>
      <c r="W39" s="81">
        <v>43479.77611111111</v>
      </c>
      <c r="X39" s="83" t="s">
        <v>576</v>
      </c>
      <c r="Y39" s="79"/>
      <c r="Z39" s="79"/>
      <c r="AA39" s="85" t="s">
        <v>688</v>
      </c>
      <c r="AB39" s="85" t="s">
        <v>767</v>
      </c>
      <c r="AC39" s="79" t="b">
        <v>0</v>
      </c>
      <c r="AD39" s="79">
        <v>0</v>
      </c>
      <c r="AE39" s="85" t="s">
        <v>782</v>
      </c>
      <c r="AF39" s="79" t="b">
        <v>0</v>
      </c>
      <c r="AG39" s="79" t="s">
        <v>788</v>
      </c>
      <c r="AH39" s="79"/>
      <c r="AI39" s="85" t="s">
        <v>775</v>
      </c>
      <c r="AJ39" s="79" t="b">
        <v>0</v>
      </c>
      <c r="AK39" s="79">
        <v>0</v>
      </c>
      <c r="AL39" s="85" t="s">
        <v>775</v>
      </c>
      <c r="AM39" s="79" t="s">
        <v>806</v>
      </c>
      <c r="AN39" s="79" t="b">
        <v>0</v>
      </c>
      <c r="AO39" s="85" t="s">
        <v>767</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c r="BE39" s="49"/>
      <c r="BF39" s="48"/>
      <c r="BG39" s="49"/>
      <c r="BH39" s="48"/>
      <c r="BI39" s="49"/>
      <c r="BJ39" s="48"/>
      <c r="BK39" s="49"/>
      <c r="BL39" s="48"/>
    </row>
    <row r="40" spans="1:64" ht="15">
      <c r="A40" s="64" t="s">
        <v>232</v>
      </c>
      <c r="B40" s="64" t="s">
        <v>265</v>
      </c>
      <c r="C40" s="65"/>
      <c r="D40" s="66"/>
      <c r="E40" s="67"/>
      <c r="F40" s="68"/>
      <c r="G40" s="65"/>
      <c r="H40" s="69"/>
      <c r="I40" s="70"/>
      <c r="J40" s="70"/>
      <c r="K40" s="34" t="s">
        <v>65</v>
      </c>
      <c r="L40" s="77">
        <v>78</v>
      </c>
      <c r="M40" s="77"/>
      <c r="N40" s="72"/>
      <c r="O40" s="79" t="s">
        <v>305</v>
      </c>
      <c r="P40" s="81">
        <v>43479.630532407406</v>
      </c>
      <c r="Q40" s="79" t="s">
        <v>341</v>
      </c>
      <c r="R40" s="83" t="s">
        <v>422</v>
      </c>
      <c r="S40" s="79" t="s">
        <v>456</v>
      </c>
      <c r="T40" s="79"/>
      <c r="U40" s="79"/>
      <c r="V40" s="83" t="s">
        <v>531</v>
      </c>
      <c r="W40" s="81">
        <v>43479.630532407406</v>
      </c>
      <c r="X40" s="83" t="s">
        <v>577</v>
      </c>
      <c r="Y40" s="79"/>
      <c r="Z40" s="79"/>
      <c r="AA40" s="85" t="s">
        <v>689</v>
      </c>
      <c r="AB40" s="79"/>
      <c r="AC40" s="79" t="b">
        <v>0</v>
      </c>
      <c r="AD40" s="79">
        <v>0</v>
      </c>
      <c r="AE40" s="85" t="s">
        <v>775</v>
      </c>
      <c r="AF40" s="79" t="b">
        <v>1</v>
      </c>
      <c r="AG40" s="79" t="s">
        <v>788</v>
      </c>
      <c r="AH40" s="79"/>
      <c r="AI40" s="85" t="s">
        <v>791</v>
      </c>
      <c r="AJ40" s="79" t="b">
        <v>0</v>
      </c>
      <c r="AK40" s="79">
        <v>0</v>
      </c>
      <c r="AL40" s="85" t="s">
        <v>775</v>
      </c>
      <c r="AM40" s="79" t="s">
        <v>806</v>
      </c>
      <c r="AN40" s="79" t="b">
        <v>1</v>
      </c>
      <c r="AO40" s="85" t="s">
        <v>689</v>
      </c>
      <c r="AP40" s="79" t="s">
        <v>176</v>
      </c>
      <c r="AQ40" s="79">
        <v>0</v>
      </c>
      <c r="AR40" s="79">
        <v>0</v>
      </c>
      <c r="AS40" s="79"/>
      <c r="AT40" s="79"/>
      <c r="AU40" s="79"/>
      <c r="AV40" s="79"/>
      <c r="AW40" s="79"/>
      <c r="AX40" s="79"/>
      <c r="AY40" s="79"/>
      <c r="AZ40" s="79"/>
      <c r="BA40">
        <v>2</v>
      </c>
      <c r="BB40" s="78" t="str">
        <f>REPLACE(INDEX(GroupVertices[Group],MATCH(Edges24[[#This Row],[Vertex 1]],GroupVertices[Vertex],0)),1,1,"")</f>
        <v>1</v>
      </c>
      <c r="BC40" s="78" t="str">
        <f>REPLACE(INDEX(GroupVertices[Group],MATCH(Edges24[[#This Row],[Vertex 2]],GroupVertices[Vertex],0)),1,1,"")</f>
        <v>1</v>
      </c>
      <c r="BD40" s="48">
        <v>1</v>
      </c>
      <c r="BE40" s="49">
        <v>5</v>
      </c>
      <c r="BF40" s="48">
        <v>0</v>
      </c>
      <c r="BG40" s="49">
        <v>0</v>
      </c>
      <c r="BH40" s="48">
        <v>0</v>
      </c>
      <c r="BI40" s="49">
        <v>0</v>
      </c>
      <c r="BJ40" s="48">
        <v>19</v>
      </c>
      <c r="BK40" s="49">
        <v>95</v>
      </c>
      <c r="BL40" s="48">
        <v>20</v>
      </c>
    </row>
    <row r="41" spans="1:64" ht="15">
      <c r="A41" s="64" t="s">
        <v>232</v>
      </c>
      <c r="B41" s="64" t="s">
        <v>265</v>
      </c>
      <c r="C41" s="65"/>
      <c r="D41" s="66"/>
      <c r="E41" s="67"/>
      <c r="F41" s="68"/>
      <c r="G41" s="65"/>
      <c r="H41" s="69"/>
      <c r="I41" s="70"/>
      <c r="J41" s="70"/>
      <c r="K41" s="34" t="s">
        <v>65</v>
      </c>
      <c r="L41" s="77">
        <v>79</v>
      </c>
      <c r="M41" s="77"/>
      <c r="N41" s="72"/>
      <c r="O41" s="79" t="s">
        <v>305</v>
      </c>
      <c r="P41" s="81">
        <v>43479.814375</v>
      </c>
      <c r="Q41" s="79" t="s">
        <v>342</v>
      </c>
      <c r="R41" s="79"/>
      <c r="S41" s="79"/>
      <c r="T41" s="79" t="s">
        <v>472</v>
      </c>
      <c r="U41" s="79"/>
      <c r="V41" s="83" t="s">
        <v>531</v>
      </c>
      <c r="W41" s="81">
        <v>43479.814375</v>
      </c>
      <c r="X41" s="83" t="s">
        <v>578</v>
      </c>
      <c r="Y41" s="79"/>
      <c r="Z41" s="79"/>
      <c r="AA41" s="85" t="s">
        <v>690</v>
      </c>
      <c r="AB41" s="85" t="s">
        <v>768</v>
      </c>
      <c r="AC41" s="79" t="b">
        <v>0</v>
      </c>
      <c r="AD41" s="79">
        <v>2</v>
      </c>
      <c r="AE41" s="85" t="s">
        <v>783</v>
      </c>
      <c r="AF41" s="79" t="b">
        <v>0</v>
      </c>
      <c r="AG41" s="79" t="s">
        <v>788</v>
      </c>
      <c r="AH41" s="79"/>
      <c r="AI41" s="85" t="s">
        <v>775</v>
      </c>
      <c r="AJ41" s="79" t="b">
        <v>0</v>
      </c>
      <c r="AK41" s="79">
        <v>0</v>
      </c>
      <c r="AL41" s="85" t="s">
        <v>775</v>
      </c>
      <c r="AM41" s="79" t="s">
        <v>806</v>
      </c>
      <c r="AN41" s="79" t="b">
        <v>0</v>
      </c>
      <c r="AO41" s="85" t="s">
        <v>768</v>
      </c>
      <c r="AP41" s="79" t="s">
        <v>176</v>
      </c>
      <c r="AQ41" s="79">
        <v>0</v>
      </c>
      <c r="AR41" s="79">
        <v>0</v>
      </c>
      <c r="AS41" s="79"/>
      <c r="AT41" s="79"/>
      <c r="AU41" s="79"/>
      <c r="AV41" s="79"/>
      <c r="AW41" s="79"/>
      <c r="AX41" s="79"/>
      <c r="AY41" s="79"/>
      <c r="AZ41" s="79"/>
      <c r="BA41">
        <v>2</v>
      </c>
      <c r="BB41" s="78" t="str">
        <f>REPLACE(INDEX(GroupVertices[Group],MATCH(Edges24[[#This Row],[Vertex 1]],GroupVertices[Vertex],0)),1,1,"")</f>
        <v>1</v>
      </c>
      <c r="BC41" s="78" t="str">
        <f>REPLACE(INDEX(GroupVertices[Group],MATCH(Edges24[[#This Row],[Vertex 2]],GroupVertices[Vertex],0)),1,1,"")</f>
        <v>1</v>
      </c>
      <c r="BD41" s="48"/>
      <c r="BE41" s="49"/>
      <c r="BF41" s="48"/>
      <c r="BG41" s="49"/>
      <c r="BH41" s="48"/>
      <c r="BI41" s="49"/>
      <c r="BJ41" s="48"/>
      <c r="BK41" s="49"/>
      <c r="BL41" s="48"/>
    </row>
    <row r="42" spans="1:64" ht="15">
      <c r="A42" s="64" t="s">
        <v>232</v>
      </c>
      <c r="B42" s="64" t="s">
        <v>267</v>
      </c>
      <c r="C42" s="65"/>
      <c r="D42" s="66"/>
      <c r="E42" s="67"/>
      <c r="F42" s="68"/>
      <c r="G42" s="65"/>
      <c r="H42" s="69"/>
      <c r="I42" s="70"/>
      <c r="J42" s="70"/>
      <c r="K42" s="34" t="s">
        <v>65</v>
      </c>
      <c r="L42" s="77">
        <v>82</v>
      </c>
      <c r="M42" s="77"/>
      <c r="N42" s="72"/>
      <c r="O42" s="79" t="s">
        <v>305</v>
      </c>
      <c r="P42" s="81">
        <v>43479.8203125</v>
      </c>
      <c r="Q42" s="79" t="s">
        <v>343</v>
      </c>
      <c r="R42" s="79"/>
      <c r="S42" s="79"/>
      <c r="T42" s="79" t="s">
        <v>473</v>
      </c>
      <c r="U42" s="79"/>
      <c r="V42" s="83" t="s">
        <v>531</v>
      </c>
      <c r="W42" s="81">
        <v>43479.8203125</v>
      </c>
      <c r="X42" s="83" t="s">
        <v>579</v>
      </c>
      <c r="Y42" s="79"/>
      <c r="Z42" s="79"/>
      <c r="AA42" s="85" t="s">
        <v>691</v>
      </c>
      <c r="AB42" s="85" t="s">
        <v>769</v>
      </c>
      <c r="AC42" s="79" t="b">
        <v>0</v>
      </c>
      <c r="AD42" s="79">
        <v>1</v>
      </c>
      <c r="AE42" s="85" t="s">
        <v>784</v>
      </c>
      <c r="AF42" s="79" t="b">
        <v>0</v>
      </c>
      <c r="AG42" s="79" t="s">
        <v>788</v>
      </c>
      <c r="AH42" s="79"/>
      <c r="AI42" s="85" t="s">
        <v>775</v>
      </c>
      <c r="AJ42" s="79" t="b">
        <v>0</v>
      </c>
      <c r="AK42" s="79">
        <v>0</v>
      </c>
      <c r="AL42" s="85" t="s">
        <v>775</v>
      </c>
      <c r="AM42" s="79" t="s">
        <v>806</v>
      </c>
      <c r="AN42" s="79" t="b">
        <v>0</v>
      </c>
      <c r="AO42" s="85" t="s">
        <v>769</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4</v>
      </c>
      <c r="BD42" s="48"/>
      <c r="BE42" s="49"/>
      <c r="BF42" s="48"/>
      <c r="BG42" s="49"/>
      <c r="BH42" s="48"/>
      <c r="BI42" s="49"/>
      <c r="BJ42" s="48"/>
      <c r="BK42" s="49"/>
      <c r="BL42" s="48"/>
    </row>
    <row r="43" spans="1:64" ht="15">
      <c r="A43" s="64" t="s">
        <v>232</v>
      </c>
      <c r="B43" s="64" t="s">
        <v>268</v>
      </c>
      <c r="C43" s="65"/>
      <c r="D43" s="66"/>
      <c r="E43" s="67"/>
      <c r="F43" s="68"/>
      <c r="G43" s="65"/>
      <c r="H43" s="69"/>
      <c r="I43" s="70"/>
      <c r="J43" s="70"/>
      <c r="K43" s="34" t="s">
        <v>65</v>
      </c>
      <c r="L43" s="77">
        <v>83</v>
      </c>
      <c r="M43" s="77"/>
      <c r="N43" s="72"/>
      <c r="O43" s="79" t="s">
        <v>305</v>
      </c>
      <c r="P43" s="81">
        <v>43479.83053240741</v>
      </c>
      <c r="Q43" s="79" t="s">
        <v>344</v>
      </c>
      <c r="R43" s="79"/>
      <c r="S43" s="79"/>
      <c r="T43" s="79" t="s">
        <v>474</v>
      </c>
      <c r="U43" s="79"/>
      <c r="V43" s="83" t="s">
        <v>531</v>
      </c>
      <c r="W43" s="81">
        <v>43479.83053240741</v>
      </c>
      <c r="X43" s="83" t="s">
        <v>580</v>
      </c>
      <c r="Y43" s="79"/>
      <c r="Z43" s="79"/>
      <c r="AA43" s="85" t="s">
        <v>692</v>
      </c>
      <c r="AB43" s="79"/>
      <c r="AC43" s="79" t="b">
        <v>0</v>
      </c>
      <c r="AD43" s="79">
        <v>0</v>
      </c>
      <c r="AE43" s="85" t="s">
        <v>775</v>
      </c>
      <c r="AF43" s="79" t="b">
        <v>0</v>
      </c>
      <c r="AG43" s="79" t="s">
        <v>788</v>
      </c>
      <c r="AH43" s="79"/>
      <c r="AI43" s="85" t="s">
        <v>775</v>
      </c>
      <c r="AJ43" s="79" t="b">
        <v>0</v>
      </c>
      <c r="AK43" s="79">
        <v>0</v>
      </c>
      <c r="AL43" s="85" t="s">
        <v>775</v>
      </c>
      <c r="AM43" s="79" t="s">
        <v>806</v>
      </c>
      <c r="AN43" s="79" t="b">
        <v>0</v>
      </c>
      <c r="AO43" s="85" t="s">
        <v>692</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2</v>
      </c>
      <c r="BE43" s="49">
        <v>5.882352941176471</v>
      </c>
      <c r="BF43" s="48">
        <v>0</v>
      </c>
      <c r="BG43" s="49">
        <v>0</v>
      </c>
      <c r="BH43" s="48">
        <v>0</v>
      </c>
      <c r="BI43" s="49">
        <v>0</v>
      </c>
      <c r="BJ43" s="48">
        <v>32</v>
      </c>
      <c r="BK43" s="49">
        <v>94.11764705882354</v>
      </c>
      <c r="BL43" s="48">
        <v>34</v>
      </c>
    </row>
    <row r="44" spans="1:64" ht="15">
      <c r="A44" s="64" t="s">
        <v>232</v>
      </c>
      <c r="B44" s="64" t="s">
        <v>269</v>
      </c>
      <c r="C44" s="65"/>
      <c r="D44" s="66"/>
      <c r="E44" s="67"/>
      <c r="F44" s="68"/>
      <c r="G44" s="65"/>
      <c r="H44" s="69"/>
      <c r="I44" s="70"/>
      <c r="J44" s="70"/>
      <c r="K44" s="34" t="s">
        <v>65</v>
      </c>
      <c r="L44" s="77">
        <v>85</v>
      </c>
      <c r="M44" s="77"/>
      <c r="N44" s="72"/>
      <c r="O44" s="79" t="s">
        <v>305</v>
      </c>
      <c r="P44" s="81">
        <v>43479.840219907404</v>
      </c>
      <c r="Q44" s="79" t="s">
        <v>345</v>
      </c>
      <c r="R44" s="79"/>
      <c r="S44" s="79"/>
      <c r="T44" s="79" t="s">
        <v>467</v>
      </c>
      <c r="U44" s="79"/>
      <c r="V44" s="83" t="s">
        <v>531</v>
      </c>
      <c r="W44" s="81">
        <v>43479.840219907404</v>
      </c>
      <c r="X44" s="83" t="s">
        <v>581</v>
      </c>
      <c r="Y44" s="79"/>
      <c r="Z44" s="79"/>
      <c r="AA44" s="85" t="s">
        <v>693</v>
      </c>
      <c r="AB44" s="79"/>
      <c r="AC44" s="79" t="b">
        <v>0</v>
      </c>
      <c r="AD44" s="79">
        <v>2</v>
      </c>
      <c r="AE44" s="85" t="s">
        <v>775</v>
      </c>
      <c r="AF44" s="79" t="b">
        <v>0</v>
      </c>
      <c r="AG44" s="79" t="s">
        <v>788</v>
      </c>
      <c r="AH44" s="79"/>
      <c r="AI44" s="85" t="s">
        <v>775</v>
      </c>
      <c r="AJ44" s="79" t="b">
        <v>0</v>
      </c>
      <c r="AK44" s="79">
        <v>0</v>
      </c>
      <c r="AL44" s="85" t="s">
        <v>775</v>
      </c>
      <c r="AM44" s="79" t="s">
        <v>806</v>
      </c>
      <c r="AN44" s="79" t="b">
        <v>0</v>
      </c>
      <c r="AO44" s="85" t="s">
        <v>693</v>
      </c>
      <c r="AP44" s="79" t="s">
        <v>176</v>
      </c>
      <c r="AQ44" s="79">
        <v>0</v>
      </c>
      <c r="AR44" s="79">
        <v>0</v>
      </c>
      <c r="AS44" s="79"/>
      <c r="AT44" s="79"/>
      <c r="AU44" s="79"/>
      <c r="AV44" s="79"/>
      <c r="AW44" s="79"/>
      <c r="AX44" s="79"/>
      <c r="AY44" s="79"/>
      <c r="AZ44" s="79"/>
      <c r="BA44">
        <v>2</v>
      </c>
      <c r="BB44" s="78" t="str">
        <f>REPLACE(INDEX(GroupVertices[Group],MATCH(Edges24[[#This Row],[Vertex 1]],GroupVertices[Vertex],0)),1,1,"")</f>
        <v>1</v>
      </c>
      <c r="BC44" s="78" t="str">
        <f>REPLACE(INDEX(GroupVertices[Group],MATCH(Edges24[[#This Row],[Vertex 2]],GroupVertices[Vertex],0)),1,1,"")</f>
        <v>1</v>
      </c>
      <c r="BD44" s="48"/>
      <c r="BE44" s="49"/>
      <c r="BF44" s="48"/>
      <c r="BG44" s="49"/>
      <c r="BH44" s="48"/>
      <c r="BI44" s="49"/>
      <c r="BJ44" s="48"/>
      <c r="BK44" s="49"/>
      <c r="BL44" s="48"/>
    </row>
    <row r="45" spans="1:64" ht="15">
      <c r="A45" s="64" t="s">
        <v>232</v>
      </c>
      <c r="B45" s="64" t="s">
        <v>270</v>
      </c>
      <c r="C45" s="65"/>
      <c r="D45" s="66"/>
      <c r="E45" s="67"/>
      <c r="F45" s="68"/>
      <c r="G45" s="65"/>
      <c r="H45" s="69"/>
      <c r="I45" s="70"/>
      <c r="J45" s="70"/>
      <c r="K45" s="34" t="s">
        <v>65</v>
      </c>
      <c r="L45" s="77">
        <v>86</v>
      </c>
      <c r="M45" s="77"/>
      <c r="N45" s="72"/>
      <c r="O45" s="79" t="s">
        <v>305</v>
      </c>
      <c r="P45" s="81">
        <v>43479.84568287037</v>
      </c>
      <c r="Q45" s="79" t="s">
        <v>346</v>
      </c>
      <c r="R45" s="79"/>
      <c r="S45" s="79"/>
      <c r="T45" s="79"/>
      <c r="U45" s="79"/>
      <c r="V45" s="83" t="s">
        <v>531</v>
      </c>
      <c r="W45" s="81">
        <v>43479.84568287037</v>
      </c>
      <c r="X45" s="83" t="s">
        <v>582</v>
      </c>
      <c r="Y45" s="79"/>
      <c r="Z45" s="79"/>
      <c r="AA45" s="85" t="s">
        <v>694</v>
      </c>
      <c r="AB45" s="85" t="s">
        <v>770</v>
      </c>
      <c r="AC45" s="79" t="b">
        <v>0</v>
      </c>
      <c r="AD45" s="79">
        <v>1</v>
      </c>
      <c r="AE45" s="85" t="s">
        <v>785</v>
      </c>
      <c r="AF45" s="79" t="b">
        <v>0</v>
      </c>
      <c r="AG45" s="79" t="s">
        <v>788</v>
      </c>
      <c r="AH45" s="79"/>
      <c r="AI45" s="85" t="s">
        <v>775</v>
      </c>
      <c r="AJ45" s="79" t="b">
        <v>0</v>
      </c>
      <c r="AK45" s="79">
        <v>0</v>
      </c>
      <c r="AL45" s="85" t="s">
        <v>775</v>
      </c>
      <c r="AM45" s="79" t="s">
        <v>806</v>
      </c>
      <c r="AN45" s="79" t="b">
        <v>0</v>
      </c>
      <c r="AO45" s="85" t="s">
        <v>770</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c r="BE45" s="49"/>
      <c r="BF45" s="48"/>
      <c r="BG45" s="49"/>
      <c r="BH45" s="48"/>
      <c r="BI45" s="49"/>
      <c r="BJ45" s="48"/>
      <c r="BK45" s="49"/>
      <c r="BL45" s="48"/>
    </row>
    <row r="46" spans="1:64" ht="15">
      <c r="A46" s="64" t="s">
        <v>232</v>
      </c>
      <c r="B46" s="64" t="s">
        <v>277</v>
      </c>
      <c r="C46" s="65"/>
      <c r="D46" s="66"/>
      <c r="E46" s="67"/>
      <c r="F46" s="68"/>
      <c r="G46" s="65"/>
      <c r="H46" s="69"/>
      <c r="I46" s="70"/>
      <c r="J46" s="70"/>
      <c r="K46" s="34" t="s">
        <v>65</v>
      </c>
      <c r="L46" s="77">
        <v>94</v>
      </c>
      <c r="M46" s="77"/>
      <c r="N46" s="72"/>
      <c r="O46" s="79" t="s">
        <v>305</v>
      </c>
      <c r="P46" s="81">
        <v>43479.86592592593</v>
      </c>
      <c r="Q46" s="79" t="s">
        <v>347</v>
      </c>
      <c r="R46" s="79"/>
      <c r="S46" s="79"/>
      <c r="T46" s="79" t="s">
        <v>475</v>
      </c>
      <c r="U46" s="79"/>
      <c r="V46" s="83" t="s">
        <v>531</v>
      </c>
      <c r="W46" s="81">
        <v>43479.86592592593</v>
      </c>
      <c r="X46" s="83" t="s">
        <v>583</v>
      </c>
      <c r="Y46" s="79"/>
      <c r="Z46" s="79"/>
      <c r="AA46" s="85" t="s">
        <v>695</v>
      </c>
      <c r="AB46" s="79"/>
      <c r="AC46" s="79" t="b">
        <v>0</v>
      </c>
      <c r="AD46" s="79">
        <v>1</v>
      </c>
      <c r="AE46" s="85" t="s">
        <v>775</v>
      </c>
      <c r="AF46" s="79" t="b">
        <v>0</v>
      </c>
      <c r="AG46" s="79" t="s">
        <v>788</v>
      </c>
      <c r="AH46" s="79"/>
      <c r="AI46" s="85" t="s">
        <v>775</v>
      </c>
      <c r="AJ46" s="79" t="b">
        <v>0</v>
      </c>
      <c r="AK46" s="79">
        <v>0</v>
      </c>
      <c r="AL46" s="85" t="s">
        <v>775</v>
      </c>
      <c r="AM46" s="79" t="s">
        <v>806</v>
      </c>
      <c r="AN46" s="79" t="b">
        <v>0</v>
      </c>
      <c r="AO46" s="85" t="s">
        <v>695</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4</v>
      </c>
      <c r="BD46" s="48"/>
      <c r="BE46" s="49"/>
      <c r="BF46" s="48"/>
      <c r="BG46" s="49"/>
      <c r="BH46" s="48"/>
      <c r="BI46" s="49"/>
      <c r="BJ46" s="48"/>
      <c r="BK46" s="49"/>
      <c r="BL46" s="48"/>
    </row>
    <row r="47" spans="1:64" ht="15">
      <c r="A47" s="64" t="s">
        <v>232</v>
      </c>
      <c r="B47" s="64" t="s">
        <v>278</v>
      </c>
      <c r="C47" s="65"/>
      <c r="D47" s="66"/>
      <c r="E47" s="67"/>
      <c r="F47" s="68"/>
      <c r="G47" s="65"/>
      <c r="H47" s="69"/>
      <c r="I47" s="70"/>
      <c r="J47" s="70"/>
      <c r="K47" s="34" t="s">
        <v>65</v>
      </c>
      <c r="L47" s="77">
        <v>96</v>
      </c>
      <c r="M47" s="77"/>
      <c r="N47" s="72"/>
      <c r="O47" s="79" t="s">
        <v>305</v>
      </c>
      <c r="P47" s="81">
        <v>43480.54736111111</v>
      </c>
      <c r="Q47" s="79" t="s">
        <v>348</v>
      </c>
      <c r="R47" s="83" t="s">
        <v>423</v>
      </c>
      <c r="S47" s="79" t="s">
        <v>458</v>
      </c>
      <c r="T47" s="79" t="s">
        <v>467</v>
      </c>
      <c r="U47" s="79"/>
      <c r="V47" s="83" t="s">
        <v>531</v>
      </c>
      <c r="W47" s="81">
        <v>43480.54736111111</v>
      </c>
      <c r="X47" s="83" t="s">
        <v>584</v>
      </c>
      <c r="Y47" s="79"/>
      <c r="Z47" s="79"/>
      <c r="AA47" s="85" t="s">
        <v>696</v>
      </c>
      <c r="AB47" s="79"/>
      <c r="AC47" s="79" t="b">
        <v>0</v>
      </c>
      <c r="AD47" s="79">
        <v>4</v>
      </c>
      <c r="AE47" s="85" t="s">
        <v>775</v>
      </c>
      <c r="AF47" s="79" t="b">
        <v>0</v>
      </c>
      <c r="AG47" s="79" t="s">
        <v>788</v>
      </c>
      <c r="AH47" s="79"/>
      <c r="AI47" s="85" t="s">
        <v>775</v>
      </c>
      <c r="AJ47" s="79" t="b">
        <v>0</v>
      </c>
      <c r="AK47" s="79">
        <v>4</v>
      </c>
      <c r="AL47" s="85" t="s">
        <v>775</v>
      </c>
      <c r="AM47" s="79" t="s">
        <v>806</v>
      </c>
      <c r="AN47" s="79" t="b">
        <v>0</v>
      </c>
      <c r="AO47" s="85" t="s">
        <v>696</v>
      </c>
      <c r="AP47" s="79" t="s">
        <v>176</v>
      </c>
      <c r="AQ47" s="79">
        <v>0</v>
      </c>
      <c r="AR47" s="79">
        <v>0</v>
      </c>
      <c r="AS47" s="79"/>
      <c r="AT47" s="79"/>
      <c r="AU47" s="79"/>
      <c r="AV47" s="79"/>
      <c r="AW47" s="79"/>
      <c r="AX47" s="79"/>
      <c r="AY47" s="79"/>
      <c r="AZ47" s="79"/>
      <c r="BA47">
        <v>2</v>
      </c>
      <c r="BB47" s="78" t="str">
        <f>REPLACE(INDEX(GroupVertices[Group],MATCH(Edges24[[#This Row],[Vertex 1]],GroupVertices[Vertex],0)),1,1,"")</f>
        <v>1</v>
      </c>
      <c r="BC47" s="78" t="str">
        <f>REPLACE(INDEX(GroupVertices[Group],MATCH(Edges24[[#This Row],[Vertex 2]],GroupVertices[Vertex],0)),1,1,"")</f>
        <v>1</v>
      </c>
      <c r="BD47" s="48"/>
      <c r="BE47" s="49"/>
      <c r="BF47" s="48"/>
      <c r="BG47" s="49"/>
      <c r="BH47" s="48"/>
      <c r="BI47" s="49"/>
      <c r="BJ47" s="48"/>
      <c r="BK47" s="49"/>
      <c r="BL47" s="48"/>
    </row>
    <row r="48" spans="1:64" ht="15">
      <c r="A48" s="64" t="s">
        <v>232</v>
      </c>
      <c r="B48" s="64" t="s">
        <v>279</v>
      </c>
      <c r="C48" s="65"/>
      <c r="D48" s="66"/>
      <c r="E48" s="67"/>
      <c r="F48" s="68"/>
      <c r="G48" s="65"/>
      <c r="H48" s="69"/>
      <c r="I48" s="70"/>
      <c r="J48" s="70"/>
      <c r="K48" s="34" t="s">
        <v>65</v>
      </c>
      <c r="L48" s="77">
        <v>97</v>
      </c>
      <c r="M48" s="77"/>
      <c r="N48" s="72"/>
      <c r="O48" s="79" t="s">
        <v>306</v>
      </c>
      <c r="P48" s="81">
        <v>43479.8422337963</v>
      </c>
      <c r="Q48" s="79" t="s">
        <v>349</v>
      </c>
      <c r="R48" s="79"/>
      <c r="S48" s="79"/>
      <c r="T48" s="79"/>
      <c r="U48" s="79"/>
      <c r="V48" s="83" t="s">
        <v>531</v>
      </c>
      <c r="W48" s="81">
        <v>43479.8422337963</v>
      </c>
      <c r="X48" s="83" t="s">
        <v>585</v>
      </c>
      <c r="Y48" s="79"/>
      <c r="Z48" s="79"/>
      <c r="AA48" s="85" t="s">
        <v>697</v>
      </c>
      <c r="AB48" s="85" t="s">
        <v>687</v>
      </c>
      <c r="AC48" s="79" t="b">
        <v>0</v>
      </c>
      <c r="AD48" s="79">
        <v>0</v>
      </c>
      <c r="AE48" s="85" t="s">
        <v>776</v>
      </c>
      <c r="AF48" s="79" t="b">
        <v>0</v>
      </c>
      <c r="AG48" s="79" t="s">
        <v>789</v>
      </c>
      <c r="AH48" s="79"/>
      <c r="AI48" s="85" t="s">
        <v>775</v>
      </c>
      <c r="AJ48" s="79" t="b">
        <v>0</v>
      </c>
      <c r="AK48" s="79">
        <v>0</v>
      </c>
      <c r="AL48" s="85" t="s">
        <v>775</v>
      </c>
      <c r="AM48" s="79" t="s">
        <v>806</v>
      </c>
      <c r="AN48" s="79" t="b">
        <v>0</v>
      </c>
      <c r="AO48" s="85" t="s">
        <v>687</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v>0</v>
      </c>
      <c r="BE48" s="49">
        <v>0</v>
      </c>
      <c r="BF48" s="48">
        <v>0</v>
      </c>
      <c r="BG48" s="49">
        <v>0</v>
      </c>
      <c r="BH48" s="48">
        <v>0</v>
      </c>
      <c r="BI48" s="49">
        <v>0</v>
      </c>
      <c r="BJ48" s="48">
        <v>1</v>
      </c>
      <c r="BK48" s="49">
        <v>100</v>
      </c>
      <c r="BL48" s="48">
        <v>1</v>
      </c>
    </row>
    <row r="49" spans="1:64" ht="15">
      <c r="A49" s="64" t="s">
        <v>234</v>
      </c>
      <c r="B49" s="64" t="s">
        <v>243</v>
      </c>
      <c r="C49" s="65"/>
      <c r="D49" s="66"/>
      <c r="E49" s="67"/>
      <c r="F49" s="68"/>
      <c r="G49" s="65"/>
      <c r="H49" s="69"/>
      <c r="I49" s="70"/>
      <c r="J49" s="70"/>
      <c r="K49" s="34" t="s">
        <v>65</v>
      </c>
      <c r="L49" s="77">
        <v>99</v>
      </c>
      <c r="M49" s="77"/>
      <c r="N49" s="72"/>
      <c r="O49" s="79" t="s">
        <v>305</v>
      </c>
      <c r="P49" s="81">
        <v>43480.574537037035</v>
      </c>
      <c r="Q49" s="79" t="s">
        <v>314</v>
      </c>
      <c r="R49" s="79"/>
      <c r="S49" s="79"/>
      <c r="T49" s="79"/>
      <c r="U49" s="79"/>
      <c r="V49" s="83" t="s">
        <v>532</v>
      </c>
      <c r="W49" s="81">
        <v>43480.574537037035</v>
      </c>
      <c r="X49" s="83" t="s">
        <v>586</v>
      </c>
      <c r="Y49" s="79"/>
      <c r="Z49" s="79"/>
      <c r="AA49" s="85" t="s">
        <v>698</v>
      </c>
      <c r="AB49" s="79"/>
      <c r="AC49" s="79" t="b">
        <v>0</v>
      </c>
      <c r="AD49" s="79">
        <v>0</v>
      </c>
      <c r="AE49" s="85" t="s">
        <v>775</v>
      </c>
      <c r="AF49" s="79" t="b">
        <v>0</v>
      </c>
      <c r="AG49" s="79" t="s">
        <v>788</v>
      </c>
      <c r="AH49" s="79"/>
      <c r="AI49" s="85" t="s">
        <v>775</v>
      </c>
      <c r="AJ49" s="79" t="b">
        <v>0</v>
      </c>
      <c r="AK49" s="79">
        <v>0</v>
      </c>
      <c r="AL49" s="85" t="s">
        <v>696</v>
      </c>
      <c r="AM49" s="79" t="s">
        <v>811</v>
      </c>
      <c r="AN49" s="79" t="b">
        <v>0</v>
      </c>
      <c r="AO49" s="85" t="s">
        <v>696</v>
      </c>
      <c r="AP49" s="79" t="s">
        <v>176</v>
      </c>
      <c r="AQ49" s="79">
        <v>0</v>
      </c>
      <c r="AR49" s="79">
        <v>0</v>
      </c>
      <c r="AS49" s="79"/>
      <c r="AT49" s="79"/>
      <c r="AU49" s="79"/>
      <c r="AV49" s="79"/>
      <c r="AW49" s="79"/>
      <c r="AX49" s="79"/>
      <c r="AY49" s="79"/>
      <c r="AZ49" s="79"/>
      <c r="BA49">
        <v>1</v>
      </c>
      <c r="BB49" s="78" t="str">
        <f>REPLACE(INDEX(GroupVertices[Group],MATCH(Edges24[[#This Row],[Vertex 1]],GroupVertices[Vertex],0)),1,1,"")</f>
        <v>3</v>
      </c>
      <c r="BC49" s="78" t="str">
        <f>REPLACE(INDEX(GroupVertices[Group],MATCH(Edges24[[#This Row],[Vertex 2]],GroupVertices[Vertex],0)),1,1,"")</f>
        <v>3</v>
      </c>
      <c r="BD49" s="48"/>
      <c r="BE49" s="49"/>
      <c r="BF49" s="48"/>
      <c r="BG49" s="49"/>
      <c r="BH49" s="48"/>
      <c r="BI49" s="49"/>
      <c r="BJ49" s="48"/>
      <c r="BK49" s="49"/>
      <c r="BL49" s="48"/>
    </row>
    <row r="50" spans="1:64" ht="15">
      <c r="A50" s="64" t="s">
        <v>232</v>
      </c>
      <c r="B50" s="64" t="s">
        <v>281</v>
      </c>
      <c r="C50" s="65"/>
      <c r="D50" s="66"/>
      <c r="E50" s="67"/>
      <c r="F50" s="68"/>
      <c r="G50" s="65"/>
      <c r="H50" s="69"/>
      <c r="I50" s="70"/>
      <c r="J50" s="70"/>
      <c r="K50" s="34" t="s">
        <v>65</v>
      </c>
      <c r="L50" s="77">
        <v>105</v>
      </c>
      <c r="M50" s="77"/>
      <c r="N50" s="72"/>
      <c r="O50" s="79" t="s">
        <v>305</v>
      </c>
      <c r="P50" s="81">
        <v>43480.549479166664</v>
      </c>
      <c r="Q50" s="79" t="s">
        <v>350</v>
      </c>
      <c r="R50" s="79"/>
      <c r="S50" s="79"/>
      <c r="T50" s="79"/>
      <c r="U50" s="79"/>
      <c r="V50" s="83" t="s">
        <v>531</v>
      </c>
      <c r="W50" s="81">
        <v>43480.549479166664</v>
      </c>
      <c r="X50" s="83" t="s">
        <v>587</v>
      </c>
      <c r="Y50" s="79"/>
      <c r="Z50" s="79"/>
      <c r="AA50" s="85" t="s">
        <v>699</v>
      </c>
      <c r="AB50" s="85" t="s">
        <v>696</v>
      </c>
      <c r="AC50" s="79" t="b">
        <v>0</v>
      </c>
      <c r="AD50" s="79">
        <v>3</v>
      </c>
      <c r="AE50" s="85" t="s">
        <v>776</v>
      </c>
      <c r="AF50" s="79" t="b">
        <v>0</v>
      </c>
      <c r="AG50" s="79" t="s">
        <v>788</v>
      </c>
      <c r="AH50" s="79"/>
      <c r="AI50" s="85" t="s">
        <v>775</v>
      </c>
      <c r="AJ50" s="79" t="b">
        <v>0</v>
      </c>
      <c r="AK50" s="79">
        <v>0</v>
      </c>
      <c r="AL50" s="85" t="s">
        <v>775</v>
      </c>
      <c r="AM50" s="79" t="s">
        <v>806</v>
      </c>
      <c r="AN50" s="79" t="b">
        <v>0</v>
      </c>
      <c r="AO50" s="85" t="s">
        <v>696</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c r="BE50" s="49"/>
      <c r="BF50" s="48"/>
      <c r="BG50" s="49"/>
      <c r="BH50" s="48"/>
      <c r="BI50" s="49"/>
      <c r="BJ50" s="48"/>
      <c r="BK50" s="49"/>
      <c r="BL50" s="48"/>
    </row>
    <row r="51" spans="1:64" ht="15">
      <c r="A51" s="64" t="s">
        <v>235</v>
      </c>
      <c r="B51" s="64" t="s">
        <v>235</v>
      </c>
      <c r="C51" s="65"/>
      <c r="D51" s="66"/>
      <c r="E51" s="67"/>
      <c r="F51" s="68"/>
      <c r="G51" s="65"/>
      <c r="H51" s="69"/>
      <c r="I51" s="70"/>
      <c r="J51" s="70"/>
      <c r="K51" s="34" t="s">
        <v>65</v>
      </c>
      <c r="L51" s="77">
        <v>106</v>
      </c>
      <c r="M51" s="77"/>
      <c r="N51" s="72"/>
      <c r="O51" s="79" t="s">
        <v>176</v>
      </c>
      <c r="P51" s="81">
        <v>43480.58556712963</v>
      </c>
      <c r="Q51" s="79" t="s">
        <v>351</v>
      </c>
      <c r="R51" s="79"/>
      <c r="S51" s="79"/>
      <c r="T51" s="79" t="s">
        <v>476</v>
      </c>
      <c r="U51" s="83" t="s">
        <v>499</v>
      </c>
      <c r="V51" s="83" t="s">
        <v>499</v>
      </c>
      <c r="W51" s="81">
        <v>43480.58556712963</v>
      </c>
      <c r="X51" s="83" t="s">
        <v>588</v>
      </c>
      <c r="Y51" s="79"/>
      <c r="Z51" s="79"/>
      <c r="AA51" s="85" t="s">
        <v>700</v>
      </c>
      <c r="AB51" s="79"/>
      <c r="AC51" s="79" t="b">
        <v>0</v>
      </c>
      <c r="AD51" s="79">
        <v>12</v>
      </c>
      <c r="AE51" s="85" t="s">
        <v>775</v>
      </c>
      <c r="AF51" s="79" t="b">
        <v>0</v>
      </c>
      <c r="AG51" s="79" t="s">
        <v>788</v>
      </c>
      <c r="AH51" s="79"/>
      <c r="AI51" s="85" t="s">
        <v>775</v>
      </c>
      <c r="AJ51" s="79" t="b">
        <v>0</v>
      </c>
      <c r="AK51" s="79">
        <v>3</v>
      </c>
      <c r="AL51" s="85" t="s">
        <v>775</v>
      </c>
      <c r="AM51" s="79" t="s">
        <v>805</v>
      </c>
      <c r="AN51" s="79" t="b">
        <v>0</v>
      </c>
      <c r="AO51" s="85" t="s">
        <v>700</v>
      </c>
      <c r="AP51" s="79" t="s">
        <v>814</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v>1</v>
      </c>
      <c r="BE51" s="49">
        <v>7.142857142857143</v>
      </c>
      <c r="BF51" s="48">
        <v>0</v>
      </c>
      <c r="BG51" s="49">
        <v>0</v>
      </c>
      <c r="BH51" s="48">
        <v>0</v>
      </c>
      <c r="BI51" s="49">
        <v>0</v>
      </c>
      <c r="BJ51" s="48">
        <v>13</v>
      </c>
      <c r="BK51" s="49">
        <v>92.85714285714286</v>
      </c>
      <c r="BL51" s="48">
        <v>14</v>
      </c>
    </row>
    <row r="52" spans="1:64" ht="15">
      <c r="A52" s="64" t="s">
        <v>232</v>
      </c>
      <c r="B52" s="64" t="s">
        <v>235</v>
      </c>
      <c r="C52" s="65"/>
      <c r="D52" s="66"/>
      <c r="E52" s="67"/>
      <c r="F52" s="68"/>
      <c r="G52" s="65"/>
      <c r="H52" s="69"/>
      <c r="I52" s="70"/>
      <c r="J52" s="70"/>
      <c r="K52" s="34" t="s">
        <v>65</v>
      </c>
      <c r="L52" s="77">
        <v>107</v>
      </c>
      <c r="M52" s="77"/>
      <c r="N52" s="72"/>
      <c r="O52" s="79" t="s">
        <v>305</v>
      </c>
      <c r="P52" s="81">
        <v>43480.59148148148</v>
      </c>
      <c r="Q52" s="79" t="s">
        <v>352</v>
      </c>
      <c r="R52" s="79"/>
      <c r="S52" s="79"/>
      <c r="T52" s="79" t="s">
        <v>476</v>
      </c>
      <c r="U52" s="83" t="s">
        <v>499</v>
      </c>
      <c r="V52" s="83" t="s">
        <v>499</v>
      </c>
      <c r="W52" s="81">
        <v>43480.59148148148</v>
      </c>
      <c r="X52" s="83" t="s">
        <v>589</v>
      </c>
      <c r="Y52" s="79"/>
      <c r="Z52" s="79"/>
      <c r="AA52" s="85" t="s">
        <v>701</v>
      </c>
      <c r="AB52" s="79"/>
      <c r="AC52" s="79" t="b">
        <v>0</v>
      </c>
      <c r="AD52" s="79">
        <v>0</v>
      </c>
      <c r="AE52" s="85" t="s">
        <v>775</v>
      </c>
      <c r="AF52" s="79" t="b">
        <v>0</v>
      </c>
      <c r="AG52" s="79" t="s">
        <v>788</v>
      </c>
      <c r="AH52" s="79"/>
      <c r="AI52" s="85" t="s">
        <v>775</v>
      </c>
      <c r="AJ52" s="79" t="b">
        <v>0</v>
      </c>
      <c r="AK52" s="79">
        <v>3</v>
      </c>
      <c r="AL52" s="85" t="s">
        <v>700</v>
      </c>
      <c r="AM52" s="79" t="s">
        <v>804</v>
      </c>
      <c r="AN52" s="79" t="b">
        <v>0</v>
      </c>
      <c r="AO52" s="85" t="s">
        <v>700</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v>1</v>
      </c>
      <c r="BE52" s="49">
        <v>6.25</v>
      </c>
      <c r="BF52" s="48">
        <v>0</v>
      </c>
      <c r="BG52" s="49">
        <v>0</v>
      </c>
      <c r="BH52" s="48">
        <v>0</v>
      </c>
      <c r="BI52" s="49">
        <v>0</v>
      </c>
      <c r="BJ52" s="48">
        <v>15</v>
      </c>
      <c r="BK52" s="49">
        <v>93.75</v>
      </c>
      <c r="BL52" s="48">
        <v>16</v>
      </c>
    </row>
    <row r="53" spans="1:64" ht="15">
      <c r="A53" s="64" t="s">
        <v>232</v>
      </c>
      <c r="B53" s="64" t="s">
        <v>282</v>
      </c>
      <c r="C53" s="65"/>
      <c r="D53" s="66"/>
      <c r="E53" s="67"/>
      <c r="F53" s="68"/>
      <c r="G53" s="65"/>
      <c r="H53" s="69"/>
      <c r="I53" s="70"/>
      <c r="J53" s="70"/>
      <c r="K53" s="34" t="s">
        <v>65</v>
      </c>
      <c r="L53" s="77">
        <v>108</v>
      </c>
      <c r="M53" s="77"/>
      <c r="N53" s="72"/>
      <c r="O53" s="79" t="s">
        <v>305</v>
      </c>
      <c r="P53" s="81">
        <v>43480.64934027778</v>
      </c>
      <c r="Q53" s="79" t="s">
        <v>353</v>
      </c>
      <c r="R53" s="83" t="s">
        <v>424</v>
      </c>
      <c r="S53" s="79" t="s">
        <v>456</v>
      </c>
      <c r="T53" s="79" t="s">
        <v>467</v>
      </c>
      <c r="U53" s="79"/>
      <c r="V53" s="83" t="s">
        <v>531</v>
      </c>
      <c r="W53" s="81">
        <v>43480.64934027778</v>
      </c>
      <c r="X53" s="83" t="s">
        <v>590</v>
      </c>
      <c r="Y53" s="79"/>
      <c r="Z53" s="79"/>
      <c r="AA53" s="85" t="s">
        <v>702</v>
      </c>
      <c r="AB53" s="79"/>
      <c r="AC53" s="79" t="b">
        <v>0</v>
      </c>
      <c r="AD53" s="79">
        <v>2</v>
      </c>
      <c r="AE53" s="85" t="s">
        <v>775</v>
      </c>
      <c r="AF53" s="79" t="b">
        <v>1</v>
      </c>
      <c r="AG53" s="79" t="s">
        <v>788</v>
      </c>
      <c r="AH53" s="79"/>
      <c r="AI53" s="85" t="s">
        <v>792</v>
      </c>
      <c r="AJ53" s="79" t="b">
        <v>0</v>
      </c>
      <c r="AK53" s="79">
        <v>2</v>
      </c>
      <c r="AL53" s="85" t="s">
        <v>775</v>
      </c>
      <c r="AM53" s="79" t="s">
        <v>806</v>
      </c>
      <c r="AN53" s="79" t="b">
        <v>0</v>
      </c>
      <c r="AO53" s="85" t="s">
        <v>702</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c r="BE53" s="49"/>
      <c r="BF53" s="48"/>
      <c r="BG53" s="49"/>
      <c r="BH53" s="48"/>
      <c r="BI53" s="49"/>
      <c r="BJ53" s="48"/>
      <c r="BK53" s="49"/>
      <c r="BL53" s="48"/>
    </row>
    <row r="54" spans="1:64" ht="15">
      <c r="A54" s="64" t="s">
        <v>232</v>
      </c>
      <c r="B54" s="64" t="s">
        <v>283</v>
      </c>
      <c r="C54" s="65"/>
      <c r="D54" s="66"/>
      <c r="E54" s="67"/>
      <c r="F54" s="68"/>
      <c r="G54" s="65"/>
      <c r="H54" s="69"/>
      <c r="I54" s="70"/>
      <c r="J54" s="70"/>
      <c r="K54" s="34" t="s">
        <v>65</v>
      </c>
      <c r="L54" s="77">
        <v>110</v>
      </c>
      <c r="M54" s="77"/>
      <c r="N54" s="72"/>
      <c r="O54" s="79" t="s">
        <v>305</v>
      </c>
      <c r="P54" s="81">
        <v>43480.684224537035</v>
      </c>
      <c r="Q54" s="79" t="s">
        <v>354</v>
      </c>
      <c r="R54" s="83" t="s">
        <v>425</v>
      </c>
      <c r="S54" s="79" t="s">
        <v>456</v>
      </c>
      <c r="T54" s="79" t="s">
        <v>477</v>
      </c>
      <c r="U54" s="79"/>
      <c r="V54" s="83" t="s">
        <v>531</v>
      </c>
      <c r="W54" s="81">
        <v>43480.684224537035</v>
      </c>
      <c r="X54" s="83" t="s">
        <v>591</v>
      </c>
      <c r="Y54" s="79"/>
      <c r="Z54" s="79"/>
      <c r="AA54" s="85" t="s">
        <v>703</v>
      </c>
      <c r="AB54" s="79"/>
      <c r="AC54" s="79" t="b">
        <v>0</v>
      </c>
      <c r="AD54" s="79">
        <v>0</v>
      </c>
      <c r="AE54" s="85" t="s">
        <v>775</v>
      </c>
      <c r="AF54" s="79" t="b">
        <v>1</v>
      </c>
      <c r="AG54" s="79" t="s">
        <v>788</v>
      </c>
      <c r="AH54" s="79"/>
      <c r="AI54" s="85" t="s">
        <v>793</v>
      </c>
      <c r="AJ54" s="79" t="b">
        <v>0</v>
      </c>
      <c r="AK54" s="79">
        <v>0</v>
      </c>
      <c r="AL54" s="85" t="s">
        <v>775</v>
      </c>
      <c r="AM54" s="79" t="s">
        <v>806</v>
      </c>
      <c r="AN54" s="79" t="b">
        <v>0</v>
      </c>
      <c r="AO54" s="85" t="s">
        <v>703</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4</v>
      </c>
      <c r="BD54" s="48">
        <v>3</v>
      </c>
      <c r="BE54" s="49">
        <v>11.538461538461538</v>
      </c>
      <c r="BF54" s="48">
        <v>0</v>
      </c>
      <c r="BG54" s="49">
        <v>0</v>
      </c>
      <c r="BH54" s="48">
        <v>0</v>
      </c>
      <c r="BI54" s="49">
        <v>0</v>
      </c>
      <c r="BJ54" s="48">
        <v>23</v>
      </c>
      <c r="BK54" s="49">
        <v>88.46153846153847</v>
      </c>
      <c r="BL54" s="48">
        <v>26</v>
      </c>
    </row>
    <row r="55" spans="1:64" ht="15">
      <c r="A55" s="64" t="s">
        <v>232</v>
      </c>
      <c r="B55" s="64" t="s">
        <v>284</v>
      </c>
      <c r="C55" s="65"/>
      <c r="D55" s="66"/>
      <c r="E55" s="67"/>
      <c r="F55" s="68"/>
      <c r="G55" s="65"/>
      <c r="H55" s="69"/>
      <c r="I55" s="70"/>
      <c r="J55" s="70"/>
      <c r="K55" s="34" t="s">
        <v>65</v>
      </c>
      <c r="L55" s="77">
        <v>111</v>
      </c>
      <c r="M55" s="77"/>
      <c r="N55" s="72"/>
      <c r="O55" s="79" t="s">
        <v>305</v>
      </c>
      <c r="P55" s="81">
        <v>43480.72256944444</v>
      </c>
      <c r="Q55" s="79" t="s">
        <v>355</v>
      </c>
      <c r="R55" s="83" t="s">
        <v>426</v>
      </c>
      <c r="S55" s="79" t="s">
        <v>456</v>
      </c>
      <c r="T55" s="79" t="s">
        <v>478</v>
      </c>
      <c r="U55" s="79"/>
      <c r="V55" s="83" t="s">
        <v>531</v>
      </c>
      <c r="W55" s="81">
        <v>43480.72256944444</v>
      </c>
      <c r="X55" s="83" t="s">
        <v>592</v>
      </c>
      <c r="Y55" s="79"/>
      <c r="Z55" s="79"/>
      <c r="AA55" s="85" t="s">
        <v>704</v>
      </c>
      <c r="AB55" s="79"/>
      <c r="AC55" s="79" t="b">
        <v>0</v>
      </c>
      <c r="AD55" s="79">
        <v>1</v>
      </c>
      <c r="AE55" s="85" t="s">
        <v>775</v>
      </c>
      <c r="AF55" s="79" t="b">
        <v>1</v>
      </c>
      <c r="AG55" s="79" t="s">
        <v>788</v>
      </c>
      <c r="AH55" s="79"/>
      <c r="AI55" s="85" t="s">
        <v>794</v>
      </c>
      <c r="AJ55" s="79" t="b">
        <v>0</v>
      </c>
      <c r="AK55" s="79">
        <v>0</v>
      </c>
      <c r="AL55" s="85" t="s">
        <v>775</v>
      </c>
      <c r="AM55" s="79" t="s">
        <v>806</v>
      </c>
      <c r="AN55" s="79" t="b">
        <v>0</v>
      </c>
      <c r="AO55" s="85" t="s">
        <v>704</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c r="BE55" s="49"/>
      <c r="BF55" s="48"/>
      <c r="BG55" s="49"/>
      <c r="BH55" s="48"/>
      <c r="BI55" s="49"/>
      <c r="BJ55" s="48"/>
      <c r="BK55" s="49"/>
      <c r="BL55" s="48"/>
    </row>
    <row r="56" spans="1:64" ht="15">
      <c r="A56" s="64" t="s">
        <v>232</v>
      </c>
      <c r="B56" s="64" t="s">
        <v>286</v>
      </c>
      <c r="C56" s="65"/>
      <c r="D56" s="66"/>
      <c r="E56" s="67"/>
      <c r="F56" s="68"/>
      <c r="G56" s="65"/>
      <c r="H56" s="69"/>
      <c r="I56" s="70"/>
      <c r="J56" s="70"/>
      <c r="K56" s="34" t="s">
        <v>65</v>
      </c>
      <c r="L56" s="77">
        <v>113</v>
      </c>
      <c r="M56" s="77"/>
      <c r="N56" s="72"/>
      <c r="O56" s="79" t="s">
        <v>306</v>
      </c>
      <c r="P56" s="81">
        <v>43480.7247337963</v>
      </c>
      <c r="Q56" s="79" t="s">
        <v>356</v>
      </c>
      <c r="R56" s="79"/>
      <c r="S56" s="79"/>
      <c r="T56" s="79"/>
      <c r="U56" s="79"/>
      <c r="V56" s="83" t="s">
        <v>531</v>
      </c>
      <c r="W56" s="81">
        <v>43480.7247337963</v>
      </c>
      <c r="X56" s="83" t="s">
        <v>593</v>
      </c>
      <c r="Y56" s="79"/>
      <c r="Z56" s="79"/>
      <c r="AA56" s="85" t="s">
        <v>705</v>
      </c>
      <c r="AB56" s="85" t="s">
        <v>704</v>
      </c>
      <c r="AC56" s="79" t="b">
        <v>0</v>
      </c>
      <c r="AD56" s="79">
        <v>0</v>
      </c>
      <c r="AE56" s="85" t="s">
        <v>776</v>
      </c>
      <c r="AF56" s="79" t="b">
        <v>0</v>
      </c>
      <c r="AG56" s="79" t="s">
        <v>788</v>
      </c>
      <c r="AH56" s="79"/>
      <c r="AI56" s="85" t="s">
        <v>775</v>
      </c>
      <c r="AJ56" s="79" t="b">
        <v>0</v>
      </c>
      <c r="AK56" s="79">
        <v>0</v>
      </c>
      <c r="AL56" s="85" t="s">
        <v>775</v>
      </c>
      <c r="AM56" s="79" t="s">
        <v>806</v>
      </c>
      <c r="AN56" s="79" t="b">
        <v>0</v>
      </c>
      <c r="AO56" s="85" t="s">
        <v>704</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1</v>
      </c>
      <c r="BE56" s="49">
        <v>8.333333333333334</v>
      </c>
      <c r="BF56" s="48">
        <v>0</v>
      </c>
      <c r="BG56" s="49">
        <v>0</v>
      </c>
      <c r="BH56" s="48">
        <v>0</v>
      </c>
      <c r="BI56" s="49">
        <v>0</v>
      </c>
      <c r="BJ56" s="48">
        <v>11</v>
      </c>
      <c r="BK56" s="49">
        <v>91.66666666666667</v>
      </c>
      <c r="BL56" s="48">
        <v>12</v>
      </c>
    </row>
    <row r="57" spans="1:64" ht="15">
      <c r="A57" s="64" t="s">
        <v>222</v>
      </c>
      <c r="B57" s="64" t="s">
        <v>232</v>
      </c>
      <c r="C57" s="65"/>
      <c r="D57" s="66"/>
      <c r="E57" s="67"/>
      <c r="F57" s="68"/>
      <c r="G57" s="65"/>
      <c r="H57" s="69"/>
      <c r="I57" s="70"/>
      <c r="J57" s="70"/>
      <c r="K57" s="34" t="s">
        <v>66</v>
      </c>
      <c r="L57" s="77">
        <v>114</v>
      </c>
      <c r="M57" s="77"/>
      <c r="N57" s="72"/>
      <c r="O57" s="79" t="s">
        <v>305</v>
      </c>
      <c r="P57" s="81">
        <v>43474.59824074074</v>
      </c>
      <c r="Q57" s="79" t="s">
        <v>357</v>
      </c>
      <c r="R57" s="79"/>
      <c r="S57" s="79"/>
      <c r="T57" s="79" t="s">
        <v>467</v>
      </c>
      <c r="U57" s="79"/>
      <c r="V57" s="83" t="s">
        <v>521</v>
      </c>
      <c r="W57" s="81">
        <v>43474.59824074074</v>
      </c>
      <c r="X57" s="83" t="s">
        <v>594</v>
      </c>
      <c r="Y57" s="79"/>
      <c r="Z57" s="79"/>
      <c r="AA57" s="85" t="s">
        <v>706</v>
      </c>
      <c r="AB57" s="79"/>
      <c r="AC57" s="79" t="b">
        <v>0</v>
      </c>
      <c r="AD57" s="79">
        <v>0</v>
      </c>
      <c r="AE57" s="85" t="s">
        <v>775</v>
      </c>
      <c r="AF57" s="79" t="b">
        <v>0</v>
      </c>
      <c r="AG57" s="79" t="s">
        <v>788</v>
      </c>
      <c r="AH57" s="79"/>
      <c r="AI57" s="85" t="s">
        <v>775</v>
      </c>
      <c r="AJ57" s="79" t="b">
        <v>0</v>
      </c>
      <c r="AK57" s="79">
        <v>1</v>
      </c>
      <c r="AL57" s="85" t="s">
        <v>721</v>
      </c>
      <c r="AM57" s="79" t="s">
        <v>804</v>
      </c>
      <c r="AN57" s="79" t="b">
        <v>0</v>
      </c>
      <c r="AO57" s="85" t="s">
        <v>721</v>
      </c>
      <c r="AP57" s="79" t="s">
        <v>176</v>
      </c>
      <c r="AQ57" s="79">
        <v>0</v>
      </c>
      <c r="AR57" s="79">
        <v>0</v>
      </c>
      <c r="AS57" s="79"/>
      <c r="AT57" s="79"/>
      <c r="AU57" s="79"/>
      <c r="AV57" s="79"/>
      <c r="AW57" s="79"/>
      <c r="AX57" s="79"/>
      <c r="AY57" s="79"/>
      <c r="AZ57" s="79"/>
      <c r="BA57">
        <v>6</v>
      </c>
      <c r="BB57" s="78" t="str">
        <f>REPLACE(INDEX(GroupVertices[Group],MATCH(Edges24[[#This Row],[Vertex 1]],GroupVertices[Vertex],0)),1,1,"")</f>
        <v>3</v>
      </c>
      <c r="BC57" s="78" t="str">
        <f>REPLACE(INDEX(GroupVertices[Group],MATCH(Edges24[[#This Row],[Vertex 2]],GroupVertices[Vertex],0)),1,1,"")</f>
        <v>1</v>
      </c>
      <c r="BD57" s="48">
        <v>2</v>
      </c>
      <c r="BE57" s="49">
        <v>7.6923076923076925</v>
      </c>
      <c r="BF57" s="48">
        <v>0</v>
      </c>
      <c r="BG57" s="49">
        <v>0</v>
      </c>
      <c r="BH57" s="48">
        <v>0</v>
      </c>
      <c r="BI57" s="49">
        <v>0</v>
      </c>
      <c r="BJ57" s="48">
        <v>24</v>
      </c>
      <c r="BK57" s="49">
        <v>92.3076923076923</v>
      </c>
      <c r="BL57" s="48">
        <v>26</v>
      </c>
    </row>
    <row r="58" spans="1:64" ht="15">
      <c r="A58" s="64" t="s">
        <v>222</v>
      </c>
      <c r="B58" s="64" t="s">
        <v>232</v>
      </c>
      <c r="C58" s="65"/>
      <c r="D58" s="66"/>
      <c r="E58" s="67"/>
      <c r="F58" s="68"/>
      <c r="G58" s="65"/>
      <c r="H58" s="69"/>
      <c r="I58" s="70"/>
      <c r="J58" s="70"/>
      <c r="K58" s="34" t="s">
        <v>66</v>
      </c>
      <c r="L58" s="77">
        <v>115</v>
      </c>
      <c r="M58" s="77"/>
      <c r="N58" s="72"/>
      <c r="O58" s="79" t="s">
        <v>305</v>
      </c>
      <c r="P58" s="81">
        <v>43475.80703703704</v>
      </c>
      <c r="Q58" s="79" t="s">
        <v>358</v>
      </c>
      <c r="R58" s="83" t="s">
        <v>427</v>
      </c>
      <c r="S58" s="79" t="s">
        <v>459</v>
      </c>
      <c r="T58" s="79"/>
      <c r="U58" s="83" t="s">
        <v>500</v>
      </c>
      <c r="V58" s="83" t="s">
        <v>500</v>
      </c>
      <c r="W58" s="81">
        <v>43475.80703703704</v>
      </c>
      <c r="X58" s="83" t="s">
        <v>595</v>
      </c>
      <c r="Y58" s="79"/>
      <c r="Z58" s="79"/>
      <c r="AA58" s="85" t="s">
        <v>707</v>
      </c>
      <c r="AB58" s="79"/>
      <c r="AC58" s="79" t="b">
        <v>0</v>
      </c>
      <c r="AD58" s="79">
        <v>0</v>
      </c>
      <c r="AE58" s="85" t="s">
        <v>775</v>
      </c>
      <c r="AF58" s="79" t="b">
        <v>0</v>
      </c>
      <c r="AG58" s="79" t="s">
        <v>788</v>
      </c>
      <c r="AH58" s="79"/>
      <c r="AI58" s="85" t="s">
        <v>775</v>
      </c>
      <c r="AJ58" s="79" t="b">
        <v>0</v>
      </c>
      <c r="AK58" s="79">
        <v>0</v>
      </c>
      <c r="AL58" s="85" t="s">
        <v>775</v>
      </c>
      <c r="AM58" s="79" t="s">
        <v>806</v>
      </c>
      <c r="AN58" s="79" t="b">
        <v>0</v>
      </c>
      <c r="AO58" s="85" t="s">
        <v>707</v>
      </c>
      <c r="AP58" s="79" t="s">
        <v>176</v>
      </c>
      <c r="AQ58" s="79">
        <v>0</v>
      </c>
      <c r="AR58" s="79">
        <v>0</v>
      </c>
      <c r="AS58" s="79"/>
      <c r="AT58" s="79"/>
      <c r="AU58" s="79"/>
      <c r="AV58" s="79"/>
      <c r="AW58" s="79"/>
      <c r="AX58" s="79"/>
      <c r="AY58" s="79"/>
      <c r="AZ58" s="79"/>
      <c r="BA58">
        <v>6</v>
      </c>
      <c r="BB58" s="78" t="str">
        <f>REPLACE(INDEX(GroupVertices[Group],MATCH(Edges24[[#This Row],[Vertex 1]],GroupVertices[Vertex],0)),1,1,"")</f>
        <v>3</v>
      </c>
      <c r="BC58" s="78" t="str">
        <f>REPLACE(INDEX(GroupVertices[Group],MATCH(Edges24[[#This Row],[Vertex 2]],GroupVertices[Vertex],0)),1,1,"")</f>
        <v>1</v>
      </c>
      <c r="BD58" s="48">
        <v>1</v>
      </c>
      <c r="BE58" s="49">
        <v>2.6315789473684212</v>
      </c>
      <c r="BF58" s="48">
        <v>0</v>
      </c>
      <c r="BG58" s="49">
        <v>0</v>
      </c>
      <c r="BH58" s="48">
        <v>0</v>
      </c>
      <c r="BI58" s="49">
        <v>0</v>
      </c>
      <c r="BJ58" s="48">
        <v>37</v>
      </c>
      <c r="BK58" s="49">
        <v>97.36842105263158</v>
      </c>
      <c r="BL58" s="48">
        <v>38</v>
      </c>
    </row>
    <row r="59" spans="1:64" ht="15">
      <c r="A59" s="64" t="s">
        <v>222</v>
      </c>
      <c r="B59" s="64" t="s">
        <v>232</v>
      </c>
      <c r="C59" s="65"/>
      <c r="D59" s="66"/>
      <c r="E59" s="67"/>
      <c r="F59" s="68"/>
      <c r="G59" s="65"/>
      <c r="H59" s="69"/>
      <c r="I59" s="70"/>
      <c r="J59" s="70"/>
      <c r="K59" s="34" t="s">
        <v>66</v>
      </c>
      <c r="L59" s="77">
        <v>116</v>
      </c>
      <c r="M59" s="77"/>
      <c r="N59" s="72"/>
      <c r="O59" s="79" t="s">
        <v>305</v>
      </c>
      <c r="P59" s="81">
        <v>43480.19517361111</v>
      </c>
      <c r="Q59" s="79" t="s">
        <v>359</v>
      </c>
      <c r="R59" s="79"/>
      <c r="S59" s="79"/>
      <c r="T59" s="79" t="s">
        <v>479</v>
      </c>
      <c r="U59" s="79"/>
      <c r="V59" s="83" t="s">
        <v>521</v>
      </c>
      <c r="W59" s="81">
        <v>43480.19517361111</v>
      </c>
      <c r="X59" s="83" t="s">
        <v>596</v>
      </c>
      <c r="Y59" s="79"/>
      <c r="Z59" s="79"/>
      <c r="AA59" s="85" t="s">
        <v>708</v>
      </c>
      <c r="AB59" s="79"/>
      <c r="AC59" s="79" t="b">
        <v>0</v>
      </c>
      <c r="AD59" s="79">
        <v>0</v>
      </c>
      <c r="AE59" s="85" t="s">
        <v>775</v>
      </c>
      <c r="AF59" s="79" t="b">
        <v>0</v>
      </c>
      <c r="AG59" s="79" t="s">
        <v>788</v>
      </c>
      <c r="AH59" s="79"/>
      <c r="AI59" s="85" t="s">
        <v>775</v>
      </c>
      <c r="AJ59" s="79" t="b">
        <v>0</v>
      </c>
      <c r="AK59" s="79">
        <v>0</v>
      </c>
      <c r="AL59" s="85" t="s">
        <v>749</v>
      </c>
      <c r="AM59" s="79" t="s">
        <v>804</v>
      </c>
      <c r="AN59" s="79" t="b">
        <v>0</v>
      </c>
      <c r="AO59" s="85" t="s">
        <v>749</v>
      </c>
      <c r="AP59" s="79" t="s">
        <v>176</v>
      </c>
      <c r="AQ59" s="79">
        <v>0</v>
      </c>
      <c r="AR59" s="79">
        <v>0</v>
      </c>
      <c r="AS59" s="79"/>
      <c r="AT59" s="79"/>
      <c r="AU59" s="79"/>
      <c r="AV59" s="79"/>
      <c r="AW59" s="79"/>
      <c r="AX59" s="79"/>
      <c r="AY59" s="79"/>
      <c r="AZ59" s="79"/>
      <c r="BA59">
        <v>6</v>
      </c>
      <c r="BB59" s="78" t="str">
        <f>REPLACE(INDEX(GroupVertices[Group],MATCH(Edges24[[#This Row],[Vertex 1]],GroupVertices[Vertex],0)),1,1,"")</f>
        <v>3</v>
      </c>
      <c r="BC59" s="78" t="str">
        <f>REPLACE(INDEX(GroupVertices[Group],MATCH(Edges24[[#This Row],[Vertex 2]],GroupVertices[Vertex],0)),1,1,"")</f>
        <v>1</v>
      </c>
      <c r="BD59" s="48">
        <v>1</v>
      </c>
      <c r="BE59" s="49">
        <v>4.166666666666667</v>
      </c>
      <c r="BF59" s="48">
        <v>0</v>
      </c>
      <c r="BG59" s="49">
        <v>0</v>
      </c>
      <c r="BH59" s="48">
        <v>0</v>
      </c>
      <c r="BI59" s="49">
        <v>0</v>
      </c>
      <c r="BJ59" s="48">
        <v>23</v>
      </c>
      <c r="BK59" s="49">
        <v>95.83333333333333</v>
      </c>
      <c r="BL59" s="48">
        <v>24</v>
      </c>
    </row>
    <row r="60" spans="1:64" ht="15">
      <c r="A60" s="64" t="s">
        <v>222</v>
      </c>
      <c r="B60" s="64" t="s">
        <v>243</v>
      </c>
      <c r="C60" s="65"/>
      <c r="D60" s="66"/>
      <c r="E60" s="67"/>
      <c r="F60" s="68"/>
      <c r="G60" s="65"/>
      <c r="H60" s="69"/>
      <c r="I60" s="70"/>
      <c r="J60" s="70"/>
      <c r="K60" s="34" t="s">
        <v>65</v>
      </c>
      <c r="L60" s="77">
        <v>117</v>
      </c>
      <c r="M60" s="77"/>
      <c r="N60" s="72"/>
      <c r="O60" s="79" t="s">
        <v>305</v>
      </c>
      <c r="P60" s="81">
        <v>43480.593877314815</v>
      </c>
      <c r="Q60" s="79" t="s">
        <v>360</v>
      </c>
      <c r="R60" s="79"/>
      <c r="S60" s="79"/>
      <c r="T60" s="79" t="s">
        <v>467</v>
      </c>
      <c r="U60" s="83" t="s">
        <v>501</v>
      </c>
      <c r="V60" s="83" t="s">
        <v>501</v>
      </c>
      <c r="W60" s="81">
        <v>43480.593877314815</v>
      </c>
      <c r="X60" s="83" t="s">
        <v>597</v>
      </c>
      <c r="Y60" s="79"/>
      <c r="Z60" s="79"/>
      <c r="AA60" s="85" t="s">
        <v>709</v>
      </c>
      <c r="AB60" s="79"/>
      <c r="AC60" s="79" t="b">
        <v>0</v>
      </c>
      <c r="AD60" s="79">
        <v>2</v>
      </c>
      <c r="AE60" s="85" t="s">
        <v>775</v>
      </c>
      <c r="AF60" s="79" t="b">
        <v>0</v>
      </c>
      <c r="AG60" s="79" t="s">
        <v>788</v>
      </c>
      <c r="AH60" s="79"/>
      <c r="AI60" s="85" t="s">
        <v>775</v>
      </c>
      <c r="AJ60" s="79" t="b">
        <v>0</v>
      </c>
      <c r="AK60" s="79">
        <v>2</v>
      </c>
      <c r="AL60" s="85" t="s">
        <v>775</v>
      </c>
      <c r="AM60" s="79" t="s">
        <v>809</v>
      </c>
      <c r="AN60" s="79" t="b">
        <v>0</v>
      </c>
      <c r="AO60" s="85" t="s">
        <v>709</v>
      </c>
      <c r="AP60" s="79" t="s">
        <v>176</v>
      </c>
      <c r="AQ60" s="79">
        <v>0</v>
      </c>
      <c r="AR60" s="79">
        <v>0</v>
      </c>
      <c r="AS60" s="79"/>
      <c r="AT60" s="79"/>
      <c r="AU60" s="79"/>
      <c r="AV60" s="79"/>
      <c r="AW60" s="79"/>
      <c r="AX60" s="79"/>
      <c r="AY60" s="79"/>
      <c r="AZ60" s="79"/>
      <c r="BA60">
        <v>1</v>
      </c>
      <c r="BB60" s="78" t="str">
        <f>REPLACE(INDEX(GroupVertices[Group],MATCH(Edges24[[#This Row],[Vertex 1]],GroupVertices[Vertex],0)),1,1,"")</f>
        <v>3</v>
      </c>
      <c r="BC60" s="78" t="str">
        <f>REPLACE(INDEX(GroupVertices[Group],MATCH(Edges24[[#This Row],[Vertex 2]],GroupVertices[Vertex],0)),1,1,"")</f>
        <v>3</v>
      </c>
      <c r="BD60" s="48"/>
      <c r="BE60" s="49"/>
      <c r="BF60" s="48"/>
      <c r="BG60" s="49"/>
      <c r="BH60" s="48"/>
      <c r="BI60" s="49"/>
      <c r="BJ60" s="48"/>
      <c r="BK60" s="49"/>
      <c r="BL60" s="48"/>
    </row>
    <row r="61" spans="1:64" ht="15">
      <c r="A61" s="64" t="s">
        <v>222</v>
      </c>
      <c r="B61" s="64" t="s">
        <v>232</v>
      </c>
      <c r="C61" s="65"/>
      <c r="D61" s="66"/>
      <c r="E61" s="67"/>
      <c r="F61" s="68"/>
      <c r="G61" s="65"/>
      <c r="H61" s="69"/>
      <c r="I61" s="70"/>
      <c r="J61" s="70"/>
      <c r="K61" s="34" t="s">
        <v>66</v>
      </c>
      <c r="L61" s="77">
        <v>119</v>
      </c>
      <c r="M61" s="77"/>
      <c r="N61" s="72"/>
      <c r="O61" s="79" t="s">
        <v>305</v>
      </c>
      <c r="P61" s="81">
        <v>43480.78399305556</v>
      </c>
      <c r="Q61" s="79" t="s">
        <v>361</v>
      </c>
      <c r="R61" s="79"/>
      <c r="S61" s="79"/>
      <c r="T61" s="79" t="s">
        <v>480</v>
      </c>
      <c r="U61" s="79"/>
      <c r="V61" s="83" t="s">
        <v>521</v>
      </c>
      <c r="W61" s="81">
        <v>43480.78399305556</v>
      </c>
      <c r="X61" s="83" t="s">
        <v>598</v>
      </c>
      <c r="Y61" s="79"/>
      <c r="Z61" s="79"/>
      <c r="AA61" s="85" t="s">
        <v>710</v>
      </c>
      <c r="AB61" s="79"/>
      <c r="AC61" s="79" t="b">
        <v>0</v>
      </c>
      <c r="AD61" s="79">
        <v>0</v>
      </c>
      <c r="AE61" s="85" t="s">
        <v>775</v>
      </c>
      <c r="AF61" s="79" t="b">
        <v>0</v>
      </c>
      <c r="AG61" s="79" t="s">
        <v>788</v>
      </c>
      <c r="AH61" s="79"/>
      <c r="AI61" s="85" t="s">
        <v>775</v>
      </c>
      <c r="AJ61" s="79" t="b">
        <v>0</v>
      </c>
      <c r="AK61" s="79">
        <v>0</v>
      </c>
      <c r="AL61" s="85" t="s">
        <v>713</v>
      </c>
      <c r="AM61" s="79" t="s">
        <v>804</v>
      </c>
      <c r="AN61" s="79" t="b">
        <v>0</v>
      </c>
      <c r="AO61" s="85" t="s">
        <v>713</v>
      </c>
      <c r="AP61" s="79" t="s">
        <v>176</v>
      </c>
      <c r="AQ61" s="79">
        <v>0</v>
      </c>
      <c r="AR61" s="79">
        <v>0</v>
      </c>
      <c r="AS61" s="79"/>
      <c r="AT61" s="79"/>
      <c r="AU61" s="79"/>
      <c r="AV61" s="79"/>
      <c r="AW61" s="79"/>
      <c r="AX61" s="79"/>
      <c r="AY61" s="79"/>
      <c r="AZ61" s="79"/>
      <c r="BA61">
        <v>6</v>
      </c>
      <c r="BB61" s="78" t="str">
        <f>REPLACE(INDEX(GroupVertices[Group],MATCH(Edges24[[#This Row],[Vertex 1]],GroupVertices[Vertex],0)),1,1,"")</f>
        <v>3</v>
      </c>
      <c r="BC61" s="78" t="str">
        <f>REPLACE(INDEX(GroupVertices[Group],MATCH(Edges24[[#This Row],[Vertex 2]],GroupVertices[Vertex],0)),1,1,"")</f>
        <v>1</v>
      </c>
      <c r="BD61" s="48">
        <v>2</v>
      </c>
      <c r="BE61" s="49">
        <v>8</v>
      </c>
      <c r="BF61" s="48">
        <v>0</v>
      </c>
      <c r="BG61" s="49">
        <v>0</v>
      </c>
      <c r="BH61" s="48">
        <v>0</v>
      </c>
      <c r="BI61" s="49">
        <v>0</v>
      </c>
      <c r="BJ61" s="48">
        <v>23</v>
      </c>
      <c r="BK61" s="49">
        <v>92</v>
      </c>
      <c r="BL61" s="48">
        <v>25</v>
      </c>
    </row>
    <row r="62" spans="1:64" ht="15">
      <c r="A62" s="64" t="s">
        <v>232</v>
      </c>
      <c r="B62" s="64" t="s">
        <v>222</v>
      </c>
      <c r="C62" s="65"/>
      <c r="D62" s="66"/>
      <c r="E62" s="67"/>
      <c r="F62" s="68"/>
      <c r="G62" s="65"/>
      <c r="H62" s="69"/>
      <c r="I62" s="70"/>
      <c r="J62" s="70"/>
      <c r="K62" s="34" t="s">
        <v>66</v>
      </c>
      <c r="L62" s="77">
        <v>121</v>
      </c>
      <c r="M62" s="77"/>
      <c r="N62" s="72"/>
      <c r="O62" s="79" t="s">
        <v>305</v>
      </c>
      <c r="P62" s="81">
        <v>43476.39445601852</v>
      </c>
      <c r="Q62" s="79" t="s">
        <v>362</v>
      </c>
      <c r="R62" s="79"/>
      <c r="S62" s="79"/>
      <c r="T62" s="79"/>
      <c r="U62" s="79"/>
      <c r="V62" s="83" t="s">
        <v>531</v>
      </c>
      <c r="W62" s="81">
        <v>43476.39445601852</v>
      </c>
      <c r="X62" s="83" t="s">
        <v>599</v>
      </c>
      <c r="Y62" s="79"/>
      <c r="Z62" s="79"/>
      <c r="AA62" s="85" t="s">
        <v>711</v>
      </c>
      <c r="AB62" s="79"/>
      <c r="AC62" s="79" t="b">
        <v>0</v>
      </c>
      <c r="AD62" s="79">
        <v>0</v>
      </c>
      <c r="AE62" s="85" t="s">
        <v>775</v>
      </c>
      <c r="AF62" s="79" t="b">
        <v>0</v>
      </c>
      <c r="AG62" s="79" t="s">
        <v>788</v>
      </c>
      <c r="AH62" s="79"/>
      <c r="AI62" s="85" t="s">
        <v>775</v>
      </c>
      <c r="AJ62" s="79" t="b">
        <v>0</v>
      </c>
      <c r="AK62" s="79">
        <v>1</v>
      </c>
      <c r="AL62" s="85" t="s">
        <v>707</v>
      </c>
      <c r="AM62" s="79" t="s">
        <v>806</v>
      </c>
      <c r="AN62" s="79" t="b">
        <v>0</v>
      </c>
      <c r="AO62" s="85" t="s">
        <v>707</v>
      </c>
      <c r="AP62" s="79" t="s">
        <v>176</v>
      </c>
      <c r="AQ62" s="79">
        <v>0</v>
      </c>
      <c r="AR62" s="79">
        <v>0</v>
      </c>
      <c r="AS62" s="79"/>
      <c r="AT62" s="79"/>
      <c r="AU62" s="79"/>
      <c r="AV62" s="79"/>
      <c r="AW62" s="79"/>
      <c r="AX62" s="79"/>
      <c r="AY62" s="79"/>
      <c r="AZ62" s="79"/>
      <c r="BA62">
        <v>3</v>
      </c>
      <c r="BB62" s="78" t="str">
        <f>REPLACE(INDEX(GroupVertices[Group],MATCH(Edges24[[#This Row],[Vertex 1]],GroupVertices[Vertex],0)),1,1,"")</f>
        <v>1</v>
      </c>
      <c r="BC62" s="78" t="str">
        <f>REPLACE(INDEX(GroupVertices[Group],MATCH(Edges24[[#This Row],[Vertex 2]],GroupVertices[Vertex],0)),1,1,"")</f>
        <v>3</v>
      </c>
      <c r="BD62" s="48">
        <v>1</v>
      </c>
      <c r="BE62" s="49">
        <v>3.7037037037037037</v>
      </c>
      <c r="BF62" s="48">
        <v>0</v>
      </c>
      <c r="BG62" s="49">
        <v>0</v>
      </c>
      <c r="BH62" s="48">
        <v>0</v>
      </c>
      <c r="BI62" s="49">
        <v>0</v>
      </c>
      <c r="BJ62" s="48">
        <v>26</v>
      </c>
      <c r="BK62" s="49">
        <v>96.29629629629629</v>
      </c>
      <c r="BL62" s="48">
        <v>27</v>
      </c>
    </row>
    <row r="63" spans="1:64" ht="15">
      <c r="A63" s="64" t="s">
        <v>232</v>
      </c>
      <c r="B63" s="64" t="s">
        <v>222</v>
      </c>
      <c r="C63" s="65"/>
      <c r="D63" s="66"/>
      <c r="E63" s="67"/>
      <c r="F63" s="68"/>
      <c r="G63" s="65"/>
      <c r="H63" s="69"/>
      <c r="I63" s="70"/>
      <c r="J63" s="70"/>
      <c r="K63" s="34" t="s">
        <v>66</v>
      </c>
      <c r="L63" s="77">
        <v>122</v>
      </c>
      <c r="M63" s="77"/>
      <c r="N63" s="72"/>
      <c r="O63" s="79" t="s">
        <v>305</v>
      </c>
      <c r="P63" s="81">
        <v>43480.59645833333</v>
      </c>
      <c r="Q63" s="79" t="s">
        <v>315</v>
      </c>
      <c r="R63" s="79"/>
      <c r="S63" s="79"/>
      <c r="T63" s="79"/>
      <c r="U63" s="79"/>
      <c r="V63" s="83" t="s">
        <v>531</v>
      </c>
      <c r="W63" s="81">
        <v>43480.59645833333</v>
      </c>
      <c r="X63" s="83" t="s">
        <v>600</v>
      </c>
      <c r="Y63" s="79"/>
      <c r="Z63" s="79"/>
      <c r="AA63" s="85" t="s">
        <v>712</v>
      </c>
      <c r="AB63" s="79"/>
      <c r="AC63" s="79" t="b">
        <v>0</v>
      </c>
      <c r="AD63" s="79">
        <v>0</v>
      </c>
      <c r="AE63" s="85" t="s">
        <v>775</v>
      </c>
      <c r="AF63" s="79" t="b">
        <v>0</v>
      </c>
      <c r="AG63" s="79" t="s">
        <v>788</v>
      </c>
      <c r="AH63" s="79"/>
      <c r="AI63" s="85" t="s">
        <v>775</v>
      </c>
      <c r="AJ63" s="79" t="b">
        <v>0</v>
      </c>
      <c r="AK63" s="79">
        <v>2</v>
      </c>
      <c r="AL63" s="85" t="s">
        <v>709</v>
      </c>
      <c r="AM63" s="79" t="s">
        <v>804</v>
      </c>
      <c r="AN63" s="79" t="b">
        <v>0</v>
      </c>
      <c r="AO63" s="85" t="s">
        <v>709</v>
      </c>
      <c r="AP63" s="79" t="s">
        <v>176</v>
      </c>
      <c r="AQ63" s="79">
        <v>0</v>
      </c>
      <c r="AR63" s="79">
        <v>0</v>
      </c>
      <c r="AS63" s="79"/>
      <c r="AT63" s="79"/>
      <c r="AU63" s="79"/>
      <c r="AV63" s="79"/>
      <c r="AW63" s="79"/>
      <c r="AX63" s="79"/>
      <c r="AY63" s="79"/>
      <c r="AZ63" s="79"/>
      <c r="BA63">
        <v>3</v>
      </c>
      <c r="BB63" s="78" t="str">
        <f>REPLACE(INDEX(GroupVertices[Group],MATCH(Edges24[[#This Row],[Vertex 1]],GroupVertices[Vertex],0)),1,1,"")</f>
        <v>1</v>
      </c>
      <c r="BC63" s="78" t="str">
        <f>REPLACE(INDEX(GroupVertices[Group],MATCH(Edges24[[#This Row],[Vertex 2]],GroupVertices[Vertex],0)),1,1,"")</f>
        <v>3</v>
      </c>
      <c r="BD63" s="48">
        <v>2</v>
      </c>
      <c r="BE63" s="49">
        <v>9.523809523809524</v>
      </c>
      <c r="BF63" s="48">
        <v>0</v>
      </c>
      <c r="BG63" s="49">
        <v>0</v>
      </c>
      <c r="BH63" s="48">
        <v>0</v>
      </c>
      <c r="BI63" s="49">
        <v>0</v>
      </c>
      <c r="BJ63" s="48">
        <v>19</v>
      </c>
      <c r="BK63" s="49">
        <v>90.47619047619048</v>
      </c>
      <c r="BL63" s="48">
        <v>21</v>
      </c>
    </row>
    <row r="64" spans="1:64" ht="15">
      <c r="A64" s="64" t="s">
        <v>232</v>
      </c>
      <c r="B64" s="64" t="s">
        <v>222</v>
      </c>
      <c r="C64" s="65"/>
      <c r="D64" s="66"/>
      <c r="E64" s="67"/>
      <c r="F64" s="68"/>
      <c r="G64" s="65"/>
      <c r="H64" s="69"/>
      <c r="I64" s="70"/>
      <c r="J64" s="70"/>
      <c r="K64" s="34" t="s">
        <v>66</v>
      </c>
      <c r="L64" s="77">
        <v>123</v>
      </c>
      <c r="M64" s="77"/>
      <c r="N64" s="72"/>
      <c r="O64" s="79" t="s">
        <v>305</v>
      </c>
      <c r="P64" s="81">
        <v>43480.77384259259</v>
      </c>
      <c r="Q64" s="79" t="s">
        <v>363</v>
      </c>
      <c r="R64" s="83" t="s">
        <v>428</v>
      </c>
      <c r="S64" s="79" t="s">
        <v>456</v>
      </c>
      <c r="T64" s="79" t="s">
        <v>480</v>
      </c>
      <c r="U64" s="79"/>
      <c r="V64" s="83" t="s">
        <v>531</v>
      </c>
      <c r="W64" s="81">
        <v>43480.77384259259</v>
      </c>
      <c r="X64" s="83" t="s">
        <v>601</v>
      </c>
      <c r="Y64" s="79"/>
      <c r="Z64" s="79"/>
      <c r="AA64" s="85" t="s">
        <v>713</v>
      </c>
      <c r="AB64" s="79"/>
      <c r="AC64" s="79" t="b">
        <v>0</v>
      </c>
      <c r="AD64" s="79">
        <v>0</v>
      </c>
      <c r="AE64" s="85" t="s">
        <v>775</v>
      </c>
      <c r="AF64" s="79" t="b">
        <v>0</v>
      </c>
      <c r="AG64" s="79" t="s">
        <v>788</v>
      </c>
      <c r="AH64" s="79"/>
      <c r="AI64" s="85" t="s">
        <v>775</v>
      </c>
      <c r="AJ64" s="79" t="b">
        <v>0</v>
      </c>
      <c r="AK64" s="79">
        <v>0</v>
      </c>
      <c r="AL64" s="85" t="s">
        <v>775</v>
      </c>
      <c r="AM64" s="79" t="s">
        <v>806</v>
      </c>
      <c r="AN64" s="79" t="b">
        <v>1</v>
      </c>
      <c r="AO64" s="85" t="s">
        <v>713</v>
      </c>
      <c r="AP64" s="79" t="s">
        <v>176</v>
      </c>
      <c r="AQ64" s="79">
        <v>0</v>
      </c>
      <c r="AR64" s="79">
        <v>0</v>
      </c>
      <c r="AS64" s="79"/>
      <c r="AT64" s="79"/>
      <c r="AU64" s="79"/>
      <c r="AV64" s="79"/>
      <c r="AW64" s="79"/>
      <c r="AX64" s="79"/>
      <c r="AY64" s="79"/>
      <c r="AZ64" s="79"/>
      <c r="BA64">
        <v>3</v>
      </c>
      <c r="BB64" s="78" t="str">
        <f>REPLACE(INDEX(GroupVertices[Group],MATCH(Edges24[[#This Row],[Vertex 1]],GroupVertices[Vertex],0)),1,1,"")</f>
        <v>1</v>
      </c>
      <c r="BC64" s="78" t="str">
        <f>REPLACE(INDEX(GroupVertices[Group],MATCH(Edges24[[#This Row],[Vertex 2]],GroupVertices[Vertex],0)),1,1,"")</f>
        <v>3</v>
      </c>
      <c r="BD64" s="48">
        <v>2</v>
      </c>
      <c r="BE64" s="49">
        <v>9.090909090909092</v>
      </c>
      <c r="BF64" s="48">
        <v>0</v>
      </c>
      <c r="BG64" s="49">
        <v>0</v>
      </c>
      <c r="BH64" s="48">
        <v>0</v>
      </c>
      <c r="BI64" s="49">
        <v>0</v>
      </c>
      <c r="BJ64" s="48">
        <v>20</v>
      </c>
      <c r="BK64" s="49">
        <v>90.9090909090909</v>
      </c>
      <c r="BL64" s="48">
        <v>22</v>
      </c>
    </row>
    <row r="65" spans="1:64" ht="15">
      <c r="A65" s="64" t="s">
        <v>232</v>
      </c>
      <c r="B65" s="64" t="s">
        <v>287</v>
      </c>
      <c r="C65" s="65"/>
      <c r="D65" s="66"/>
      <c r="E65" s="67"/>
      <c r="F65" s="68"/>
      <c r="G65" s="65"/>
      <c r="H65" s="69"/>
      <c r="I65" s="70"/>
      <c r="J65" s="70"/>
      <c r="K65" s="34" t="s">
        <v>65</v>
      </c>
      <c r="L65" s="77">
        <v>125</v>
      </c>
      <c r="M65" s="77"/>
      <c r="N65" s="72"/>
      <c r="O65" s="79" t="s">
        <v>305</v>
      </c>
      <c r="P65" s="81">
        <v>43480.77957175926</v>
      </c>
      <c r="Q65" s="79" t="s">
        <v>364</v>
      </c>
      <c r="R65" s="83" t="s">
        <v>429</v>
      </c>
      <c r="S65" s="79" t="s">
        <v>456</v>
      </c>
      <c r="T65" s="79" t="s">
        <v>481</v>
      </c>
      <c r="U65" s="79"/>
      <c r="V65" s="83" t="s">
        <v>531</v>
      </c>
      <c r="W65" s="81">
        <v>43480.77957175926</v>
      </c>
      <c r="X65" s="83" t="s">
        <v>602</v>
      </c>
      <c r="Y65" s="79"/>
      <c r="Z65" s="79"/>
      <c r="AA65" s="85" t="s">
        <v>714</v>
      </c>
      <c r="AB65" s="79"/>
      <c r="AC65" s="79" t="b">
        <v>0</v>
      </c>
      <c r="AD65" s="79">
        <v>1</v>
      </c>
      <c r="AE65" s="85" t="s">
        <v>775</v>
      </c>
      <c r="AF65" s="79" t="b">
        <v>1</v>
      </c>
      <c r="AG65" s="79" t="s">
        <v>788</v>
      </c>
      <c r="AH65" s="79"/>
      <c r="AI65" s="85" t="s">
        <v>795</v>
      </c>
      <c r="AJ65" s="79" t="b">
        <v>0</v>
      </c>
      <c r="AK65" s="79">
        <v>0</v>
      </c>
      <c r="AL65" s="85" t="s">
        <v>775</v>
      </c>
      <c r="AM65" s="79" t="s">
        <v>806</v>
      </c>
      <c r="AN65" s="79" t="b">
        <v>0</v>
      </c>
      <c r="AO65" s="85" t="s">
        <v>714</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4</v>
      </c>
      <c r="BD65" s="48">
        <v>1</v>
      </c>
      <c r="BE65" s="49">
        <v>4.545454545454546</v>
      </c>
      <c r="BF65" s="48">
        <v>1</v>
      </c>
      <c r="BG65" s="49">
        <v>4.545454545454546</v>
      </c>
      <c r="BH65" s="48">
        <v>0</v>
      </c>
      <c r="BI65" s="49">
        <v>0</v>
      </c>
      <c r="BJ65" s="48">
        <v>20</v>
      </c>
      <c r="BK65" s="49">
        <v>90.9090909090909</v>
      </c>
      <c r="BL65" s="48">
        <v>22</v>
      </c>
    </row>
    <row r="66" spans="1:64" ht="15">
      <c r="A66" s="64" t="s">
        <v>232</v>
      </c>
      <c r="B66" s="64" t="s">
        <v>288</v>
      </c>
      <c r="C66" s="65"/>
      <c r="D66" s="66"/>
      <c r="E66" s="67"/>
      <c r="F66" s="68"/>
      <c r="G66" s="65"/>
      <c r="H66" s="69"/>
      <c r="I66" s="70"/>
      <c r="J66" s="70"/>
      <c r="K66" s="34" t="s">
        <v>65</v>
      </c>
      <c r="L66" s="77">
        <v>126</v>
      </c>
      <c r="M66" s="77"/>
      <c r="N66" s="72"/>
      <c r="O66" s="79" t="s">
        <v>305</v>
      </c>
      <c r="P66" s="81">
        <v>43480.78052083333</v>
      </c>
      <c r="Q66" s="79" t="s">
        <v>365</v>
      </c>
      <c r="R66" s="79"/>
      <c r="S66" s="79"/>
      <c r="T66" s="79"/>
      <c r="U66" s="79"/>
      <c r="V66" s="83" t="s">
        <v>531</v>
      </c>
      <c r="W66" s="81">
        <v>43480.78052083333</v>
      </c>
      <c r="X66" s="83" t="s">
        <v>603</v>
      </c>
      <c r="Y66" s="79"/>
      <c r="Z66" s="79"/>
      <c r="AA66" s="85" t="s">
        <v>715</v>
      </c>
      <c r="AB66" s="85" t="s">
        <v>714</v>
      </c>
      <c r="AC66" s="79" t="b">
        <v>0</v>
      </c>
      <c r="AD66" s="79">
        <v>1</v>
      </c>
      <c r="AE66" s="85" t="s">
        <v>776</v>
      </c>
      <c r="AF66" s="79" t="b">
        <v>0</v>
      </c>
      <c r="AG66" s="79" t="s">
        <v>788</v>
      </c>
      <c r="AH66" s="79"/>
      <c r="AI66" s="85" t="s">
        <v>775</v>
      </c>
      <c r="AJ66" s="79" t="b">
        <v>0</v>
      </c>
      <c r="AK66" s="79">
        <v>0</v>
      </c>
      <c r="AL66" s="85" t="s">
        <v>775</v>
      </c>
      <c r="AM66" s="79" t="s">
        <v>806</v>
      </c>
      <c r="AN66" s="79" t="b">
        <v>0</v>
      </c>
      <c r="AO66" s="85" t="s">
        <v>714</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c r="BE66" s="49"/>
      <c r="BF66" s="48"/>
      <c r="BG66" s="49"/>
      <c r="BH66" s="48"/>
      <c r="BI66" s="49"/>
      <c r="BJ66" s="48"/>
      <c r="BK66" s="49"/>
      <c r="BL66" s="48"/>
    </row>
    <row r="67" spans="1:64" ht="15">
      <c r="A67" s="64" t="s">
        <v>232</v>
      </c>
      <c r="B67" s="64" t="s">
        <v>244</v>
      </c>
      <c r="C67" s="65"/>
      <c r="D67" s="66"/>
      <c r="E67" s="67"/>
      <c r="F67" s="68"/>
      <c r="G67" s="65"/>
      <c r="H67" s="69"/>
      <c r="I67" s="70"/>
      <c r="J67" s="70"/>
      <c r="K67" s="34" t="s">
        <v>65</v>
      </c>
      <c r="L67" s="77">
        <v>128</v>
      </c>
      <c r="M67" s="77"/>
      <c r="N67" s="72"/>
      <c r="O67" s="79" t="s">
        <v>305</v>
      </c>
      <c r="P67" s="81">
        <v>43478.76755787037</v>
      </c>
      <c r="Q67" s="79" t="s">
        <v>366</v>
      </c>
      <c r="R67" s="83" t="s">
        <v>430</v>
      </c>
      <c r="S67" s="79" t="s">
        <v>456</v>
      </c>
      <c r="T67" s="79"/>
      <c r="U67" s="79"/>
      <c r="V67" s="83" t="s">
        <v>531</v>
      </c>
      <c r="W67" s="81">
        <v>43478.76755787037</v>
      </c>
      <c r="X67" s="83" t="s">
        <v>604</v>
      </c>
      <c r="Y67" s="79"/>
      <c r="Z67" s="79"/>
      <c r="AA67" s="85" t="s">
        <v>716</v>
      </c>
      <c r="AB67" s="79"/>
      <c r="AC67" s="79" t="b">
        <v>0</v>
      </c>
      <c r="AD67" s="79">
        <v>0</v>
      </c>
      <c r="AE67" s="85" t="s">
        <v>775</v>
      </c>
      <c r="AF67" s="79" t="b">
        <v>0</v>
      </c>
      <c r="AG67" s="79" t="s">
        <v>788</v>
      </c>
      <c r="AH67" s="79"/>
      <c r="AI67" s="85" t="s">
        <v>775</v>
      </c>
      <c r="AJ67" s="79" t="b">
        <v>0</v>
      </c>
      <c r="AK67" s="79">
        <v>0</v>
      </c>
      <c r="AL67" s="85" t="s">
        <v>775</v>
      </c>
      <c r="AM67" s="79" t="s">
        <v>805</v>
      </c>
      <c r="AN67" s="79" t="b">
        <v>1</v>
      </c>
      <c r="AO67" s="85" t="s">
        <v>716</v>
      </c>
      <c r="AP67" s="79" t="s">
        <v>176</v>
      </c>
      <c r="AQ67" s="79">
        <v>0</v>
      </c>
      <c r="AR67" s="79">
        <v>0</v>
      </c>
      <c r="AS67" s="79"/>
      <c r="AT67" s="79"/>
      <c r="AU67" s="79"/>
      <c r="AV67" s="79"/>
      <c r="AW67" s="79"/>
      <c r="AX67" s="79"/>
      <c r="AY67" s="79"/>
      <c r="AZ67" s="79"/>
      <c r="BA67">
        <v>2</v>
      </c>
      <c r="BB67" s="78" t="str">
        <f>REPLACE(INDEX(GroupVertices[Group],MATCH(Edges24[[#This Row],[Vertex 1]],GroupVertices[Vertex],0)),1,1,"")</f>
        <v>1</v>
      </c>
      <c r="BC67" s="78" t="str">
        <f>REPLACE(INDEX(GroupVertices[Group],MATCH(Edges24[[#This Row],[Vertex 2]],GroupVertices[Vertex],0)),1,1,"")</f>
        <v>1</v>
      </c>
      <c r="BD67" s="48">
        <v>1</v>
      </c>
      <c r="BE67" s="49">
        <v>5.882352941176471</v>
      </c>
      <c r="BF67" s="48">
        <v>0</v>
      </c>
      <c r="BG67" s="49">
        <v>0</v>
      </c>
      <c r="BH67" s="48">
        <v>0</v>
      </c>
      <c r="BI67" s="49">
        <v>0</v>
      </c>
      <c r="BJ67" s="48">
        <v>16</v>
      </c>
      <c r="BK67" s="49">
        <v>94.11764705882354</v>
      </c>
      <c r="BL67" s="48">
        <v>17</v>
      </c>
    </row>
    <row r="68" spans="1:64" ht="15">
      <c r="A68" s="64" t="s">
        <v>232</v>
      </c>
      <c r="B68" s="64" t="s">
        <v>244</v>
      </c>
      <c r="C68" s="65"/>
      <c r="D68" s="66"/>
      <c r="E68" s="67"/>
      <c r="F68" s="68"/>
      <c r="G68" s="65"/>
      <c r="H68" s="69"/>
      <c r="I68" s="70"/>
      <c r="J68" s="70"/>
      <c r="K68" s="34" t="s">
        <v>65</v>
      </c>
      <c r="L68" s="77">
        <v>129</v>
      </c>
      <c r="M68" s="77"/>
      <c r="N68" s="72"/>
      <c r="O68" s="79" t="s">
        <v>305</v>
      </c>
      <c r="P68" s="81">
        <v>43480.8272337963</v>
      </c>
      <c r="Q68" s="79" t="s">
        <v>367</v>
      </c>
      <c r="R68" s="83" t="s">
        <v>431</v>
      </c>
      <c r="S68" s="79" t="s">
        <v>456</v>
      </c>
      <c r="T68" s="79"/>
      <c r="U68" s="79"/>
      <c r="V68" s="83" t="s">
        <v>531</v>
      </c>
      <c r="W68" s="81">
        <v>43480.8272337963</v>
      </c>
      <c r="X68" s="83" t="s">
        <v>605</v>
      </c>
      <c r="Y68" s="79"/>
      <c r="Z68" s="79"/>
      <c r="AA68" s="85" t="s">
        <v>717</v>
      </c>
      <c r="AB68" s="79"/>
      <c r="AC68" s="79" t="b">
        <v>0</v>
      </c>
      <c r="AD68" s="79">
        <v>0</v>
      </c>
      <c r="AE68" s="85" t="s">
        <v>775</v>
      </c>
      <c r="AF68" s="79" t="b">
        <v>0</v>
      </c>
      <c r="AG68" s="79" t="s">
        <v>788</v>
      </c>
      <c r="AH68" s="79"/>
      <c r="AI68" s="85" t="s">
        <v>775</v>
      </c>
      <c r="AJ68" s="79" t="b">
        <v>0</v>
      </c>
      <c r="AK68" s="79">
        <v>0</v>
      </c>
      <c r="AL68" s="85" t="s">
        <v>775</v>
      </c>
      <c r="AM68" s="79" t="s">
        <v>806</v>
      </c>
      <c r="AN68" s="79" t="b">
        <v>1</v>
      </c>
      <c r="AO68" s="85" t="s">
        <v>717</v>
      </c>
      <c r="AP68" s="79" t="s">
        <v>176</v>
      </c>
      <c r="AQ68" s="79">
        <v>0</v>
      </c>
      <c r="AR68" s="79">
        <v>0</v>
      </c>
      <c r="AS68" s="79"/>
      <c r="AT68" s="79"/>
      <c r="AU68" s="79"/>
      <c r="AV68" s="79"/>
      <c r="AW68" s="79"/>
      <c r="AX68" s="79"/>
      <c r="AY68" s="79"/>
      <c r="AZ68" s="79"/>
      <c r="BA68">
        <v>2</v>
      </c>
      <c r="BB68" s="78" t="str">
        <f>REPLACE(INDEX(GroupVertices[Group],MATCH(Edges24[[#This Row],[Vertex 1]],GroupVertices[Vertex],0)),1,1,"")</f>
        <v>1</v>
      </c>
      <c r="BC68" s="78" t="str">
        <f>REPLACE(INDEX(GroupVertices[Group],MATCH(Edges24[[#This Row],[Vertex 2]],GroupVertices[Vertex],0)),1,1,"")</f>
        <v>1</v>
      </c>
      <c r="BD68" s="48">
        <v>0</v>
      </c>
      <c r="BE68" s="49">
        <v>0</v>
      </c>
      <c r="BF68" s="48">
        <v>0</v>
      </c>
      <c r="BG68" s="49">
        <v>0</v>
      </c>
      <c r="BH68" s="48">
        <v>0</v>
      </c>
      <c r="BI68" s="49">
        <v>0</v>
      </c>
      <c r="BJ68" s="48">
        <v>21</v>
      </c>
      <c r="BK68" s="49">
        <v>100</v>
      </c>
      <c r="BL68" s="48">
        <v>21</v>
      </c>
    </row>
    <row r="69" spans="1:64" ht="15">
      <c r="A69" s="64" t="s">
        <v>236</v>
      </c>
      <c r="B69" s="64" t="s">
        <v>243</v>
      </c>
      <c r="C69" s="65"/>
      <c r="D69" s="66"/>
      <c r="E69" s="67"/>
      <c r="F69" s="68"/>
      <c r="G69" s="65"/>
      <c r="H69" s="69"/>
      <c r="I69" s="70"/>
      <c r="J69" s="70"/>
      <c r="K69" s="34" t="s">
        <v>65</v>
      </c>
      <c r="L69" s="77">
        <v>130</v>
      </c>
      <c r="M69" s="77"/>
      <c r="N69" s="72"/>
      <c r="O69" s="79" t="s">
        <v>305</v>
      </c>
      <c r="P69" s="81">
        <v>43479.95722222222</v>
      </c>
      <c r="Q69" s="79" t="s">
        <v>316</v>
      </c>
      <c r="R69" s="79"/>
      <c r="S69" s="79"/>
      <c r="T69" s="79"/>
      <c r="U69" s="79"/>
      <c r="V69" s="83" t="s">
        <v>533</v>
      </c>
      <c r="W69" s="81">
        <v>43479.95722222222</v>
      </c>
      <c r="X69" s="83" t="s">
        <v>606</v>
      </c>
      <c r="Y69" s="79"/>
      <c r="Z69" s="79"/>
      <c r="AA69" s="85" t="s">
        <v>718</v>
      </c>
      <c r="AB69" s="79"/>
      <c r="AC69" s="79" t="b">
        <v>0</v>
      </c>
      <c r="AD69" s="79">
        <v>0</v>
      </c>
      <c r="AE69" s="85" t="s">
        <v>775</v>
      </c>
      <c r="AF69" s="79" t="b">
        <v>0</v>
      </c>
      <c r="AG69" s="79" t="s">
        <v>788</v>
      </c>
      <c r="AH69" s="79"/>
      <c r="AI69" s="85" t="s">
        <v>775</v>
      </c>
      <c r="AJ69" s="79" t="b">
        <v>0</v>
      </c>
      <c r="AK69" s="79">
        <v>0</v>
      </c>
      <c r="AL69" s="85" t="s">
        <v>738</v>
      </c>
      <c r="AM69" s="79" t="s">
        <v>812</v>
      </c>
      <c r="AN69" s="79" t="b">
        <v>0</v>
      </c>
      <c r="AO69" s="85" t="s">
        <v>738</v>
      </c>
      <c r="AP69" s="79" t="s">
        <v>176</v>
      </c>
      <c r="AQ69" s="79">
        <v>0</v>
      </c>
      <c r="AR69" s="79">
        <v>0</v>
      </c>
      <c r="AS69" s="79"/>
      <c r="AT69" s="79"/>
      <c r="AU69" s="79"/>
      <c r="AV69" s="79"/>
      <c r="AW69" s="79"/>
      <c r="AX69" s="79"/>
      <c r="AY69" s="79"/>
      <c r="AZ69" s="79"/>
      <c r="BA69">
        <v>2</v>
      </c>
      <c r="BB69" s="78" t="str">
        <f>REPLACE(INDEX(GroupVertices[Group],MATCH(Edges24[[#This Row],[Vertex 1]],GroupVertices[Vertex],0)),1,1,"")</f>
        <v>3</v>
      </c>
      <c r="BC69" s="78" t="str">
        <f>REPLACE(INDEX(GroupVertices[Group],MATCH(Edges24[[#This Row],[Vertex 2]],GroupVertices[Vertex],0)),1,1,"")</f>
        <v>3</v>
      </c>
      <c r="BD69" s="48"/>
      <c r="BE69" s="49"/>
      <c r="BF69" s="48"/>
      <c r="BG69" s="49"/>
      <c r="BH69" s="48"/>
      <c r="BI69" s="49"/>
      <c r="BJ69" s="48"/>
      <c r="BK69" s="49"/>
      <c r="BL69" s="48"/>
    </row>
    <row r="70" spans="1:64" ht="15">
      <c r="A70" s="64" t="s">
        <v>236</v>
      </c>
      <c r="B70" s="64" t="s">
        <v>243</v>
      </c>
      <c r="C70" s="65"/>
      <c r="D70" s="66"/>
      <c r="E70" s="67"/>
      <c r="F70" s="68"/>
      <c r="G70" s="65"/>
      <c r="H70" s="69"/>
      <c r="I70" s="70"/>
      <c r="J70" s="70"/>
      <c r="K70" s="34" t="s">
        <v>65</v>
      </c>
      <c r="L70" s="77">
        <v>132</v>
      </c>
      <c r="M70" s="77"/>
      <c r="N70" s="72"/>
      <c r="O70" s="79" t="s">
        <v>305</v>
      </c>
      <c r="P70" s="81">
        <v>43479.958819444444</v>
      </c>
      <c r="Q70" s="79" t="s">
        <v>368</v>
      </c>
      <c r="R70" s="79"/>
      <c r="S70" s="79"/>
      <c r="T70" s="79"/>
      <c r="U70" s="79"/>
      <c r="V70" s="83" t="s">
        <v>533</v>
      </c>
      <c r="W70" s="81">
        <v>43479.958819444444</v>
      </c>
      <c r="X70" s="83" t="s">
        <v>607</v>
      </c>
      <c r="Y70" s="79"/>
      <c r="Z70" s="79"/>
      <c r="AA70" s="85" t="s">
        <v>719</v>
      </c>
      <c r="AB70" s="79"/>
      <c r="AC70" s="79" t="b">
        <v>0</v>
      </c>
      <c r="AD70" s="79">
        <v>0</v>
      </c>
      <c r="AE70" s="85" t="s">
        <v>775</v>
      </c>
      <c r="AF70" s="79" t="b">
        <v>0</v>
      </c>
      <c r="AG70" s="79" t="s">
        <v>788</v>
      </c>
      <c r="AH70" s="79"/>
      <c r="AI70" s="85" t="s">
        <v>775</v>
      </c>
      <c r="AJ70" s="79" t="b">
        <v>0</v>
      </c>
      <c r="AK70" s="79">
        <v>1</v>
      </c>
      <c r="AL70" s="85" t="s">
        <v>737</v>
      </c>
      <c r="AM70" s="79" t="s">
        <v>812</v>
      </c>
      <c r="AN70" s="79" t="b">
        <v>0</v>
      </c>
      <c r="AO70" s="85" t="s">
        <v>737</v>
      </c>
      <c r="AP70" s="79" t="s">
        <v>176</v>
      </c>
      <c r="AQ70" s="79">
        <v>0</v>
      </c>
      <c r="AR70" s="79">
        <v>0</v>
      </c>
      <c r="AS70" s="79"/>
      <c r="AT70" s="79"/>
      <c r="AU70" s="79"/>
      <c r="AV70" s="79"/>
      <c r="AW70" s="79"/>
      <c r="AX70" s="79"/>
      <c r="AY70" s="79"/>
      <c r="AZ70" s="79"/>
      <c r="BA70">
        <v>2</v>
      </c>
      <c r="BB70" s="78" t="str">
        <f>REPLACE(INDEX(GroupVertices[Group],MATCH(Edges24[[#This Row],[Vertex 1]],GroupVertices[Vertex],0)),1,1,"")</f>
        <v>3</v>
      </c>
      <c r="BC70" s="78" t="str">
        <f>REPLACE(INDEX(GroupVertices[Group],MATCH(Edges24[[#This Row],[Vertex 2]],GroupVertices[Vertex],0)),1,1,"")</f>
        <v>3</v>
      </c>
      <c r="BD70" s="48"/>
      <c r="BE70" s="49"/>
      <c r="BF70" s="48"/>
      <c r="BG70" s="49"/>
      <c r="BH70" s="48"/>
      <c r="BI70" s="49"/>
      <c r="BJ70" s="48"/>
      <c r="BK70" s="49"/>
      <c r="BL70" s="48"/>
    </row>
    <row r="71" spans="1:64" ht="15">
      <c r="A71" s="64" t="s">
        <v>236</v>
      </c>
      <c r="B71" s="64" t="s">
        <v>232</v>
      </c>
      <c r="C71" s="65"/>
      <c r="D71" s="66"/>
      <c r="E71" s="67"/>
      <c r="F71" s="68"/>
      <c r="G71" s="65"/>
      <c r="H71" s="69"/>
      <c r="I71" s="70"/>
      <c r="J71" s="70"/>
      <c r="K71" s="34" t="s">
        <v>66</v>
      </c>
      <c r="L71" s="77">
        <v>134</v>
      </c>
      <c r="M71" s="77"/>
      <c r="N71" s="72"/>
      <c r="O71" s="79" t="s">
        <v>305</v>
      </c>
      <c r="P71" s="81">
        <v>43481.57046296296</v>
      </c>
      <c r="Q71" s="79" t="s">
        <v>369</v>
      </c>
      <c r="R71" s="79"/>
      <c r="S71" s="79"/>
      <c r="T71" s="79" t="s">
        <v>482</v>
      </c>
      <c r="U71" s="83" t="s">
        <v>502</v>
      </c>
      <c r="V71" s="83" t="s">
        <v>502</v>
      </c>
      <c r="W71" s="81">
        <v>43481.57046296296</v>
      </c>
      <c r="X71" s="83" t="s">
        <v>608</v>
      </c>
      <c r="Y71" s="79"/>
      <c r="Z71" s="79"/>
      <c r="AA71" s="85" t="s">
        <v>720</v>
      </c>
      <c r="AB71" s="79"/>
      <c r="AC71" s="79" t="b">
        <v>0</v>
      </c>
      <c r="AD71" s="79">
        <v>0</v>
      </c>
      <c r="AE71" s="85" t="s">
        <v>775</v>
      </c>
      <c r="AF71" s="79" t="b">
        <v>0</v>
      </c>
      <c r="AG71" s="79" t="s">
        <v>788</v>
      </c>
      <c r="AH71" s="79"/>
      <c r="AI71" s="85" t="s">
        <v>775</v>
      </c>
      <c r="AJ71" s="79" t="b">
        <v>0</v>
      </c>
      <c r="AK71" s="79">
        <v>0</v>
      </c>
      <c r="AL71" s="85" t="s">
        <v>775</v>
      </c>
      <c r="AM71" s="79" t="s">
        <v>812</v>
      </c>
      <c r="AN71" s="79" t="b">
        <v>0</v>
      </c>
      <c r="AO71" s="85" t="s">
        <v>720</v>
      </c>
      <c r="AP71" s="79" t="s">
        <v>176</v>
      </c>
      <c r="AQ71" s="79">
        <v>0</v>
      </c>
      <c r="AR71" s="79">
        <v>0</v>
      </c>
      <c r="AS71" s="79"/>
      <c r="AT71" s="79"/>
      <c r="AU71" s="79"/>
      <c r="AV71" s="79"/>
      <c r="AW71" s="79"/>
      <c r="AX71" s="79"/>
      <c r="AY71" s="79"/>
      <c r="AZ71" s="79"/>
      <c r="BA71">
        <v>3</v>
      </c>
      <c r="BB71" s="78" t="str">
        <f>REPLACE(INDEX(GroupVertices[Group],MATCH(Edges24[[#This Row],[Vertex 1]],GroupVertices[Vertex],0)),1,1,"")</f>
        <v>3</v>
      </c>
      <c r="BC71" s="78" t="str">
        <f>REPLACE(INDEX(GroupVertices[Group],MATCH(Edges24[[#This Row],[Vertex 2]],GroupVertices[Vertex],0)),1,1,"")</f>
        <v>1</v>
      </c>
      <c r="BD71" s="48">
        <v>2</v>
      </c>
      <c r="BE71" s="49">
        <v>10.526315789473685</v>
      </c>
      <c r="BF71" s="48">
        <v>0</v>
      </c>
      <c r="BG71" s="49">
        <v>0</v>
      </c>
      <c r="BH71" s="48">
        <v>0</v>
      </c>
      <c r="BI71" s="49">
        <v>0</v>
      </c>
      <c r="BJ71" s="48">
        <v>17</v>
      </c>
      <c r="BK71" s="49">
        <v>89.47368421052632</v>
      </c>
      <c r="BL71" s="48">
        <v>19</v>
      </c>
    </row>
    <row r="72" spans="1:64" ht="15">
      <c r="A72" s="64" t="s">
        <v>232</v>
      </c>
      <c r="B72" s="64" t="s">
        <v>236</v>
      </c>
      <c r="C72" s="65"/>
      <c r="D72" s="66"/>
      <c r="E72" s="67"/>
      <c r="F72" s="68"/>
      <c r="G72" s="65"/>
      <c r="H72" s="69"/>
      <c r="I72" s="70"/>
      <c r="J72" s="70"/>
      <c r="K72" s="34" t="s">
        <v>66</v>
      </c>
      <c r="L72" s="77">
        <v>135</v>
      </c>
      <c r="M72" s="77"/>
      <c r="N72" s="72"/>
      <c r="O72" s="79" t="s">
        <v>305</v>
      </c>
      <c r="P72" s="81">
        <v>43474.59621527778</v>
      </c>
      <c r="Q72" s="79" t="s">
        <v>370</v>
      </c>
      <c r="R72" s="83" t="s">
        <v>432</v>
      </c>
      <c r="S72" s="79" t="s">
        <v>458</v>
      </c>
      <c r="T72" s="79" t="s">
        <v>467</v>
      </c>
      <c r="U72" s="83" t="s">
        <v>503</v>
      </c>
      <c r="V72" s="83" t="s">
        <v>503</v>
      </c>
      <c r="W72" s="81">
        <v>43474.59621527778</v>
      </c>
      <c r="X72" s="83" t="s">
        <v>609</v>
      </c>
      <c r="Y72" s="79"/>
      <c r="Z72" s="79"/>
      <c r="AA72" s="85" t="s">
        <v>721</v>
      </c>
      <c r="AB72" s="79"/>
      <c r="AC72" s="79" t="b">
        <v>0</v>
      </c>
      <c r="AD72" s="79">
        <v>3</v>
      </c>
      <c r="AE72" s="85" t="s">
        <v>775</v>
      </c>
      <c r="AF72" s="79" t="b">
        <v>0</v>
      </c>
      <c r="AG72" s="79" t="s">
        <v>788</v>
      </c>
      <c r="AH72" s="79"/>
      <c r="AI72" s="85" t="s">
        <v>775</v>
      </c>
      <c r="AJ72" s="79" t="b">
        <v>0</v>
      </c>
      <c r="AK72" s="79">
        <v>1</v>
      </c>
      <c r="AL72" s="85" t="s">
        <v>775</v>
      </c>
      <c r="AM72" s="79" t="s">
        <v>806</v>
      </c>
      <c r="AN72" s="79" t="b">
        <v>0</v>
      </c>
      <c r="AO72" s="85" t="s">
        <v>721</v>
      </c>
      <c r="AP72" s="79" t="s">
        <v>176</v>
      </c>
      <c r="AQ72" s="79">
        <v>0</v>
      </c>
      <c r="AR72" s="79">
        <v>0</v>
      </c>
      <c r="AS72" s="79"/>
      <c r="AT72" s="79"/>
      <c r="AU72" s="79"/>
      <c r="AV72" s="79"/>
      <c r="AW72" s="79"/>
      <c r="AX72" s="79"/>
      <c r="AY72" s="79"/>
      <c r="AZ72" s="79"/>
      <c r="BA72">
        <v>2</v>
      </c>
      <c r="BB72" s="78" t="str">
        <f>REPLACE(INDEX(GroupVertices[Group],MATCH(Edges24[[#This Row],[Vertex 1]],GroupVertices[Vertex],0)),1,1,"")</f>
        <v>1</v>
      </c>
      <c r="BC72" s="78" t="str">
        <f>REPLACE(INDEX(GroupVertices[Group],MATCH(Edges24[[#This Row],[Vertex 2]],GroupVertices[Vertex],0)),1,1,"")</f>
        <v>3</v>
      </c>
      <c r="BD72" s="48"/>
      <c r="BE72" s="49"/>
      <c r="BF72" s="48"/>
      <c r="BG72" s="49"/>
      <c r="BH72" s="48"/>
      <c r="BI72" s="49"/>
      <c r="BJ72" s="48"/>
      <c r="BK72" s="49"/>
      <c r="BL72" s="48"/>
    </row>
    <row r="73" spans="1:64" ht="15">
      <c r="A73" s="64" t="s">
        <v>232</v>
      </c>
      <c r="B73" s="64" t="s">
        <v>236</v>
      </c>
      <c r="C73" s="65"/>
      <c r="D73" s="66"/>
      <c r="E73" s="67"/>
      <c r="F73" s="68"/>
      <c r="G73" s="65"/>
      <c r="H73" s="69"/>
      <c r="I73" s="70"/>
      <c r="J73" s="70"/>
      <c r="K73" s="34" t="s">
        <v>66</v>
      </c>
      <c r="L73" s="77">
        <v>136</v>
      </c>
      <c r="M73" s="77"/>
      <c r="N73" s="72"/>
      <c r="O73" s="79" t="s">
        <v>305</v>
      </c>
      <c r="P73" s="81">
        <v>43481.66452546296</v>
      </c>
      <c r="Q73" s="79" t="s">
        <v>371</v>
      </c>
      <c r="R73" s="79"/>
      <c r="S73" s="79"/>
      <c r="T73" s="79" t="s">
        <v>482</v>
      </c>
      <c r="U73" s="79"/>
      <c r="V73" s="83" t="s">
        <v>531</v>
      </c>
      <c r="W73" s="81">
        <v>43481.66452546296</v>
      </c>
      <c r="X73" s="83" t="s">
        <v>610</v>
      </c>
      <c r="Y73" s="79"/>
      <c r="Z73" s="79"/>
      <c r="AA73" s="85" t="s">
        <v>722</v>
      </c>
      <c r="AB73" s="79"/>
      <c r="AC73" s="79" t="b">
        <v>0</v>
      </c>
      <c r="AD73" s="79">
        <v>0</v>
      </c>
      <c r="AE73" s="85" t="s">
        <v>775</v>
      </c>
      <c r="AF73" s="79" t="b">
        <v>0</v>
      </c>
      <c r="AG73" s="79" t="s">
        <v>788</v>
      </c>
      <c r="AH73" s="79"/>
      <c r="AI73" s="85" t="s">
        <v>775</v>
      </c>
      <c r="AJ73" s="79" t="b">
        <v>0</v>
      </c>
      <c r="AK73" s="79">
        <v>1</v>
      </c>
      <c r="AL73" s="85" t="s">
        <v>720</v>
      </c>
      <c r="AM73" s="79" t="s">
        <v>806</v>
      </c>
      <c r="AN73" s="79" t="b">
        <v>0</v>
      </c>
      <c r="AO73" s="85" t="s">
        <v>720</v>
      </c>
      <c r="AP73" s="79" t="s">
        <v>176</v>
      </c>
      <c r="AQ73" s="79">
        <v>0</v>
      </c>
      <c r="AR73" s="79">
        <v>0</v>
      </c>
      <c r="AS73" s="79"/>
      <c r="AT73" s="79"/>
      <c r="AU73" s="79"/>
      <c r="AV73" s="79"/>
      <c r="AW73" s="79"/>
      <c r="AX73" s="79"/>
      <c r="AY73" s="79"/>
      <c r="AZ73" s="79"/>
      <c r="BA73">
        <v>2</v>
      </c>
      <c r="BB73" s="78" t="str">
        <f>REPLACE(INDEX(GroupVertices[Group],MATCH(Edges24[[#This Row],[Vertex 1]],GroupVertices[Vertex],0)),1,1,"")</f>
        <v>1</v>
      </c>
      <c r="BC73" s="78" t="str">
        <f>REPLACE(INDEX(GroupVertices[Group],MATCH(Edges24[[#This Row],[Vertex 2]],GroupVertices[Vertex],0)),1,1,"")</f>
        <v>3</v>
      </c>
      <c r="BD73" s="48">
        <v>2</v>
      </c>
      <c r="BE73" s="49">
        <v>9.523809523809524</v>
      </c>
      <c r="BF73" s="48">
        <v>0</v>
      </c>
      <c r="BG73" s="49">
        <v>0</v>
      </c>
      <c r="BH73" s="48">
        <v>0</v>
      </c>
      <c r="BI73" s="49">
        <v>0</v>
      </c>
      <c r="BJ73" s="48">
        <v>19</v>
      </c>
      <c r="BK73" s="49">
        <v>90.47619047619048</v>
      </c>
      <c r="BL73" s="48">
        <v>21</v>
      </c>
    </row>
    <row r="74" spans="1:64" ht="15">
      <c r="A74" s="64" t="s">
        <v>237</v>
      </c>
      <c r="B74" s="64" t="s">
        <v>237</v>
      </c>
      <c r="C74" s="65"/>
      <c r="D74" s="66"/>
      <c r="E74" s="67"/>
      <c r="F74" s="68"/>
      <c r="G74" s="65"/>
      <c r="H74" s="69"/>
      <c r="I74" s="70"/>
      <c r="J74" s="70"/>
      <c r="K74" s="34" t="s">
        <v>65</v>
      </c>
      <c r="L74" s="77">
        <v>137</v>
      </c>
      <c r="M74" s="77"/>
      <c r="N74" s="72"/>
      <c r="O74" s="79" t="s">
        <v>176</v>
      </c>
      <c r="P74" s="81">
        <v>43481.93738425926</v>
      </c>
      <c r="Q74" s="79" t="s">
        <v>372</v>
      </c>
      <c r="R74" s="83" t="s">
        <v>433</v>
      </c>
      <c r="S74" s="79" t="s">
        <v>456</v>
      </c>
      <c r="T74" s="79"/>
      <c r="U74" s="79"/>
      <c r="V74" s="83" t="s">
        <v>534</v>
      </c>
      <c r="W74" s="81">
        <v>43481.93738425926</v>
      </c>
      <c r="X74" s="83" t="s">
        <v>611</v>
      </c>
      <c r="Y74" s="79"/>
      <c r="Z74" s="79"/>
      <c r="AA74" s="85" t="s">
        <v>723</v>
      </c>
      <c r="AB74" s="79"/>
      <c r="AC74" s="79" t="b">
        <v>0</v>
      </c>
      <c r="AD74" s="79">
        <v>1</v>
      </c>
      <c r="AE74" s="85" t="s">
        <v>775</v>
      </c>
      <c r="AF74" s="79" t="b">
        <v>1</v>
      </c>
      <c r="AG74" s="79" t="s">
        <v>788</v>
      </c>
      <c r="AH74" s="79"/>
      <c r="AI74" s="85" t="s">
        <v>724</v>
      </c>
      <c r="AJ74" s="79" t="b">
        <v>0</v>
      </c>
      <c r="AK74" s="79">
        <v>0</v>
      </c>
      <c r="AL74" s="85" t="s">
        <v>775</v>
      </c>
      <c r="AM74" s="79" t="s">
        <v>813</v>
      </c>
      <c r="AN74" s="79" t="b">
        <v>0</v>
      </c>
      <c r="AO74" s="85" t="s">
        <v>723</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v>0</v>
      </c>
      <c r="BE74" s="49">
        <v>0</v>
      </c>
      <c r="BF74" s="48">
        <v>0</v>
      </c>
      <c r="BG74" s="49">
        <v>0</v>
      </c>
      <c r="BH74" s="48">
        <v>0</v>
      </c>
      <c r="BI74" s="49">
        <v>0</v>
      </c>
      <c r="BJ74" s="48">
        <v>1</v>
      </c>
      <c r="BK74" s="49">
        <v>100</v>
      </c>
      <c r="BL74" s="48">
        <v>1</v>
      </c>
    </row>
    <row r="75" spans="1:64" ht="15">
      <c r="A75" s="64" t="s">
        <v>232</v>
      </c>
      <c r="B75" s="64" t="s">
        <v>237</v>
      </c>
      <c r="C75" s="65"/>
      <c r="D75" s="66"/>
      <c r="E75" s="67"/>
      <c r="F75" s="68"/>
      <c r="G75" s="65"/>
      <c r="H75" s="69"/>
      <c r="I75" s="70"/>
      <c r="J75" s="70"/>
      <c r="K75" s="34" t="s">
        <v>65</v>
      </c>
      <c r="L75" s="77">
        <v>138</v>
      </c>
      <c r="M75" s="77"/>
      <c r="N75" s="72"/>
      <c r="O75" s="79" t="s">
        <v>305</v>
      </c>
      <c r="P75" s="81">
        <v>43481.9174537037</v>
      </c>
      <c r="Q75" s="79" t="s">
        <v>373</v>
      </c>
      <c r="R75" s="83" t="s">
        <v>434</v>
      </c>
      <c r="S75" s="79" t="s">
        <v>460</v>
      </c>
      <c r="T75" s="79" t="s">
        <v>483</v>
      </c>
      <c r="U75" s="79"/>
      <c r="V75" s="83" t="s">
        <v>531</v>
      </c>
      <c r="W75" s="81">
        <v>43481.9174537037</v>
      </c>
      <c r="X75" s="83" t="s">
        <v>612</v>
      </c>
      <c r="Y75" s="79"/>
      <c r="Z75" s="79"/>
      <c r="AA75" s="85" t="s">
        <v>724</v>
      </c>
      <c r="AB75" s="79"/>
      <c r="AC75" s="79" t="b">
        <v>0</v>
      </c>
      <c r="AD75" s="79">
        <v>3</v>
      </c>
      <c r="AE75" s="85" t="s">
        <v>775</v>
      </c>
      <c r="AF75" s="79" t="b">
        <v>0</v>
      </c>
      <c r="AG75" s="79" t="s">
        <v>788</v>
      </c>
      <c r="AH75" s="79"/>
      <c r="AI75" s="85" t="s">
        <v>775</v>
      </c>
      <c r="AJ75" s="79" t="b">
        <v>0</v>
      </c>
      <c r="AK75" s="79">
        <v>0</v>
      </c>
      <c r="AL75" s="85" t="s">
        <v>775</v>
      </c>
      <c r="AM75" s="79" t="s">
        <v>806</v>
      </c>
      <c r="AN75" s="79" t="b">
        <v>0</v>
      </c>
      <c r="AO75" s="85" t="s">
        <v>724</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3</v>
      </c>
      <c r="BE75" s="49">
        <v>11.11111111111111</v>
      </c>
      <c r="BF75" s="48">
        <v>0</v>
      </c>
      <c r="BG75" s="49">
        <v>0</v>
      </c>
      <c r="BH75" s="48">
        <v>0</v>
      </c>
      <c r="BI75" s="49">
        <v>0</v>
      </c>
      <c r="BJ75" s="48">
        <v>24</v>
      </c>
      <c r="BK75" s="49">
        <v>88.88888888888889</v>
      </c>
      <c r="BL75" s="48">
        <v>27</v>
      </c>
    </row>
    <row r="76" spans="1:64" ht="15">
      <c r="A76" s="64" t="s">
        <v>232</v>
      </c>
      <c r="B76" s="64" t="s">
        <v>290</v>
      </c>
      <c r="C76" s="65"/>
      <c r="D76" s="66"/>
      <c r="E76" s="67"/>
      <c r="F76" s="68"/>
      <c r="G76" s="65"/>
      <c r="H76" s="69"/>
      <c r="I76" s="70"/>
      <c r="J76" s="70"/>
      <c r="K76" s="34" t="s">
        <v>65</v>
      </c>
      <c r="L76" s="77">
        <v>139</v>
      </c>
      <c r="M76" s="77"/>
      <c r="N76" s="72"/>
      <c r="O76" s="79" t="s">
        <v>305</v>
      </c>
      <c r="P76" s="81">
        <v>43482.88269675926</v>
      </c>
      <c r="Q76" s="79" t="s">
        <v>374</v>
      </c>
      <c r="R76" s="79"/>
      <c r="S76" s="79"/>
      <c r="T76" s="79"/>
      <c r="U76" s="79"/>
      <c r="V76" s="83" t="s">
        <v>531</v>
      </c>
      <c r="W76" s="81">
        <v>43482.88269675926</v>
      </c>
      <c r="X76" s="83" t="s">
        <v>613</v>
      </c>
      <c r="Y76" s="79"/>
      <c r="Z76" s="79"/>
      <c r="AA76" s="85" t="s">
        <v>725</v>
      </c>
      <c r="AB76" s="85" t="s">
        <v>771</v>
      </c>
      <c r="AC76" s="79" t="b">
        <v>0</v>
      </c>
      <c r="AD76" s="79">
        <v>2</v>
      </c>
      <c r="AE76" s="85" t="s">
        <v>786</v>
      </c>
      <c r="AF76" s="79" t="b">
        <v>0</v>
      </c>
      <c r="AG76" s="79" t="s">
        <v>788</v>
      </c>
      <c r="AH76" s="79"/>
      <c r="AI76" s="85" t="s">
        <v>775</v>
      </c>
      <c r="AJ76" s="79" t="b">
        <v>0</v>
      </c>
      <c r="AK76" s="79">
        <v>0</v>
      </c>
      <c r="AL76" s="85" t="s">
        <v>775</v>
      </c>
      <c r="AM76" s="79" t="s">
        <v>806</v>
      </c>
      <c r="AN76" s="79" t="b">
        <v>0</v>
      </c>
      <c r="AO76" s="85" t="s">
        <v>771</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c r="BE76" s="49"/>
      <c r="BF76" s="48"/>
      <c r="BG76" s="49"/>
      <c r="BH76" s="48"/>
      <c r="BI76" s="49"/>
      <c r="BJ76" s="48"/>
      <c r="BK76" s="49"/>
      <c r="BL76" s="48"/>
    </row>
    <row r="77" spans="1:64" ht="15">
      <c r="A77" s="64" t="s">
        <v>232</v>
      </c>
      <c r="B77" s="64" t="s">
        <v>292</v>
      </c>
      <c r="C77" s="65"/>
      <c r="D77" s="66"/>
      <c r="E77" s="67"/>
      <c r="F77" s="68"/>
      <c r="G77" s="65"/>
      <c r="H77" s="69"/>
      <c r="I77" s="70"/>
      <c r="J77" s="70"/>
      <c r="K77" s="34" t="s">
        <v>65</v>
      </c>
      <c r="L77" s="77">
        <v>143</v>
      </c>
      <c r="M77" s="77"/>
      <c r="N77" s="72"/>
      <c r="O77" s="79" t="s">
        <v>305</v>
      </c>
      <c r="P77" s="81">
        <v>43483.75460648148</v>
      </c>
      <c r="Q77" s="79" t="s">
        <v>375</v>
      </c>
      <c r="R77" s="79"/>
      <c r="S77" s="79"/>
      <c r="T77" s="79" t="s">
        <v>484</v>
      </c>
      <c r="U77" s="79"/>
      <c r="V77" s="83" t="s">
        <v>531</v>
      </c>
      <c r="W77" s="81">
        <v>43483.75460648148</v>
      </c>
      <c r="X77" s="83" t="s">
        <v>614</v>
      </c>
      <c r="Y77" s="79"/>
      <c r="Z77" s="79"/>
      <c r="AA77" s="85" t="s">
        <v>726</v>
      </c>
      <c r="AB77" s="85" t="s">
        <v>742</v>
      </c>
      <c r="AC77" s="79" t="b">
        <v>0</v>
      </c>
      <c r="AD77" s="79">
        <v>0</v>
      </c>
      <c r="AE77" s="85" t="s">
        <v>776</v>
      </c>
      <c r="AF77" s="79" t="b">
        <v>0</v>
      </c>
      <c r="AG77" s="79" t="s">
        <v>788</v>
      </c>
      <c r="AH77" s="79"/>
      <c r="AI77" s="85" t="s">
        <v>775</v>
      </c>
      <c r="AJ77" s="79" t="b">
        <v>0</v>
      </c>
      <c r="AK77" s="79">
        <v>0</v>
      </c>
      <c r="AL77" s="85" t="s">
        <v>775</v>
      </c>
      <c r="AM77" s="79" t="s">
        <v>806</v>
      </c>
      <c r="AN77" s="79" t="b">
        <v>0</v>
      </c>
      <c r="AO77" s="85" t="s">
        <v>742</v>
      </c>
      <c r="AP77" s="79" t="s">
        <v>176</v>
      </c>
      <c r="AQ77" s="79">
        <v>0</v>
      </c>
      <c r="AR77" s="79">
        <v>0</v>
      </c>
      <c r="AS77" s="79"/>
      <c r="AT77" s="79"/>
      <c r="AU77" s="79"/>
      <c r="AV77" s="79"/>
      <c r="AW77" s="79"/>
      <c r="AX77" s="79"/>
      <c r="AY77" s="79"/>
      <c r="AZ77" s="79"/>
      <c r="BA77">
        <v>3</v>
      </c>
      <c r="BB77" s="78" t="str">
        <f>REPLACE(INDEX(GroupVertices[Group],MATCH(Edges24[[#This Row],[Vertex 1]],GroupVertices[Vertex],0)),1,1,"")</f>
        <v>1</v>
      </c>
      <c r="BC77" s="78" t="str">
        <f>REPLACE(INDEX(GroupVertices[Group],MATCH(Edges24[[#This Row],[Vertex 2]],GroupVertices[Vertex],0)),1,1,"")</f>
        <v>1</v>
      </c>
      <c r="BD77" s="48"/>
      <c r="BE77" s="49"/>
      <c r="BF77" s="48"/>
      <c r="BG77" s="49"/>
      <c r="BH77" s="48"/>
      <c r="BI77" s="49"/>
      <c r="BJ77" s="48"/>
      <c r="BK77" s="49"/>
      <c r="BL77" s="48"/>
    </row>
    <row r="78" spans="1:64" ht="15">
      <c r="A78" s="64" t="s">
        <v>232</v>
      </c>
      <c r="B78" s="64" t="s">
        <v>296</v>
      </c>
      <c r="C78" s="65"/>
      <c r="D78" s="66"/>
      <c r="E78" s="67"/>
      <c r="F78" s="68"/>
      <c r="G78" s="65"/>
      <c r="H78" s="69"/>
      <c r="I78" s="70"/>
      <c r="J78" s="70"/>
      <c r="K78" s="34" t="s">
        <v>65</v>
      </c>
      <c r="L78" s="77">
        <v>149</v>
      </c>
      <c r="M78" s="77"/>
      <c r="N78" s="72"/>
      <c r="O78" s="79" t="s">
        <v>305</v>
      </c>
      <c r="P78" s="81">
        <v>43484.71778935185</v>
      </c>
      <c r="Q78" s="79" t="s">
        <v>376</v>
      </c>
      <c r="R78" s="79"/>
      <c r="S78" s="79"/>
      <c r="T78" s="79"/>
      <c r="U78" s="79"/>
      <c r="V78" s="83" t="s">
        <v>531</v>
      </c>
      <c r="W78" s="81">
        <v>43484.71778935185</v>
      </c>
      <c r="X78" s="83" t="s">
        <v>615</v>
      </c>
      <c r="Y78" s="79"/>
      <c r="Z78" s="79"/>
      <c r="AA78" s="85" t="s">
        <v>727</v>
      </c>
      <c r="AB78" s="85" t="s">
        <v>772</v>
      </c>
      <c r="AC78" s="79" t="b">
        <v>0</v>
      </c>
      <c r="AD78" s="79">
        <v>2</v>
      </c>
      <c r="AE78" s="85" t="s">
        <v>787</v>
      </c>
      <c r="AF78" s="79" t="b">
        <v>0</v>
      </c>
      <c r="AG78" s="79" t="s">
        <v>788</v>
      </c>
      <c r="AH78" s="79"/>
      <c r="AI78" s="85" t="s">
        <v>775</v>
      </c>
      <c r="AJ78" s="79" t="b">
        <v>0</v>
      </c>
      <c r="AK78" s="79">
        <v>0</v>
      </c>
      <c r="AL78" s="85" t="s">
        <v>775</v>
      </c>
      <c r="AM78" s="79" t="s">
        <v>804</v>
      </c>
      <c r="AN78" s="79" t="b">
        <v>0</v>
      </c>
      <c r="AO78" s="85" t="s">
        <v>772</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c r="BE78" s="49"/>
      <c r="BF78" s="48"/>
      <c r="BG78" s="49"/>
      <c r="BH78" s="48"/>
      <c r="BI78" s="49"/>
      <c r="BJ78" s="48"/>
      <c r="BK78" s="49"/>
      <c r="BL78" s="48"/>
    </row>
    <row r="79" spans="1:64" ht="15">
      <c r="A79" s="64" t="s">
        <v>238</v>
      </c>
      <c r="B79" s="64" t="s">
        <v>238</v>
      </c>
      <c r="C79" s="65"/>
      <c r="D79" s="66"/>
      <c r="E79" s="67"/>
      <c r="F79" s="68"/>
      <c r="G79" s="65"/>
      <c r="H79" s="69"/>
      <c r="I79" s="70"/>
      <c r="J79" s="70"/>
      <c r="K79" s="34" t="s">
        <v>65</v>
      </c>
      <c r="L79" s="77">
        <v>151</v>
      </c>
      <c r="M79" s="77"/>
      <c r="N79" s="72"/>
      <c r="O79" s="79" t="s">
        <v>176</v>
      </c>
      <c r="P79" s="81">
        <v>43479.97614583333</v>
      </c>
      <c r="Q79" s="79" t="s">
        <v>377</v>
      </c>
      <c r="R79" s="79"/>
      <c r="S79" s="79"/>
      <c r="T79" s="79" t="s">
        <v>485</v>
      </c>
      <c r="U79" s="83" t="s">
        <v>504</v>
      </c>
      <c r="V79" s="83" t="s">
        <v>504</v>
      </c>
      <c r="W79" s="81">
        <v>43479.97614583333</v>
      </c>
      <c r="X79" s="83" t="s">
        <v>616</v>
      </c>
      <c r="Y79" s="79"/>
      <c r="Z79" s="79"/>
      <c r="AA79" s="85" t="s">
        <v>728</v>
      </c>
      <c r="AB79" s="79"/>
      <c r="AC79" s="79" t="b">
        <v>0</v>
      </c>
      <c r="AD79" s="79">
        <v>1</v>
      </c>
      <c r="AE79" s="85" t="s">
        <v>775</v>
      </c>
      <c r="AF79" s="79" t="b">
        <v>0</v>
      </c>
      <c r="AG79" s="79" t="s">
        <v>788</v>
      </c>
      <c r="AH79" s="79"/>
      <c r="AI79" s="85" t="s">
        <v>775</v>
      </c>
      <c r="AJ79" s="79" t="b">
        <v>0</v>
      </c>
      <c r="AK79" s="79">
        <v>18</v>
      </c>
      <c r="AL79" s="85" t="s">
        <v>775</v>
      </c>
      <c r="AM79" s="79" t="s">
        <v>805</v>
      </c>
      <c r="AN79" s="79" t="b">
        <v>0</v>
      </c>
      <c r="AO79" s="85" t="s">
        <v>728</v>
      </c>
      <c r="AP79" s="79" t="s">
        <v>814</v>
      </c>
      <c r="AQ79" s="79">
        <v>0</v>
      </c>
      <c r="AR79" s="79">
        <v>0</v>
      </c>
      <c r="AS79" s="79" t="s">
        <v>815</v>
      </c>
      <c r="AT79" s="79" t="s">
        <v>817</v>
      </c>
      <c r="AU79" s="79" t="s">
        <v>818</v>
      </c>
      <c r="AV79" s="79" t="s">
        <v>819</v>
      </c>
      <c r="AW79" s="79" t="s">
        <v>821</v>
      </c>
      <c r="AX79" s="79" t="s">
        <v>823</v>
      </c>
      <c r="AY79" s="79" t="s">
        <v>825</v>
      </c>
      <c r="AZ79" s="83" t="s">
        <v>827</v>
      </c>
      <c r="BA79">
        <v>2</v>
      </c>
      <c r="BB79" s="78" t="str">
        <f>REPLACE(INDEX(GroupVertices[Group],MATCH(Edges24[[#This Row],[Vertex 1]],GroupVertices[Vertex],0)),1,1,"")</f>
        <v>1</v>
      </c>
      <c r="BC79" s="78" t="str">
        <f>REPLACE(INDEX(GroupVertices[Group],MATCH(Edges24[[#This Row],[Vertex 2]],GroupVertices[Vertex],0)),1,1,"")</f>
        <v>1</v>
      </c>
      <c r="BD79" s="48">
        <v>5</v>
      </c>
      <c r="BE79" s="49">
        <v>10.638297872340425</v>
      </c>
      <c r="BF79" s="48">
        <v>0</v>
      </c>
      <c r="BG79" s="49">
        <v>0</v>
      </c>
      <c r="BH79" s="48">
        <v>0</v>
      </c>
      <c r="BI79" s="49">
        <v>0</v>
      </c>
      <c r="BJ79" s="48">
        <v>42</v>
      </c>
      <c r="BK79" s="49">
        <v>89.36170212765957</v>
      </c>
      <c r="BL79" s="48">
        <v>47</v>
      </c>
    </row>
    <row r="80" spans="1:64" ht="15">
      <c r="A80" s="64" t="s">
        <v>238</v>
      </c>
      <c r="B80" s="64" t="s">
        <v>238</v>
      </c>
      <c r="C80" s="65"/>
      <c r="D80" s="66"/>
      <c r="E80" s="67"/>
      <c r="F80" s="68"/>
      <c r="G80" s="65"/>
      <c r="H80" s="69"/>
      <c r="I80" s="70"/>
      <c r="J80" s="70"/>
      <c r="K80" s="34" t="s">
        <v>65</v>
      </c>
      <c r="L80" s="77">
        <v>152</v>
      </c>
      <c r="M80" s="77"/>
      <c r="N80" s="72"/>
      <c r="O80" s="79" t="s">
        <v>176</v>
      </c>
      <c r="P80" s="81">
        <v>43480.72521990741</v>
      </c>
      <c r="Q80" s="79" t="s">
        <v>378</v>
      </c>
      <c r="R80" s="83" t="s">
        <v>435</v>
      </c>
      <c r="S80" s="79" t="s">
        <v>456</v>
      </c>
      <c r="T80" s="79" t="s">
        <v>467</v>
      </c>
      <c r="U80" s="79"/>
      <c r="V80" s="83" t="s">
        <v>535</v>
      </c>
      <c r="W80" s="81">
        <v>43480.72521990741</v>
      </c>
      <c r="X80" s="83" t="s">
        <v>617</v>
      </c>
      <c r="Y80" s="79"/>
      <c r="Z80" s="79"/>
      <c r="AA80" s="85" t="s">
        <v>729</v>
      </c>
      <c r="AB80" s="79"/>
      <c r="AC80" s="79" t="b">
        <v>0</v>
      </c>
      <c r="AD80" s="79">
        <v>1</v>
      </c>
      <c r="AE80" s="85" t="s">
        <v>775</v>
      </c>
      <c r="AF80" s="79" t="b">
        <v>1</v>
      </c>
      <c r="AG80" s="79" t="s">
        <v>788</v>
      </c>
      <c r="AH80" s="79"/>
      <c r="AI80" s="85" t="s">
        <v>730</v>
      </c>
      <c r="AJ80" s="79" t="b">
        <v>0</v>
      </c>
      <c r="AK80" s="79">
        <v>1</v>
      </c>
      <c r="AL80" s="85" t="s">
        <v>775</v>
      </c>
      <c r="AM80" s="79" t="s">
        <v>805</v>
      </c>
      <c r="AN80" s="79" t="b">
        <v>0</v>
      </c>
      <c r="AO80" s="85" t="s">
        <v>729</v>
      </c>
      <c r="AP80" s="79" t="s">
        <v>176</v>
      </c>
      <c r="AQ80" s="79">
        <v>0</v>
      </c>
      <c r="AR80" s="79">
        <v>0</v>
      </c>
      <c r="AS80" s="79" t="s">
        <v>815</v>
      </c>
      <c r="AT80" s="79" t="s">
        <v>817</v>
      </c>
      <c r="AU80" s="79" t="s">
        <v>818</v>
      </c>
      <c r="AV80" s="79" t="s">
        <v>819</v>
      </c>
      <c r="AW80" s="79" t="s">
        <v>821</v>
      </c>
      <c r="AX80" s="79" t="s">
        <v>823</v>
      </c>
      <c r="AY80" s="79" t="s">
        <v>825</v>
      </c>
      <c r="AZ80" s="83" t="s">
        <v>827</v>
      </c>
      <c r="BA80">
        <v>2</v>
      </c>
      <c r="BB80" s="78" t="str">
        <f>REPLACE(INDEX(GroupVertices[Group],MATCH(Edges24[[#This Row],[Vertex 1]],GroupVertices[Vertex],0)),1,1,"")</f>
        <v>1</v>
      </c>
      <c r="BC80" s="78" t="str">
        <f>REPLACE(INDEX(GroupVertices[Group],MATCH(Edges24[[#This Row],[Vertex 2]],GroupVertices[Vertex],0)),1,1,"")</f>
        <v>1</v>
      </c>
      <c r="BD80" s="48">
        <v>2</v>
      </c>
      <c r="BE80" s="49">
        <v>10.526315789473685</v>
      </c>
      <c r="BF80" s="48">
        <v>0</v>
      </c>
      <c r="BG80" s="49">
        <v>0</v>
      </c>
      <c r="BH80" s="48">
        <v>0</v>
      </c>
      <c r="BI80" s="49">
        <v>0</v>
      </c>
      <c r="BJ80" s="48">
        <v>17</v>
      </c>
      <c r="BK80" s="49">
        <v>89.47368421052632</v>
      </c>
      <c r="BL80" s="48">
        <v>19</v>
      </c>
    </row>
    <row r="81" spans="1:64" ht="15">
      <c r="A81" s="64" t="s">
        <v>232</v>
      </c>
      <c r="B81" s="64" t="s">
        <v>238</v>
      </c>
      <c r="C81" s="65"/>
      <c r="D81" s="66"/>
      <c r="E81" s="67"/>
      <c r="F81" s="68"/>
      <c r="G81" s="65"/>
      <c r="H81" s="69"/>
      <c r="I81" s="70"/>
      <c r="J81" s="70"/>
      <c r="K81" s="34" t="s">
        <v>65</v>
      </c>
      <c r="L81" s="77">
        <v>154</v>
      </c>
      <c r="M81" s="77"/>
      <c r="N81" s="72"/>
      <c r="O81" s="79" t="s">
        <v>305</v>
      </c>
      <c r="P81" s="81">
        <v>43479.685844907406</v>
      </c>
      <c r="Q81" s="79" t="s">
        <v>379</v>
      </c>
      <c r="R81" s="79"/>
      <c r="S81" s="79"/>
      <c r="T81" s="79" t="s">
        <v>486</v>
      </c>
      <c r="U81" s="83" t="s">
        <v>505</v>
      </c>
      <c r="V81" s="83" t="s">
        <v>505</v>
      </c>
      <c r="W81" s="81">
        <v>43479.685844907406</v>
      </c>
      <c r="X81" s="83" t="s">
        <v>618</v>
      </c>
      <c r="Y81" s="79"/>
      <c r="Z81" s="79"/>
      <c r="AA81" s="85" t="s">
        <v>730</v>
      </c>
      <c r="AB81" s="79"/>
      <c r="AC81" s="79" t="b">
        <v>0</v>
      </c>
      <c r="AD81" s="79">
        <v>0</v>
      </c>
      <c r="AE81" s="85" t="s">
        <v>775</v>
      </c>
      <c r="AF81" s="79" t="b">
        <v>0</v>
      </c>
      <c r="AG81" s="79" t="s">
        <v>788</v>
      </c>
      <c r="AH81" s="79"/>
      <c r="AI81" s="85" t="s">
        <v>775</v>
      </c>
      <c r="AJ81" s="79" t="b">
        <v>0</v>
      </c>
      <c r="AK81" s="79">
        <v>0</v>
      </c>
      <c r="AL81" s="85" t="s">
        <v>775</v>
      </c>
      <c r="AM81" s="79" t="s">
        <v>804</v>
      </c>
      <c r="AN81" s="79" t="b">
        <v>0</v>
      </c>
      <c r="AO81" s="85" t="s">
        <v>730</v>
      </c>
      <c r="AP81" s="79" t="s">
        <v>176</v>
      </c>
      <c r="AQ81" s="79">
        <v>0</v>
      </c>
      <c r="AR81" s="79">
        <v>0</v>
      </c>
      <c r="AS81" s="79"/>
      <c r="AT81" s="79"/>
      <c r="AU81" s="79"/>
      <c r="AV81" s="79"/>
      <c r="AW81" s="79"/>
      <c r="AX81" s="79"/>
      <c r="AY81" s="79"/>
      <c r="AZ81" s="79"/>
      <c r="BA81">
        <v>5</v>
      </c>
      <c r="BB81" s="78" t="str">
        <f>REPLACE(INDEX(GroupVertices[Group],MATCH(Edges24[[#This Row],[Vertex 1]],GroupVertices[Vertex],0)),1,1,"")</f>
        <v>1</v>
      </c>
      <c r="BC81" s="78" t="str">
        <f>REPLACE(INDEX(GroupVertices[Group],MATCH(Edges24[[#This Row],[Vertex 2]],GroupVertices[Vertex],0)),1,1,"")</f>
        <v>1</v>
      </c>
      <c r="BD81" s="48">
        <v>2</v>
      </c>
      <c r="BE81" s="49">
        <v>13.333333333333334</v>
      </c>
      <c r="BF81" s="48">
        <v>0</v>
      </c>
      <c r="BG81" s="49">
        <v>0</v>
      </c>
      <c r="BH81" s="48">
        <v>0</v>
      </c>
      <c r="BI81" s="49">
        <v>0</v>
      </c>
      <c r="BJ81" s="48">
        <v>13</v>
      </c>
      <c r="BK81" s="49">
        <v>86.66666666666667</v>
      </c>
      <c r="BL81" s="48">
        <v>15</v>
      </c>
    </row>
    <row r="82" spans="1:64" ht="15">
      <c r="A82" s="64" t="s">
        <v>232</v>
      </c>
      <c r="B82" s="64" t="s">
        <v>238</v>
      </c>
      <c r="C82" s="65"/>
      <c r="D82" s="66"/>
      <c r="E82" s="67"/>
      <c r="F82" s="68"/>
      <c r="G82" s="65"/>
      <c r="H82" s="69"/>
      <c r="I82" s="70"/>
      <c r="J82" s="70"/>
      <c r="K82" s="34" t="s">
        <v>65</v>
      </c>
      <c r="L82" s="77">
        <v>155</v>
      </c>
      <c r="M82" s="77"/>
      <c r="N82" s="72"/>
      <c r="O82" s="79" t="s">
        <v>305</v>
      </c>
      <c r="P82" s="81">
        <v>43479.986030092594</v>
      </c>
      <c r="Q82" s="79" t="s">
        <v>380</v>
      </c>
      <c r="R82" s="79"/>
      <c r="S82" s="79"/>
      <c r="T82" s="79" t="s">
        <v>487</v>
      </c>
      <c r="U82" s="79"/>
      <c r="V82" s="83" t="s">
        <v>531</v>
      </c>
      <c r="W82" s="81">
        <v>43479.986030092594</v>
      </c>
      <c r="X82" s="83" t="s">
        <v>619</v>
      </c>
      <c r="Y82" s="79"/>
      <c r="Z82" s="79"/>
      <c r="AA82" s="85" t="s">
        <v>731</v>
      </c>
      <c r="AB82" s="79"/>
      <c r="AC82" s="79" t="b">
        <v>0</v>
      </c>
      <c r="AD82" s="79">
        <v>0</v>
      </c>
      <c r="AE82" s="85" t="s">
        <v>775</v>
      </c>
      <c r="AF82" s="79" t="b">
        <v>0</v>
      </c>
      <c r="AG82" s="79" t="s">
        <v>788</v>
      </c>
      <c r="AH82" s="79"/>
      <c r="AI82" s="85" t="s">
        <v>775</v>
      </c>
      <c r="AJ82" s="79" t="b">
        <v>0</v>
      </c>
      <c r="AK82" s="79">
        <v>18</v>
      </c>
      <c r="AL82" s="85" t="s">
        <v>728</v>
      </c>
      <c r="AM82" s="79" t="s">
        <v>804</v>
      </c>
      <c r="AN82" s="79" t="b">
        <v>0</v>
      </c>
      <c r="AO82" s="85" t="s">
        <v>728</v>
      </c>
      <c r="AP82" s="79" t="s">
        <v>176</v>
      </c>
      <c r="AQ82" s="79">
        <v>0</v>
      </c>
      <c r="AR82" s="79">
        <v>0</v>
      </c>
      <c r="AS82" s="79"/>
      <c r="AT82" s="79"/>
      <c r="AU82" s="79"/>
      <c r="AV82" s="79"/>
      <c r="AW82" s="79"/>
      <c r="AX82" s="79"/>
      <c r="AY82" s="79"/>
      <c r="AZ82" s="79"/>
      <c r="BA82">
        <v>5</v>
      </c>
      <c r="BB82" s="78" t="str">
        <f>REPLACE(INDEX(GroupVertices[Group],MATCH(Edges24[[#This Row],[Vertex 1]],GroupVertices[Vertex],0)),1,1,"")</f>
        <v>1</v>
      </c>
      <c r="BC82" s="78" t="str">
        <f>REPLACE(INDEX(GroupVertices[Group],MATCH(Edges24[[#This Row],[Vertex 2]],GroupVertices[Vertex],0)),1,1,"")</f>
        <v>1</v>
      </c>
      <c r="BD82" s="48">
        <v>3</v>
      </c>
      <c r="BE82" s="49">
        <v>12.5</v>
      </c>
      <c r="BF82" s="48">
        <v>0</v>
      </c>
      <c r="BG82" s="49">
        <v>0</v>
      </c>
      <c r="BH82" s="48">
        <v>0</v>
      </c>
      <c r="BI82" s="49">
        <v>0</v>
      </c>
      <c r="BJ82" s="48">
        <v>21</v>
      </c>
      <c r="BK82" s="49">
        <v>87.5</v>
      </c>
      <c r="BL82" s="48">
        <v>24</v>
      </c>
    </row>
    <row r="83" spans="1:64" ht="15">
      <c r="A83" s="64" t="s">
        <v>232</v>
      </c>
      <c r="B83" s="64" t="s">
        <v>238</v>
      </c>
      <c r="C83" s="65"/>
      <c r="D83" s="66"/>
      <c r="E83" s="67"/>
      <c r="F83" s="68"/>
      <c r="G83" s="65"/>
      <c r="H83" s="69"/>
      <c r="I83" s="70"/>
      <c r="J83" s="70"/>
      <c r="K83" s="34" t="s">
        <v>65</v>
      </c>
      <c r="L83" s="77">
        <v>156</v>
      </c>
      <c r="M83" s="77"/>
      <c r="N83" s="72"/>
      <c r="O83" s="79" t="s">
        <v>305</v>
      </c>
      <c r="P83" s="81">
        <v>43480.72553240741</v>
      </c>
      <c r="Q83" s="79" t="s">
        <v>381</v>
      </c>
      <c r="R83" s="83" t="s">
        <v>435</v>
      </c>
      <c r="S83" s="79" t="s">
        <v>456</v>
      </c>
      <c r="T83" s="79" t="s">
        <v>467</v>
      </c>
      <c r="U83" s="79"/>
      <c r="V83" s="83" t="s">
        <v>531</v>
      </c>
      <c r="W83" s="81">
        <v>43480.72553240741</v>
      </c>
      <c r="X83" s="83" t="s">
        <v>620</v>
      </c>
      <c r="Y83" s="79"/>
      <c r="Z83" s="79"/>
      <c r="AA83" s="85" t="s">
        <v>732</v>
      </c>
      <c r="AB83" s="79"/>
      <c r="AC83" s="79" t="b">
        <v>0</v>
      </c>
      <c r="AD83" s="79">
        <v>0</v>
      </c>
      <c r="AE83" s="85" t="s">
        <v>775</v>
      </c>
      <c r="AF83" s="79" t="b">
        <v>1</v>
      </c>
      <c r="AG83" s="79" t="s">
        <v>788</v>
      </c>
      <c r="AH83" s="79"/>
      <c r="AI83" s="85" t="s">
        <v>730</v>
      </c>
      <c r="AJ83" s="79" t="b">
        <v>0</v>
      </c>
      <c r="AK83" s="79">
        <v>1</v>
      </c>
      <c r="AL83" s="85" t="s">
        <v>729</v>
      </c>
      <c r="AM83" s="79" t="s">
        <v>806</v>
      </c>
      <c r="AN83" s="79" t="b">
        <v>0</v>
      </c>
      <c r="AO83" s="85" t="s">
        <v>729</v>
      </c>
      <c r="AP83" s="79" t="s">
        <v>176</v>
      </c>
      <c r="AQ83" s="79">
        <v>0</v>
      </c>
      <c r="AR83" s="79">
        <v>0</v>
      </c>
      <c r="AS83" s="79"/>
      <c r="AT83" s="79"/>
      <c r="AU83" s="79"/>
      <c r="AV83" s="79"/>
      <c r="AW83" s="79"/>
      <c r="AX83" s="79"/>
      <c r="AY83" s="79"/>
      <c r="AZ83" s="79"/>
      <c r="BA83">
        <v>5</v>
      </c>
      <c r="BB83" s="78" t="str">
        <f>REPLACE(INDEX(GroupVertices[Group],MATCH(Edges24[[#This Row],[Vertex 1]],GroupVertices[Vertex],0)),1,1,"")</f>
        <v>1</v>
      </c>
      <c r="BC83" s="78" t="str">
        <f>REPLACE(INDEX(GroupVertices[Group],MATCH(Edges24[[#This Row],[Vertex 2]],GroupVertices[Vertex],0)),1,1,"")</f>
        <v>1</v>
      </c>
      <c r="BD83" s="48">
        <v>2</v>
      </c>
      <c r="BE83" s="49">
        <v>9.523809523809524</v>
      </c>
      <c r="BF83" s="48">
        <v>0</v>
      </c>
      <c r="BG83" s="49">
        <v>0</v>
      </c>
      <c r="BH83" s="48">
        <v>0</v>
      </c>
      <c r="BI83" s="49">
        <v>0</v>
      </c>
      <c r="BJ83" s="48">
        <v>19</v>
      </c>
      <c r="BK83" s="49">
        <v>90.47619047619048</v>
      </c>
      <c r="BL83" s="48">
        <v>21</v>
      </c>
    </row>
    <row r="84" spans="1:64" ht="15">
      <c r="A84" s="64" t="s">
        <v>232</v>
      </c>
      <c r="B84" s="64" t="s">
        <v>243</v>
      </c>
      <c r="C84" s="65"/>
      <c r="D84" s="66"/>
      <c r="E84" s="67"/>
      <c r="F84" s="68"/>
      <c r="G84" s="65"/>
      <c r="H84" s="69"/>
      <c r="I84" s="70"/>
      <c r="J84" s="70"/>
      <c r="K84" s="34" t="s">
        <v>65</v>
      </c>
      <c r="L84" s="77">
        <v>167</v>
      </c>
      <c r="M84" s="77"/>
      <c r="N84" s="72"/>
      <c r="O84" s="79" t="s">
        <v>305</v>
      </c>
      <c r="P84" s="81">
        <v>43478.47986111111</v>
      </c>
      <c r="Q84" s="79" t="s">
        <v>382</v>
      </c>
      <c r="R84" s="79"/>
      <c r="S84" s="79"/>
      <c r="T84" s="79" t="s">
        <v>488</v>
      </c>
      <c r="U84" s="83" t="s">
        <v>506</v>
      </c>
      <c r="V84" s="83" t="s">
        <v>506</v>
      </c>
      <c r="W84" s="81">
        <v>43478.47986111111</v>
      </c>
      <c r="X84" s="83" t="s">
        <v>621</v>
      </c>
      <c r="Y84" s="79"/>
      <c r="Z84" s="79"/>
      <c r="AA84" s="85" t="s">
        <v>733</v>
      </c>
      <c r="AB84" s="79"/>
      <c r="AC84" s="79" t="b">
        <v>0</v>
      </c>
      <c r="AD84" s="79">
        <v>2</v>
      </c>
      <c r="AE84" s="85" t="s">
        <v>775</v>
      </c>
      <c r="AF84" s="79" t="b">
        <v>0</v>
      </c>
      <c r="AG84" s="79" t="s">
        <v>788</v>
      </c>
      <c r="AH84" s="79"/>
      <c r="AI84" s="85" t="s">
        <v>775</v>
      </c>
      <c r="AJ84" s="79" t="b">
        <v>0</v>
      </c>
      <c r="AK84" s="79">
        <v>0</v>
      </c>
      <c r="AL84" s="85" t="s">
        <v>775</v>
      </c>
      <c r="AM84" s="79" t="s">
        <v>804</v>
      </c>
      <c r="AN84" s="79" t="b">
        <v>0</v>
      </c>
      <c r="AO84" s="85" t="s">
        <v>733</v>
      </c>
      <c r="AP84" s="79" t="s">
        <v>176</v>
      </c>
      <c r="AQ84" s="79">
        <v>0</v>
      </c>
      <c r="AR84" s="79">
        <v>0</v>
      </c>
      <c r="AS84" s="79" t="s">
        <v>816</v>
      </c>
      <c r="AT84" s="79" t="s">
        <v>817</v>
      </c>
      <c r="AU84" s="79" t="s">
        <v>818</v>
      </c>
      <c r="AV84" s="79" t="s">
        <v>820</v>
      </c>
      <c r="AW84" s="79" t="s">
        <v>822</v>
      </c>
      <c r="AX84" s="79" t="s">
        <v>824</v>
      </c>
      <c r="AY84" s="79" t="s">
        <v>826</v>
      </c>
      <c r="AZ84" s="83" t="s">
        <v>828</v>
      </c>
      <c r="BA84">
        <v>18</v>
      </c>
      <c r="BB84" s="78" t="str">
        <f>REPLACE(INDEX(GroupVertices[Group],MATCH(Edges24[[#This Row],[Vertex 1]],GroupVertices[Vertex],0)),1,1,"")</f>
        <v>1</v>
      </c>
      <c r="BC84" s="78" t="str">
        <f>REPLACE(INDEX(GroupVertices[Group],MATCH(Edges24[[#This Row],[Vertex 2]],GroupVertices[Vertex],0)),1,1,"")</f>
        <v>3</v>
      </c>
      <c r="BD84" s="48">
        <v>1</v>
      </c>
      <c r="BE84" s="49">
        <v>2.5641025641025643</v>
      </c>
      <c r="BF84" s="48">
        <v>0</v>
      </c>
      <c r="BG84" s="49">
        <v>0</v>
      </c>
      <c r="BH84" s="48">
        <v>0</v>
      </c>
      <c r="BI84" s="49">
        <v>0</v>
      </c>
      <c r="BJ84" s="48">
        <v>38</v>
      </c>
      <c r="BK84" s="49">
        <v>97.43589743589743</v>
      </c>
      <c r="BL84" s="48">
        <v>39</v>
      </c>
    </row>
    <row r="85" spans="1:64" ht="15">
      <c r="A85" s="64" t="s">
        <v>232</v>
      </c>
      <c r="B85" s="64" t="s">
        <v>243</v>
      </c>
      <c r="C85" s="65"/>
      <c r="D85" s="66"/>
      <c r="E85" s="67"/>
      <c r="F85" s="68"/>
      <c r="G85" s="65"/>
      <c r="H85" s="69"/>
      <c r="I85" s="70"/>
      <c r="J85" s="70"/>
      <c r="K85" s="34" t="s">
        <v>65</v>
      </c>
      <c r="L85" s="77">
        <v>168</v>
      </c>
      <c r="M85" s="77"/>
      <c r="N85" s="72"/>
      <c r="O85" s="79" t="s">
        <v>305</v>
      </c>
      <c r="P85" s="81">
        <v>43478.66892361111</v>
      </c>
      <c r="Q85" s="79" t="s">
        <v>383</v>
      </c>
      <c r="R85" s="79"/>
      <c r="S85" s="79"/>
      <c r="T85" s="79"/>
      <c r="U85" s="79"/>
      <c r="V85" s="83" t="s">
        <v>531</v>
      </c>
      <c r="W85" s="81">
        <v>43478.66892361111</v>
      </c>
      <c r="X85" s="83" t="s">
        <v>622</v>
      </c>
      <c r="Y85" s="79"/>
      <c r="Z85" s="79"/>
      <c r="AA85" s="85" t="s">
        <v>734</v>
      </c>
      <c r="AB85" s="85" t="s">
        <v>773</v>
      </c>
      <c r="AC85" s="79" t="b">
        <v>0</v>
      </c>
      <c r="AD85" s="79">
        <v>1</v>
      </c>
      <c r="AE85" s="85" t="s">
        <v>787</v>
      </c>
      <c r="AF85" s="79" t="b">
        <v>0</v>
      </c>
      <c r="AG85" s="79" t="s">
        <v>788</v>
      </c>
      <c r="AH85" s="79"/>
      <c r="AI85" s="85" t="s">
        <v>775</v>
      </c>
      <c r="AJ85" s="79" t="b">
        <v>0</v>
      </c>
      <c r="AK85" s="79">
        <v>0</v>
      </c>
      <c r="AL85" s="85" t="s">
        <v>775</v>
      </c>
      <c r="AM85" s="79" t="s">
        <v>806</v>
      </c>
      <c r="AN85" s="79" t="b">
        <v>0</v>
      </c>
      <c r="AO85" s="85" t="s">
        <v>773</v>
      </c>
      <c r="AP85" s="79" t="s">
        <v>176</v>
      </c>
      <c r="AQ85" s="79">
        <v>0</v>
      </c>
      <c r="AR85" s="79">
        <v>0</v>
      </c>
      <c r="AS85" s="79"/>
      <c r="AT85" s="79"/>
      <c r="AU85" s="79"/>
      <c r="AV85" s="79"/>
      <c r="AW85" s="79"/>
      <c r="AX85" s="79"/>
      <c r="AY85" s="79"/>
      <c r="AZ85" s="79"/>
      <c r="BA85">
        <v>18</v>
      </c>
      <c r="BB85" s="78" t="str">
        <f>REPLACE(INDEX(GroupVertices[Group],MATCH(Edges24[[#This Row],[Vertex 1]],GroupVertices[Vertex],0)),1,1,"")</f>
        <v>1</v>
      </c>
      <c r="BC85" s="78" t="str">
        <f>REPLACE(INDEX(GroupVertices[Group],MATCH(Edges24[[#This Row],[Vertex 2]],GroupVertices[Vertex],0)),1,1,"")</f>
        <v>3</v>
      </c>
      <c r="BD85" s="48"/>
      <c r="BE85" s="49"/>
      <c r="BF85" s="48"/>
      <c r="BG85" s="49"/>
      <c r="BH85" s="48"/>
      <c r="BI85" s="49"/>
      <c r="BJ85" s="48"/>
      <c r="BK85" s="49"/>
      <c r="BL85" s="48"/>
    </row>
    <row r="86" spans="1:64" ht="15">
      <c r="A86" s="64" t="s">
        <v>232</v>
      </c>
      <c r="B86" s="64" t="s">
        <v>243</v>
      </c>
      <c r="C86" s="65"/>
      <c r="D86" s="66"/>
      <c r="E86" s="67"/>
      <c r="F86" s="68"/>
      <c r="G86" s="65"/>
      <c r="H86" s="69"/>
      <c r="I86" s="70"/>
      <c r="J86" s="70"/>
      <c r="K86" s="34" t="s">
        <v>65</v>
      </c>
      <c r="L86" s="77">
        <v>169</v>
      </c>
      <c r="M86" s="77"/>
      <c r="N86" s="72"/>
      <c r="O86" s="79" t="s">
        <v>305</v>
      </c>
      <c r="P86" s="81">
        <v>43479.6150462963</v>
      </c>
      <c r="Q86" s="79" t="s">
        <v>384</v>
      </c>
      <c r="R86" s="83" t="s">
        <v>436</v>
      </c>
      <c r="S86" s="79" t="s">
        <v>456</v>
      </c>
      <c r="T86" s="79"/>
      <c r="U86" s="79"/>
      <c r="V86" s="83" t="s">
        <v>531</v>
      </c>
      <c r="W86" s="81">
        <v>43479.6150462963</v>
      </c>
      <c r="X86" s="83" t="s">
        <v>623</v>
      </c>
      <c r="Y86" s="79"/>
      <c r="Z86" s="79"/>
      <c r="AA86" s="85" t="s">
        <v>735</v>
      </c>
      <c r="AB86" s="79"/>
      <c r="AC86" s="79" t="b">
        <v>0</v>
      </c>
      <c r="AD86" s="79">
        <v>0</v>
      </c>
      <c r="AE86" s="85" t="s">
        <v>775</v>
      </c>
      <c r="AF86" s="79" t="b">
        <v>0</v>
      </c>
      <c r="AG86" s="79" t="s">
        <v>788</v>
      </c>
      <c r="AH86" s="79"/>
      <c r="AI86" s="85" t="s">
        <v>775</v>
      </c>
      <c r="AJ86" s="79" t="b">
        <v>0</v>
      </c>
      <c r="AK86" s="79">
        <v>0</v>
      </c>
      <c r="AL86" s="85" t="s">
        <v>775</v>
      </c>
      <c r="AM86" s="79" t="s">
        <v>806</v>
      </c>
      <c r="AN86" s="79" t="b">
        <v>1</v>
      </c>
      <c r="AO86" s="85" t="s">
        <v>735</v>
      </c>
      <c r="AP86" s="79" t="s">
        <v>176</v>
      </c>
      <c r="AQ86" s="79">
        <v>0</v>
      </c>
      <c r="AR86" s="79">
        <v>0</v>
      </c>
      <c r="AS86" s="79"/>
      <c r="AT86" s="79"/>
      <c r="AU86" s="79"/>
      <c r="AV86" s="79"/>
      <c r="AW86" s="79"/>
      <c r="AX86" s="79"/>
      <c r="AY86" s="79"/>
      <c r="AZ86" s="79"/>
      <c r="BA86">
        <v>18</v>
      </c>
      <c r="BB86" s="78" t="str">
        <f>REPLACE(INDEX(GroupVertices[Group],MATCH(Edges24[[#This Row],[Vertex 1]],GroupVertices[Vertex],0)),1,1,"")</f>
        <v>1</v>
      </c>
      <c r="BC86" s="78" t="str">
        <f>REPLACE(INDEX(GroupVertices[Group],MATCH(Edges24[[#This Row],[Vertex 2]],GroupVertices[Vertex],0)),1,1,"")</f>
        <v>3</v>
      </c>
      <c r="BD86" s="48">
        <v>1</v>
      </c>
      <c r="BE86" s="49">
        <v>4.3478260869565215</v>
      </c>
      <c r="BF86" s="48">
        <v>0</v>
      </c>
      <c r="BG86" s="49">
        <v>0</v>
      </c>
      <c r="BH86" s="48">
        <v>0</v>
      </c>
      <c r="BI86" s="49">
        <v>0</v>
      </c>
      <c r="BJ86" s="48">
        <v>22</v>
      </c>
      <c r="BK86" s="49">
        <v>95.65217391304348</v>
      </c>
      <c r="BL86" s="48">
        <v>23</v>
      </c>
    </row>
    <row r="87" spans="1:64" ht="15">
      <c r="A87" s="64" t="s">
        <v>232</v>
      </c>
      <c r="B87" s="64" t="s">
        <v>243</v>
      </c>
      <c r="C87" s="65"/>
      <c r="D87" s="66"/>
      <c r="E87" s="67"/>
      <c r="F87" s="68"/>
      <c r="G87" s="65"/>
      <c r="H87" s="69"/>
      <c r="I87" s="70"/>
      <c r="J87" s="70"/>
      <c r="K87" s="34" t="s">
        <v>65</v>
      </c>
      <c r="L87" s="77">
        <v>170</v>
      </c>
      <c r="M87" s="77"/>
      <c r="N87" s="72"/>
      <c r="O87" s="79" t="s">
        <v>305</v>
      </c>
      <c r="P87" s="81">
        <v>43479.620208333334</v>
      </c>
      <c r="Q87" s="79" t="s">
        <v>385</v>
      </c>
      <c r="R87" s="83" t="s">
        <v>437</v>
      </c>
      <c r="S87" s="79" t="s">
        <v>456</v>
      </c>
      <c r="T87" s="79"/>
      <c r="U87" s="79"/>
      <c r="V87" s="83" t="s">
        <v>531</v>
      </c>
      <c r="W87" s="81">
        <v>43479.620208333334</v>
      </c>
      <c r="X87" s="83" t="s">
        <v>624</v>
      </c>
      <c r="Y87" s="79"/>
      <c r="Z87" s="79"/>
      <c r="AA87" s="85" t="s">
        <v>736</v>
      </c>
      <c r="AB87" s="79"/>
      <c r="AC87" s="79" t="b">
        <v>0</v>
      </c>
      <c r="AD87" s="79">
        <v>0</v>
      </c>
      <c r="AE87" s="85" t="s">
        <v>775</v>
      </c>
      <c r="AF87" s="79" t="b">
        <v>0</v>
      </c>
      <c r="AG87" s="79" t="s">
        <v>788</v>
      </c>
      <c r="AH87" s="79"/>
      <c r="AI87" s="85" t="s">
        <v>775</v>
      </c>
      <c r="AJ87" s="79" t="b">
        <v>0</v>
      </c>
      <c r="AK87" s="79">
        <v>0</v>
      </c>
      <c r="AL87" s="85" t="s">
        <v>775</v>
      </c>
      <c r="AM87" s="79" t="s">
        <v>806</v>
      </c>
      <c r="AN87" s="79" t="b">
        <v>1</v>
      </c>
      <c r="AO87" s="85" t="s">
        <v>736</v>
      </c>
      <c r="AP87" s="79" t="s">
        <v>176</v>
      </c>
      <c r="AQ87" s="79">
        <v>0</v>
      </c>
      <c r="AR87" s="79">
        <v>0</v>
      </c>
      <c r="AS87" s="79"/>
      <c r="AT87" s="79"/>
      <c r="AU87" s="79"/>
      <c r="AV87" s="79"/>
      <c r="AW87" s="79"/>
      <c r="AX87" s="79"/>
      <c r="AY87" s="79"/>
      <c r="AZ87" s="79"/>
      <c r="BA87">
        <v>18</v>
      </c>
      <c r="BB87" s="78" t="str">
        <f>REPLACE(INDEX(GroupVertices[Group],MATCH(Edges24[[#This Row],[Vertex 1]],GroupVertices[Vertex],0)),1,1,"")</f>
        <v>1</v>
      </c>
      <c r="BC87" s="78" t="str">
        <f>REPLACE(INDEX(GroupVertices[Group],MATCH(Edges24[[#This Row],[Vertex 2]],GroupVertices[Vertex],0)),1,1,"")</f>
        <v>3</v>
      </c>
      <c r="BD87" s="48">
        <v>1</v>
      </c>
      <c r="BE87" s="49">
        <v>4.3478260869565215</v>
      </c>
      <c r="BF87" s="48">
        <v>0</v>
      </c>
      <c r="BG87" s="49">
        <v>0</v>
      </c>
      <c r="BH87" s="48">
        <v>0</v>
      </c>
      <c r="BI87" s="49">
        <v>0</v>
      </c>
      <c r="BJ87" s="48">
        <v>22</v>
      </c>
      <c r="BK87" s="49">
        <v>95.65217391304348</v>
      </c>
      <c r="BL87" s="48">
        <v>23</v>
      </c>
    </row>
    <row r="88" spans="1:64" ht="15">
      <c r="A88" s="64" t="s">
        <v>232</v>
      </c>
      <c r="B88" s="64" t="s">
        <v>243</v>
      </c>
      <c r="C88" s="65"/>
      <c r="D88" s="66"/>
      <c r="E88" s="67"/>
      <c r="F88" s="68"/>
      <c r="G88" s="65"/>
      <c r="H88" s="69"/>
      <c r="I88" s="70"/>
      <c r="J88" s="70"/>
      <c r="K88" s="34" t="s">
        <v>65</v>
      </c>
      <c r="L88" s="77">
        <v>171</v>
      </c>
      <c r="M88" s="77"/>
      <c r="N88" s="72"/>
      <c r="O88" s="79" t="s">
        <v>305</v>
      </c>
      <c r="P88" s="81">
        <v>43479.62752314815</v>
      </c>
      <c r="Q88" s="79" t="s">
        <v>386</v>
      </c>
      <c r="R88" s="83" t="s">
        <v>438</v>
      </c>
      <c r="S88" s="79" t="s">
        <v>456</v>
      </c>
      <c r="T88" s="79"/>
      <c r="U88" s="79"/>
      <c r="V88" s="83" t="s">
        <v>531</v>
      </c>
      <c r="W88" s="81">
        <v>43479.62752314815</v>
      </c>
      <c r="X88" s="83" t="s">
        <v>625</v>
      </c>
      <c r="Y88" s="79"/>
      <c r="Z88" s="79"/>
      <c r="AA88" s="85" t="s">
        <v>737</v>
      </c>
      <c r="AB88" s="79"/>
      <c r="AC88" s="79" t="b">
        <v>0</v>
      </c>
      <c r="AD88" s="79">
        <v>0</v>
      </c>
      <c r="AE88" s="85" t="s">
        <v>775</v>
      </c>
      <c r="AF88" s="79" t="b">
        <v>0</v>
      </c>
      <c r="AG88" s="79" t="s">
        <v>788</v>
      </c>
      <c r="AH88" s="79"/>
      <c r="AI88" s="85" t="s">
        <v>775</v>
      </c>
      <c r="AJ88" s="79" t="b">
        <v>0</v>
      </c>
      <c r="AK88" s="79">
        <v>0</v>
      </c>
      <c r="AL88" s="85" t="s">
        <v>775</v>
      </c>
      <c r="AM88" s="79" t="s">
        <v>806</v>
      </c>
      <c r="AN88" s="79" t="b">
        <v>1</v>
      </c>
      <c r="AO88" s="85" t="s">
        <v>737</v>
      </c>
      <c r="AP88" s="79" t="s">
        <v>176</v>
      </c>
      <c r="AQ88" s="79">
        <v>0</v>
      </c>
      <c r="AR88" s="79">
        <v>0</v>
      </c>
      <c r="AS88" s="79"/>
      <c r="AT88" s="79"/>
      <c r="AU88" s="79"/>
      <c r="AV88" s="79"/>
      <c r="AW88" s="79"/>
      <c r="AX88" s="79"/>
      <c r="AY88" s="79"/>
      <c r="AZ88" s="79"/>
      <c r="BA88">
        <v>18</v>
      </c>
      <c r="BB88" s="78" t="str">
        <f>REPLACE(INDEX(GroupVertices[Group],MATCH(Edges24[[#This Row],[Vertex 1]],GroupVertices[Vertex],0)),1,1,"")</f>
        <v>1</v>
      </c>
      <c r="BC88" s="78" t="str">
        <f>REPLACE(INDEX(GroupVertices[Group],MATCH(Edges24[[#This Row],[Vertex 2]],GroupVertices[Vertex],0)),1,1,"")</f>
        <v>3</v>
      </c>
      <c r="BD88" s="48">
        <v>1</v>
      </c>
      <c r="BE88" s="49">
        <v>4.3478260869565215</v>
      </c>
      <c r="BF88" s="48">
        <v>0</v>
      </c>
      <c r="BG88" s="49">
        <v>0</v>
      </c>
      <c r="BH88" s="48">
        <v>0</v>
      </c>
      <c r="BI88" s="49">
        <v>0</v>
      </c>
      <c r="BJ88" s="48">
        <v>22</v>
      </c>
      <c r="BK88" s="49">
        <v>95.65217391304348</v>
      </c>
      <c r="BL88" s="48">
        <v>23</v>
      </c>
    </row>
    <row r="89" spans="1:64" ht="15">
      <c r="A89" s="64" t="s">
        <v>232</v>
      </c>
      <c r="B89" s="64" t="s">
        <v>243</v>
      </c>
      <c r="C89" s="65"/>
      <c r="D89" s="66"/>
      <c r="E89" s="67"/>
      <c r="F89" s="68"/>
      <c r="G89" s="65"/>
      <c r="H89" s="69"/>
      <c r="I89" s="70"/>
      <c r="J89" s="70"/>
      <c r="K89" s="34" t="s">
        <v>65</v>
      </c>
      <c r="L89" s="77">
        <v>172</v>
      </c>
      <c r="M89" s="77"/>
      <c r="N89" s="72"/>
      <c r="O89" s="79" t="s">
        <v>305</v>
      </c>
      <c r="P89" s="81">
        <v>43479.646099537036</v>
      </c>
      <c r="Q89" s="79" t="s">
        <v>387</v>
      </c>
      <c r="R89" s="79"/>
      <c r="S89" s="79"/>
      <c r="T89" s="79" t="s">
        <v>467</v>
      </c>
      <c r="U89" s="83" t="s">
        <v>507</v>
      </c>
      <c r="V89" s="83" t="s">
        <v>507</v>
      </c>
      <c r="W89" s="81">
        <v>43479.646099537036</v>
      </c>
      <c r="X89" s="83" t="s">
        <v>626</v>
      </c>
      <c r="Y89" s="79"/>
      <c r="Z89" s="79"/>
      <c r="AA89" s="85" t="s">
        <v>738</v>
      </c>
      <c r="AB89" s="79"/>
      <c r="AC89" s="79" t="b">
        <v>0</v>
      </c>
      <c r="AD89" s="79">
        <v>2</v>
      </c>
      <c r="AE89" s="85" t="s">
        <v>775</v>
      </c>
      <c r="AF89" s="79" t="b">
        <v>0</v>
      </c>
      <c r="AG89" s="79" t="s">
        <v>788</v>
      </c>
      <c r="AH89" s="79"/>
      <c r="AI89" s="85" t="s">
        <v>775</v>
      </c>
      <c r="AJ89" s="79" t="b">
        <v>0</v>
      </c>
      <c r="AK89" s="79">
        <v>1</v>
      </c>
      <c r="AL89" s="85" t="s">
        <v>775</v>
      </c>
      <c r="AM89" s="79" t="s">
        <v>806</v>
      </c>
      <c r="AN89" s="79" t="b">
        <v>0</v>
      </c>
      <c r="AO89" s="85" t="s">
        <v>738</v>
      </c>
      <c r="AP89" s="79" t="s">
        <v>176</v>
      </c>
      <c r="AQ89" s="79">
        <v>0</v>
      </c>
      <c r="AR89" s="79">
        <v>0</v>
      </c>
      <c r="AS89" s="79"/>
      <c r="AT89" s="79"/>
      <c r="AU89" s="79"/>
      <c r="AV89" s="79"/>
      <c r="AW89" s="79"/>
      <c r="AX89" s="79"/>
      <c r="AY89" s="79"/>
      <c r="AZ89" s="79"/>
      <c r="BA89">
        <v>18</v>
      </c>
      <c r="BB89" s="78" t="str">
        <f>REPLACE(INDEX(GroupVertices[Group],MATCH(Edges24[[#This Row],[Vertex 1]],GroupVertices[Vertex],0)),1,1,"")</f>
        <v>1</v>
      </c>
      <c r="BC89" s="78" t="str">
        <f>REPLACE(INDEX(GroupVertices[Group],MATCH(Edges24[[#This Row],[Vertex 2]],GroupVertices[Vertex],0)),1,1,"")</f>
        <v>3</v>
      </c>
      <c r="BD89" s="48">
        <v>2</v>
      </c>
      <c r="BE89" s="49">
        <v>5.2631578947368425</v>
      </c>
      <c r="BF89" s="48">
        <v>0</v>
      </c>
      <c r="BG89" s="49">
        <v>0</v>
      </c>
      <c r="BH89" s="48">
        <v>0</v>
      </c>
      <c r="BI89" s="49">
        <v>0</v>
      </c>
      <c r="BJ89" s="48">
        <v>36</v>
      </c>
      <c r="BK89" s="49">
        <v>94.73684210526316</v>
      </c>
      <c r="BL89" s="48">
        <v>38</v>
      </c>
    </row>
    <row r="90" spans="1:64" ht="15">
      <c r="A90" s="64" t="s">
        <v>232</v>
      </c>
      <c r="B90" s="64" t="s">
        <v>243</v>
      </c>
      <c r="C90" s="65"/>
      <c r="D90" s="66"/>
      <c r="E90" s="67"/>
      <c r="F90" s="68"/>
      <c r="G90" s="65"/>
      <c r="H90" s="69"/>
      <c r="I90" s="70"/>
      <c r="J90" s="70"/>
      <c r="K90" s="34" t="s">
        <v>65</v>
      </c>
      <c r="L90" s="77">
        <v>175</v>
      </c>
      <c r="M90" s="77"/>
      <c r="N90" s="72"/>
      <c r="O90" s="79" t="s">
        <v>305</v>
      </c>
      <c r="P90" s="81">
        <v>43479.7396875</v>
      </c>
      <c r="Q90" s="79" t="s">
        <v>388</v>
      </c>
      <c r="R90" s="83" t="s">
        <v>439</v>
      </c>
      <c r="S90" s="79" t="s">
        <v>456</v>
      </c>
      <c r="T90" s="79"/>
      <c r="U90" s="79"/>
      <c r="V90" s="83" t="s">
        <v>531</v>
      </c>
      <c r="W90" s="81">
        <v>43479.7396875</v>
      </c>
      <c r="X90" s="83" t="s">
        <v>627</v>
      </c>
      <c r="Y90" s="79"/>
      <c r="Z90" s="79"/>
      <c r="AA90" s="85" t="s">
        <v>739</v>
      </c>
      <c r="AB90" s="85" t="s">
        <v>774</v>
      </c>
      <c r="AC90" s="79" t="b">
        <v>0</v>
      </c>
      <c r="AD90" s="79">
        <v>0</v>
      </c>
      <c r="AE90" s="85" t="s">
        <v>787</v>
      </c>
      <c r="AF90" s="79" t="b">
        <v>0</v>
      </c>
      <c r="AG90" s="79" t="s">
        <v>788</v>
      </c>
      <c r="AH90" s="79"/>
      <c r="AI90" s="85" t="s">
        <v>775</v>
      </c>
      <c r="AJ90" s="79" t="b">
        <v>0</v>
      </c>
      <c r="AK90" s="79">
        <v>0</v>
      </c>
      <c r="AL90" s="85" t="s">
        <v>775</v>
      </c>
      <c r="AM90" s="79" t="s">
        <v>806</v>
      </c>
      <c r="AN90" s="79" t="b">
        <v>1</v>
      </c>
      <c r="AO90" s="85" t="s">
        <v>774</v>
      </c>
      <c r="AP90" s="79" t="s">
        <v>176</v>
      </c>
      <c r="AQ90" s="79">
        <v>0</v>
      </c>
      <c r="AR90" s="79">
        <v>0</v>
      </c>
      <c r="AS90" s="79"/>
      <c r="AT90" s="79"/>
      <c r="AU90" s="79"/>
      <c r="AV90" s="79"/>
      <c r="AW90" s="79"/>
      <c r="AX90" s="79"/>
      <c r="AY90" s="79"/>
      <c r="AZ90" s="79"/>
      <c r="BA90">
        <v>18</v>
      </c>
      <c r="BB90" s="78" t="str">
        <f>REPLACE(INDEX(GroupVertices[Group],MATCH(Edges24[[#This Row],[Vertex 1]],GroupVertices[Vertex],0)),1,1,"")</f>
        <v>1</v>
      </c>
      <c r="BC90" s="78" t="str">
        <f>REPLACE(INDEX(GroupVertices[Group],MATCH(Edges24[[#This Row],[Vertex 2]],GroupVertices[Vertex],0)),1,1,"")</f>
        <v>3</v>
      </c>
      <c r="BD90" s="48"/>
      <c r="BE90" s="49"/>
      <c r="BF90" s="48"/>
      <c r="BG90" s="49"/>
      <c r="BH90" s="48"/>
      <c r="BI90" s="49"/>
      <c r="BJ90" s="48"/>
      <c r="BK90" s="49"/>
      <c r="BL90" s="48"/>
    </row>
    <row r="91" spans="1:64" ht="15">
      <c r="A91" s="64" t="s">
        <v>232</v>
      </c>
      <c r="B91" s="64" t="s">
        <v>243</v>
      </c>
      <c r="C91" s="65"/>
      <c r="D91" s="66"/>
      <c r="E91" s="67"/>
      <c r="F91" s="68"/>
      <c r="G91" s="65"/>
      <c r="H91" s="69"/>
      <c r="I91" s="70"/>
      <c r="J91" s="70"/>
      <c r="K91" s="34" t="s">
        <v>65</v>
      </c>
      <c r="L91" s="77">
        <v>180</v>
      </c>
      <c r="M91" s="77"/>
      <c r="N91" s="72"/>
      <c r="O91" s="79" t="s">
        <v>305</v>
      </c>
      <c r="P91" s="81">
        <v>43480.71383101852</v>
      </c>
      <c r="Q91" s="79" t="s">
        <v>314</v>
      </c>
      <c r="R91" s="79"/>
      <c r="S91" s="79"/>
      <c r="T91" s="79"/>
      <c r="U91" s="79"/>
      <c r="V91" s="83" t="s">
        <v>531</v>
      </c>
      <c r="W91" s="81">
        <v>43480.71383101852</v>
      </c>
      <c r="X91" s="83" t="s">
        <v>628</v>
      </c>
      <c r="Y91" s="79"/>
      <c r="Z91" s="79"/>
      <c r="AA91" s="85" t="s">
        <v>740</v>
      </c>
      <c r="AB91" s="79"/>
      <c r="AC91" s="79" t="b">
        <v>0</v>
      </c>
      <c r="AD91" s="79">
        <v>0</v>
      </c>
      <c r="AE91" s="85" t="s">
        <v>775</v>
      </c>
      <c r="AF91" s="79" t="b">
        <v>0</v>
      </c>
      <c r="AG91" s="79" t="s">
        <v>788</v>
      </c>
      <c r="AH91" s="79"/>
      <c r="AI91" s="85" t="s">
        <v>775</v>
      </c>
      <c r="AJ91" s="79" t="b">
        <v>0</v>
      </c>
      <c r="AK91" s="79">
        <v>4</v>
      </c>
      <c r="AL91" s="85" t="s">
        <v>696</v>
      </c>
      <c r="AM91" s="79" t="s">
        <v>806</v>
      </c>
      <c r="AN91" s="79" t="b">
        <v>0</v>
      </c>
      <c r="AO91" s="85" t="s">
        <v>696</v>
      </c>
      <c r="AP91" s="79" t="s">
        <v>176</v>
      </c>
      <c r="AQ91" s="79">
        <v>0</v>
      </c>
      <c r="AR91" s="79">
        <v>0</v>
      </c>
      <c r="AS91" s="79"/>
      <c r="AT91" s="79"/>
      <c r="AU91" s="79"/>
      <c r="AV91" s="79"/>
      <c r="AW91" s="79"/>
      <c r="AX91" s="79"/>
      <c r="AY91" s="79"/>
      <c r="AZ91" s="79"/>
      <c r="BA91">
        <v>18</v>
      </c>
      <c r="BB91" s="78" t="str">
        <f>REPLACE(INDEX(GroupVertices[Group],MATCH(Edges24[[#This Row],[Vertex 1]],GroupVertices[Vertex],0)),1,1,"")</f>
        <v>1</v>
      </c>
      <c r="BC91" s="78" t="str">
        <f>REPLACE(INDEX(GroupVertices[Group],MATCH(Edges24[[#This Row],[Vertex 2]],GroupVertices[Vertex],0)),1,1,"")</f>
        <v>3</v>
      </c>
      <c r="BD91" s="48">
        <v>2</v>
      </c>
      <c r="BE91" s="49">
        <v>7.407407407407407</v>
      </c>
      <c r="BF91" s="48">
        <v>0</v>
      </c>
      <c r="BG91" s="49">
        <v>0</v>
      </c>
      <c r="BH91" s="48">
        <v>0</v>
      </c>
      <c r="BI91" s="49">
        <v>0</v>
      </c>
      <c r="BJ91" s="48">
        <v>25</v>
      </c>
      <c r="BK91" s="49">
        <v>92.5925925925926</v>
      </c>
      <c r="BL91" s="48">
        <v>27</v>
      </c>
    </row>
    <row r="92" spans="1:64" ht="15">
      <c r="A92" s="64" t="s">
        <v>232</v>
      </c>
      <c r="B92" s="64" t="s">
        <v>243</v>
      </c>
      <c r="C92" s="65"/>
      <c r="D92" s="66"/>
      <c r="E92" s="67"/>
      <c r="F92" s="68"/>
      <c r="G92" s="65"/>
      <c r="H92" s="69"/>
      <c r="I92" s="70"/>
      <c r="J92" s="70"/>
      <c r="K92" s="34" t="s">
        <v>65</v>
      </c>
      <c r="L92" s="77">
        <v>181</v>
      </c>
      <c r="M92" s="77"/>
      <c r="N92" s="72"/>
      <c r="O92" s="79" t="s">
        <v>305</v>
      </c>
      <c r="P92" s="81">
        <v>43480.792233796295</v>
      </c>
      <c r="Q92" s="79" t="s">
        <v>389</v>
      </c>
      <c r="R92" s="79"/>
      <c r="S92" s="79"/>
      <c r="T92" s="79" t="s">
        <v>489</v>
      </c>
      <c r="U92" s="83" t="s">
        <v>508</v>
      </c>
      <c r="V92" s="83" t="s">
        <v>508</v>
      </c>
      <c r="W92" s="81">
        <v>43480.792233796295</v>
      </c>
      <c r="X92" s="83" t="s">
        <v>629</v>
      </c>
      <c r="Y92" s="79"/>
      <c r="Z92" s="79"/>
      <c r="AA92" s="85" t="s">
        <v>741</v>
      </c>
      <c r="AB92" s="79"/>
      <c r="AC92" s="79" t="b">
        <v>0</v>
      </c>
      <c r="AD92" s="79">
        <v>0</v>
      </c>
      <c r="AE92" s="85" t="s">
        <v>775</v>
      </c>
      <c r="AF92" s="79" t="b">
        <v>0</v>
      </c>
      <c r="AG92" s="79" t="s">
        <v>788</v>
      </c>
      <c r="AH92" s="79"/>
      <c r="AI92" s="85" t="s">
        <v>775</v>
      </c>
      <c r="AJ92" s="79" t="b">
        <v>0</v>
      </c>
      <c r="AK92" s="79">
        <v>0</v>
      </c>
      <c r="AL92" s="85" t="s">
        <v>775</v>
      </c>
      <c r="AM92" s="79" t="s">
        <v>806</v>
      </c>
      <c r="AN92" s="79" t="b">
        <v>0</v>
      </c>
      <c r="AO92" s="85" t="s">
        <v>741</v>
      </c>
      <c r="AP92" s="79" t="s">
        <v>176</v>
      </c>
      <c r="AQ92" s="79">
        <v>0</v>
      </c>
      <c r="AR92" s="79">
        <v>0</v>
      </c>
      <c r="AS92" s="79"/>
      <c r="AT92" s="79"/>
      <c r="AU92" s="79"/>
      <c r="AV92" s="79"/>
      <c r="AW92" s="79"/>
      <c r="AX92" s="79"/>
      <c r="AY92" s="79"/>
      <c r="AZ92" s="79"/>
      <c r="BA92">
        <v>18</v>
      </c>
      <c r="BB92" s="78" t="str">
        <f>REPLACE(INDEX(GroupVertices[Group],MATCH(Edges24[[#This Row],[Vertex 1]],GroupVertices[Vertex],0)),1,1,"")</f>
        <v>1</v>
      </c>
      <c r="BC92" s="78" t="str">
        <f>REPLACE(INDEX(GroupVertices[Group],MATCH(Edges24[[#This Row],[Vertex 2]],GroupVertices[Vertex],0)),1,1,"")</f>
        <v>3</v>
      </c>
      <c r="BD92" s="48">
        <v>2</v>
      </c>
      <c r="BE92" s="49">
        <v>6.0606060606060606</v>
      </c>
      <c r="BF92" s="48">
        <v>0</v>
      </c>
      <c r="BG92" s="49">
        <v>0</v>
      </c>
      <c r="BH92" s="48">
        <v>0</v>
      </c>
      <c r="BI92" s="49">
        <v>0</v>
      </c>
      <c r="BJ92" s="48">
        <v>31</v>
      </c>
      <c r="BK92" s="49">
        <v>93.93939393939394</v>
      </c>
      <c r="BL92" s="48">
        <v>33</v>
      </c>
    </row>
    <row r="93" spans="1:64" ht="15">
      <c r="A93" s="64" t="s">
        <v>232</v>
      </c>
      <c r="B93" s="64" t="s">
        <v>243</v>
      </c>
      <c r="C93" s="65"/>
      <c r="D93" s="66"/>
      <c r="E93" s="67"/>
      <c r="F93" s="68"/>
      <c r="G93" s="65"/>
      <c r="H93" s="69"/>
      <c r="I93" s="70"/>
      <c r="J93" s="70"/>
      <c r="K93" s="34" t="s">
        <v>65</v>
      </c>
      <c r="L93" s="77">
        <v>182</v>
      </c>
      <c r="M93" s="77"/>
      <c r="N93" s="72"/>
      <c r="O93" s="79" t="s">
        <v>305</v>
      </c>
      <c r="P93" s="81">
        <v>43483.58137731482</v>
      </c>
      <c r="Q93" s="79" t="s">
        <v>390</v>
      </c>
      <c r="R93" s="83" t="s">
        <v>440</v>
      </c>
      <c r="S93" s="79" t="s">
        <v>456</v>
      </c>
      <c r="T93" s="79"/>
      <c r="U93" s="79"/>
      <c r="V93" s="83" t="s">
        <v>531</v>
      </c>
      <c r="W93" s="81">
        <v>43483.58137731482</v>
      </c>
      <c r="X93" s="83" t="s">
        <v>630</v>
      </c>
      <c r="Y93" s="79"/>
      <c r="Z93" s="79"/>
      <c r="AA93" s="85" t="s">
        <v>742</v>
      </c>
      <c r="AB93" s="79"/>
      <c r="AC93" s="79" t="b">
        <v>0</v>
      </c>
      <c r="AD93" s="79">
        <v>0</v>
      </c>
      <c r="AE93" s="85" t="s">
        <v>775</v>
      </c>
      <c r="AF93" s="79" t="b">
        <v>0</v>
      </c>
      <c r="AG93" s="79" t="s">
        <v>788</v>
      </c>
      <c r="AH93" s="79"/>
      <c r="AI93" s="85" t="s">
        <v>775</v>
      </c>
      <c r="AJ93" s="79" t="b">
        <v>0</v>
      </c>
      <c r="AK93" s="79">
        <v>0</v>
      </c>
      <c r="AL93" s="85" t="s">
        <v>775</v>
      </c>
      <c r="AM93" s="79" t="s">
        <v>806</v>
      </c>
      <c r="AN93" s="79" t="b">
        <v>1</v>
      </c>
      <c r="AO93" s="85" t="s">
        <v>742</v>
      </c>
      <c r="AP93" s="79" t="s">
        <v>176</v>
      </c>
      <c r="AQ93" s="79">
        <v>0</v>
      </c>
      <c r="AR93" s="79">
        <v>0</v>
      </c>
      <c r="AS93" s="79"/>
      <c r="AT93" s="79"/>
      <c r="AU93" s="79"/>
      <c r="AV93" s="79"/>
      <c r="AW93" s="79"/>
      <c r="AX93" s="79"/>
      <c r="AY93" s="79"/>
      <c r="AZ93" s="79"/>
      <c r="BA93">
        <v>18</v>
      </c>
      <c r="BB93" s="78" t="str">
        <f>REPLACE(INDEX(GroupVertices[Group],MATCH(Edges24[[#This Row],[Vertex 1]],GroupVertices[Vertex],0)),1,1,"")</f>
        <v>1</v>
      </c>
      <c r="BC93" s="78" t="str">
        <f>REPLACE(INDEX(GroupVertices[Group],MATCH(Edges24[[#This Row],[Vertex 2]],GroupVertices[Vertex],0)),1,1,"")</f>
        <v>3</v>
      </c>
      <c r="BD93" s="48">
        <v>0</v>
      </c>
      <c r="BE93" s="49">
        <v>0</v>
      </c>
      <c r="BF93" s="48">
        <v>2</v>
      </c>
      <c r="BG93" s="49">
        <v>10.526315789473685</v>
      </c>
      <c r="BH93" s="48">
        <v>0</v>
      </c>
      <c r="BI93" s="49">
        <v>0</v>
      </c>
      <c r="BJ93" s="48">
        <v>17</v>
      </c>
      <c r="BK93" s="49">
        <v>89.47368421052632</v>
      </c>
      <c r="BL93" s="48">
        <v>19</v>
      </c>
    </row>
    <row r="94" spans="1:64" ht="15">
      <c r="A94" s="64" t="s">
        <v>232</v>
      </c>
      <c r="B94" s="64" t="s">
        <v>243</v>
      </c>
      <c r="C94" s="65"/>
      <c r="D94" s="66"/>
      <c r="E94" s="67"/>
      <c r="F94" s="68"/>
      <c r="G94" s="65"/>
      <c r="H94" s="69"/>
      <c r="I94" s="70"/>
      <c r="J94" s="70"/>
      <c r="K94" s="34" t="s">
        <v>65</v>
      </c>
      <c r="L94" s="77">
        <v>183</v>
      </c>
      <c r="M94" s="77"/>
      <c r="N94" s="72"/>
      <c r="O94" s="79" t="s">
        <v>305</v>
      </c>
      <c r="P94" s="81">
        <v>43483.831875</v>
      </c>
      <c r="Q94" s="79" t="s">
        <v>391</v>
      </c>
      <c r="R94" s="83" t="s">
        <v>441</v>
      </c>
      <c r="S94" s="79" t="s">
        <v>456</v>
      </c>
      <c r="T94" s="79"/>
      <c r="U94" s="79"/>
      <c r="V94" s="83" t="s">
        <v>531</v>
      </c>
      <c r="W94" s="81">
        <v>43483.831875</v>
      </c>
      <c r="X94" s="83" t="s">
        <v>631</v>
      </c>
      <c r="Y94" s="79"/>
      <c r="Z94" s="79"/>
      <c r="AA94" s="85" t="s">
        <v>743</v>
      </c>
      <c r="AB94" s="79"/>
      <c r="AC94" s="79" t="b">
        <v>0</v>
      </c>
      <c r="AD94" s="79">
        <v>0</v>
      </c>
      <c r="AE94" s="85" t="s">
        <v>775</v>
      </c>
      <c r="AF94" s="79" t="b">
        <v>0</v>
      </c>
      <c r="AG94" s="79" t="s">
        <v>788</v>
      </c>
      <c r="AH94" s="79"/>
      <c r="AI94" s="85" t="s">
        <v>775</v>
      </c>
      <c r="AJ94" s="79" t="b">
        <v>0</v>
      </c>
      <c r="AK94" s="79">
        <v>0</v>
      </c>
      <c r="AL94" s="85" t="s">
        <v>775</v>
      </c>
      <c r="AM94" s="79" t="s">
        <v>806</v>
      </c>
      <c r="AN94" s="79" t="b">
        <v>1</v>
      </c>
      <c r="AO94" s="85" t="s">
        <v>743</v>
      </c>
      <c r="AP94" s="79" t="s">
        <v>176</v>
      </c>
      <c r="AQ94" s="79">
        <v>0</v>
      </c>
      <c r="AR94" s="79">
        <v>0</v>
      </c>
      <c r="AS94" s="79"/>
      <c r="AT94" s="79"/>
      <c r="AU94" s="79"/>
      <c r="AV94" s="79"/>
      <c r="AW94" s="79"/>
      <c r="AX94" s="79"/>
      <c r="AY94" s="79"/>
      <c r="AZ94" s="79"/>
      <c r="BA94">
        <v>18</v>
      </c>
      <c r="BB94" s="78" t="str">
        <f>REPLACE(INDEX(GroupVertices[Group],MATCH(Edges24[[#This Row],[Vertex 1]],GroupVertices[Vertex],0)),1,1,"")</f>
        <v>1</v>
      </c>
      <c r="BC94" s="78" t="str">
        <f>REPLACE(INDEX(GroupVertices[Group],MATCH(Edges24[[#This Row],[Vertex 2]],GroupVertices[Vertex],0)),1,1,"")</f>
        <v>3</v>
      </c>
      <c r="BD94" s="48">
        <v>1</v>
      </c>
      <c r="BE94" s="49">
        <v>5</v>
      </c>
      <c r="BF94" s="48">
        <v>0</v>
      </c>
      <c r="BG94" s="49">
        <v>0</v>
      </c>
      <c r="BH94" s="48">
        <v>0</v>
      </c>
      <c r="BI94" s="49">
        <v>0</v>
      </c>
      <c r="BJ94" s="48">
        <v>19</v>
      </c>
      <c r="BK94" s="49">
        <v>95</v>
      </c>
      <c r="BL94" s="48">
        <v>20</v>
      </c>
    </row>
    <row r="95" spans="1:64" ht="15">
      <c r="A95" s="64" t="s">
        <v>225</v>
      </c>
      <c r="B95" s="64" t="s">
        <v>225</v>
      </c>
      <c r="C95" s="65"/>
      <c r="D95" s="66"/>
      <c r="E95" s="67"/>
      <c r="F95" s="68"/>
      <c r="G95" s="65"/>
      <c r="H95" s="69"/>
      <c r="I95" s="70"/>
      <c r="J95" s="70"/>
      <c r="K95" s="34" t="s">
        <v>65</v>
      </c>
      <c r="L95" s="77">
        <v>185</v>
      </c>
      <c r="M95" s="77"/>
      <c r="N95" s="72"/>
      <c r="O95" s="79" t="s">
        <v>176</v>
      </c>
      <c r="P95" s="81">
        <v>43480.57917824074</v>
      </c>
      <c r="Q95" s="79" t="s">
        <v>392</v>
      </c>
      <c r="R95" s="83" t="s">
        <v>442</v>
      </c>
      <c r="S95" s="79" t="s">
        <v>456</v>
      </c>
      <c r="T95" s="79"/>
      <c r="U95" s="79"/>
      <c r="V95" s="83" t="s">
        <v>524</v>
      </c>
      <c r="W95" s="81">
        <v>43480.57917824074</v>
      </c>
      <c r="X95" s="83" t="s">
        <v>632</v>
      </c>
      <c r="Y95" s="79"/>
      <c r="Z95" s="79"/>
      <c r="AA95" s="85" t="s">
        <v>744</v>
      </c>
      <c r="AB95" s="79"/>
      <c r="AC95" s="79" t="b">
        <v>0</v>
      </c>
      <c r="AD95" s="79">
        <v>1</v>
      </c>
      <c r="AE95" s="85" t="s">
        <v>775</v>
      </c>
      <c r="AF95" s="79" t="b">
        <v>1</v>
      </c>
      <c r="AG95" s="79" t="s">
        <v>788</v>
      </c>
      <c r="AH95" s="79"/>
      <c r="AI95" s="85" t="s">
        <v>699</v>
      </c>
      <c r="AJ95" s="79" t="b">
        <v>0</v>
      </c>
      <c r="AK95" s="79">
        <v>0</v>
      </c>
      <c r="AL95" s="85" t="s">
        <v>775</v>
      </c>
      <c r="AM95" s="79" t="s">
        <v>804</v>
      </c>
      <c r="AN95" s="79" t="b">
        <v>0</v>
      </c>
      <c r="AO95" s="85" t="s">
        <v>744</v>
      </c>
      <c r="AP95" s="79" t="s">
        <v>176</v>
      </c>
      <c r="AQ95" s="79">
        <v>0</v>
      </c>
      <c r="AR95" s="79">
        <v>0</v>
      </c>
      <c r="AS95" s="79" t="s">
        <v>815</v>
      </c>
      <c r="AT95" s="79" t="s">
        <v>817</v>
      </c>
      <c r="AU95" s="79" t="s">
        <v>818</v>
      </c>
      <c r="AV95" s="79" t="s">
        <v>819</v>
      </c>
      <c r="AW95" s="79" t="s">
        <v>821</v>
      </c>
      <c r="AX95" s="79" t="s">
        <v>823</v>
      </c>
      <c r="AY95" s="79" t="s">
        <v>825</v>
      </c>
      <c r="AZ95" s="83" t="s">
        <v>827</v>
      </c>
      <c r="BA95">
        <v>1</v>
      </c>
      <c r="BB95" s="78" t="str">
        <f>REPLACE(INDEX(GroupVertices[Group],MATCH(Edges24[[#This Row],[Vertex 1]],GroupVertices[Vertex],0)),1,1,"")</f>
        <v>4</v>
      </c>
      <c r="BC95" s="78" t="str">
        <f>REPLACE(INDEX(GroupVertices[Group],MATCH(Edges24[[#This Row],[Vertex 2]],GroupVertices[Vertex],0)),1,1,"")</f>
        <v>4</v>
      </c>
      <c r="BD95" s="48">
        <v>0</v>
      </c>
      <c r="BE95" s="49">
        <v>0</v>
      </c>
      <c r="BF95" s="48">
        <v>0</v>
      </c>
      <c r="BG95" s="49">
        <v>0</v>
      </c>
      <c r="BH95" s="48">
        <v>0</v>
      </c>
      <c r="BI95" s="49">
        <v>0</v>
      </c>
      <c r="BJ95" s="48">
        <v>2</v>
      </c>
      <c r="BK95" s="49">
        <v>100</v>
      </c>
      <c r="BL95" s="48">
        <v>2</v>
      </c>
    </row>
    <row r="96" spans="1:64" ht="15">
      <c r="A96" s="64" t="s">
        <v>225</v>
      </c>
      <c r="B96" s="64" t="s">
        <v>232</v>
      </c>
      <c r="C96" s="65"/>
      <c r="D96" s="66"/>
      <c r="E96" s="67"/>
      <c r="F96" s="68"/>
      <c r="G96" s="65"/>
      <c r="H96" s="69"/>
      <c r="I96" s="70"/>
      <c r="J96" s="70"/>
      <c r="K96" s="34" t="s">
        <v>66</v>
      </c>
      <c r="L96" s="77">
        <v>186</v>
      </c>
      <c r="M96" s="77"/>
      <c r="N96" s="72"/>
      <c r="O96" s="79" t="s">
        <v>306</v>
      </c>
      <c r="P96" s="81">
        <v>43484.73837962963</v>
      </c>
      <c r="Q96" s="79" t="s">
        <v>393</v>
      </c>
      <c r="R96" s="79"/>
      <c r="S96" s="79"/>
      <c r="T96" s="79"/>
      <c r="U96" s="79"/>
      <c r="V96" s="83" t="s">
        <v>524</v>
      </c>
      <c r="W96" s="81">
        <v>43484.73837962963</v>
      </c>
      <c r="X96" s="83" t="s">
        <v>633</v>
      </c>
      <c r="Y96" s="79"/>
      <c r="Z96" s="79"/>
      <c r="AA96" s="85" t="s">
        <v>745</v>
      </c>
      <c r="AB96" s="85" t="s">
        <v>727</v>
      </c>
      <c r="AC96" s="79" t="b">
        <v>0</v>
      </c>
      <c r="AD96" s="79">
        <v>1</v>
      </c>
      <c r="AE96" s="85" t="s">
        <v>776</v>
      </c>
      <c r="AF96" s="79" t="b">
        <v>0</v>
      </c>
      <c r="AG96" s="79" t="s">
        <v>788</v>
      </c>
      <c r="AH96" s="79"/>
      <c r="AI96" s="85" t="s">
        <v>775</v>
      </c>
      <c r="AJ96" s="79" t="b">
        <v>0</v>
      </c>
      <c r="AK96" s="79">
        <v>0</v>
      </c>
      <c r="AL96" s="85" t="s">
        <v>775</v>
      </c>
      <c r="AM96" s="79" t="s">
        <v>806</v>
      </c>
      <c r="AN96" s="79" t="b">
        <v>0</v>
      </c>
      <c r="AO96" s="85" t="s">
        <v>727</v>
      </c>
      <c r="AP96" s="79" t="s">
        <v>176</v>
      </c>
      <c r="AQ96" s="79">
        <v>0</v>
      </c>
      <c r="AR96" s="79">
        <v>0</v>
      </c>
      <c r="AS96" s="79"/>
      <c r="AT96" s="79"/>
      <c r="AU96" s="79"/>
      <c r="AV96" s="79"/>
      <c r="AW96" s="79"/>
      <c r="AX96" s="79"/>
      <c r="AY96" s="79"/>
      <c r="AZ96" s="79"/>
      <c r="BA96">
        <v>2</v>
      </c>
      <c r="BB96" s="78" t="str">
        <f>REPLACE(INDEX(GroupVertices[Group],MATCH(Edges24[[#This Row],[Vertex 1]],GroupVertices[Vertex],0)),1,1,"")</f>
        <v>4</v>
      </c>
      <c r="BC96" s="78" t="str">
        <f>REPLACE(INDEX(GroupVertices[Group],MATCH(Edges24[[#This Row],[Vertex 2]],GroupVertices[Vertex],0)),1,1,"")</f>
        <v>1</v>
      </c>
      <c r="BD96" s="48">
        <v>1</v>
      </c>
      <c r="BE96" s="49">
        <v>3.225806451612903</v>
      </c>
      <c r="BF96" s="48">
        <v>2</v>
      </c>
      <c r="BG96" s="49">
        <v>6.451612903225806</v>
      </c>
      <c r="BH96" s="48">
        <v>0</v>
      </c>
      <c r="BI96" s="49">
        <v>0</v>
      </c>
      <c r="BJ96" s="48">
        <v>28</v>
      </c>
      <c r="BK96" s="49">
        <v>90.3225806451613</v>
      </c>
      <c r="BL96" s="48">
        <v>31</v>
      </c>
    </row>
    <row r="97" spans="1:64" ht="15">
      <c r="A97" s="64" t="s">
        <v>239</v>
      </c>
      <c r="B97" s="64" t="s">
        <v>232</v>
      </c>
      <c r="C97" s="65"/>
      <c r="D97" s="66"/>
      <c r="E97" s="67"/>
      <c r="F97" s="68"/>
      <c r="G97" s="65"/>
      <c r="H97" s="69"/>
      <c r="I97" s="70"/>
      <c r="J97" s="70"/>
      <c r="K97" s="34" t="s">
        <v>66</v>
      </c>
      <c r="L97" s="77">
        <v>193</v>
      </c>
      <c r="M97" s="77"/>
      <c r="N97" s="72"/>
      <c r="O97" s="79" t="s">
        <v>306</v>
      </c>
      <c r="P97" s="81">
        <v>43479.80416666667</v>
      </c>
      <c r="Q97" s="79" t="s">
        <v>394</v>
      </c>
      <c r="R97" s="79"/>
      <c r="S97" s="79"/>
      <c r="T97" s="79" t="s">
        <v>490</v>
      </c>
      <c r="U97" s="79"/>
      <c r="V97" s="83" t="s">
        <v>536</v>
      </c>
      <c r="W97" s="81">
        <v>43479.80416666667</v>
      </c>
      <c r="X97" s="83" t="s">
        <v>634</v>
      </c>
      <c r="Y97" s="79"/>
      <c r="Z97" s="79"/>
      <c r="AA97" s="85" t="s">
        <v>746</v>
      </c>
      <c r="AB97" s="85" t="s">
        <v>751</v>
      </c>
      <c r="AC97" s="79" t="b">
        <v>0</v>
      </c>
      <c r="AD97" s="79">
        <v>0</v>
      </c>
      <c r="AE97" s="85" t="s">
        <v>776</v>
      </c>
      <c r="AF97" s="79" t="b">
        <v>0</v>
      </c>
      <c r="AG97" s="79" t="s">
        <v>788</v>
      </c>
      <c r="AH97" s="79"/>
      <c r="AI97" s="85" t="s">
        <v>775</v>
      </c>
      <c r="AJ97" s="79" t="b">
        <v>0</v>
      </c>
      <c r="AK97" s="79">
        <v>0</v>
      </c>
      <c r="AL97" s="85" t="s">
        <v>775</v>
      </c>
      <c r="AM97" s="79" t="s">
        <v>805</v>
      </c>
      <c r="AN97" s="79" t="b">
        <v>0</v>
      </c>
      <c r="AO97" s="85" t="s">
        <v>751</v>
      </c>
      <c r="AP97" s="79" t="s">
        <v>176</v>
      </c>
      <c r="AQ97" s="79">
        <v>0</v>
      </c>
      <c r="AR97" s="79">
        <v>0</v>
      </c>
      <c r="AS97" s="79"/>
      <c r="AT97" s="79"/>
      <c r="AU97" s="79"/>
      <c r="AV97" s="79"/>
      <c r="AW97" s="79"/>
      <c r="AX97" s="79"/>
      <c r="AY97" s="79"/>
      <c r="AZ97" s="79"/>
      <c r="BA97">
        <v>1</v>
      </c>
      <c r="BB97" s="78" t="str">
        <f>REPLACE(INDEX(GroupVertices[Group],MATCH(Edges24[[#This Row],[Vertex 1]],GroupVertices[Vertex],0)),1,1,"")</f>
        <v>2</v>
      </c>
      <c r="BC97" s="78" t="str">
        <f>REPLACE(INDEX(GroupVertices[Group],MATCH(Edges24[[#This Row],[Vertex 2]],GroupVertices[Vertex],0)),1,1,"")</f>
        <v>1</v>
      </c>
      <c r="BD97" s="48">
        <v>4</v>
      </c>
      <c r="BE97" s="49">
        <v>18.181818181818183</v>
      </c>
      <c r="BF97" s="48">
        <v>0</v>
      </c>
      <c r="BG97" s="49">
        <v>0</v>
      </c>
      <c r="BH97" s="48">
        <v>0</v>
      </c>
      <c r="BI97" s="49">
        <v>0</v>
      </c>
      <c r="BJ97" s="48">
        <v>18</v>
      </c>
      <c r="BK97" s="49">
        <v>81.81818181818181</v>
      </c>
      <c r="BL97" s="48">
        <v>22</v>
      </c>
    </row>
    <row r="98" spans="1:64" ht="15">
      <c r="A98" s="64" t="s">
        <v>232</v>
      </c>
      <c r="B98" s="64" t="s">
        <v>232</v>
      </c>
      <c r="C98" s="65"/>
      <c r="D98" s="66"/>
      <c r="E98" s="67"/>
      <c r="F98" s="68"/>
      <c r="G98" s="65"/>
      <c r="H98" s="69"/>
      <c r="I98" s="70"/>
      <c r="J98" s="70"/>
      <c r="K98" s="34" t="s">
        <v>65</v>
      </c>
      <c r="L98" s="77">
        <v>195</v>
      </c>
      <c r="M98" s="77"/>
      <c r="N98" s="72"/>
      <c r="O98" s="79" t="s">
        <v>176</v>
      </c>
      <c r="P98" s="81">
        <v>43476.85361111111</v>
      </c>
      <c r="Q98" s="79" t="s">
        <v>395</v>
      </c>
      <c r="R98" s="83" t="s">
        <v>443</v>
      </c>
      <c r="S98" s="79" t="s">
        <v>461</v>
      </c>
      <c r="T98" s="79" t="s">
        <v>491</v>
      </c>
      <c r="U98" s="79"/>
      <c r="V98" s="83" t="s">
        <v>531</v>
      </c>
      <c r="W98" s="81">
        <v>43476.85361111111</v>
      </c>
      <c r="X98" s="83" t="s">
        <v>635</v>
      </c>
      <c r="Y98" s="79"/>
      <c r="Z98" s="79"/>
      <c r="AA98" s="85" t="s">
        <v>747</v>
      </c>
      <c r="AB98" s="79"/>
      <c r="AC98" s="79" t="b">
        <v>0</v>
      </c>
      <c r="AD98" s="79">
        <v>0</v>
      </c>
      <c r="AE98" s="85" t="s">
        <v>775</v>
      </c>
      <c r="AF98" s="79" t="b">
        <v>0</v>
      </c>
      <c r="AG98" s="79" t="s">
        <v>788</v>
      </c>
      <c r="AH98" s="79"/>
      <c r="AI98" s="85" t="s">
        <v>775</v>
      </c>
      <c r="AJ98" s="79" t="b">
        <v>0</v>
      </c>
      <c r="AK98" s="79">
        <v>0</v>
      </c>
      <c r="AL98" s="85" t="s">
        <v>775</v>
      </c>
      <c r="AM98" s="79" t="s">
        <v>806</v>
      </c>
      <c r="AN98" s="79" t="b">
        <v>0</v>
      </c>
      <c r="AO98" s="85" t="s">
        <v>747</v>
      </c>
      <c r="AP98" s="79" t="s">
        <v>176</v>
      </c>
      <c r="AQ98" s="79">
        <v>0</v>
      </c>
      <c r="AR98" s="79">
        <v>0</v>
      </c>
      <c r="AS98" s="79"/>
      <c r="AT98" s="79"/>
      <c r="AU98" s="79"/>
      <c r="AV98" s="79"/>
      <c r="AW98" s="79"/>
      <c r="AX98" s="79"/>
      <c r="AY98" s="79"/>
      <c r="AZ98" s="79"/>
      <c r="BA98">
        <v>10</v>
      </c>
      <c r="BB98" s="78" t="str">
        <f>REPLACE(INDEX(GroupVertices[Group],MATCH(Edges24[[#This Row],[Vertex 1]],GroupVertices[Vertex],0)),1,1,"")</f>
        <v>1</v>
      </c>
      <c r="BC98" s="78" t="str">
        <f>REPLACE(INDEX(GroupVertices[Group],MATCH(Edges24[[#This Row],[Vertex 2]],GroupVertices[Vertex],0)),1,1,"")</f>
        <v>1</v>
      </c>
      <c r="BD98" s="48">
        <v>0</v>
      </c>
      <c r="BE98" s="49">
        <v>0</v>
      </c>
      <c r="BF98" s="48">
        <v>0</v>
      </c>
      <c r="BG98" s="49">
        <v>0</v>
      </c>
      <c r="BH98" s="48">
        <v>0</v>
      </c>
      <c r="BI98" s="49">
        <v>0</v>
      </c>
      <c r="BJ98" s="48">
        <v>16</v>
      </c>
      <c r="BK98" s="49">
        <v>100</v>
      </c>
      <c r="BL98" s="48">
        <v>16</v>
      </c>
    </row>
    <row r="99" spans="1:64" ht="15">
      <c r="A99" s="64" t="s">
        <v>232</v>
      </c>
      <c r="B99" s="64" t="s">
        <v>232</v>
      </c>
      <c r="C99" s="65"/>
      <c r="D99" s="66"/>
      <c r="E99" s="67"/>
      <c r="F99" s="68"/>
      <c r="G99" s="65"/>
      <c r="H99" s="69"/>
      <c r="I99" s="70"/>
      <c r="J99" s="70"/>
      <c r="K99" s="34" t="s">
        <v>65</v>
      </c>
      <c r="L99" s="77">
        <v>196</v>
      </c>
      <c r="M99" s="77"/>
      <c r="N99" s="72"/>
      <c r="O99" s="79" t="s">
        <v>176</v>
      </c>
      <c r="P99" s="81">
        <v>43476.85502314815</v>
      </c>
      <c r="Q99" s="79" t="s">
        <v>396</v>
      </c>
      <c r="R99" s="83" t="s">
        <v>444</v>
      </c>
      <c r="S99" s="79" t="s">
        <v>456</v>
      </c>
      <c r="T99" s="79"/>
      <c r="U99" s="79"/>
      <c r="V99" s="83" t="s">
        <v>531</v>
      </c>
      <c r="W99" s="81">
        <v>43476.85502314815</v>
      </c>
      <c r="X99" s="83" t="s">
        <v>636</v>
      </c>
      <c r="Y99" s="79"/>
      <c r="Z99" s="79"/>
      <c r="AA99" s="85" t="s">
        <v>748</v>
      </c>
      <c r="AB99" s="79"/>
      <c r="AC99" s="79" t="b">
        <v>0</v>
      </c>
      <c r="AD99" s="79">
        <v>0</v>
      </c>
      <c r="AE99" s="85" t="s">
        <v>775</v>
      </c>
      <c r="AF99" s="79" t="b">
        <v>1</v>
      </c>
      <c r="AG99" s="79" t="s">
        <v>788</v>
      </c>
      <c r="AH99" s="79"/>
      <c r="AI99" s="85" t="s">
        <v>796</v>
      </c>
      <c r="AJ99" s="79" t="b">
        <v>0</v>
      </c>
      <c r="AK99" s="79">
        <v>0</v>
      </c>
      <c r="AL99" s="85" t="s">
        <v>775</v>
      </c>
      <c r="AM99" s="79" t="s">
        <v>806</v>
      </c>
      <c r="AN99" s="79" t="b">
        <v>0</v>
      </c>
      <c r="AO99" s="85" t="s">
        <v>748</v>
      </c>
      <c r="AP99" s="79" t="s">
        <v>176</v>
      </c>
      <c r="AQ99" s="79">
        <v>0</v>
      </c>
      <c r="AR99" s="79">
        <v>0</v>
      </c>
      <c r="AS99" s="79"/>
      <c r="AT99" s="79"/>
      <c r="AU99" s="79"/>
      <c r="AV99" s="79"/>
      <c r="AW99" s="79"/>
      <c r="AX99" s="79"/>
      <c r="AY99" s="79"/>
      <c r="AZ99" s="79"/>
      <c r="BA99">
        <v>10</v>
      </c>
      <c r="BB99" s="78" t="str">
        <f>REPLACE(INDEX(GroupVertices[Group],MATCH(Edges24[[#This Row],[Vertex 1]],GroupVertices[Vertex],0)),1,1,"")</f>
        <v>1</v>
      </c>
      <c r="BC99" s="78" t="str">
        <f>REPLACE(INDEX(GroupVertices[Group],MATCH(Edges24[[#This Row],[Vertex 2]],GroupVertices[Vertex],0)),1,1,"")</f>
        <v>1</v>
      </c>
      <c r="BD99" s="48">
        <v>1</v>
      </c>
      <c r="BE99" s="49">
        <v>16.666666666666668</v>
      </c>
      <c r="BF99" s="48">
        <v>0</v>
      </c>
      <c r="BG99" s="49">
        <v>0</v>
      </c>
      <c r="BH99" s="48">
        <v>0</v>
      </c>
      <c r="BI99" s="49">
        <v>0</v>
      </c>
      <c r="BJ99" s="48">
        <v>5</v>
      </c>
      <c r="BK99" s="49">
        <v>83.33333333333333</v>
      </c>
      <c r="BL99" s="48">
        <v>6</v>
      </c>
    </row>
    <row r="100" spans="1:64" ht="15">
      <c r="A100" s="64" t="s">
        <v>232</v>
      </c>
      <c r="B100" s="64" t="s">
        <v>232</v>
      </c>
      <c r="C100" s="65"/>
      <c r="D100" s="66"/>
      <c r="E100" s="67"/>
      <c r="F100" s="68"/>
      <c r="G100" s="65"/>
      <c r="H100" s="69"/>
      <c r="I100" s="70"/>
      <c r="J100" s="70"/>
      <c r="K100" s="34" t="s">
        <v>65</v>
      </c>
      <c r="L100" s="77">
        <v>197</v>
      </c>
      <c r="M100" s="77"/>
      <c r="N100" s="72"/>
      <c r="O100" s="79" t="s">
        <v>176</v>
      </c>
      <c r="P100" s="81">
        <v>43478.73373842592</v>
      </c>
      <c r="Q100" s="79" t="s">
        <v>397</v>
      </c>
      <c r="R100" s="79"/>
      <c r="S100" s="79"/>
      <c r="T100" s="79" t="s">
        <v>492</v>
      </c>
      <c r="U100" s="83" t="s">
        <v>509</v>
      </c>
      <c r="V100" s="83" t="s">
        <v>509</v>
      </c>
      <c r="W100" s="81">
        <v>43478.73373842592</v>
      </c>
      <c r="X100" s="83" t="s">
        <v>637</v>
      </c>
      <c r="Y100" s="79"/>
      <c r="Z100" s="79"/>
      <c r="AA100" s="85" t="s">
        <v>749</v>
      </c>
      <c r="AB100" s="79"/>
      <c r="AC100" s="79" t="b">
        <v>0</v>
      </c>
      <c r="AD100" s="79">
        <v>1</v>
      </c>
      <c r="AE100" s="85" t="s">
        <v>775</v>
      </c>
      <c r="AF100" s="79" t="b">
        <v>0</v>
      </c>
      <c r="AG100" s="79" t="s">
        <v>788</v>
      </c>
      <c r="AH100" s="79"/>
      <c r="AI100" s="85" t="s">
        <v>775</v>
      </c>
      <c r="AJ100" s="79" t="b">
        <v>0</v>
      </c>
      <c r="AK100" s="79">
        <v>0</v>
      </c>
      <c r="AL100" s="85" t="s">
        <v>775</v>
      </c>
      <c r="AM100" s="79" t="s">
        <v>806</v>
      </c>
      <c r="AN100" s="79" t="b">
        <v>0</v>
      </c>
      <c r="AO100" s="85" t="s">
        <v>749</v>
      </c>
      <c r="AP100" s="79" t="s">
        <v>176</v>
      </c>
      <c r="AQ100" s="79">
        <v>0</v>
      </c>
      <c r="AR100" s="79">
        <v>0</v>
      </c>
      <c r="AS100" s="79"/>
      <c r="AT100" s="79"/>
      <c r="AU100" s="79"/>
      <c r="AV100" s="79"/>
      <c r="AW100" s="79"/>
      <c r="AX100" s="79"/>
      <c r="AY100" s="79"/>
      <c r="AZ100" s="79"/>
      <c r="BA100">
        <v>10</v>
      </c>
      <c r="BB100" s="78" t="str">
        <f>REPLACE(INDEX(GroupVertices[Group],MATCH(Edges24[[#This Row],[Vertex 1]],GroupVertices[Vertex],0)),1,1,"")</f>
        <v>1</v>
      </c>
      <c r="BC100" s="78" t="str">
        <f>REPLACE(INDEX(GroupVertices[Group],MATCH(Edges24[[#This Row],[Vertex 2]],GroupVertices[Vertex],0)),1,1,"")</f>
        <v>1</v>
      </c>
      <c r="BD100" s="48">
        <v>1</v>
      </c>
      <c r="BE100" s="49">
        <v>4.545454545454546</v>
      </c>
      <c r="BF100" s="48">
        <v>0</v>
      </c>
      <c r="BG100" s="49">
        <v>0</v>
      </c>
      <c r="BH100" s="48">
        <v>0</v>
      </c>
      <c r="BI100" s="49">
        <v>0</v>
      </c>
      <c r="BJ100" s="48">
        <v>21</v>
      </c>
      <c r="BK100" s="49">
        <v>95.45454545454545</v>
      </c>
      <c r="BL100" s="48">
        <v>22</v>
      </c>
    </row>
    <row r="101" spans="1:64" ht="15">
      <c r="A101" s="64" t="s">
        <v>232</v>
      </c>
      <c r="B101" s="64" t="s">
        <v>232</v>
      </c>
      <c r="C101" s="65"/>
      <c r="D101" s="66"/>
      <c r="E101" s="67"/>
      <c r="F101" s="68"/>
      <c r="G101" s="65"/>
      <c r="H101" s="69"/>
      <c r="I101" s="70"/>
      <c r="J101" s="70"/>
      <c r="K101" s="34" t="s">
        <v>65</v>
      </c>
      <c r="L101" s="77">
        <v>198</v>
      </c>
      <c r="M101" s="77"/>
      <c r="N101" s="72"/>
      <c r="O101" s="79" t="s">
        <v>176</v>
      </c>
      <c r="P101" s="81">
        <v>43479.69449074074</v>
      </c>
      <c r="Q101" s="79" t="s">
        <v>398</v>
      </c>
      <c r="R101" s="79"/>
      <c r="S101" s="79"/>
      <c r="T101" s="79" t="s">
        <v>493</v>
      </c>
      <c r="U101" s="83" t="s">
        <v>510</v>
      </c>
      <c r="V101" s="83" t="s">
        <v>510</v>
      </c>
      <c r="W101" s="81">
        <v>43479.69449074074</v>
      </c>
      <c r="X101" s="83" t="s">
        <v>638</v>
      </c>
      <c r="Y101" s="79"/>
      <c r="Z101" s="79"/>
      <c r="AA101" s="85" t="s">
        <v>750</v>
      </c>
      <c r="AB101" s="79"/>
      <c r="AC101" s="79" t="b">
        <v>0</v>
      </c>
      <c r="AD101" s="79">
        <v>0</v>
      </c>
      <c r="AE101" s="85" t="s">
        <v>775</v>
      </c>
      <c r="AF101" s="79" t="b">
        <v>0</v>
      </c>
      <c r="AG101" s="79" t="s">
        <v>788</v>
      </c>
      <c r="AH101" s="79"/>
      <c r="AI101" s="85" t="s">
        <v>775</v>
      </c>
      <c r="AJ101" s="79" t="b">
        <v>0</v>
      </c>
      <c r="AK101" s="79">
        <v>0</v>
      </c>
      <c r="AL101" s="85" t="s">
        <v>775</v>
      </c>
      <c r="AM101" s="79" t="s">
        <v>806</v>
      </c>
      <c r="AN101" s="79" t="b">
        <v>0</v>
      </c>
      <c r="AO101" s="85" t="s">
        <v>750</v>
      </c>
      <c r="AP101" s="79" t="s">
        <v>176</v>
      </c>
      <c r="AQ101" s="79">
        <v>0</v>
      </c>
      <c r="AR101" s="79">
        <v>0</v>
      </c>
      <c r="AS101" s="79"/>
      <c r="AT101" s="79"/>
      <c r="AU101" s="79"/>
      <c r="AV101" s="79"/>
      <c r="AW101" s="79"/>
      <c r="AX101" s="79"/>
      <c r="AY101" s="79"/>
      <c r="AZ101" s="79"/>
      <c r="BA101">
        <v>10</v>
      </c>
      <c r="BB101" s="78" t="str">
        <f>REPLACE(INDEX(GroupVertices[Group],MATCH(Edges24[[#This Row],[Vertex 1]],GroupVertices[Vertex],0)),1,1,"")</f>
        <v>1</v>
      </c>
      <c r="BC101" s="78" t="str">
        <f>REPLACE(INDEX(GroupVertices[Group],MATCH(Edges24[[#This Row],[Vertex 2]],GroupVertices[Vertex],0)),1,1,"")</f>
        <v>1</v>
      </c>
      <c r="BD101" s="48">
        <v>1</v>
      </c>
      <c r="BE101" s="49">
        <v>6.666666666666667</v>
      </c>
      <c r="BF101" s="48">
        <v>0</v>
      </c>
      <c r="BG101" s="49">
        <v>0</v>
      </c>
      <c r="BH101" s="48">
        <v>0</v>
      </c>
      <c r="BI101" s="49">
        <v>0</v>
      </c>
      <c r="BJ101" s="48">
        <v>14</v>
      </c>
      <c r="BK101" s="49">
        <v>93.33333333333333</v>
      </c>
      <c r="BL101" s="48">
        <v>15</v>
      </c>
    </row>
    <row r="102" spans="1:64" ht="15">
      <c r="A102" s="64" t="s">
        <v>232</v>
      </c>
      <c r="B102" s="64" t="s">
        <v>239</v>
      </c>
      <c r="C102" s="65"/>
      <c r="D102" s="66"/>
      <c r="E102" s="67"/>
      <c r="F102" s="68"/>
      <c r="G102" s="65"/>
      <c r="H102" s="69"/>
      <c r="I102" s="70"/>
      <c r="J102" s="70"/>
      <c r="K102" s="34" t="s">
        <v>66</v>
      </c>
      <c r="L102" s="77">
        <v>199</v>
      </c>
      <c r="M102" s="77"/>
      <c r="N102" s="72"/>
      <c r="O102" s="79" t="s">
        <v>305</v>
      </c>
      <c r="P102" s="81">
        <v>43479.796944444446</v>
      </c>
      <c r="Q102" s="79" t="s">
        <v>399</v>
      </c>
      <c r="R102" s="83" t="s">
        <v>445</v>
      </c>
      <c r="S102" s="79" t="s">
        <v>456</v>
      </c>
      <c r="T102" s="79" t="s">
        <v>494</v>
      </c>
      <c r="U102" s="79"/>
      <c r="V102" s="83" t="s">
        <v>531</v>
      </c>
      <c r="W102" s="81">
        <v>43479.796944444446</v>
      </c>
      <c r="X102" s="83" t="s">
        <v>639</v>
      </c>
      <c r="Y102" s="79"/>
      <c r="Z102" s="79"/>
      <c r="AA102" s="85" t="s">
        <v>751</v>
      </c>
      <c r="AB102" s="79"/>
      <c r="AC102" s="79" t="b">
        <v>0</v>
      </c>
      <c r="AD102" s="79">
        <v>0</v>
      </c>
      <c r="AE102" s="85" t="s">
        <v>775</v>
      </c>
      <c r="AF102" s="79" t="b">
        <v>1</v>
      </c>
      <c r="AG102" s="79" t="s">
        <v>788</v>
      </c>
      <c r="AH102" s="79"/>
      <c r="AI102" s="85" t="s">
        <v>797</v>
      </c>
      <c r="AJ102" s="79" t="b">
        <v>0</v>
      </c>
      <c r="AK102" s="79">
        <v>0</v>
      </c>
      <c r="AL102" s="85" t="s">
        <v>775</v>
      </c>
      <c r="AM102" s="79" t="s">
        <v>806</v>
      </c>
      <c r="AN102" s="79" t="b">
        <v>0</v>
      </c>
      <c r="AO102" s="85" t="s">
        <v>751</v>
      </c>
      <c r="AP102" s="79" t="s">
        <v>176</v>
      </c>
      <c r="AQ102" s="79">
        <v>0</v>
      </c>
      <c r="AR102" s="79">
        <v>0</v>
      </c>
      <c r="AS102" s="79"/>
      <c r="AT102" s="79"/>
      <c r="AU102" s="79"/>
      <c r="AV102" s="79"/>
      <c r="AW102" s="79"/>
      <c r="AX102" s="79"/>
      <c r="AY102" s="79"/>
      <c r="AZ102" s="79"/>
      <c r="BA102">
        <v>3</v>
      </c>
      <c r="BB102" s="78" t="str">
        <f>REPLACE(INDEX(GroupVertices[Group],MATCH(Edges24[[#This Row],[Vertex 1]],GroupVertices[Vertex],0)),1,1,"")</f>
        <v>1</v>
      </c>
      <c r="BC102" s="78" t="str">
        <f>REPLACE(INDEX(GroupVertices[Group],MATCH(Edges24[[#This Row],[Vertex 2]],GroupVertices[Vertex],0)),1,1,"")</f>
        <v>2</v>
      </c>
      <c r="BD102" s="48">
        <v>3</v>
      </c>
      <c r="BE102" s="49">
        <v>9.375</v>
      </c>
      <c r="BF102" s="48">
        <v>1</v>
      </c>
      <c r="BG102" s="49">
        <v>3.125</v>
      </c>
      <c r="BH102" s="48">
        <v>0</v>
      </c>
      <c r="BI102" s="49">
        <v>0</v>
      </c>
      <c r="BJ102" s="48">
        <v>28</v>
      </c>
      <c r="BK102" s="49">
        <v>87.5</v>
      </c>
      <c r="BL102" s="48">
        <v>32</v>
      </c>
    </row>
    <row r="103" spans="1:64" ht="15">
      <c r="A103" s="64" t="s">
        <v>232</v>
      </c>
      <c r="B103" s="64" t="s">
        <v>239</v>
      </c>
      <c r="C103" s="65"/>
      <c r="D103" s="66"/>
      <c r="E103" s="67"/>
      <c r="F103" s="68"/>
      <c r="G103" s="65"/>
      <c r="H103" s="69"/>
      <c r="I103" s="70"/>
      <c r="J103" s="70"/>
      <c r="K103" s="34" t="s">
        <v>66</v>
      </c>
      <c r="L103" s="77">
        <v>200</v>
      </c>
      <c r="M103" s="77"/>
      <c r="N103" s="72"/>
      <c r="O103" s="79" t="s">
        <v>305</v>
      </c>
      <c r="P103" s="81">
        <v>43479.80986111111</v>
      </c>
      <c r="Q103" s="79" t="s">
        <v>400</v>
      </c>
      <c r="R103" s="79"/>
      <c r="S103" s="79"/>
      <c r="T103" s="79" t="s">
        <v>495</v>
      </c>
      <c r="U103" s="79"/>
      <c r="V103" s="83" t="s">
        <v>531</v>
      </c>
      <c r="W103" s="81">
        <v>43479.80986111111</v>
      </c>
      <c r="X103" s="83" t="s">
        <v>640</v>
      </c>
      <c r="Y103" s="79"/>
      <c r="Z103" s="79"/>
      <c r="AA103" s="85" t="s">
        <v>752</v>
      </c>
      <c r="AB103" s="79"/>
      <c r="AC103" s="79" t="b">
        <v>0</v>
      </c>
      <c r="AD103" s="79">
        <v>0</v>
      </c>
      <c r="AE103" s="85" t="s">
        <v>775</v>
      </c>
      <c r="AF103" s="79" t="b">
        <v>0</v>
      </c>
      <c r="AG103" s="79" t="s">
        <v>788</v>
      </c>
      <c r="AH103" s="79"/>
      <c r="AI103" s="85" t="s">
        <v>775</v>
      </c>
      <c r="AJ103" s="79" t="b">
        <v>0</v>
      </c>
      <c r="AK103" s="79">
        <v>0</v>
      </c>
      <c r="AL103" s="85" t="s">
        <v>746</v>
      </c>
      <c r="AM103" s="79" t="s">
        <v>806</v>
      </c>
      <c r="AN103" s="79" t="b">
        <v>0</v>
      </c>
      <c r="AO103" s="85" t="s">
        <v>746</v>
      </c>
      <c r="AP103" s="79" t="s">
        <v>176</v>
      </c>
      <c r="AQ103" s="79">
        <v>0</v>
      </c>
      <c r="AR103" s="79">
        <v>0</v>
      </c>
      <c r="AS103" s="79"/>
      <c r="AT103" s="79"/>
      <c r="AU103" s="79"/>
      <c r="AV103" s="79"/>
      <c r="AW103" s="79"/>
      <c r="AX103" s="79"/>
      <c r="AY103" s="79"/>
      <c r="AZ103" s="79"/>
      <c r="BA103">
        <v>3</v>
      </c>
      <c r="BB103" s="78" t="str">
        <f>REPLACE(INDEX(GroupVertices[Group],MATCH(Edges24[[#This Row],[Vertex 1]],GroupVertices[Vertex],0)),1,1,"")</f>
        <v>1</v>
      </c>
      <c r="BC103" s="78" t="str">
        <f>REPLACE(INDEX(GroupVertices[Group],MATCH(Edges24[[#This Row],[Vertex 2]],GroupVertices[Vertex],0)),1,1,"")</f>
        <v>2</v>
      </c>
      <c r="BD103" s="48">
        <v>3</v>
      </c>
      <c r="BE103" s="49">
        <v>13.636363636363637</v>
      </c>
      <c r="BF103" s="48">
        <v>0</v>
      </c>
      <c r="BG103" s="49">
        <v>0</v>
      </c>
      <c r="BH103" s="48">
        <v>0</v>
      </c>
      <c r="BI103" s="49">
        <v>0</v>
      </c>
      <c r="BJ103" s="48">
        <v>19</v>
      </c>
      <c r="BK103" s="49">
        <v>86.36363636363636</v>
      </c>
      <c r="BL103" s="48">
        <v>22</v>
      </c>
    </row>
    <row r="104" spans="1:64" ht="15">
      <c r="A104" s="64" t="s">
        <v>232</v>
      </c>
      <c r="B104" s="64" t="s">
        <v>232</v>
      </c>
      <c r="C104" s="65"/>
      <c r="D104" s="66"/>
      <c r="E104" s="67"/>
      <c r="F104" s="68"/>
      <c r="G104" s="65"/>
      <c r="H104" s="69"/>
      <c r="I104" s="70"/>
      <c r="J104" s="70"/>
      <c r="K104" s="34" t="s">
        <v>65</v>
      </c>
      <c r="L104" s="77">
        <v>202</v>
      </c>
      <c r="M104" s="77"/>
      <c r="N104" s="72"/>
      <c r="O104" s="79" t="s">
        <v>176</v>
      </c>
      <c r="P104" s="81">
        <v>43480.64577546297</v>
      </c>
      <c r="Q104" s="79" t="s">
        <v>401</v>
      </c>
      <c r="R104" s="83" t="s">
        <v>446</v>
      </c>
      <c r="S104" s="79" t="s">
        <v>456</v>
      </c>
      <c r="T104" s="79"/>
      <c r="U104" s="79"/>
      <c r="V104" s="83" t="s">
        <v>531</v>
      </c>
      <c r="W104" s="81">
        <v>43480.64577546297</v>
      </c>
      <c r="X104" s="83" t="s">
        <v>641</v>
      </c>
      <c r="Y104" s="79"/>
      <c r="Z104" s="79"/>
      <c r="AA104" s="85" t="s">
        <v>753</v>
      </c>
      <c r="AB104" s="79"/>
      <c r="AC104" s="79" t="b">
        <v>0</v>
      </c>
      <c r="AD104" s="79">
        <v>2</v>
      </c>
      <c r="AE104" s="85" t="s">
        <v>775</v>
      </c>
      <c r="AF104" s="79" t="b">
        <v>1</v>
      </c>
      <c r="AG104" s="79" t="s">
        <v>788</v>
      </c>
      <c r="AH104" s="79"/>
      <c r="AI104" s="85" t="s">
        <v>798</v>
      </c>
      <c r="AJ104" s="79" t="b">
        <v>0</v>
      </c>
      <c r="AK104" s="79">
        <v>0</v>
      </c>
      <c r="AL104" s="85" t="s">
        <v>775</v>
      </c>
      <c r="AM104" s="79" t="s">
        <v>806</v>
      </c>
      <c r="AN104" s="79" t="b">
        <v>0</v>
      </c>
      <c r="AO104" s="85" t="s">
        <v>753</v>
      </c>
      <c r="AP104" s="79" t="s">
        <v>176</v>
      </c>
      <c r="AQ104" s="79">
        <v>0</v>
      </c>
      <c r="AR104" s="79">
        <v>0</v>
      </c>
      <c r="AS104" s="79"/>
      <c r="AT104" s="79"/>
      <c r="AU104" s="79"/>
      <c r="AV104" s="79"/>
      <c r="AW104" s="79"/>
      <c r="AX104" s="79"/>
      <c r="AY104" s="79"/>
      <c r="AZ104" s="79"/>
      <c r="BA104">
        <v>10</v>
      </c>
      <c r="BB104" s="78" t="str">
        <f>REPLACE(INDEX(GroupVertices[Group],MATCH(Edges24[[#This Row],[Vertex 1]],GroupVertices[Vertex],0)),1,1,"")</f>
        <v>1</v>
      </c>
      <c r="BC104" s="78" t="str">
        <f>REPLACE(INDEX(GroupVertices[Group],MATCH(Edges24[[#This Row],[Vertex 2]],GroupVertices[Vertex],0)),1,1,"")</f>
        <v>1</v>
      </c>
      <c r="BD104" s="48">
        <v>0</v>
      </c>
      <c r="BE104" s="49">
        <v>0</v>
      </c>
      <c r="BF104" s="48">
        <v>0</v>
      </c>
      <c r="BG104" s="49">
        <v>0</v>
      </c>
      <c r="BH104" s="48">
        <v>0</v>
      </c>
      <c r="BI104" s="49">
        <v>0</v>
      </c>
      <c r="BJ104" s="48">
        <v>2</v>
      </c>
      <c r="BK104" s="49">
        <v>100</v>
      </c>
      <c r="BL104" s="48">
        <v>2</v>
      </c>
    </row>
    <row r="105" spans="1:64" ht="15">
      <c r="A105" s="64" t="s">
        <v>232</v>
      </c>
      <c r="B105" s="64" t="s">
        <v>232</v>
      </c>
      <c r="C105" s="65"/>
      <c r="D105" s="66"/>
      <c r="E105" s="67"/>
      <c r="F105" s="68"/>
      <c r="G105" s="65"/>
      <c r="H105" s="69"/>
      <c r="I105" s="70"/>
      <c r="J105" s="70"/>
      <c r="K105" s="34" t="s">
        <v>65</v>
      </c>
      <c r="L105" s="77">
        <v>204</v>
      </c>
      <c r="M105" s="77"/>
      <c r="N105" s="72"/>
      <c r="O105" s="79" t="s">
        <v>176</v>
      </c>
      <c r="P105" s="81">
        <v>43480.68508101852</v>
      </c>
      <c r="Q105" s="79" t="s">
        <v>402</v>
      </c>
      <c r="R105" s="83" t="s">
        <v>447</v>
      </c>
      <c r="S105" s="79" t="s">
        <v>456</v>
      </c>
      <c r="T105" s="79" t="s">
        <v>467</v>
      </c>
      <c r="U105" s="79"/>
      <c r="V105" s="83" t="s">
        <v>531</v>
      </c>
      <c r="W105" s="81">
        <v>43480.68508101852</v>
      </c>
      <c r="X105" s="83" t="s">
        <v>642</v>
      </c>
      <c r="Y105" s="79"/>
      <c r="Z105" s="79"/>
      <c r="AA105" s="85" t="s">
        <v>754</v>
      </c>
      <c r="AB105" s="79"/>
      <c r="AC105" s="79" t="b">
        <v>0</v>
      </c>
      <c r="AD105" s="79">
        <v>0</v>
      </c>
      <c r="AE105" s="85" t="s">
        <v>775</v>
      </c>
      <c r="AF105" s="79" t="b">
        <v>1</v>
      </c>
      <c r="AG105" s="79" t="s">
        <v>788</v>
      </c>
      <c r="AH105" s="79"/>
      <c r="AI105" s="85" t="s">
        <v>799</v>
      </c>
      <c r="AJ105" s="79" t="b">
        <v>0</v>
      </c>
      <c r="AK105" s="79">
        <v>0</v>
      </c>
      <c r="AL105" s="85" t="s">
        <v>775</v>
      </c>
      <c r="AM105" s="79" t="s">
        <v>806</v>
      </c>
      <c r="AN105" s="79" t="b">
        <v>0</v>
      </c>
      <c r="AO105" s="85" t="s">
        <v>754</v>
      </c>
      <c r="AP105" s="79" t="s">
        <v>176</v>
      </c>
      <c r="AQ105" s="79">
        <v>0</v>
      </c>
      <c r="AR105" s="79">
        <v>0</v>
      </c>
      <c r="AS105" s="79"/>
      <c r="AT105" s="79"/>
      <c r="AU105" s="79"/>
      <c r="AV105" s="79"/>
      <c r="AW105" s="79"/>
      <c r="AX105" s="79"/>
      <c r="AY105" s="79"/>
      <c r="AZ105" s="79"/>
      <c r="BA105">
        <v>10</v>
      </c>
      <c r="BB105" s="78" t="str">
        <f>REPLACE(INDEX(GroupVertices[Group],MATCH(Edges24[[#This Row],[Vertex 1]],GroupVertices[Vertex],0)),1,1,"")</f>
        <v>1</v>
      </c>
      <c r="BC105" s="78" t="str">
        <f>REPLACE(INDEX(GroupVertices[Group],MATCH(Edges24[[#This Row],[Vertex 2]],GroupVertices[Vertex],0)),1,1,"")</f>
        <v>1</v>
      </c>
      <c r="BD105" s="48">
        <v>0</v>
      </c>
      <c r="BE105" s="49">
        <v>0</v>
      </c>
      <c r="BF105" s="48">
        <v>1</v>
      </c>
      <c r="BG105" s="49">
        <v>20</v>
      </c>
      <c r="BH105" s="48">
        <v>0</v>
      </c>
      <c r="BI105" s="49">
        <v>0</v>
      </c>
      <c r="BJ105" s="48">
        <v>4</v>
      </c>
      <c r="BK105" s="49">
        <v>80</v>
      </c>
      <c r="BL105" s="48">
        <v>5</v>
      </c>
    </row>
    <row r="106" spans="1:64" ht="15">
      <c r="A106" s="64" t="s">
        <v>232</v>
      </c>
      <c r="B106" s="64" t="s">
        <v>232</v>
      </c>
      <c r="C106" s="65"/>
      <c r="D106" s="66"/>
      <c r="E106" s="67"/>
      <c r="F106" s="68"/>
      <c r="G106" s="65"/>
      <c r="H106" s="69"/>
      <c r="I106" s="70"/>
      <c r="J106" s="70"/>
      <c r="K106" s="34" t="s">
        <v>65</v>
      </c>
      <c r="L106" s="77">
        <v>205</v>
      </c>
      <c r="M106" s="77"/>
      <c r="N106" s="72"/>
      <c r="O106" s="79" t="s">
        <v>176</v>
      </c>
      <c r="P106" s="81">
        <v>43480.788136574076</v>
      </c>
      <c r="Q106" s="79" t="s">
        <v>403</v>
      </c>
      <c r="R106" s="83" t="s">
        <v>448</v>
      </c>
      <c r="S106" s="79" t="s">
        <v>456</v>
      </c>
      <c r="T106" s="79" t="s">
        <v>496</v>
      </c>
      <c r="U106" s="79"/>
      <c r="V106" s="83" t="s">
        <v>531</v>
      </c>
      <c r="W106" s="81">
        <v>43480.788136574076</v>
      </c>
      <c r="X106" s="83" t="s">
        <v>643</v>
      </c>
      <c r="Y106" s="79"/>
      <c r="Z106" s="79"/>
      <c r="AA106" s="85" t="s">
        <v>755</v>
      </c>
      <c r="AB106" s="79"/>
      <c r="AC106" s="79" t="b">
        <v>0</v>
      </c>
      <c r="AD106" s="79">
        <v>1</v>
      </c>
      <c r="AE106" s="85" t="s">
        <v>775</v>
      </c>
      <c r="AF106" s="79" t="b">
        <v>1</v>
      </c>
      <c r="AG106" s="79" t="s">
        <v>788</v>
      </c>
      <c r="AH106" s="79"/>
      <c r="AI106" s="85" t="s">
        <v>800</v>
      </c>
      <c r="AJ106" s="79" t="b">
        <v>0</v>
      </c>
      <c r="AK106" s="79">
        <v>0</v>
      </c>
      <c r="AL106" s="85" t="s">
        <v>775</v>
      </c>
      <c r="AM106" s="79" t="s">
        <v>806</v>
      </c>
      <c r="AN106" s="79" t="b">
        <v>0</v>
      </c>
      <c r="AO106" s="85" t="s">
        <v>755</v>
      </c>
      <c r="AP106" s="79" t="s">
        <v>176</v>
      </c>
      <c r="AQ106" s="79">
        <v>0</v>
      </c>
      <c r="AR106" s="79">
        <v>0</v>
      </c>
      <c r="AS106" s="79"/>
      <c r="AT106" s="79"/>
      <c r="AU106" s="79"/>
      <c r="AV106" s="79"/>
      <c r="AW106" s="79"/>
      <c r="AX106" s="79"/>
      <c r="AY106" s="79"/>
      <c r="AZ106" s="79"/>
      <c r="BA106">
        <v>10</v>
      </c>
      <c r="BB106" s="78" t="str">
        <f>REPLACE(INDEX(GroupVertices[Group],MATCH(Edges24[[#This Row],[Vertex 1]],GroupVertices[Vertex],0)),1,1,"")</f>
        <v>1</v>
      </c>
      <c r="BC106" s="78" t="str">
        <f>REPLACE(INDEX(GroupVertices[Group],MATCH(Edges24[[#This Row],[Vertex 2]],GroupVertices[Vertex],0)),1,1,"")</f>
        <v>1</v>
      </c>
      <c r="BD106" s="48">
        <v>2</v>
      </c>
      <c r="BE106" s="49">
        <v>5.555555555555555</v>
      </c>
      <c r="BF106" s="48">
        <v>0</v>
      </c>
      <c r="BG106" s="49">
        <v>0</v>
      </c>
      <c r="BH106" s="48">
        <v>0</v>
      </c>
      <c r="BI106" s="49">
        <v>0</v>
      </c>
      <c r="BJ106" s="48">
        <v>34</v>
      </c>
      <c r="BK106" s="49">
        <v>94.44444444444444</v>
      </c>
      <c r="BL106" s="48">
        <v>36</v>
      </c>
    </row>
    <row r="107" spans="1:64" ht="15">
      <c r="A107" s="64" t="s">
        <v>232</v>
      </c>
      <c r="B107" s="64" t="s">
        <v>232</v>
      </c>
      <c r="C107" s="65"/>
      <c r="D107" s="66"/>
      <c r="E107" s="67"/>
      <c r="F107" s="68"/>
      <c r="G107" s="65"/>
      <c r="H107" s="69"/>
      <c r="I107" s="70"/>
      <c r="J107" s="70"/>
      <c r="K107" s="34" t="s">
        <v>65</v>
      </c>
      <c r="L107" s="77">
        <v>206</v>
      </c>
      <c r="M107" s="77"/>
      <c r="N107" s="72"/>
      <c r="O107" s="79" t="s">
        <v>176</v>
      </c>
      <c r="P107" s="81">
        <v>43480.93087962963</v>
      </c>
      <c r="Q107" s="79" t="s">
        <v>404</v>
      </c>
      <c r="R107" s="83" t="s">
        <v>449</v>
      </c>
      <c r="S107" s="79" t="s">
        <v>456</v>
      </c>
      <c r="T107" s="79" t="s">
        <v>467</v>
      </c>
      <c r="U107" s="79"/>
      <c r="V107" s="83" t="s">
        <v>531</v>
      </c>
      <c r="W107" s="81">
        <v>43480.93087962963</v>
      </c>
      <c r="X107" s="83" t="s">
        <v>644</v>
      </c>
      <c r="Y107" s="79"/>
      <c r="Z107" s="79"/>
      <c r="AA107" s="85" t="s">
        <v>756</v>
      </c>
      <c r="AB107" s="79"/>
      <c r="AC107" s="79" t="b">
        <v>0</v>
      </c>
      <c r="AD107" s="79">
        <v>1</v>
      </c>
      <c r="AE107" s="85" t="s">
        <v>775</v>
      </c>
      <c r="AF107" s="79" t="b">
        <v>1</v>
      </c>
      <c r="AG107" s="79" t="s">
        <v>788</v>
      </c>
      <c r="AH107" s="79"/>
      <c r="AI107" s="85" t="s">
        <v>664</v>
      </c>
      <c r="AJ107" s="79" t="b">
        <v>0</v>
      </c>
      <c r="AK107" s="79">
        <v>0</v>
      </c>
      <c r="AL107" s="85" t="s">
        <v>775</v>
      </c>
      <c r="AM107" s="79" t="s">
        <v>804</v>
      </c>
      <c r="AN107" s="79" t="b">
        <v>0</v>
      </c>
      <c r="AO107" s="85" t="s">
        <v>756</v>
      </c>
      <c r="AP107" s="79" t="s">
        <v>176</v>
      </c>
      <c r="AQ107" s="79">
        <v>0</v>
      </c>
      <c r="AR107" s="79">
        <v>0</v>
      </c>
      <c r="AS107" s="79"/>
      <c r="AT107" s="79"/>
      <c r="AU107" s="79"/>
      <c r="AV107" s="79"/>
      <c r="AW107" s="79"/>
      <c r="AX107" s="79"/>
      <c r="AY107" s="79"/>
      <c r="AZ107" s="79"/>
      <c r="BA107">
        <v>10</v>
      </c>
      <c r="BB107" s="78" t="str">
        <f>REPLACE(INDEX(GroupVertices[Group],MATCH(Edges24[[#This Row],[Vertex 1]],GroupVertices[Vertex],0)),1,1,"")</f>
        <v>1</v>
      </c>
      <c r="BC107" s="78" t="str">
        <f>REPLACE(INDEX(GroupVertices[Group],MATCH(Edges24[[#This Row],[Vertex 2]],GroupVertices[Vertex],0)),1,1,"")</f>
        <v>1</v>
      </c>
      <c r="BD107" s="48">
        <v>2</v>
      </c>
      <c r="BE107" s="49">
        <v>20</v>
      </c>
      <c r="BF107" s="48">
        <v>0</v>
      </c>
      <c r="BG107" s="49">
        <v>0</v>
      </c>
      <c r="BH107" s="48">
        <v>0</v>
      </c>
      <c r="BI107" s="49">
        <v>0</v>
      </c>
      <c r="BJ107" s="48">
        <v>8</v>
      </c>
      <c r="BK107" s="49">
        <v>80</v>
      </c>
      <c r="BL107" s="48">
        <v>10</v>
      </c>
    </row>
    <row r="108" spans="1:64" ht="15">
      <c r="A108" s="64" t="s">
        <v>232</v>
      </c>
      <c r="B108" s="64" t="s">
        <v>232</v>
      </c>
      <c r="C108" s="65"/>
      <c r="D108" s="66"/>
      <c r="E108" s="67"/>
      <c r="F108" s="68"/>
      <c r="G108" s="65"/>
      <c r="H108" s="69"/>
      <c r="I108" s="70"/>
      <c r="J108" s="70"/>
      <c r="K108" s="34" t="s">
        <v>65</v>
      </c>
      <c r="L108" s="77">
        <v>207</v>
      </c>
      <c r="M108" s="77"/>
      <c r="N108" s="72"/>
      <c r="O108" s="79" t="s">
        <v>176</v>
      </c>
      <c r="P108" s="81">
        <v>43483.58045138889</v>
      </c>
      <c r="Q108" s="79" t="s">
        <v>405</v>
      </c>
      <c r="R108" s="83" t="s">
        <v>450</v>
      </c>
      <c r="S108" s="79" t="s">
        <v>456</v>
      </c>
      <c r="T108" s="79"/>
      <c r="U108" s="79"/>
      <c r="V108" s="83" t="s">
        <v>531</v>
      </c>
      <c r="W108" s="81">
        <v>43483.58045138889</v>
      </c>
      <c r="X108" s="83" t="s">
        <v>645</v>
      </c>
      <c r="Y108" s="79"/>
      <c r="Z108" s="79"/>
      <c r="AA108" s="85" t="s">
        <v>757</v>
      </c>
      <c r="AB108" s="79"/>
      <c r="AC108" s="79" t="b">
        <v>0</v>
      </c>
      <c r="AD108" s="79">
        <v>0</v>
      </c>
      <c r="AE108" s="85" t="s">
        <v>775</v>
      </c>
      <c r="AF108" s="79" t="b">
        <v>0</v>
      </c>
      <c r="AG108" s="79" t="s">
        <v>788</v>
      </c>
      <c r="AH108" s="79"/>
      <c r="AI108" s="85" t="s">
        <v>775</v>
      </c>
      <c r="AJ108" s="79" t="b">
        <v>0</v>
      </c>
      <c r="AK108" s="79">
        <v>0</v>
      </c>
      <c r="AL108" s="85" t="s">
        <v>775</v>
      </c>
      <c r="AM108" s="79" t="s">
        <v>806</v>
      </c>
      <c r="AN108" s="79" t="b">
        <v>1</v>
      </c>
      <c r="AO108" s="85" t="s">
        <v>757</v>
      </c>
      <c r="AP108" s="79" t="s">
        <v>176</v>
      </c>
      <c r="AQ108" s="79">
        <v>0</v>
      </c>
      <c r="AR108" s="79">
        <v>0</v>
      </c>
      <c r="AS108" s="79"/>
      <c r="AT108" s="79"/>
      <c r="AU108" s="79"/>
      <c r="AV108" s="79"/>
      <c r="AW108" s="79"/>
      <c r="AX108" s="79"/>
      <c r="AY108" s="79"/>
      <c r="AZ108" s="79"/>
      <c r="BA108">
        <v>10</v>
      </c>
      <c r="BB108" s="78" t="str">
        <f>REPLACE(INDEX(GroupVertices[Group],MATCH(Edges24[[#This Row],[Vertex 1]],GroupVertices[Vertex],0)),1,1,"")</f>
        <v>1</v>
      </c>
      <c r="BC108" s="78" t="str">
        <f>REPLACE(INDEX(GroupVertices[Group],MATCH(Edges24[[#This Row],[Vertex 2]],GroupVertices[Vertex],0)),1,1,"")</f>
        <v>1</v>
      </c>
      <c r="BD108" s="48">
        <v>0</v>
      </c>
      <c r="BE108" s="49">
        <v>0</v>
      </c>
      <c r="BF108" s="48">
        <v>2</v>
      </c>
      <c r="BG108" s="49">
        <v>10</v>
      </c>
      <c r="BH108" s="48">
        <v>0</v>
      </c>
      <c r="BI108" s="49">
        <v>0</v>
      </c>
      <c r="BJ108" s="48">
        <v>18</v>
      </c>
      <c r="BK108" s="49">
        <v>90</v>
      </c>
      <c r="BL108" s="48">
        <v>20</v>
      </c>
    </row>
    <row r="109" spans="1:64" ht="15">
      <c r="A109" s="64" t="s">
        <v>232</v>
      </c>
      <c r="B109" s="64" t="s">
        <v>232</v>
      </c>
      <c r="C109" s="65"/>
      <c r="D109" s="66"/>
      <c r="E109" s="67"/>
      <c r="F109" s="68"/>
      <c r="G109" s="65"/>
      <c r="H109" s="69"/>
      <c r="I109" s="70"/>
      <c r="J109" s="70"/>
      <c r="K109" s="34" t="s">
        <v>65</v>
      </c>
      <c r="L109" s="77">
        <v>208</v>
      </c>
      <c r="M109" s="77"/>
      <c r="N109" s="72"/>
      <c r="O109" s="79" t="s">
        <v>176</v>
      </c>
      <c r="P109" s="81">
        <v>43483.83091435185</v>
      </c>
      <c r="Q109" s="79" t="s">
        <v>406</v>
      </c>
      <c r="R109" s="83" t="s">
        <v>451</v>
      </c>
      <c r="S109" s="79" t="s">
        <v>456</v>
      </c>
      <c r="T109" s="79"/>
      <c r="U109" s="79"/>
      <c r="V109" s="83" t="s">
        <v>531</v>
      </c>
      <c r="W109" s="81">
        <v>43483.83091435185</v>
      </c>
      <c r="X109" s="83" t="s">
        <v>646</v>
      </c>
      <c r="Y109" s="79"/>
      <c r="Z109" s="79"/>
      <c r="AA109" s="85" t="s">
        <v>758</v>
      </c>
      <c r="AB109" s="79"/>
      <c r="AC109" s="79" t="b">
        <v>0</v>
      </c>
      <c r="AD109" s="79">
        <v>0</v>
      </c>
      <c r="AE109" s="85" t="s">
        <v>775</v>
      </c>
      <c r="AF109" s="79" t="b">
        <v>0</v>
      </c>
      <c r="AG109" s="79" t="s">
        <v>788</v>
      </c>
      <c r="AH109" s="79"/>
      <c r="AI109" s="85" t="s">
        <v>775</v>
      </c>
      <c r="AJ109" s="79" t="b">
        <v>0</v>
      </c>
      <c r="AK109" s="79">
        <v>0</v>
      </c>
      <c r="AL109" s="85" t="s">
        <v>775</v>
      </c>
      <c r="AM109" s="79" t="s">
        <v>806</v>
      </c>
      <c r="AN109" s="79" t="b">
        <v>1</v>
      </c>
      <c r="AO109" s="85" t="s">
        <v>758</v>
      </c>
      <c r="AP109" s="79" t="s">
        <v>176</v>
      </c>
      <c r="AQ109" s="79">
        <v>0</v>
      </c>
      <c r="AR109" s="79">
        <v>0</v>
      </c>
      <c r="AS109" s="79"/>
      <c r="AT109" s="79"/>
      <c r="AU109" s="79"/>
      <c r="AV109" s="79"/>
      <c r="AW109" s="79"/>
      <c r="AX109" s="79"/>
      <c r="AY109" s="79"/>
      <c r="AZ109" s="79"/>
      <c r="BA109">
        <v>10</v>
      </c>
      <c r="BB109" s="78" t="str">
        <f>REPLACE(INDEX(GroupVertices[Group],MATCH(Edges24[[#This Row],[Vertex 1]],GroupVertices[Vertex],0)),1,1,"")</f>
        <v>1</v>
      </c>
      <c r="BC109" s="78" t="str">
        <f>REPLACE(INDEX(GroupVertices[Group],MATCH(Edges24[[#This Row],[Vertex 2]],GroupVertices[Vertex],0)),1,1,"")</f>
        <v>1</v>
      </c>
      <c r="BD109" s="48">
        <v>1</v>
      </c>
      <c r="BE109" s="49">
        <v>5</v>
      </c>
      <c r="BF109" s="48">
        <v>0</v>
      </c>
      <c r="BG109" s="49">
        <v>0</v>
      </c>
      <c r="BH109" s="48">
        <v>0</v>
      </c>
      <c r="BI109" s="49">
        <v>0</v>
      </c>
      <c r="BJ109" s="48">
        <v>19</v>
      </c>
      <c r="BK109" s="49">
        <v>95</v>
      </c>
      <c r="BL109" s="48">
        <v>20</v>
      </c>
    </row>
    <row r="110" spans="1:64" ht="15">
      <c r="A110" s="64" t="s">
        <v>232</v>
      </c>
      <c r="B110" s="64" t="s">
        <v>241</v>
      </c>
      <c r="C110" s="65"/>
      <c r="D110" s="66"/>
      <c r="E110" s="67"/>
      <c r="F110" s="68"/>
      <c r="G110" s="65"/>
      <c r="H110" s="69"/>
      <c r="I110" s="70"/>
      <c r="J110" s="70"/>
      <c r="K110" s="34" t="s">
        <v>65</v>
      </c>
      <c r="L110" s="77">
        <v>209</v>
      </c>
      <c r="M110" s="77"/>
      <c r="N110" s="72"/>
      <c r="O110" s="79" t="s">
        <v>305</v>
      </c>
      <c r="P110" s="81">
        <v>43487.602847222224</v>
      </c>
      <c r="Q110" s="79" t="s">
        <v>323</v>
      </c>
      <c r="R110" s="79"/>
      <c r="S110" s="79"/>
      <c r="T110" s="79" t="s">
        <v>467</v>
      </c>
      <c r="U110" s="79"/>
      <c r="V110" s="83" t="s">
        <v>531</v>
      </c>
      <c r="W110" s="81">
        <v>43487.602847222224</v>
      </c>
      <c r="X110" s="83" t="s">
        <v>647</v>
      </c>
      <c r="Y110" s="79"/>
      <c r="Z110" s="79"/>
      <c r="AA110" s="85" t="s">
        <v>759</v>
      </c>
      <c r="AB110" s="79"/>
      <c r="AC110" s="79" t="b">
        <v>0</v>
      </c>
      <c r="AD110" s="79">
        <v>0</v>
      </c>
      <c r="AE110" s="85" t="s">
        <v>775</v>
      </c>
      <c r="AF110" s="79" t="b">
        <v>1</v>
      </c>
      <c r="AG110" s="79" t="s">
        <v>788</v>
      </c>
      <c r="AH110" s="79"/>
      <c r="AI110" s="85" t="s">
        <v>790</v>
      </c>
      <c r="AJ110" s="79" t="b">
        <v>0</v>
      </c>
      <c r="AK110" s="79">
        <v>6</v>
      </c>
      <c r="AL110" s="85" t="s">
        <v>670</v>
      </c>
      <c r="AM110" s="79" t="s">
        <v>806</v>
      </c>
      <c r="AN110" s="79" t="b">
        <v>0</v>
      </c>
      <c r="AO110" s="85" t="s">
        <v>670</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1</v>
      </c>
      <c r="BC110" s="78" t="str">
        <f>REPLACE(INDEX(GroupVertices[Group],MATCH(Edges24[[#This Row],[Vertex 2]],GroupVertices[Vertex],0)),1,1,"")</f>
        <v>2</v>
      </c>
      <c r="BD110" s="48"/>
      <c r="BE110" s="49"/>
      <c r="BF110" s="48"/>
      <c r="BG110" s="49"/>
      <c r="BH110" s="48"/>
      <c r="BI110" s="49"/>
      <c r="BJ110" s="48"/>
      <c r="BK110" s="49"/>
      <c r="BL110" s="48"/>
    </row>
    <row r="111" spans="1:64" ht="15">
      <c r="A111" s="64" t="s">
        <v>240</v>
      </c>
      <c r="B111" s="64" t="s">
        <v>232</v>
      </c>
      <c r="C111" s="65"/>
      <c r="D111" s="66"/>
      <c r="E111" s="67"/>
      <c r="F111" s="68"/>
      <c r="G111" s="65"/>
      <c r="H111" s="69"/>
      <c r="I111" s="70"/>
      <c r="J111" s="70"/>
      <c r="K111" s="34" t="s">
        <v>66</v>
      </c>
      <c r="L111" s="77">
        <v>213</v>
      </c>
      <c r="M111" s="77"/>
      <c r="N111" s="72"/>
      <c r="O111" s="79" t="s">
        <v>305</v>
      </c>
      <c r="P111" s="81">
        <v>43479.808530092596</v>
      </c>
      <c r="Q111" s="79" t="s">
        <v>400</v>
      </c>
      <c r="R111" s="79"/>
      <c r="S111" s="79"/>
      <c r="T111" s="79" t="s">
        <v>495</v>
      </c>
      <c r="U111" s="79"/>
      <c r="V111" s="83" t="s">
        <v>537</v>
      </c>
      <c r="W111" s="81">
        <v>43479.808530092596</v>
      </c>
      <c r="X111" s="83" t="s">
        <v>648</v>
      </c>
      <c r="Y111" s="79"/>
      <c r="Z111" s="79"/>
      <c r="AA111" s="85" t="s">
        <v>760</v>
      </c>
      <c r="AB111" s="79"/>
      <c r="AC111" s="79" t="b">
        <v>0</v>
      </c>
      <c r="AD111" s="79">
        <v>0</v>
      </c>
      <c r="AE111" s="85" t="s">
        <v>775</v>
      </c>
      <c r="AF111" s="79" t="b">
        <v>0</v>
      </c>
      <c r="AG111" s="79" t="s">
        <v>788</v>
      </c>
      <c r="AH111" s="79"/>
      <c r="AI111" s="85" t="s">
        <v>775</v>
      </c>
      <c r="AJ111" s="79" t="b">
        <v>0</v>
      </c>
      <c r="AK111" s="79">
        <v>0</v>
      </c>
      <c r="AL111" s="85" t="s">
        <v>746</v>
      </c>
      <c r="AM111" s="79" t="s">
        <v>805</v>
      </c>
      <c r="AN111" s="79" t="b">
        <v>0</v>
      </c>
      <c r="AO111" s="85" t="s">
        <v>746</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2</v>
      </c>
      <c r="BC111" s="78" t="str">
        <f>REPLACE(INDEX(GroupVertices[Group],MATCH(Edges24[[#This Row],[Vertex 2]],GroupVertices[Vertex],0)),1,1,"")</f>
        <v>1</v>
      </c>
      <c r="BD111" s="48"/>
      <c r="BE111" s="49"/>
      <c r="BF111" s="48"/>
      <c r="BG111" s="49"/>
      <c r="BH111" s="48"/>
      <c r="BI111" s="49"/>
      <c r="BJ111" s="48"/>
      <c r="BK111" s="49"/>
      <c r="BL111" s="48"/>
    </row>
    <row r="112" spans="1:64" ht="15">
      <c r="A112" s="64" t="s">
        <v>241</v>
      </c>
      <c r="B112" s="64" t="s">
        <v>249</v>
      </c>
      <c r="C112" s="65"/>
      <c r="D112" s="66"/>
      <c r="E112" s="67"/>
      <c r="F112" s="68"/>
      <c r="G112" s="65"/>
      <c r="H112" s="69"/>
      <c r="I112" s="70"/>
      <c r="J112" s="70"/>
      <c r="K112" s="34" t="s">
        <v>65</v>
      </c>
      <c r="L112" s="77">
        <v>215</v>
      </c>
      <c r="M112" s="77"/>
      <c r="N112" s="72"/>
      <c r="O112" s="79" t="s">
        <v>305</v>
      </c>
      <c r="P112" s="81">
        <v>43486.73658564815</v>
      </c>
      <c r="Q112" s="79" t="s">
        <v>323</v>
      </c>
      <c r="R112" s="79"/>
      <c r="S112" s="79"/>
      <c r="T112" s="79" t="s">
        <v>467</v>
      </c>
      <c r="U112" s="79"/>
      <c r="V112" s="83" t="s">
        <v>538</v>
      </c>
      <c r="W112" s="81">
        <v>43486.73658564815</v>
      </c>
      <c r="X112" s="83" t="s">
        <v>649</v>
      </c>
      <c r="Y112" s="79"/>
      <c r="Z112" s="79"/>
      <c r="AA112" s="85" t="s">
        <v>761</v>
      </c>
      <c r="AB112" s="79"/>
      <c r="AC112" s="79" t="b">
        <v>0</v>
      </c>
      <c r="AD112" s="79">
        <v>0</v>
      </c>
      <c r="AE112" s="85" t="s">
        <v>775</v>
      </c>
      <c r="AF112" s="79" t="b">
        <v>1</v>
      </c>
      <c r="AG112" s="79" t="s">
        <v>788</v>
      </c>
      <c r="AH112" s="79"/>
      <c r="AI112" s="85" t="s">
        <v>790</v>
      </c>
      <c r="AJ112" s="79" t="b">
        <v>0</v>
      </c>
      <c r="AK112" s="79">
        <v>4</v>
      </c>
      <c r="AL112" s="85" t="s">
        <v>670</v>
      </c>
      <c r="AM112" s="79" t="s">
        <v>804</v>
      </c>
      <c r="AN112" s="79" t="b">
        <v>0</v>
      </c>
      <c r="AO112" s="85" t="s">
        <v>670</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2</v>
      </c>
      <c r="BC112" s="78" t="str">
        <f>REPLACE(INDEX(GroupVertices[Group],MATCH(Edges24[[#This Row],[Vertex 2]],GroupVertices[Vertex],0)),1,1,"")</f>
        <v>2</v>
      </c>
      <c r="BD112" s="48"/>
      <c r="BE112" s="49"/>
      <c r="BF112" s="48"/>
      <c r="BG112" s="49"/>
      <c r="BH112" s="48"/>
      <c r="BI112" s="49"/>
      <c r="BJ112" s="48"/>
      <c r="BK112" s="49"/>
      <c r="BL112" s="48"/>
    </row>
    <row r="113" spans="1:64" ht="15">
      <c r="A113" s="64" t="s">
        <v>240</v>
      </c>
      <c r="B113" s="64" t="s">
        <v>241</v>
      </c>
      <c r="C113" s="65"/>
      <c r="D113" s="66"/>
      <c r="E113" s="67"/>
      <c r="F113" s="68"/>
      <c r="G113" s="65"/>
      <c r="H113" s="69"/>
      <c r="I113" s="70"/>
      <c r="J113" s="70"/>
      <c r="K113" s="34" t="s">
        <v>65</v>
      </c>
      <c r="L113" s="77">
        <v>220</v>
      </c>
      <c r="M113" s="77"/>
      <c r="N113" s="72"/>
      <c r="O113" s="79" t="s">
        <v>305</v>
      </c>
      <c r="P113" s="81">
        <v>43487.66523148148</v>
      </c>
      <c r="Q113" s="79" t="s">
        <v>323</v>
      </c>
      <c r="R113" s="79"/>
      <c r="S113" s="79"/>
      <c r="T113" s="79" t="s">
        <v>467</v>
      </c>
      <c r="U113" s="79"/>
      <c r="V113" s="83" t="s">
        <v>537</v>
      </c>
      <c r="W113" s="81">
        <v>43487.66523148148</v>
      </c>
      <c r="X113" s="83" t="s">
        <v>650</v>
      </c>
      <c r="Y113" s="79"/>
      <c r="Z113" s="79"/>
      <c r="AA113" s="85" t="s">
        <v>762</v>
      </c>
      <c r="AB113" s="79"/>
      <c r="AC113" s="79" t="b">
        <v>0</v>
      </c>
      <c r="AD113" s="79">
        <v>0</v>
      </c>
      <c r="AE113" s="85" t="s">
        <v>775</v>
      </c>
      <c r="AF113" s="79" t="b">
        <v>1</v>
      </c>
      <c r="AG113" s="79" t="s">
        <v>788</v>
      </c>
      <c r="AH113" s="79"/>
      <c r="AI113" s="85" t="s">
        <v>790</v>
      </c>
      <c r="AJ113" s="79" t="b">
        <v>0</v>
      </c>
      <c r="AK113" s="79">
        <v>6</v>
      </c>
      <c r="AL113" s="85" t="s">
        <v>670</v>
      </c>
      <c r="AM113" s="79" t="s">
        <v>812</v>
      </c>
      <c r="AN113" s="79" t="b">
        <v>0</v>
      </c>
      <c r="AO113" s="85" t="s">
        <v>670</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2</v>
      </c>
      <c r="BC113" s="78" t="str">
        <f>REPLACE(INDEX(GroupVertices[Group],MATCH(Edges24[[#This Row],[Vertex 2]],GroupVertices[Vertex],0)),1,1,"")</f>
        <v>2</v>
      </c>
      <c r="BD113" s="48"/>
      <c r="BE113" s="49"/>
      <c r="BF113" s="48"/>
      <c r="BG113" s="49"/>
      <c r="BH113" s="48"/>
      <c r="BI113" s="49"/>
      <c r="BJ113" s="48"/>
      <c r="BK113" s="49"/>
      <c r="BL113" s="48"/>
    </row>
    <row r="114" spans="1:64" ht="15">
      <c r="A114" s="64" t="s">
        <v>242</v>
      </c>
      <c r="B114" s="64" t="s">
        <v>242</v>
      </c>
      <c r="C114" s="65"/>
      <c r="D114" s="66"/>
      <c r="E114" s="67"/>
      <c r="F114" s="68"/>
      <c r="G114" s="65"/>
      <c r="H114" s="69"/>
      <c r="I114" s="70"/>
      <c r="J114" s="70"/>
      <c r="K114" s="34" t="s">
        <v>65</v>
      </c>
      <c r="L114" s="77">
        <v>228</v>
      </c>
      <c r="M114" s="77"/>
      <c r="N114" s="72"/>
      <c r="O114" s="79" t="s">
        <v>176</v>
      </c>
      <c r="P114" s="81">
        <v>43487.865266203706</v>
      </c>
      <c r="Q114" s="79" t="s">
        <v>407</v>
      </c>
      <c r="R114" s="83" t="s">
        <v>452</v>
      </c>
      <c r="S114" s="79" t="s">
        <v>462</v>
      </c>
      <c r="T114" s="79"/>
      <c r="U114" s="79"/>
      <c r="V114" s="83" t="s">
        <v>539</v>
      </c>
      <c r="W114" s="81">
        <v>43487.865266203706</v>
      </c>
      <c r="X114" s="83" t="s">
        <v>651</v>
      </c>
      <c r="Y114" s="79"/>
      <c r="Z114" s="79"/>
      <c r="AA114" s="85" t="s">
        <v>763</v>
      </c>
      <c r="AB114" s="79"/>
      <c r="AC114" s="79" t="b">
        <v>0</v>
      </c>
      <c r="AD114" s="79">
        <v>0</v>
      </c>
      <c r="AE114" s="85" t="s">
        <v>775</v>
      </c>
      <c r="AF114" s="79" t="b">
        <v>0</v>
      </c>
      <c r="AG114" s="79" t="s">
        <v>788</v>
      </c>
      <c r="AH114" s="79"/>
      <c r="AI114" s="85" t="s">
        <v>775</v>
      </c>
      <c r="AJ114" s="79" t="b">
        <v>0</v>
      </c>
      <c r="AK114" s="79">
        <v>0</v>
      </c>
      <c r="AL114" s="85" t="s">
        <v>775</v>
      </c>
      <c r="AM114" s="79" t="s">
        <v>802</v>
      </c>
      <c r="AN114" s="79" t="b">
        <v>0</v>
      </c>
      <c r="AO114" s="85" t="s">
        <v>763</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5</v>
      </c>
      <c r="BC114" s="78" t="str">
        <f>REPLACE(INDEX(GroupVertices[Group],MATCH(Edges24[[#This Row],[Vertex 2]],GroupVertices[Vertex],0)),1,1,"")</f>
        <v>5</v>
      </c>
      <c r="BD114" s="48">
        <v>2</v>
      </c>
      <c r="BE114" s="49">
        <v>16.666666666666668</v>
      </c>
      <c r="BF114" s="48">
        <v>0</v>
      </c>
      <c r="BG114" s="49">
        <v>0</v>
      </c>
      <c r="BH114" s="48">
        <v>0</v>
      </c>
      <c r="BI114" s="49">
        <v>0</v>
      </c>
      <c r="BJ114" s="48">
        <v>10</v>
      </c>
      <c r="BK114" s="49">
        <v>83.33333333333333</v>
      </c>
      <c r="BL114" s="48">
        <v>12</v>
      </c>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4"/>
    <dataValidation allowBlank="1" showInputMessage="1" showErrorMessage="1" promptTitle="Vertex 2 Name" prompt="Enter the name of the edge's second vertex." sqref="B3:B114"/>
    <dataValidation allowBlank="1" showInputMessage="1" showErrorMessage="1" promptTitle="Vertex 1 Name" prompt="Enter the name of the edge's first vertex." sqref="A3:A1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4"/>
    <dataValidation allowBlank="1" showInputMessage="1" promptTitle="Edge Width" prompt="Enter an optional edge width between 1 and 10." errorTitle="Invalid Edge Width" error="The optional edge width must be a whole number between 1 and 10." sqref="D3:D114"/>
    <dataValidation allowBlank="1" showInputMessage="1" promptTitle="Edge Color" prompt="To select an optional edge color, right-click and select Select Color on the right-click menu." sqref="C3:C1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4"/>
    <dataValidation allowBlank="1" showErrorMessage="1" sqref="N2:N1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4"/>
  </dataValidations>
  <hyperlinks>
    <hyperlink ref="R3" r:id="rId1" display="https://paymentweek.com/2019-1-10-intelligent-customer-feedback-retailers-via-new-gk-software-trurating-partnership/?utm_source=dlvr.it&amp;utm_medium=twitter"/>
    <hyperlink ref="R4" r:id="rId2" display="https://www.thepaypers.com/ecommerce/gk-software-trurating-team-up-for-intelligent-customer-feedback-for-retailers/776809-25?utm_source=dlvr.it&amp;utm_medium=twitter"/>
    <hyperlink ref="R5" r:id="rId3" display="https://www.destinationcrm.com/Articles/ReadArticle.aspx?ArticleID=129358"/>
    <hyperlink ref="R7" r:id="rId4" display="https://twitter.com/i/web/status/1084871269554810881"/>
    <hyperlink ref="R15" r:id="rId5" display="https://twitter.com/i/web/status/1085298358002962432"/>
    <hyperlink ref="R16" r:id="rId6" display="https://twitter.com/i/web/status/1085534294318161920"/>
    <hyperlink ref="R17" r:id="rId7" display="https://twitter.com/TruRating/status/1086261219466588160"/>
    <hyperlink ref="R21" r:id="rId8" display="https://twitter.com/SmarterRetail/status/1086352009836544001"/>
    <hyperlink ref="R22" r:id="rId9" display="https://twitter.com/i/web/status/1087408062502260737"/>
    <hyperlink ref="R24" r:id="rId10" display="https://twitter.com/i/web/status/1087399399691558914"/>
    <hyperlink ref="R26" r:id="rId11" display="https://paymentweek.com/2019-1-10-intelligent-customer-feedback-retailers-via-new-gk-software-trurating-partnership/"/>
    <hyperlink ref="R29" r:id="rId12" display="https://paymentweek.com/2019-1-10-intelligent-customer-feedback-retailers-via-new-gk-software-trurating-partnership/"/>
    <hyperlink ref="R31" r:id="rId13" display="https://paymentweek.com/2019-1-10-intelligent-customer-feedback-retailers-via-new-gk-software-trurating-partnership/"/>
    <hyperlink ref="R34" r:id="rId14" display="https://twitter.com/i/web/status/1084830934828933120"/>
    <hyperlink ref="R35" r:id="rId15" display="https://twitter.com/i/web/status/1084844225789800449"/>
    <hyperlink ref="R40" r:id="rId16" display="https://twitter.com/i/web/status/1084829483993952256"/>
    <hyperlink ref="R47" r:id="rId17" display="https://gems.trurating.com/2019/01/15/nrf-2019-5-key-takeaways-so-far/?utm_source=Social&amp;utm_medium=TW&amp;utm_campaign=NRF%20Blog%20Post"/>
    <hyperlink ref="R53" r:id="rId18" display="https://twitter.com/ricardo_belmar/status/1085180141431607298"/>
    <hyperlink ref="R54" r:id="rId19" display="https://twitter.com/jknowles_bjss/status/1085210147696402432"/>
    <hyperlink ref="R55" r:id="rId20" display="https://twitter.com/jonerp/status/1085223337364779009"/>
    <hyperlink ref="R58" r:id="rId21" display="https://www.youtube.com/watch?v=r0fBuRJGwrA"/>
    <hyperlink ref="R64" r:id="rId22" display="https://twitter.com/i/web/status/1085243803978682368"/>
    <hyperlink ref="R65" r:id="rId23" display="https://twitter.com/femalequotient/status/1085243702274998272"/>
    <hyperlink ref="R67" r:id="rId24" display="https://twitter.com/i/web/status/1084516751730229251"/>
    <hyperlink ref="R68" r:id="rId25" display="https://twitter.com/i/web/status/1085263153682939907"/>
    <hyperlink ref="R72" r:id="rId26" display="https://www.trurating.com/NRF2019"/>
    <hyperlink ref="R74" r:id="rId27" display="https://twitter.com/TruRating/status/1085658235338579973"/>
    <hyperlink ref="R75" r:id="rId28" display="https://www.forbes.com/sites/stevendennis/2019/01/10/out-on-a-limb-my-14-predictions-for-retail-in-2019/#3b6b59801f0c"/>
    <hyperlink ref="R80" r:id="rId29" display="https://twitter.com/trurating/status/1084849529373913088"/>
    <hyperlink ref="R83" r:id="rId30" display="https://twitter.com/trurating/status/1084849529373913088"/>
    <hyperlink ref="R86" r:id="rId31" display="https://twitter.com/i/web/status/1084823872044781570"/>
    <hyperlink ref="R87" r:id="rId32" display="https://twitter.com/i/web/status/1084825740531494913"/>
    <hyperlink ref="R88" r:id="rId33" display="https://twitter.com/i/web/status/1084828393890299905"/>
    <hyperlink ref="R90" r:id="rId34" display="https://twitter.com/i/web/status/1084869037497020416"/>
    <hyperlink ref="R93" r:id="rId35" display="https://twitter.com/i/web/status/1086261219466588160"/>
    <hyperlink ref="R94" r:id="rId36" display="https://twitter.com/i/web/status/1086351998709043200"/>
    <hyperlink ref="R95" r:id="rId37" display="https://twitter.com/TruRating/status/1085162499366895616"/>
    <hyperlink ref="R98" r:id="rId38" display="https://streetfightmag.com/2019/01/11/this-solution-showcases-the-future-of-collecting-customer-feedback-at-pos/"/>
    <hyperlink ref="R99" r:id="rId39" display="https://twitter.com/streetfightmag/status/1083761830789492736"/>
    <hyperlink ref="R102" r:id="rId40" display="https://twitter.com/mazzaknights/status/1084886668673536002"/>
    <hyperlink ref="R104" r:id="rId41" display="https://twitter.com/ricardo_belmar/status/1085183020368302080"/>
    <hyperlink ref="R105" r:id="rId42" display="https://twitter.com/Tiffani_Bova/status/1085209728265998337"/>
    <hyperlink ref="R106" r:id="rId43" display="https://twitter.com/TheGrok/status/1085239568163655681"/>
    <hyperlink ref="R107" r:id="rId44" display="https://twitter.com/RMHPos/status/1085298358002962432"/>
    <hyperlink ref="R108" r:id="rId45" display="https://twitter.com/i/web/status/1086260885469958144"/>
    <hyperlink ref="R109" r:id="rId46" display="https://twitter.com/i/web/status/1086351652234375170"/>
    <hyperlink ref="R114" r:id="rId47" display="https://www.google.com/url?rct=j&amp;sa=t&amp;url=https://www.prweb.com/releases/trurating_announces_partnership_with_tsys_to_provide_savvy_retailers_with_smarter_customer_insights/prweb16048134.htm&amp;ct=ga&amp;cd=CAIyGmY2MjVlNmMzMzQ0ZTliZTY6Y29tOmVuOlVT&amp;usg=AFQjCNEF38-fbWWIeKiwsEqEYVMP3NoAOQ"/>
    <hyperlink ref="U36" r:id="rId48" display="https://pbs.twimg.com/media/Dw4tyUNX0AE7Bxk.jpg"/>
    <hyperlink ref="U38" r:id="rId49" display="https://pbs.twimg.com/media/Dw4xUexU0AIirYD.jpg"/>
    <hyperlink ref="U51" r:id="rId50" display="https://pbs.twimg.com/media/Dw9Rbr6WkAA8AIo.jpg"/>
    <hyperlink ref="U52" r:id="rId51" display="https://pbs.twimg.com/media/Dw9Rbr6WkAA8AIo.jpg"/>
    <hyperlink ref="U58" r:id="rId52" display="https://pbs.twimg.com/media/DwkqS5eU0AAA1KA.jpg"/>
    <hyperlink ref="U60" r:id="rId53" display="https://pbs.twimg.com/ext_tw_video_thumb/1085177310809112577/pu/img/guuWc_Z1VmX_VTua.jpg"/>
    <hyperlink ref="U71" r:id="rId54" display="https://pbs.twimg.com/media/DxCWCq7XcAADz_c.jpg"/>
    <hyperlink ref="U72" r:id="rId55" display="https://pbs.twimg.com/media/DweaS1EWwAUQ6Z-.jpg"/>
    <hyperlink ref="U79" r:id="rId56" display="https://pbs.twimg.com/media/Dw6IkfgX0AAFRYW.jpg"/>
    <hyperlink ref="U81" r:id="rId57" display="https://pbs.twimg.com/media/Dw4o5ATUUAY5tiT.jpg"/>
    <hyperlink ref="U84" r:id="rId58" display="https://pbs.twimg.com/media/DwybYnlWwAAl7wo.jpg"/>
    <hyperlink ref="U89" r:id="rId59" display="https://pbs.twimg.com/tweet_video_thumb/Dw4bb10VsAIXQ0e.jpg"/>
    <hyperlink ref="U92" r:id="rId60" display="https://pbs.twimg.com/tweet_video_thumb/Dw-VgzRXcAMoXVR.jpg"/>
    <hyperlink ref="U100" r:id="rId61" display="https://pbs.twimg.com/tweet_video_thumb/Dwzu50iXQAAHVhw.jpg"/>
    <hyperlink ref="U101" r:id="rId62" display="https://pbs.twimg.com/media/Dw4rppOUUAAC_G4.jpg"/>
    <hyperlink ref="V3" r:id="rId63" display="http://pbs.twimg.com/profile_images/2995195932/06d6ffaa218d344678ffe3df160ed42f_normal.png"/>
    <hyperlink ref="V4" r:id="rId64" display="http://pbs.twimg.com/profile_images/915514863559966720/d0L1gMRJ_normal.jpg"/>
    <hyperlink ref="V5" r:id="rId65" display="http://pbs.twimg.com/profile_images/806914304561684480/e4EvbujK_normal.jpg"/>
    <hyperlink ref="V6" r:id="rId66" display="http://pbs.twimg.com/profile_images/1013074160594161664/HsKabffQ_normal.jpg"/>
    <hyperlink ref="V7" r:id="rId67" display="http://pbs.twimg.com/profile_images/983841192566669317/uMY7jTWU_normal.jpg"/>
    <hyperlink ref="V8" r:id="rId68" display="http://pbs.twimg.com/profile_images/1068156781476630528/pqUSEn55_normal.jpg"/>
    <hyperlink ref="V9" r:id="rId69" display="http://pbs.twimg.com/profile_images/702957825471807489/9CePV0fJ_normal.png"/>
    <hyperlink ref="V10" r:id="rId70" display="http://pbs.twimg.com/profile_images/727970024263159809/Gu5q6a9G_normal.jpg"/>
    <hyperlink ref="V11" r:id="rId71" display="http://pbs.twimg.com/profile_images/3034310687/56427608f2b0b089c98c5aac2627cac0_normal.jpeg"/>
    <hyperlink ref="V12" r:id="rId72" display="http://pbs.twimg.com/profile_images/3034310687/56427608f2b0b089c98c5aac2627cac0_normal.jpeg"/>
    <hyperlink ref="V13" r:id="rId73" display="http://pbs.twimg.com/profile_images/3034310687/56427608f2b0b089c98c5aac2627cac0_normal.jpeg"/>
    <hyperlink ref="V14" r:id="rId74" display="http://pbs.twimg.com/profile_images/660759706554748928/oljnXKAM_normal.jpg"/>
    <hyperlink ref="V15" r:id="rId75" display="http://pbs.twimg.com/profile_images/740627963557744640/Ac0eZ0jS_normal.jpg"/>
    <hyperlink ref="V16" r:id="rId76" display="http://pbs.twimg.com/profile_images/277782730/jem1_normal.jpg"/>
    <hyperlink ref="V17" r:id="rId77" display="http://pbs.twimg.com/profile_images/521694758696009729/mD8iRcEp_normal.jpeg"/>
    <hyperlink ref="V18" r:id="rId78" display="http://pbs.twimg.com/profile_images/1044972582011916288/YLmBv_N5_normal.jpg"/>
    <hyperlink ref="V19" r:id="rId79" display="http://pbs.twimg.com/profile_images/1044972582011916288/YLmBv_N5_normal.jpg"/>
    <hyperlink ref="V20" r:id="rId80" display="http://pbs.twimg.com/profile_images/956747498516721670/XSoGIQz4_normal.jpg"/>
    <hyperlink ref="V21" r:id="rId81" display="http://pbs.twimg.com/profile_images/758057972429881344/6E1xYbQ3_normal.jpg"/>
    <hyperlink ref="V22" r:id="rId82" display="http://pbs.twimg.com/profile_images/758057972429881344/6E1xYbQ3_normal.jpg"/>
    <hyperlink ref="V23" r:id="rId83" display="http://pbs.twimg.com/profile_images/809808421176287232/xp5vYzEI_normal.jpg"/>
    <hyperlink ref="V24" r:id="rId84" display="http://pbs.twimg.com/profile_images/1046600660005908485/JxEDBnOa_normal.jpg"/>
    <hyperlink ref="V25" r:id="rId85" display="http://pbs.twimg.com/profile_images/978420314412548099/HSsRQE2N_normal.jpg"/>
    <hyperlink ref="V26" r:id="rId86" display="http://pbs.twimg.com/profile_images/941009833926344704/gicrE24c_normal.jpg"/>
    <hyperlink ref="V27" r:id="rId87" display="http://pbs.twimg.com/profile_images/941009833926344704/gicrE24c_normal.jpg"/>
    <hyperlink ref="V28" r:id="rId88" display="http://pbs.twimg.com/profile_images/941009833926344704/gicrE24c_normal.jpg"/>
    <hyperlink ref="V29" r:id="rId89" display="http://pbs.twimg.com/profile_images/1080398583000633345/qwFLWNM3_normal.jpg"/>
    <hyperlink ref="V30" r:id="rId90" display="http://pbs.twimg.com/profile_images/1080398583000633345/qwFLWNM3_normal.jpg"/>
    <hyperlink ref="V31" r:id="rId91" display="http://pbs.twimg.com/profile_images/1080398583000633345/qwFLWNM3_normal.jpg"/>
    <hyperlink ref="V32" r:id="rId92" display="http://pbs.twimg.com/profile_images/1080398583000633345/qwFLWNM3_normal.jpg"/>
    <hyperlink ref="V33" r:id="rId93" display="http://pbs.twimg.com/profile_images/1080398583000633345/qwFLWNM3_normal.jpg"/>
    <hyperlink ref="V34" r:id="rId94" display="http://pbs.twimg.com/profile_images/1080398583000633345/qwFLWNM3_normal.jpg"/>
    <hyperlink ref="V35" r:id="rId95" display="http://pbs.twimg.com/profile_images/1080398583000633345/qwFLWNM3_normal.jpg"/>
    <hyperlink ref="V36" r:id="rId96" display="https://pbs.twimg.com/media/Dw4tyUNX0AE7Bxk.jpg"/>
    <hyperlink ref="V37" r:id="rId97" display="http://pbs.twimg.com/profile_images/1080398583000633345/qwFLWNM3_normal.jpg"/>
    <hyperlink ref="V38" r:id="rId98" display="https://pbs.twimg.com/media/Dw4xUexU0AIirYD.jpg"/>
    <hyperlink ref="V39" r:id="rId99" display="http://pbs.twimg.com/profile_images/1080398583000633345/qwFLWNM3_normal.jpg"/>
    <hyperlink ref="V40" r:id="rId100" display="http://pbs.twimg.com/profile_images/1080398583000633345/qwFLWNM3_normal.jpg"/>
    <hyperlink ref="V41" r:id="rId101" display="http://pbs.twimg.com/profile_images/1080398583000633345/qwFLWNM3_normal.jpg"/>
    <hyperlink ref="V42" r:id="rId102" display="http://pbs.twimg.com/profile_images/1080398583000633345/qwFLWNM3_normal.jpg"/>
    <hyperlink ref="V43" r:id="rId103" display="http://pbs.twimg.com/profile_images/1080398583000633345/qwFLWNM3_normal.jpg"/>
    <hyperlink ref="V44" r:id="rId104" display="http://pbs.twimg.com/profile_images/1080398583000633345/qwFLWNM3_normal.jpg"/>
    <hyperlink ref="V45" r:id="rId105" display="http://pbs.twimg.com/profile_images/1080398583000633345/qwFLWNM3_normal.jpg"/>
    <hyperlink ref="V46" r:id="rId106" display="http://pbs.twimg.com/profile_images/1080398583000633345/qwFLWNM3_normal.jpg"/>
    <hyperlink ref="V47" r:id="rId107" display="http://pbs.twimg.com/profile_images/1080398583000633345/qwFLWNM3_normal.jpg"/>
    <hyperlink ref="V48" r:id="rId108" display="http://pbs.twimg.com/profile_images/1080398583000633345/qwFLWNM3_normal.jpg"/>
    <hyperlink ref="V49" r:id="rId109" display="http://pbs.twimg.com/profile_images/1062834453163270144/j8Nh8Wvf_normal.jpg"/>
    <hyperlink ref="V50" r:id="rId110" display="http://pbs.twimg.com/profile_images/1080398583000633345/qwFLWNM3_normal.jpg"/>
    <hyperlink ref="V51" r:id="rId111" display="https://pbs.twimg.com/media/Dw9Rbr6WkAA8AIo.jpg"/>
    <hyperlink ref="V52" r:id="rId112" display="https://pbs.twimg.com/media/Dw9Rbr6WkAA8AIo.jpg"/>
    <hyperlink ref="V53" r:id="rId113" display="http://pbs.twimg.com/profile_images/1080398583000633345/qwFLWNM3_normal.jpg"/>
    <hyperlink ref="V54" r:id="rId114" display="http://pbs.twimg.com/profile_images/1080398583000633345/qwFLWNM3_normal.jpg"/>
    <hyperlink ref="V55" r:id="rId115" display="http://pbs.twimg.com/profile_images/1080398583000633345/qwFLWNM3_normal.jpg"/>
    <hyperlink ref="V56" r:id="rId116" display="http://pbs.twimg.com/profile_images/1080398583000633345/qwFLWNM3_normal.jpg"/>
    <hyperlink ref="V57" r:id="rId117" display="http://pbs.twimg.com/profile_images/740627963557744640/Ac0eZ0jS_normal.jpg"/>
    <hyperlink ref="V58" r:id="rId118" display="https://pbs.twimg.com/media/DwkqS5eU0AAA1KA.jpg"/>
    <hyperlink ref="V59" r:id="rId119" display="http://pbs.twimg.com/profile_images/740627963557744640/Ac0eZ0jS_normal.jpg"/>
    <hyperlink ref="V60" r:id="rId120" display="https://pbs.twimg.com/ext_tw_video_thumb/1085177310809112577/pu/img/guuWc_Z1VmX_VTua.jpg"/>
    <hyperlink ref="V61" r:id="rId121" display="http://pbs.twimg.com/profile_images/740627963557744640/Ac0eZ0jS_normal.jpg"/>
    <hyperlink ref="V62" r:id="rId122" display="http://pbs.twimg.com/profile_images/1080398583000633345/qwFLWNM3_normal.jpg"/>
    <hyperlink ref="V63" r:id="rId123" display="http://pbs.twimg.com/profile_images/1080398583000633345/qwFLWNM3_normal.jpg"/>
    <hyperlink ref="V64" r:id="rId124" display="http://pbs.twimg.com/profile_images/1080398583000633345/qwFLWNM3_normal.jpg"/>
    <hyperlink ref="V65" r:id="rId125" display="http://pbs.twimg.com/profile_images/1080398583000633345/qwFLWNM3_normal.jpg"/>
    <hyperlink ref="V66" r:id="rId126" display="http://pbs.twimg.com/profile_images/1080398583000633345/qwFLWNM3_normal.jpg"/>
    <hyperlink ref="V67" r:id="rId127" display="http://pbs.twimg.com/profile_images/1080398583000633345/qwFLWNM3_normal.jpg"/>
    <hyperlink ref="V68" r:id="rId128" display="http://pbs.twimg.com/profile_images/1080398583000633345/qwFLWNM3_normal.jpg"/>
    <hyperlink ref="V69" r:id="rId129" display="http://pbs.twimg.com/profile_images/825443965247877120/NN0MCiQG_normal.jpg"/>
    <hyperlink ref="V70" r:id="rId130" display="http://pbs.twimg.com/profile_images/825443965247877120/NN0MCiQG_normal.jpg"/>
    <hyperlink ref="V71" r:id="rId131" display="https://pbs.twimg.com/media/DxCWCq7XcAADz_c.jpg"/>
    <hyperlink ref="V72" r:id="rId132" display="https://pbs.twimg.com/media/DweaS1EWwAUQ6Z-.jpg"/>
    <hyperlink ref="V73" r:id="rId133" display="http://pbs.twimg.com/profile_images/1080398583000633345/qwFLWNM3_normal.jpg"/>
    <hyperlink ref="V74" r:id="rId134" display="http://pbs.twimg.com/profile_images/846463221347213312/WlAYk5Lq_normal.jpg"/>
    <hyperlink ref="V75" r:id="rId135" display="http://pbs.twimg.com/profile_images/1080398583000633345/qwFLWNM3_normal.jpg"/>
    <hyperlink ref="V76" r:id="rId136" display="http://pbs.twimg.com/profile_images/1080398583000633345/qwFLWNM3_normal.jpg"/>
    <hyperlink ref="V77" r:id="rId137" display="http://pbs.twimg.com/profile_images/1080398583000633345/qwFLWNM3_normal.jpg"/>
    <hyperlink ref="V78" r:id="rId138" display="http://pbs.twimg.com/profile_images/1080398583000633345/qwFLWNM3_normal.jpg"/>
    <hyperlink ref="V79" r:id="rId139" display="https://pbs.twimg.com/media/Dw6IkfgX0AAFRYW.jpg"/>
    <hyperlink ref="V80" r:id="rId140" display="http://pbs.twimg.com/profile_images/749982957650190336/lMXaapI3_normal.jpg"/>
    <hyperlink ref="V81" r:id="rId141" display="https://pbs.twimg.com/media/Dw4o5ATUUAY5tiT.jpg"/>
    <hyperlink ref="V82" r:id="rId142" display="http://pbs.twimg.com/profile_images/1080398583000633345/qwFLWNM3_normal.jpg"/>
    <hyperlink ref="V83" r:id="rId143" display="http://pbs.twimg.com/profile_images/1080398583000633345/qwFLWNM3_normal.jpg"/>
    <hyperlink ref="V84" r:id="rId144" display="https://pbs.twimg.com/media/DwybYnlWwAAl7wo.jpg"/>
    <hyperlink ref="V85" r:id="rId145" display="http://pbs.twimg.com/profile_images/1080398583000633345/qwFLWNM3_normal.jpg"/>
    <hyperlink ref="V86" r:id="rId146" display="http://pbs.twimg.com/profile_images/1080398583000633345/qwFLWNM3_normal.jpg"/>
    <hyperlink ref="V87" r:id="rId147" display="http://pbs.twimg.com/profile_images/1080398583000633345/qwFLWNM3_normal.jpg"/>
    <hyperlink ref="V88" r:id="rId148" display="http://pbs.twimg.com/profile_images/1080398583000633345/qwFLWNM3_normal.jpg"/>
    <hyperlink ref="V89" r:id="rId149" display="https://pbs.twimg.com/tweet_video_thumb/Dw4bb10VsAIXQ0e.jpg"/>
    <hyperlink ref="V90" r:id="rId150" display="http://pbs.twimg.com/profile_images/1080398583000633345/qwFLWNM3_normal.jpg"/>
    <hyperlink ref="V91" r:id="rId151" display="http://pbs.twimg.com/profile_images/1080398583000633345/qwFLWNM3_normal.jpg"/>
    <hyperlink ref="V92" r:id="rId152" display="https://pbs.twimg.com/tweet_video_thumb/Dw-VgzRXcAMoXVR.jpg"/>
    <hyperlink ref="V93" r:id="rId153" display="http://pbs.twimg.com/profile_images/1080398583000633345/qwFLWNM3_normal.jpg"/>
    <hyperlink ref="V94" r:id="rId154" display="http://pbs.twimg.com/profile_images/1080398583000633345/qwFLWNM3_normal.jpg"/>
    <hyperlink ref="V95" r:id="rId155" display="http://pbs.twimg.com/profile_images/1044972582011916288/YLmBv_N5_normal.jpg"/>
    <hyperlink ref="V96" r:id="rId156" display="http://pbs.twimg.com/profile_images/1044972582011916288/YLmBv_N5_normal.jpg"/>
    <hyperlink ref="V97" r:id="rId157" display="http://pbs.twimg.com/profile_images/751033272403128320/gju_wViN_normal.jpg"/>
    <hyperlink ref="V98" r:id="rId158" display="http://pbs.twimg.com/profile_images/1080398583000633345/qwFLWNM3_normal.jpg"/>
    <hyperlink ref="V99" r:id="rId159" display="http://pbs.twimg.com/profile_images/1080398583000633345/qwFLWNM3_normal.jpg"/>
    <hyperlink ref="V100" r:id="rId160" display="https://pbs.twimg.com/tweet_video_thumb/Dwzu50iXQAAHVhw.jpg"/>
    <hyperlink ref="V101" r:id="rId161" display="https://pbs.twimg.com/media/Dw4rppOUUAAC_G4.jpg"/>
    <hyperlink ref="V102" r:id="rId162" display="http://pbs.twimg.com/profile_images/1080398583000633345/qwFLWNM3_normal.jpg"/>
    <hyperlink ref="V103" r:id="rId163" display="http://pbs.twimg.com/profile_images/1080398583000633345/qwFLWNM3_normal.jpg"/>
    <hyperlink ref="V104" r:id="rId164" display="http://pbs.twimg.com/profile_images/1080398583000633345/qwFLWNM3_normal.jpg"/>
    <hyperlink ref="V105" r:id="rId165" display="http://pbs.twimg.com/profile_images/1080398583000633345/qwFLWNM3_normal.jpg"/>
    <hyperlink ref="V106" r:id="rId166" display="http://pbs.twimg.com/profile_images/1080398583000633345/qwFLWNM3_normal.jpg"/>
    <hyperlink ref="V107" r:id="rId167" display="http://pbs.twimg.com/profile_images/1080398583000633345/qwFLWNM3_normal.jpg"/>
    <hyperlink ref="V108" r:id="rId168" display="http://pbs.twimg.com/profile_images/1080398583000633345/qwFLWNM3_normal.jpg"/>
    <hyperlink ref="V109" r:id="rId169" display="http://pbs.twimg.com/profile_images/1080398583000633345/qwFLWNM3_normal.jpg"/>
    <hyperlink ref="V110" r:id="rId170" display="http://pbs.twimg.com/profile_images/1080398583000633345/qwFLWNM3_normal.jpg"/>
    <hyperlink ref="V111" r:id="rId171" display="http://pbs.twimg.com/profile_images/736279971367378944/hsuVnIam_normal.jpg"/>
    <hyperlink ref="V112" r:id="rId172" display="http://pbs.twimg.com/profile_images/859088427089842177/yMlLqsE4_normal.jpg"/>
    <hyperlink ref="V113" r:id="rId173" display="http://pbs.twimg.com/profile_images/736279971367378944/hsuVnIam_normal.jpg"/>
    <hyperlink ref="V114" r:id="rId174" display="http://pbs.twimg.com/profile_images/834022098339295232/Ro1e7SMv_normal.jpg"/>
    <hyperlink ref="X3" r:id="rId175" display="https://twitter.com/#!/softwaretimes/status/1083417379860709377"/>
    <hyperlink ref="X4" r:id="rId176" display="https://twitter.com/#!/nmachijidenma/status/1083649477582307329"/>
    <hyperlink ref="X5" r:id="rId177" display="https://twitter.com/#!/johnrmatthews/status/1083754950893715457"/>
    <hyperlink ref="X6" r:id="rId178" display="https://twitter.com/#!/ungoodnight/status/1084403072565153792"/>
    <hyperlink ref="X7" r:id="rId179" display="https://twitter.com/#!/dbmosermed/status/1084871269554810881"/>
    <hyperlink ref="X8" r:id="rId180" display="https://twitter.com/#!/jeff_w7/status/1084994956274647040"/>
    <hyperlink ref="X9" r:id="rId181" display="https://twitter.com/#!/nycrtweets/status/1085173330095890435"/>
    <hyperlink ref="X10" r:id="rId182" display="https://twitter.com/#!/guruizbiz/status/1085174443993911297"/>
    <hyperlink ref="X11" r:id="rId183" display="https://twitter.com/#!/jillcbentley/status/1085200059900276736"/>
    <hyperlink ref="X12" r:id="rId184" display="https://twitter.com/#!/jillcbentley/status/1085200199750991872"/>
    <hyperlink ref="X13" r:id="rId185" display="https://twitter.com/#!/jillcbentley/status/1085200594510467075"/>
    <hyperlink ref="X14" r:id="rId186" display="https://twitter.com/#!/cazturner32/status/1085263334050590720"/>
    <hyperlink ref="X15" r:id="rId187" display="https://twitter.com/#!/rmhpos/status/1085298358002962432"/>
    <hyperlink ref="X16" r:id="rId188" display="https://twitter.com/#!/jemkrause/status/1085534294318161920"/>
    <hyperlink ref="X17" r:id="rId189" display="https://twitter.com/#!/smckeveny/status/1086323153016623105"/>
    <hyperlink ref="X18" r:id="rId190" display="https://twitter.com/#!/andrewbusby/status/1086680740799102976"/>
    <hyperlink ref="X19" r:id="rId191" display="https://twitter.com/#!/andrewbusby/status/1086680765264523265"/>
    <hyperlink ref="X20" r:id="rId192" display="https://twitter.com/#!/mattecannata/status/1087393950682566657"/>
    <hyperlink ref="X21" r:id="rId193" display="https://twitter.com/#!/smarterretail/status/1087393168738394113"/>
    <hyperlink ref="X22" r:id="rId194" display="https://twitter.com/#!/smarterretail/status/1087408062502260737"/>
    <hyperlink ref="X23" r:id="rId195" display="https://twitter.com/#!/incisivio/status/1087396616678588422"/>
    <hyperlink ref="X24" r:id="rId196" display="https://twitter.com/#!/fcarlegren/status/1087399399691558914"/>
    <hyperlink ref="X25" r:id="rId197" display="https://twitter.com/#!/carlboutet/status/1087475153162981381"/>
    <hyperlink ref="X26" r:id="rId198" display="https://twitter.com/#!/gk_software_usa/status/1083424870753542144"/>
    <hyperlink ref="X27" r:id="rId199" display="https://twitter.com/#!/gk_software_usa/status/1083777086874157057"/>
    <hyperlink ref="X28" r:id="rId200" display="https://twitter.com/#!/gk_software_usa/status/1083780090008424448"/>
    <hyperlink ref="X29" r:id="rId201" display="https://twitter.com/#!/trurating/status/1083473462524633088"/>
    <hyperlink ref="X30" r:id="rId202" display="https://twitter.com/#!/trurating/status/1083477546354835456"/>
    <hyperlink ref="X31" r:id="rId203" display="https://twitter.com/#!/trurating/status/1083752163136946176"/>
    <hyperlink ref="X32" r:id="rId204" display="https://twitter.com/#!/trurating/status/1084492751419465728"/>
    <hyperlink ref="X33" r:id="rId205" display="https://twitter.com/#!/trurating/status/1084528677763928070"/>
    <hyperlink ref="X34" r:id="rId206" display="https://twitter.com/#!/trurating/status/1084830934828933120"/>
    <hyperlink ref="X35" r:id="rId207" display="https://twitter.com/#!/trurating/status/1084844225789800449"/>
    <hyperlink ref="X36" r:id="rId208" display="https://twitter.com/#!/cl_baldwin/status/1084854951774441472"/>
    <hyperlink ref="X37" r:id="rId209" display="https://twitter.com/#!/trurating/status/1084855868275990530"/>
    <hyperlink ref="X38" r:id="rId210" display="https://twitter.com/#!/trurating/status/1084858799519748099"/>
    <hyperlink ref="X39" r:id="rId211" display="https://twitter.com/#!/trurating/status/1084882240717217796"/>
    <hyperlink ref="X40" r:id="rId212" display="https://twitter.com/#!/trurating/status/1084829483993952256"/>
    <hyperlink ref="X41" r:id="rId213" display="https://twitter.com/#!/trurating/status/1084896106662703104"/>
    <hyperlink ref="X42" r:id="rId214" display="https://twitter.com/#!/trurating/status/1084898256742567936"/>
    <hyperlink ref="X43" r:id="rId215" display="https://twitter.com/#!/trurating/status/1084901962024275968"/>
    <hyperlink ref="X44" r:id="rId216" display="https://twitter.com/#!/trurating/status/1084905469670379520"/>
    <hyperlink ref="X45" r:id="rId217" display="https://twitter.com/#!/trurating/status/1084907450346565632"/>
    <hyperlink ref="X46" r:id="rId218" display="https://twitter.com/#!/trurating/status/1084914786775707649"/>
    <hyperlink ref="X47" r:id="rId219" display="https://twitter.com/#!/trurating/status/1085161732027359232"/>
    <hyperlink ref="X48" r:id="rId220" display="https://twitter.com/#!/trurating/status/1084906200792104960"/>
    <hyperlink ref="X49" r:id="rId221" display="https://twitter.com/#!/natalie_berg/status/1085171578177024001"/>
    <hyperlink ref="X50" r:id="rId222" display="https://twitter.com/#!/trurating/status/1085162499366895616"/>
    <hyperlink ref="X51" r:id="rId223" display="https://twitter.com/#!/adinnocenzio/status/1085175575612928006"/>
    <hyperlink ref="X52" r:id="rId224" display="https://twitter.com/#!/trurating/status/1085177720722599936"/>
    <hyperlink ref="X53" r:id="rId225" display="https://twitter.com/#!/trurating/status/1085198685049446401"/>
    <hyperlink ref="X54" r:id="rId226" display="https://twitter.com/#!/trurating/status/1085211327314972672"/>
    <hyperlink ref="X55" r:id="rId227" display="https://twitter.com/#!/trurating/status/1085225223933300737"/>
    <hyperlink ref="X56" r:id="rId228" display="https://twitter.com/#!/trurating/status/1085226006368186369"/>
    <hyperlink ref="X57" r:id="rId229" display="https://twitter.com/#!/rmhpos/status/1083005840330616832"/>
    <hyperlink ref="X58" r:id="rId230" display="https://twitter.com/#!/rmhpos/status/1083443893369065472"/>
    <hyperlink ref="X59" r:id="rId231" display="https://twitter.com/#!/rmhpos/status/1085034102481289217"/>
    <hyperlink ref="X60" r:id="rId232" display="https://twitter.com/#!/rmhpos/status/1085178588733890560"/>
    <hyperlink ref="X61" r:id="rId233" display="https://twitter.com/#!/rmhpos/status/1085247482659987456"/>
    <hyperlink ref="X62" r:id="rId234" display="https://twitter.com/#!/trurating/status/1083656769631600640"/>
    <hyperlink ref="X63" r:id="rId235" display="https://twitter.com/#!/trurating/status/1085179521605738497"/>
    <hyperlink ref="X64" r:id="rId236" display="https://twitter.com/#!/trurating/status/1085243803978682368"/>
    <hyperlink ref="X65" r:id="rId237" display="https://twitter.com/#!/trurating/status/1085245878959517698"/>
    <hyperlink ref="X66" r:id="rId238" display="https://twitter.com/#!/trurating/status/1085246226499543041"/>
    <hyperlink ref="X67" r:id="rId239" display="https://twitter.com/#!/trurating/status/1084516751730229251"/>
    <hyperlink ref="X68" r:id="rId240" display="https://twitter.com/#!/trurating/status/1085263153682939907"/>
    <hyperlink ref="X69" r:id="rId241" display="https://twitter.com/#!/accuviasw/status/1084947869478649856"/>
    <hyperlink ref="X70" r:id="rId242" display="https://twitter.com/#!/accuviasw/status/1084948450230325249"/>
    <hyperlink ref="X71" r:id="rId243" display="https://twitter.com/#!/accuviasw/status/1085532489005838336"/>
    <hyperlink ref="X72" r:id="rId244" display="https://twitter.com/#!/trurating/status/1083005105807507458"/>
    <hyperlink ref="X73" r:id="rId245" display="https://twitter.com/#!/trurating/status/1085566575497830400"/>
    <hyperlink ref="X74" r:id="rId246" display="https://twitter.com/#!/stevenpdennis/status/1085665458664194049"/>
    <hyperlink ref="X75" r:id="rId247" display="https://twitter.com/#!/trurating/status/1085658235338579973"/>
    <hyperlink ref="X76" r:id="rId248" display="https://twitter.com/#!/trurating/status/1086008029106057217"/>
    <hyperlink ref="X77" r:id="rId249" display="https://twitter.com/#!/trurating/status/1086323996327596032"/>
    <hyperlink ref="X78" r:id="rId250" display="https://twitter.com/#!/trurating/status/1086673043295035393"/>
    <hyperlink ref="X79" r:id="rId251" display="https://twitter.com/#!/aptos_retail/status/1084954728570806272"/>
    <hyperlink ref="X80" r:id="rId252" display="https://twitter.com/#!/aptos_retail/status/1085226182864449537"/>
    <hyperlink ref="X81" r:id="rId253" display="https://twitter.com/#!/trurating/status/1084849529373913088"/>
    <hyperlink ref="X82" r:id="rId254" display="https://twitter.com/#!/trurating/status/1084958310539894784"/>
    <hyperlink ref="X83" r:id="rId255" display="https://twitter.com/#!/trurating/status/1085226297943605248"/>
    <hyperlink ref="X84" r:id="rId256" display="https://twitter.com/#!/trurating/status/1084412493244571649"/>
    <hyperlink ref="X85" r:id="rId257" display="https://twitter.com/#!/trurating/status/1084481008890769414"/>
    <hyperlink ref="X86" r:id="rId258" display="https://twitter.com/#!/trurating/status/1084823872044781570"/>
    <hyperlink ref="X87" r:id="rId259" display="https://twitter.com/#!/trurating/status/1084825740531494913"/>
    <hyperlink ref="X88" r:id="rId260" display="https://twitter.com/#!/trurating/status/1084828393890299905"/>
    <hyperlink ref="X89" r:id="rId261" display="https://twitter.com/#!/trurating/status/1084835123659329537"/>
    <hyperlink ref="X90" r:id="rId262" display="https://twitter.com/#!/trurating/status/1084869037497020416"/>
    <hyperlink ref="X91" r:id="rId263" display="https://twitter.com/#!/trurating/status/1085222058072657920"/>
    <hyperlink ref="X92" r:id="rId264" display="https://twitter.com/#!/trurating/status/1085250470271217666"/>
    <hyperlink ref="X93" r:id="rId265" display="https://twitter.com/#!/trurating/status/1086261219466588160"/>
    <hyperlink ref="X94" r:id="rId266" display="https://twitter.com/#!/trurating/status/1086351998709043200"/>
    <hyperlink ref="X95" r:id="rId267" display="https://twitter.com/#!/andrewbusby/status/1085173262399782912"/>
    <hyperlink ref="X96" r:id="rId268" display="https://twitter.com/#!/andrewbusby/status/1086680504244625408"/>
    <hyperlink ref="X97" r:id="rId269" display="https://twitter.com/#!/mazzaknights/status/1084892406699487233"/>
    <hyperlink ref="X98" r:id="rId270" display="https://twitter.com/#!/trurating/status/1083823161865629699"/>
    <hyperlink ref="X99" r:id="rId271" display="https://twitter.com/#!/trurating/status/1083823672878604288"/>
    <hyperlink ref="X100" r:id="rId272" display="https://twitter.com/#!/trurating/status/1084504496393334784"/>
    <hyperlink ref="X101" r:id="rId273" display="https://twitter.com/#!/trurating/status/1084852661877276673"/>
    <hyperlink ref="X102" r:id="rId274" display="https://twitter.com/#!/trurating/status/1084889789155794944"/>
    <hyperlink ref="X103" r:id="rId275" display="https://twitter.com/#!/trurating/status/1084894469965504512"/>
    <hyperlink ref="X104" r:id="rId276" display="https://twitter.com/#!/trurating/status/1085197393170071552"/>
    <hyperlink ref="X105" r:id="rId277" display="https://twitter.com/#!/trurating/status/1085211638054170624"/>
    <hyperlink ref="X106" r:id="rId278" display="https://twitter.com/#!/trurating/status/1085248982870315009"/>
    <hyperlink ref="X107" r:id="rId279" display="https://twitter.com/#!/trurating/status/1085300713016578048"/>
    <hyperlink ref="X108" r:id="rId280" display="https://twitter.com/#!/trurating/status/1086260885469958144"/>
    <hyperlink ref="X109" r:id="rId281" display="https://twitter.com/#!/trurating/status/1086351652234375170"/>
    <hyperlink ref="X110" r:id="rId282" display="https://twitter.com/#!/trurating/status/1087718552163966976"/>
    <hyperlink ref="X111" r:id="rId283" display="https://twitter.com/#!/ricardo_belmar/status/1084893985724878848"/>
    <hyperlink ref="X112" r:id="rId284" display="https://twitter.com/#!/subziwalla/status/1087404628227047425"/>
    <hyperlink ref="X113" r:id="rId285" display="https://twitter.com/#!/ricardo_belmar/status/1087741159936536578"/>
    <hyperlink ref="X114" r:id="rId286" display="https://twitter.com/#!/ethicalthink/status/1087813649589329920"/>
    <hyperlink ref="AZ33" r:id="rId287" display="https://api.twitter.com/1.1/geo/id/01a9a39529b27f36.json"/>
    <hyperlink ref="AZ79" r:id="rId288" display="https://api.twitter.com/1.1/geo/id/01a9a39529b27f36.json"/>
    <hyperlink ref="AZ80" r:id="rId289" display="https://api.twitter.com/1.1/geo/id/01a9a39529b27f36.json"/>
    <hyperlink ref="AZ84" r:id="rId290" display="https://api.twitter.com/1.1/geo/id/27485069891a7938.json"/>
    <hyperlink ref="AZ95" r:id="rId291" display="https://api.twitter.com/1.1/geo/id/01a9a39529b27f36.json"/>
  </hyperlinks>
  <printOptions/>
  <pageMargins left="0.7" right="0.7" top="0.75" bottom="0.75" header="0.3" footer="0.3"/>
  <pageSetup horizontalDpi="600" verticalDpi="600" orientation="portrait" r:id="rId295"/>
  <legacyDrawing r:id="rId293"/>
  <tableParts>
    <tablePart r:id="rId29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2067</v>
      </c>
      <c r="B1" s="13" t="s">
        <v>34</v>
      </c>
    </row>
    <row r="2" spans="1:2" ht="15">
      <c r="A2" s="114" t="s">
        <v>232</v>
      </c>
      <c r="B2" s="78">
        <v>6761.25</v>
      </c>
    </row>
    <row r="3" spans="1:2" ht="15">
      <c r="A3" s="114" t="s">
        <v>227</v>
      </c>
      <c r="B3" s="78">
        <v>1254.15</v>
      </c>
    </row>
    <row r="4" spans="1:2" ht="15">
      <c r="A4" s="114" t="s">
        <v>225</v>
      </c>
      <c r="B4" s="78">
        <v>344</v>
      </c>
    </row>
    <row r="5" spans="1:2" ht="15">
      <c r="A5" s="114" t="s">
        <v>222</v>
      </c>
      <c r="B5" s="78">
        <v>334</v>
      </c>
    </row>
    <row r="6" spans="1:2" ht="15">
      <c r="A6" s="114" t="s">
        <v>241</v>
      </c>
      <c r="B6" s="78">
        <v>144.15</v>
      </c>
    </row>
    <row r="7" spans="1:2" ht="15">
      <c r="A7" s="114" t="s">
        <v>250</v>
      </c>
      <c r="B7" s="78">
        <v>143.9</v>
      </c>
    </row>
    <row r="8" spans="1:2" ht="15">
      <c r="A8" s="114" t="s">
        <v>249</v>
      </c>
      <c r="B8" s="78">
        <v>143.9</v>
      </c>
    </row>
    <row r="9" spans="1:2" ht="15">
      <c r="A9" s="114" t="s">
        <v>243</v>
      </c>
      <c r="B9" s="78">
        <v>46</v>
      </c>
    </row>
    <row r="10" spans="1:2" ht="15">
      <c r="A10" s="114" t="s">
        <v>229</v>
      </c>
      <c r="B10" s="78">
        <v>18.65</v>
      </c>
    </row>
    <row r="11" spans="1:2" ht="15">
      <c r="A11" s="114" t="s">
        <v>240</v>
      </c>
      <c r="B11" s="78">
        <v>15.25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2069</v>
      </c>
      <c r="B25" t="s">
        <v>2068</v>
      </c>
    </row>
    <row r="26" spans="1:2" ht="15">
      <c r="A26" s="125" t="s">
        <v>1912</v>
      </c>
      <c r="B26" s="3"/>
    </row>
    <row r="27" spans="1:2" ht="15">
      <c r="A27" s="126" t="s">
        <v>2071</v>
      </c>
      <c r="B27" s="3"/>
    </row>
    <row r="28" spans="1:2" ht="15">
      <c r="A28" s="127" t="s">
        <v>2072</v>
      </c>
      <c r="B28" s="3"/>
    </row>
    <row r="29" spans="1:2" ht="15">
      <c r="A29" s="128" t="s">
        <v>2073</v>
      </c>
      <c r="B29" s="3">
        <v>2</v>
      </c>
    </row>
    <row r="30" spans="1:2" ht="15">
      <c r="A30" s="127" t="s">
        <v>2074</v>
      </c>
      <c r="B30" s="3"/>
    </row>
    <row r="31" spans="1:2" ht="15">
      <c r="A31" s="128" t="s">
        <v>2075</v>
      </c>
      <c r="B31" s="3">
        <v>1</v>
      </c>
    </row>
    <row r="32" spans="1:2" ht="15">
      <c r="A32" s="128" t="s">
        <v>2076</v>
      </c>
      <c r="B32" s="3">
        <v>1</v>
      </c>
    </row>
    <row r="33" spans="1:2" ht="15">
      <c r="A33" s="128" t="s">
        <v>2077</v>
      </c>
      <c r="B33" s="3">
        <v>1</v>
      </c>
    </row>
    <row r="34" spans="1:2" ht="15">
      <c r="A34" s="128" t="s">
        <v>2078</v>
      </c>
      <c r="B34" s="3">
        <v>2</v>
      </c>
    </row>
    <row r="35" spans="1:2" ht="15">
      <c r="A35" s="127" t="s">
        <v>2079</v>
      </c>
      <c r="B35" s="3"/>
    </row>
    <row r="36" spans="1:2" ht="15">
      <c r="A36" s="128" t="s">
        <v>2080</v>
      </c>
      <c r="B36" s="3">
        <v>1</v>
      </c>
    </row>
    <row r="37" spans="1:2" ht="15">
      <c r="A37" s="128" t="s">
        <v>2081</v>
      </c>
      <c r="B37" s="3">
        <v>1</v>
      </c>
    </row>
    <row r="38" spans="1:2" ht="15">
      <c r="A38" s="128" t="s">
        <v>2082</v>
      </c>
      <c r="B38" s="3">
        <v>2</v>
      </c>
    </row>
    <row r="39" spans="1:2" ht="15">
      <c r="A39" s="128" t="s">
        <v>2075</v>
      </c>
      <c r="B39" s="3">
        <v>2</v>
      </c>
    </row>
    <row r="40" spans="1:2" ht="15">
      <c r="A40" s="128" t="s">
        <v>2083</v>
      </c>
      <c r="B40" s="3">
        <v>2</v>
      </c>
    </row>
    <row r="41" spans="1:2" ht="15">
      <c r="A41" s="127" t="s">
        <v>2084</v>
      </c>
      <c r="B41" s="3"/>
    </row>
    <row r="42" spans="1:2" ht="15">
      <c r="A42" s="128" t="s">
        <v>2085</v>
      </c>
      <c r="B42" s="3">
        <v>1</v>
      </c>
    </row>
    <row r="43" spans="1:2" ht="15">
      <c r="A43" s="128" t="s">
        <v>2086</v>
      </c>
      <c r="B43" s="3">
        <v>1</v>
      </c>
    </row>
    <row r="44" spans="1:2" ht="15">
      <c r="A44" s="128" t="s">
        <v>2087</v>
      </c>
      <c r="B44" s="3">
        <v>2</v>
      </c>
    </row>
    <row r="45" spans="1:2" ht="15">
      <c r="A45" s="128" t="s">
        <v>2075</v>
      </c>
      <c r="B45" s="3">
        <v>1</v>
      </c>
    </row>
    <row r="46" spans="1:2" ht="15">
      <c r="A46" s="128" t="s">
        <v>2076</v>
      </c>
      <c r="B46" s="3">
        <v>1</v>
      </c>
    </row>
    <row r="47" spans="1:2" ht="15">
      <c r="A47" s="128" t="s">
        <v>2077</v>
      </c>
      <c r="B47" s="3">
        <v>1</v>
      </c>
    </row>
    <row r="48" spans="1:2" ht="15">
      <c r="A48" s="127" t="s">
        <v>2088</v>
      </c>
      <c r="B48" s="3"/>
    </row>
    <row r="49" spans="1:2" ht="15">
      <c r="A49" s="128" t="s">
        <v>2073</v>
      </c>
      <c r="B49" s="3">
        <v>2</v>
      </c>
    </row>
    <row r="50" spans="1:2" ht="15">
      <c r="A50" s="128" t="s">
        <v>2082</v>
      </c>
      <c r="B50" s="3">
        <v>4</v>
      </c>
    </row>
    <row r="51" spans="1:2" ht="15">
      <c r="A51" s="128" t="s">
        <v>2087</v>
      </c>
      <c r="B51" s="3">
        <v>5</v>
      </c>
    </row>
    <row r="52" spans="1:2" ht="15">
      <c r="A52" s="128" t="s">
        <v>2075</v>
      </c>
      <c r="B52" s="3">
        <v>3</v>
      </c>
    </row>
    <row r="53" spans="1:2" ht="15">
      <c r="A53" s="128" t="s">
        <v>2076</v>
      </c>
      <c r="B53" s="3">
        <v>1</v>
      </c>
    </row>
    <row r="54" spans="1:2" ht="15">
      <c r="A54" s="128" t="s">
        <v>2077</v>
      </c>
      <c r="B54" s="3">
        <v>7</v>
      </c>
    </row>
    <row r="55" spans="1:2" ht="15">
      <c r="A55" s="128" t="s">
        <v>2083</v>
      </c>
      <c r="B55" s="3">
        <v>4</v>
      </c>
    </row>
    <row r="56" spans="1:2" ht="15">
      <c r="A56" s="128" t="s">
        <v>2089</v>
      </c>
      <c r="B56" s="3">
        <v>1</v>
      </c>
    </row>
    <row r="57" spans="1:2" ht="15">
      <c r="A57" s="128" t="s">
        <v>2090</v>
      </c>
      <c r="B57" s="3">
        <v>3</v>
      </c>
    </row>
    <row r="58" spans="1:2" ht="15">
      <c r="A58" s="127" t="s">
        <v>2091</v>
      </c>
      <c r="B58" s="3"/>
    </row>
    <row r="59" spans="1:2" ht="15">
      <c r="A59" s="128" t="s">
        <v>2092</v>
      </c>
      <c r="B59" s="3">
        <v>1</v>
      </c>
    </row>
    <row r="60" spans="1:2" ht="15">
      <c r="A60" s="128" t="s">
        <v>2093</v>
      </c>
      <c r="B60" s="3">
        <v>1</v>
      </c>
    </row>
    <row r="61" spans="1:2" ht="15">
      <c r="A61" s="128" t="s">
        <v>2094</v>
      </c>
      <c r="B61" s="3">
        <v>6</v>
      </c>
    </row>
    <row r="62" spans="1:2" ht="15">
      <c r="A62" s="128" t="s">
        <v>2073</v>
      </c>
      <c r="B62" s="3">
        <v>4</v>
      </c>
    </row>
    <row r="63" spans="1:2" ht="15">
      <c r="A63" s="128" t="s">
        <v>2082</v>
      </c>
      <c r="B63" s="3">
        <v>5</v>
      </c>
    </row>
    <row r="64" spans="1:2" ht="15">
      <c r="A64" s="128" t="s">
        <v>2087</v>
      </c>
      <c r="B64" s="3">
        <v>2</v>
      </c>
    </row>
    <row r="65" spans="1:2" ht="15">
      <c r="A65" s="128" t="s">
        <v>2075</v>
      </c>
      <c r="B65" s="3">
        <v>5</v>
      </c>
    </row>
    <row r="66" spans="1:2" ht="15">
      <c r="A66" s="128" t="s">
        <v>2076</v>
      </c>
      <c r="B66" s="3">
        <v>5</v>
      </c>
    </row>
    <row r="67" spans="1:2" ht="15">
      <c r="A67" s="128" t="s">
        <v>2077</v>
      </c>
      <c r="B67" s="3">
        <v>3</v>
      </c>
    </row>
    <row r="68" spans="1:2" ht="15">
      <c r="A68" s="128" t="s">
        <v>2089</v>
      </c>
      <c r="B68" s="3">
        <v>2</v>
      </c>
    </row>
    <row r="69" spans="1:2" ht="15">
      <c r="A69" s="127" t="s">
        <v>2095</v>
      </c>
      <c r="B69" s="3"/>
    </row>
    <row r="70" spans="1:2" ht="15">
      <c r="A70" s="128" t="s">
        <v>2094</v>
      </c>
      <c r="B70" s="3">
        <v>2</v>
      </c>
    </row>
    <row r="71" spans="1:2" ht="15">
      <c r="A71" s="128" t="s">
        <v>2082</v>
      </c>
      <c r="B71" s="3">
        <v>1</v>
      </c>
    </row>
    <row r="72" spans="1:2" ht="15">
      <c r="A72" s="128" t="s">
        <v>2089</v>
      </c>
      <c r="B72" s="3">
        <v>2</v>
      </c>
    </row>
    <row r="73" spans="1:2" ht="15">
      <c r="A73" s="127" t="s">
        <v>2096</v>
      </c>
      <c r="B73" s="3"/>
    </row>
    <row r="74" spans="1:2" ht="15">
      <c r="A74" s="128" t="s">
        <v>2078</v>
      </c>
      <c r="B74" s="3">
        <v>1</v>
      </c>
    </row>
    <row r="75" spans="1:2" ht="15">
      <c r="A75" s="127" t="s">
        <v>2097</v>
      </c>
      <c r="B75" s="3"/>
    </row>
    <row r="76" spans="1:2" ht="15">
      <c r="A76" s="128" t="s">
        <v>2094</v>
      </c>
      <c r="B76" s="3">
        <v>2</v>
      </c>
    </row>
    <row r="77" spans="1:2" ht="15">
      <c r="A77" s="128" t="s">
        <v>2076</v>
      </c>
      <c r="B77" s="3">
        <v>2</v>
      </c>
    </row>
    <row r="78" spans="1:2" ht="15">
      <c r="A78" s="128" t="s">
        <v>2077</v>
      </c>
      <c r="B78" s="3">
        <v>2</v>
      </c>
    </row>
    <row r="79" spans="1:2" ht="15">
      <c r="A79" s="127" t="s">
        <v>2098</v>
      </c>
      <c r="B79" s="3"/>
    </row>
    <row r="80" spans="1:2" ht="15">
      <c r="A80" s="128" t="s">
        <v>2075</v>
      </c>
      <c r="B80" s="3">
        <v>4</v>
      </c>
    </row>
    <row r="81" spans="1:2" ht="15">
      <c r="A81" s="127" t="s">
        <v>2099</v>
      </c>
      <c r="B81" s="3"/>
    </row>
    <row r="82" spans="1:2" ht="15">
      <c r="A82" s="128" t="s">
        <v>2087</v>
      </c>
      <c r="B82" s="3">
        <v>2</v>
      </c>
    </row>
    <row r="83" spans="1:2" ht="15">
      <c r="A83" s="128" t="s">
        <v>2075</v>
      </c>
      <c r="B83" s="3">
        <v>4</v>
      </c>
    </row>
    <row r="84" spans="1:2" ht="15">
      <c r="A84" s="128" t="s">
        <v>2089</v>
      </c>
      <c r="B84" s="3">
        <v>1</v>
      </c>
    </row>
    <row r="85" spans="1:2" ht="15">
      <c r="A85" s="127" t="s">
        <v>2100</v>
      </c>
      <c r="B85" s="3"/>
    </row>
    <row r="86" spans="1:2" ht="15">
      <c r="A86" s="128" t="s">
        <v>2073</v>
      </c>
      <c r="B86" s="3">
        <v>1</v>
      </c>
    </row>
    <row r="87" spans="1:2" ht="15">
      <c r="A87" s="128" t="s">
        <v>2082</v>
      </c>
      <c r="B87" s="3">
        <v>1</v>
      </c>
    </row>
    <row r="88" spans="1:2" ht="15">
      <c r="A88" s="128" t="s">
        <v>2083</v>
      </c>
      <c r="B88" s="3">
        <v>1</v>
      </c>
    </row>
    <row r="89" spans="1:2" ht="15">
      <c r="A89" s="125" t="s">
        <v>2070</v>
      </c>
      <c r="B89" s="3">
        <v>112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829</v>
      </c>
      <c r="AE2" s="13" t="s">
        <v>830</v>
      </c>
      <c r="AF2" s="13" t="s">
        <v>831</v>
      </c>
      <c r="AG2" s="13" t="s">
        <v>832</v>
      </c>
      <c r="AH2" s="13" t="s">
        <v>833</v>
      </c>
      <c r="AI2" s="13" t="s">
        <v>834</v>
      </c>
      <c r="AJ2" s="13" t="s">
        <v>835</v>
      </c>
      <c r="AK2" s="13" t="s">
        <v>836</v>
      </c>
      <c r="AL2" s="13" t="s">
        <v>837</v>
      </c>
      <c r="AM2" s="13" t="s">
        <v>838</v>
      </c>
      <c r="AN2" s="13" t="s">
        <v>839</v>
      </c>
      <c r="AO2" s="13" t="s">
        <v>840</v>
      </c>
      <c r="AP2" s="13" t="s">
        <v>841</v>
      </c>
      <c r="AQ2" s="13" t="s">
        <v>842</v>
      </c>
      <c r="AR2" s="13" t="s">
        <v>843</v>
      </c>
      <c r="AS2" s="13" t="s">
        <v>192</v>
      </c>
      <c r="AT2" s="13" t="s">
        <v>844</v>
      </c>
      <c r="AU2" s="13" t="s">
        <v>845</v>
      </c>
      <c r="AV2" s="13" t="s">
        <v>846</v>
      </c>
      <c r="AW2" s="13" t="s">
        <v>847</v>
      </c>
      <c r="AX2" s="13" t="s">
        <v>848</v>
      </c>
      <c r="AY2" s="13" t="s">
        <v>849</v>
      </c>
      <c r="AZ2" s="13" t="s">
        <v>1573</v>
      </c>
      <c r="BA2" s="119" t="s">
        <v>1753</v>
      </c>
      <c r="BB2" s="119" t="s">
        <v>1756</v>
      </c>
      <c r="BC2" s="119" t="s">
        <v>1757</v>
      </c>
      <c r="BD2" s="119" t="s">
        <v>1759</v>
      </c>
      <c r="BE2" s="119" t="s">
        <v>1761</v>
      </c>
      <c r="BF2" s="119" t="s">
        <v>1765</v>
      </c>
      <c r="BG2" s="119" t="s">
        <v>1769</v>
      </c>
      <c r="BH2" s="119" t="s">
        <v>1796</v>
      </c>
      <c r="BI2" s="119" t="s">
        <v>1805</v>
      </c>
      <c r="BJ2" s="119" t="s">
        <v>1830</v>
      </c>
      <c r="BK2" s="119" t="s">
        <v>2055</v>
      </c>
      <c r="BL2" s="119" t="s">
        <v>2056</v>
      </c>
      <c r="BM2" s="119" t="s">
        <v>2057</v>
      </c>
      <c r="BN2" s="119" t="s">
        <v>2058</v>
      </c>
      <c r="BO2" s="119" t="s">
        <v>2059</v>
      </c>
      <c r="BP2" s="119" t="s">
        <v>2060</v>
      </c>
      <c r="BQ2" s="119" t="s">
        <v>2061</v>
      </c>
      <c r="BR2" s="119" t="s">
        <v>2062</v>
      </c>
      <c r="BS2" s="119" t="s">
        <v>2064</v>
      </c>
      <c r="BT2" s="3"/>
      <c r="BU2" s="3"/>
    </row>
    <row r="3" spans="1:73" ht="15" customHeight="1">
      <c r="A3" s="64" t="s">
        <v>212</v>
      </c>
      <c r="B3" s="65"/>
      <c r="C3" s="65" t="s">
        <v>64</v>
      </c>
      <c r="D3" s="66">
        <v>163.60584498013313</v>
      </c>
      <c r="E3" s="68"/>
      <c r="F3" s="100" t="s">
        <v>511</v>
      </c>
      <c r="G3" s="65"/>
      <c r="H3" s="69" t="s">
        <v>212</v>
      </c>
      <c r="I3" s="70"/>
      <c r="J3" s="70"/>
      <c r="K3" s="69" t="s">
        <v>1431</v>
      </c>
      <c r="L3" s="73">
        <v>1</v>
      </c>
      <c r="M3" s="74">
        <v>7729.083984375</v>
      </c>
      <c r="N3" s="74">
        <v>3734.920654296875</v>
      </c>
      <c r="O3" s="75"/>
      <c r="P3" s="76"/>
      <c r="Q3" s="76"/>
      <c r="R3" s="48"/>
      <c r="S3" s="48">
        <v>1</v>
      </c>
      <c r="T3" s="48">
        <v>1</v>
      </c>
      <c r="U3" s="49">
        <v>0</v>
      </c>
      <c r="V3" s="49">
        <v>0</v>
      </c>
      <c r="W3" s="49">
        <v>0</v>
      </c>
      <c r="X3" s="49">
        <v>0.999994</v>
      </c>
      <c r="Y3" s="49">
        <v>0</v>
      </c>
      <c r="Z3" s="49" t="s">
        <v>2066</v>
      </c>
      <c r="AA3" s="71">
        <v>3</v>
      </c>
      <c r="AB3" s="71"/>
      <c r="AC3" s="72"/>
      <c r="AD3" s="78" t="s">
        <v>850</v>
      </c>
      <c r="AE3" s="78">
        <v>1936</v>
      </c>
      <c r="AF3" s="78">
        <v>1825</v>
      </c>
      <c r="AG3" s="78">
        <v>32559</v>
      </c>
      <c r="AH3" s="78">
        <v>0</v>
      </c>
      <c r="AI3" s="78"/>
      <c r="AJ3" s="78" t="s">
        <v>941</v>
      </c>
      <c r="AK3" s="78" t="s">
        <v>1030</v>
      </c>
      <c r="AL3" s="78"/>
      <c r="AM3" s="78"/>
      <c r="AN3" s="80">
        <v>41088.029710648145</v>
      </c>
      <c r="AO3" s="78"/>
      <c r="AP3" s="78" t="b">
        <v>0</v>
      </c>
      <c r="AQ3" s="78" t="b">
        <v>0</v>
      </c>
      <c r="AR3" s="78" t="b">
        <v>0</v>
      </c>
      <c r="AS3" s="78" t="s">
        <v>788</v>
      </c>
      <c r="AT3" s="78">
        <v>57</v>
      </c>
      <c r="AU3" s="82" t="s">
        <v>1253</v>
      </c>
      <c r="AV3" s="78" t="b">
        <v>0</v>
      </c>
      <c r="AW3" s="78" t="s">
        <v>1337</v>
      </c>
      <c r="AX3" s="82" t="s">
        <v>1338</v>
      </c>
      <c r="AY3" s="78" t="s">
        <v>66</v>
      </c>
      <c r="AZ3" s="78" t="str">
        <f>REPLACE(INDEX(GroupVertices[Group],MATCH(Vertices[[#This Row],[Vertex]],GroupVertices[Vertex],0)),1,1,"")</f>
        <v>5</v>
      </c>
      <c r="BA3" s="48" t="s">
        <v>408</v>
      </c>
      <c r="BB3" s="48" t="s">
        <v>408</v>
      </c>
      <c r="BC3" s="48" t="s">
        <v>453</v>
      </c>
      <c r="BD3" s="48" t="s">
        <v>453</v>
      </c>
      <c r="BE3" s="48"/>
      <c r="BF3" s="48"/>
      <c r="BG3" s="120" t="s">
        <v>1770</v>
      </c>
      <c r="BH3" s="120" t="s">
        <v>1770</v>
      </c>
      <c r="BI3" s="120" t="s">
        <v>1806</v>
      </c>
      <c r="BJ3" s="120" t="s">
        <v>1806</v>
      </c>
      <c r="BK3" s="120">
        <v>1</v>
      </c>
      <c r="BL3" s="123">
        <v>7.142857142857143</v>
      </c>
      <c r="BM3" s="120">
        <v>0</v>
      </c>
      <c r="BN3" s="123">
        <v>0</v>
      </c>
      <c r="BO3" s="120">
        <v>0</v>
      </c>
      <c r="BP3" s="123">
        <v>0</v>
      </c>
      <c r="BQ3" s="120">
        <v>13</v>
      </c>
      <c r="BR3" s="123">
        <v>92.85714285714286</v>
      </c>
      <c r="BS3" s="120">
        <v>14</v>
      </c>
      <c r="BT3" s="3"/>
      <c r="BU3" s="3"/>
    </row>
    <row r="4" spans="1:76" ht="15">
      <c r="A4" s="64" t="s">
        <v>213</v>
      </c>
      <c r="B4" s="65"/>
      <c r="C4" s="65" t="s">
        <v>64</v>
      </c>
      <c r="D4" s="66">
        <v>167.1307190718839</v>
      </c>
      <c r="E4" s="68"/>
      <c r="F4" s="100" t="s">
        <v>512</v>
      </c>
      <c r="G4" s="65"/>
      <c r="H4" s="69" t="s">
        <v>213</v>
      </c>
      <c r="I4" s="70"/>
      <c r="J4" s="70"/>
      <c r="K4" s="69" t="s">
        <v>1432</v>
      </c>
      <c r="L4" s="73">
        <v>1</v>
      </c>
      <c r="M4" s="74">
        <v>8321.9423828125</v>
      </c>
      <c r="N4" s="74">
        <v>3734.920654296875</v>
      </c>
      <c r="O4" s="75"/>
      <c r="P4" s="76"/>
      <c r="Q4" s="76"/>
      <c r="R4" s="86"/>
      <c r="S4" s="48">
        <v>1</v>
      </c>
      <c r="T4" s="48">
        <v>1</v>
      </c>
      <c r="U4" s="49">
        <v>0</v>
      </c>
      <c r="V4" s="49">
        <v>0</v>
      </c>
      <c r="W4" s="49">
        <v>0</v>
      </c>
      <c r="X4" s="49">
        <v>0.999994</v>
      </c>
      <c r="Y4" s="49">
        <v>0</v>
      </c>
      <c r="Z4" s="49" t="s">
        <v>2066</v>
      </c>
      <c r="AA4" s="71">
        <v>4</v>
      </c>
      <c r="AB4" s="71"/>
      <c r="AC4" s="72"/>
      <c r="AD4" s="78" t="s">
        <v>851</v>
      </c>
      <c r="AE4" s="78">
        <v>1848</v>
      </c>
      <c r="AF4" s="78">
        <v>5798</v>
      </c>
      <c r="AG4" s="78">
        <v>81750</v>
      </c>
      <c r="AH4" s="78">
        <v>1514</v>
      </c>
      <c r="AI4" s="78"/>
      <c r="AJ4" s="78" t="s">
        <v>942</v>
      </c>
      <c r="AK4" s="78" t="s">
        <v>1031</v>
      </c>
      <c r="AL4" s="82" t="s">
        <v>1087</v>
      </c>
      <c r="AM4" s="78"/>
      <c r="AN4" s="80">
        <v>40417.99087962963</v>
      </c>
      <c r="AO4" s="82" t="s">
        <v>1167</v>
      </c>
      <c r="AP4" s="78" t="b">
        <v>0</v>
      </c>
      <c r="AQ4" s="78" t="b">
        <v>0</v>
      </c>
      <c r="AR4" s="78" t="b">
        <v>0</v>
      </c>
      <c r="AS4" s="78" t="s">
        <v>788</v>
      </c>
      <c r="AT4" s="78">
        <v>376</v>
      </c>
      <c r="AU4" s="82" t="s">
        <v>1254</v>
      </c>
      <c r="AV4" s="78" t="b">
        <v>0</v>
      </c>
      <c r="AW4" s="78" t="s">
        <v>1337</v>
      </c>
      <c r="AX4" s="82" t="s">
        <v>1339</v>
      </c>
      <c r="AY4" s="78" t="s">
        <v>66</v>
      </c>
      <c r="AZ4" s="78" t="str">
        <f>REPLACE(INDEX(GroupVertices[Group],MATCH(Vertices[[#This Row],[Vertex]],GroupVertices[Vertex],0)),1,1,"")</f>
        <v>5</v>
      </c>
      <c r="BA4" s="48" t="s">
        <v>409</v>
      </c>
      <c r="BB4" s="48" t="s">
        <v>409</v>
      </c>
      <c r="BC4" s="48" t="s">
        <v>454</v>
      </c>
      <c r="BD4" s="48" t="s">
        <v>454</v>
      </c>
      <c r="BE4" s="48"/>
      <c r="BF4" s="48"/>
      <c r="BG4" s="120" t="s">
        <v>1771</v>
      </c>
      <c r="BH4" s="120" t="s">
        <v>1771</v>
      </c>
      <c r="BI4" s="120" t="s">
        <v>1807</v>
      </c>
      <c r="BJ4" s="120" t="s">
        <v>1807</v>
      </c>
      <c r="BK4" s="120">
        <v>1</v>
      </c>
      <c r="BL4" s="123">
        <v>9.090909090909092</v>
      </c>
      <c r="BM4" s="120">
        <v>0</v>
      </c>
      <c r="BN4" s="123">
        <v>0</v>
      </c>
      <c r="BO4" s="120">
        <v>0</v>
      </c>
      <c r="BP4" s="123">
        <v>0</v>
      </c>
      <c r="BQ4" s="120">
        <v>10</v>
      </c>
      <c r="BR4" s="123">
        <v>90.9090909090909</v>
      </c>
      <c r="BS4" s="120">
        <v>11</v>
      </c>
      <c r="BT4" s="2"/>
      <c r="BU4" s="3"/>
      <c r="BV4" s="3"/>
      <c r="BW4" s="3"/>
      <c r="BX4" s="3"/>
    </row>
    <row r="5" spans="1:76" ht="15">
      <c r="A5" s="64" t="s">
        <v>214</v>
      </c>
      <c r="B5" s="65"/>
      <c r="C5" s="65" t="s">
        <v>64</v>
      </c>
      <c r="D5" s="66">
        <v>165.0661879841658</v>
      </c>
      <c r="E5" s="68"/>
      <c r="F5" s="100" t="s">
        <v>513</v>
      </c>
      <c r="G5" s="65"/>
      <c r="H5" s="69" t="s">
        <v>214</v>
      </c>
      <c r="I5" s="70"/>
      <c r="J5" s="70"/>
      <c r="K5" s="69" t="s">
        <v>1433</v>
      </c>
      <c r="L5" s="73">
        <v>1</v>
      </c>
      <c r="M5" s="74">
        <v>8914.80078125</v>
      </c>
      <c r="N5" s="74">
        <v>3734.920654296875</v>
      </c>
      <c r="O5" s="75"/>
      <c r="P5" s="76"/>
      <c r="Q5" s="76"/>
      <c r="R5" s="86"/>
      <c r="S5" s="48">
        <v>1</v>
      </c>
      <c r="T5" s="48">
        <v>1</v>
      </c>
      <c r="U5" s="49">
        <v>0</v>
      </c>
      <c r="V5" s="49">
        <v>0</v>
      </c>
      <c r="W5" s="49">
        <v>0</v>
      </c>
      <c r="X5" s="49">
        <v>0.999994</v>
      </c>
      <c r="Y5" s="49">
        <v>0</v>
      </c>
      <c r="Z5" s="49" t="s">
        <v>2066</v>
      </c>
      <c r="AA5" s="71">
        <v>5</v>
      </c>
      <c r="AB5" s="71"/>
      <c r="AC5" s="72"/>
      <c r="AD5" s="78" t="s">
        <v>852</v>
      </c>
      <c r="AE5" s="78">
        <v>2944</v>
      </c>
      <c r="AF5" s="78">
        <v>3471</v>
      </c>
      <c r="AG5" s="78">
        <v>183059</v>
      </c>
      <c r="AH5" s="78">
        <v>99</v>
      </c>
      <c r="AI5" s="78"/>
      <c r="AJ5" s="78" t="s">
        <v>943</v>
      </c>
      <c r="AK5" s="78" t="s">
        <v>1032</v>
      </c>
      <c r="AL5" s="82" t="s">
        <v>1088</v>
      </c>
      <c r="AM5" s="78"/>
      <c r="AN5" s="80">
        <v>39287.19028935185</v>
      </c>
      <c r="AO5" s="78"/>
      <c r="AP5" s="78" t="b">
        <v>0</v>
      </c>
      <c r="AQ5" s="78" t="b">
        <v>0</v>
      </c>
      <c r="AR5" s="78" t="b">
        <v>1</v>
      </c>
      <c r="AS5" s="78" t="s">
        <v>788</v>
      </c>
      <c r="AT5" s="78">
        <v>569</v>
      </c>
      <c r="AU5" s="82" t="s">
        <v>1255</v>
      </c>
      <c r="AV5" s="78" t="b">
        <v>0</v>
      </c>
      <c r="AW5" s="78" t="s">
        <v>1337</v>
      </c>
      <c r="AX5" s="82" t="s">
        <v>1340</v>
      </c>
      <c r="AY5" s="78" t="s">
        <v>66</v>
      </c>
      <c r="AZ5" s="78" t="str">
        <f>REPLACE(INDEX(GroupVertices[Group],MATCH(Vertices[[#This Row],[Vertex]],GroupVertices[Vertex],0)),1,1,"")</f>
        <v>5</v>
      </c>
      <c r="BA5" s="48" t="s">
        <v>410</v>
      </c>
      <c r="BB5" s="48" t="s">
        <v>410</v>
      </c>
      <c r="BC5" s="48" t="s">
        <v>455</v>
      </c>
      <c r="BD5" s="48" t="s">
        <v>455</v>
      </c>
      <c r="BE5" s="48"/>
      <c r="BF5" s="48"/>
      <c r="BG5" s="120" t="s">
        <v>1772</v>
      </c>
      <c r="BH5" s="120" t="s">
        <v>1772</v>
      </c>
      <c r="BI5" s="120" t="s">
        <v>1808</v>
      </c>
      <c r="BJ5" s="120" t="s">
        <v>1808</v>
      </c>
      <c r="BK5" s="120">
        <v>0</v>
      </c>
      <c r="BL5" s="123">
        <v>0</v>
      </c>
      <c r="BM5" s="120">
        <v>0</v>
      </c>
      <c r="BN5" s="123">
        <v>0</v>
      </c>
      <c r="BO5" s="120">
        <v>0</v>
      </c>
      <c r="BP5" s="123">
        <v>0</v>
      </c>
      <c r="BQ5" s="120">
        <v>9</v>
      </c>
      <c r="BR5" s="123">
        <v>100</v>
      </c>
      <c r="BS5" s="120">
        <v>9</v>
      </c>
      <c r="BT5" s="2"/>
      <c r="BU5" s="3"/>
      <c r="BV5" s="3"/>
      <c r="BW5" s="3"/>
      <c r="BX5" s="3"/>
    </row>
    <row r="6" spans="1:76" ht="15">
      <c r="A6" s="64" t="s">
        <v>215</v>
      </c>
      <c r="B6" s="65"/>
      <c r="C6" s="65" t="s">
        <v>64</v>
      </c>
      <c r="D6" s="66">
        <v>162.02661621514034</v>
      </c>
      <c r="E6" s="68"/>
      <c r="F6" s="100" t="s">
        <v>514</v>
      </c>
      <c r="G6" s="65"/>
      <c r="H6" s="69" t="s">
        <v>215</v>
      </c>
      <c r="I6" s="70"/>
      <c r="J6" s="70"/>
      <c r="K6" s="69" t="s">
        <v>1434</v>
      </c>
      <c r="L6" s="73">
        <v>1</v>
      </c>
      <c r="M6" s="74">
        <v>9507.6591796875</v>
      </c>
      <c r="N6" s="74">
        <v>4946.56396484375</v>
      </c>
      <c r="O6" s="75"/>
      <c r="P6" s="76"/>
      <c r="Q6" s="76"/>
      <c r="R6" s="86"/>
      <c r="S6" s="48">
        <v>1</v>
      </c>
      <c r="T6" s="48">
        <v>1</v>
      </c>
      <c r="U6" s="49">
        <v>0</v>
      </c>
      <c r="V6" s="49">
        <v>0</v>
      </c>
      <c r="W6" s="49">
        <v>0</v>
      </c>
      <c r="X6" s="49">
        <v>0.999994</v>
      </c>
      <c r="Y6" s="49">
        <v>0</v>
      </c>
      <c r="Z6" s="49" t="s">
        <v>2066</v>
      </c>
      <c r="AA6" s="71">
        <v>6</v>
      </c>
      <c r="AB6" s="71"/>
      <c r="AC6" s="72"/>
      <c r="AD6" s="78" t="s">
        <v>853</v>
      </c>
      <c r="AE6" s="78">
        <v>20</v>
      </c>
      <c r="AF6" s="78">
        <v>45</v>
      </c>
      <c r="AG6" s="78">
        <v>263147</v>
      </c>
      <c r="AH6" s="78">
        <v>15</v>
      </c>
      <c r="AI6" s="78"/>
      <c r="AJ6" s="78" t="s">
        <v>944</v>
      </c>
      <c r="AK6" s="78"/>
      <c r="AL6" s="78"/>
      <c r="AM6" s="78"/>
      <c r="AN6" s="80">
        <v>42236.010983796295</v>
      </c>
      <c r="AO6" s="82" t="s">
        <v>1168</v>
      </c>
      <c r="AP6" s="78" t="b">
        <v>1</v>
      </c>
      <c r="AQ6" s="78" t="b">
        <v>0</v>
      </c>
      <c r="AR6" s="78" t="b">
        <v>0</v>
      </c>
      <c r="AS6" s="78" t="s">
        <v>788</v>
      </c>
      <c r="AT6" s="78">
        <v>0</v>
      </c>
      <c r="AU6" s="82" t="s">
        <v>1253</v>
      </c>
      <c r="AV6" s="78" t="b">
        <v>0</v>
      </c>
      <c r="AW6" s="78" t="s">
        <v>1337</v>
      </c>
      <c r="AX6" s="82" t="s">
        <v>1341</v>
      </c>
      <c r="AY6" s="78" t="s">
        <v>66</v>
      </c>
      <c r="AZ6" s="78" t="str">
        <f>REPLACE(INDEX(GroupVertices[Group],MATCH(Vertices[[#This Row],[Vertex]],GroupVertices[Vertex],0)),1,1,"")</f>
        <v>5</v>
      </c>
      <c r="BA6" s="48"/>
      <c r="BB6" s="48"/>
      <c r="BC6" s="48"/>
      <c r="BD6" s="48"/>
      <c r="BE6" s="48" t="s">
        <v>463</v>
      </c>
      <c r="BF6" s="48" t="s">
        <v>463</v>
      </c>
      <c r="BG6" s="120" t="s">
        <v>1773</v>
      </c>
      <c r="BH6" s="120" t="s">
        <v>1773</v>
      </c>
      <c r="BI6" s="120" t="s">
        <v>1809</v>
      </c>
      <c r="BJ6" s="120" t="s">
        <v>1809</v>
      </c>
      <c r="BK6" s="120">
        <v>0</v>
      </c>
      <c r="BL6" s="123">
        <v>0</v>
      </c>
      <c r="BM6" s="120">
        <v>0</v>
      </c>
      <c r="BN6" s="123">
        <v>0</v>
      </c>
      <c r="BO6" s="120">
        <v>0</v>
      </c>
      <c r="BP6" s="123">
        <v>0</v>
      </c>
      <c r="BQ6" s="120">
        <v>6</v>
      </c>
      <c r="BR6" s="123">
        <v>100</v>
      </c>
      <c r="BS6" s="120">
        <v>6</v>
      </c>
      <c r="BT6" s="2"/>
      <c r="BU6" s="3"/>
      <c r="BV6" s="3"/>
      <c r="BW6" s="3"/>
      <c r="BX6" s="3"/>
    </row>
    <row r="7" spans="1:76" ht="15">
      <c r="A7" s="64" t="s">
        <v>216</v>
      </c>
      <c r="B7" s="65"/>
      <c r="C7" s="65" t="s">
        <v>64</v>
      </c>
      <c r="D7" s="66">
        <v>162.74081798807245</v>
      </c>
      <c r="E7" s="68"/>
      <c r="F7" s="100" t="s">
        <v>515</v>
      </c>
      <c r="G7" s="65"/>
      <c r="H7" s="69" t="s">
        <v>216</v>
      </c>
      <c r="I7" s="70"/>
      <c r="J7" s="70"/>
      <c r="K7" s="69" t="s">
        <v>1435</v>
      </c>
      <c r="L7" s="73">
        <v>1</v>
      </c>
      <c r="M7" s="74">
        <v>7729.083984375</v>
      </c>
      <c r="N7" s="74">
        <v>4946.56396484375</v>
      </c>
      <c r="O7" s="75"/>
      <c r="P7" s="76"/>
      <c r="Q7" s="76"/>
      <c r="R7" s="86"/>
      <c r="S7" s="48">
        <v>1</v>
      </c>
      <c r="T7" s="48">
        <v>1</v>
      </c>
      <c r="U7" s="49">
        <v>0</v>
      </c>
      <c r="V7" s="49">
        <v>0</v>
      </c>
      <c r="W7" s="49">
        <v>0</v>
      </c>
      <c r="X7" s="49">
        <v>0.999994</v>
      </c>
      <c r="Y7" s="49">
        <v>0</v>
      </c>
      <c r="Z7" s="49" t="s">
        <v>2066</v>
      </c>
      <c r="AA7" s="71">
        <v>7</v>
      </c>
      <c r="AB7" s="71"/>
      <c r="AC7" s="72"/>
      <c r="AD7" s="78" t="s">
        <v>854</v>
      </c>
      <c r="AE7" s="78">
        <v>418</v>
      </c>
      <c r="AF7" s="78">
        <v>850</v>
      </c>
      <c r="AG7" s="78">
        <v>3753</v>
      </c>
      <c r="AH7" s="78">
        <v>71</v>
      </c>
      <c r="AI7" s="78"/>
      <c r="AJ7" s="78" t="s">
        <v>945</v>
      </c>
      <c r="AK7" s="78" t="s">
        <v>1033</v>
      </c>
      <c r="AL7" s="82" t="s">
        <v>1089</v>
      </c>
      <c r="AM7" s="78"/>
      <c r="AN7" s="80">
        <v>39973.69193287037</v>
      </c>
      <c r="AO7" s="82" t="s">
        <v>1169</v>
      </c>
      <c r="AP7" s="78" t="b">
        <v>0</v>
      </c>
      <c r="AQ7" s="78" t="b">
        <v>0</v>
      </c>
      <c r="AR7" s="78" t="b">
        <v>1</v>
      </c>
      <c r="AS7" s="78" t="s">
        <v>788</v>
      </c>
      <c r="AT7" s="78">
        <v>83</v>
      </c>
      <c r="AU7" s="82" t="s">
        <v>1256</v>
      </c>
      <c r="AV7" s="78" t="b">
        <v>0</v>
      </c>
      <c r="AW7" s="78" t="s">
        <v>1337</v>
      </c>
      <c r="AX7" s="82" t="s">
        <v>1342</v>
      </c>
      <c r="AY7" s="78" t="s">
        <v>66</v>
      </c>
      <c r="AZ7" s="78" t="str">
        <f>REPLACE(INDEX(GroupVertices[Group],MATCH(Vertices[[#This Row],[Vertex]],GroupVertices[Vertex],0)),1,1,"")</f>
        <v>5</v>
      </c>
      <c r="BA7" s="48" t="s">
        <v>411</v>
      </c>
      <c r="BB7" s="48" t="s">
        <v>411</v>
      </c>
      <c r="BC7" s="48" t="s">
        <v>456</v>
      </c>
      <c r="BD7" s="48" t="s">
        <v>456</v>
      </c>
      <c r="BE7" s="48" t="s">
        <v>464</v>
      </c>
      <c r="BF7" s="48" t="s">
        <v>464</v>
      </c>
      <c r="BG7" s="120" t="s">
        <v>1774</v>
      </c>
      <c r="BH7" s="120" t="s">
        <v>1774</v>
      </c>
      <c r="BI7" s="120" t="s">
        <v>1810</v>
      </c>
      <c r="BJ7" s="120" t="s">
        <v>1810</v>
      </c>
      <c r="BK7" s="120">
        <v>1</v>
      </c>
      <c r="BL7" s="123">
        <v>6.25</v>
      </c>
      <c r="BM7" s="120">
        <v>0</v>
      </c>
      <c r="BN7" s="123">
        <v>0</v>
      </c>
      <c r="BO7" s="120">
        <v>0</v>
      </c>
      <c r="BP7" s="123">
        <v>0</v>
      </c>
      <c r="BQ7" s="120">
        <v>15</v>
      </c>
      <c r="BR7" s="123">
        <v>93.75</v>
      </c>
      <c r="BS7" s="120">
        <v>16</v>
      </c>
      <c r="BT7" s="2"/>
      <c r="BU7" s="3"/>
      <c r="BV7" s="3"/>
      <c r="BW7" s="3"/>
      <c r="BX7" s="3"/>
    </row>
    <row r="8" spans="1:76" ht="15">
      <c r="A8" s="64" t="s">
        <v>217</v>
      </c>
      <c r="B8" s="65"/>
      <c r="C8" s="65" t="s">
        <v>64</v>
      </c>
      <c r="D8" s="66">
        <v>162.34512358965293</v>
      </c>
      <c r="E8" s="68"/>
      <c r="F8" s="100" t="s">
        <v>516</v>
      </c>
      <c r="G8" s="65"/>
      <c r="H8" s="69" t="s">
        <v>217</v>
      </c>
      <c r="I8" s="70"/>
      <c r="J8" s="70"/>
      <c r="K8" s="69" t="s">
        <v>1436</v>
      </c>
      <c r="L8" s="73">
        <v>1</v>
      </c>
      <c r="M8" s="74">
        <v>6774.7939453125</v>
      </c>
      <c r="N8" s="74">
        <v>5552.3857421875</v>
      </c>
      <c r="O8" s="75"/>
      <c r="P8" s="76"/>
      <c r="Q8" s="76"/>
      <c r="R8" s="86"/>
      <c r="S8" s="48">
        <v>0</v>
      </c>
      <c r="T8" s="48">
        <v>2</v>
      </c>
      <c r="U8" s="49">
        <v>0</v>
      </c>
      <c r="V8" s="49">
        <v>0.005464</v>
      </c>
      <c r="W8" s="49">
        <v>0.012151</v>
      </c>
      <c r="X8" s="49">
        <v>0.715363</v>
      </c>
      <c r="Y8" s="49">
        <v>0.5</v>
      </c>
      <c r="Z8" s="49">
        <v>0</v>
      </c>
      <c r="AA8" s="71">
        <v>8</v>
      </c>
      <c r="AB8" s="71"/>
      <c r="AC8" s="72"/>
      <c r="AD8" s="78" t="s">
        <v>855</v>
      </c>
      <c r="AE8" s="78">
        <v>126</v>
      </c>
      <c r="AF8" s="78">
        <v>404</v>
      </c>
      <c r="AG8" s="78">
        <v>4645</v>
      </c>
      <c r="AH8" s="78">
        <v>444</v>
      </c>
      <c r="AI8" s="78"/>
      <c r="AJ8" s="78" t="s">
        <v>946</v>
      </c>
      <c r="AK8" s="78" t="s">
        <v>1034</v>
      </c>
      <c r="AL8" s="82" t="s">
        <v>1090</v>
      </c>
      <c r="AM8" s="78"/>
      <c r="AN8" s="80">
        <v>39951.928391203706</v>
      </c>
      <c r="AO8" s="82" t="s">
        <v>1170</v>
      </c>
      <c r="AP8" s="78" t="b">
        <v>0</v>
      </c>
      <c r="AQ8" s="78" t="b">
        <v>0</v>
      </c>
      <c r="AR8" s="78" t="b">
        <v>0</v>
      </c>
      <c r="AS8" s="78" t="s">
        <v>788</v>
      </c>
      <c r="AT8" s="78">
        <v>80</v>
      </c>
      <c r="AU8" s="82" t="s">
        <v>1253</v>
      </c>
      <c r="AV8" s="78" t="b">
        <v>0</v>
      </c>
      <c r="AW8" s="78" t="s">
        <v>1337</v>
      </c>
      <c r="AX8" s="82" t="s">
        <v>1343</v>
      </c>
      <c r="AY8" s="78" t="s">
        <v>66</v>
      </c>
      <c r="AZ8" s="78" t="str">
        <f>REPLACE(INDEX(GroupVertices[Group],MATCH(Vertices[[#This Row],[Vertex]],GroupVertices[Vertex],0)),1,1,"")</f>
        <v>3</v>
      </c>
      <c r="BA8" s="48"/>
      <c r="BB8" s="48"/>
      <c r="BC8" s="48"/>
      <c r="BD8" s="48"/>
      <c r="BE8" s="48"/>
      <c r="BF8" s="48"/>
      <c r="BG8" s="120" t="s">
        <v>1775</v>
      </c>
      <c r="BH8" s="120" t="s">
        <v>1775</v>
      </c>
      <c r="BI8" s="120" t="s">
        <v>1811</v>
      </c>
      <c r="BJ8" s="120" t="s">
        <v>1811</v>
      </c>
      <c r="BK8" s="120">
        <v>0</v>
      </c>
      <c r="BL8" s="123">
        <v>0</v>
      </c>
      <c r="BM8" s="120">
        <v>0</v>
      </c>
      <c r="BN8" s="123">
        <v>0</v>
      </c>
      <c r="BO8" s="120">
        <v>0</v>
      </c>
      <c r="BP8" s="123">
        <v>0</v>
      </c>
      <c r="BQ8" s="120">
        <v>4</v>
      </c>
      <c r="BR8" s="123">
        <v>100</v>
      </c>
      <c r="BS8" s="120">
        <v>4</v>
      </c>
      <c r="BT8" s="2"/>
      <c r="BU8" s="3"/>
      <c r="BV8" s="3"/>
      <c r="BW8" s="3"/>
      <c r="BX8" s="3"/>
    </row>
    <row r="9" spans="1:76" ht="15">
      <c r="A9" s="64" t="s">
        <v>243</v>
      </c>
      <c r="B9" s="65"/>
      <c r="C9" s="65" t="s">
        <v>64</v>
      </c>
      <c r="D9" s="66">
        <v>186.3352055028019</v>
      </c>
      <c r="E9" s="68"/>
      <c r="F9" s="100" t="s">
        <v>1273</v>
      </c>
      <c r="G9" s="65"/>
      <c r="H9" s="69" t="s">
        <v>243</v>
      </c>
      <c r="I9" s="70"/>
      <c r="J9" s="70"/>
      <c r="K9" s="69" t="s">
        <v>1437</v>
      </c>
      <c r="L9" s="73">
        <v>69.02114993529302</v>
      </c>
      <c r="M9" s="74">
        <v>6523.18896484375</v>
      </c>
      <c r="N9" s="74">
        <v>3887.011962890625</v>
      </c>
      <c r="O9" s="75"/>
      <c r="P9" s="76"/>
      <c r="Q9" s="76"/>
      <c r="R9" s="86"/>
      <c r="S9" s="48">
        <v>8</v>
      </c>
      <c r="T9" s="48">
        <v>0</v>
      </c>
      <c r="U9" s="49">
        <v>46</v>
      </c>
      <c r="V9" s="49">
        <v>0.00578</v>
      </c>
      <c r="W9" s="49">
        <v>0.020061</v>
      </c>
      <c r="X9" s="49">
        <v>2.530823</v>
      </c>
      <c r="Y9" s="49">
        <v>0.21428571428571427</v>
      </c>
      <c r="Z9" s="49">
        <v>0</v>
      </c>
      <c r="AA9" s="71">
        <v>9</v>
      </c>
      <c r="AB9" s="71"/>
      <c r="AC9" s="72"/>
      <c r="AD9" s="78" t="s">
        <v>856</v>
      </c>
      <c r="AE9" s="78">
        <v>1134</v>
      </c>
      <c r="AF9" s="78">
        <v>27444</v>
      </c>
      <c r="AG9" s="78">
        <v>3318</v>
      </c>
      <c r="AH9" s="78">
        <v>2571</v>
      </c>
      <c r="AI9" s="78"/>
      <c r="AJ9" s="78" t="s">
        <v>947</v>
      </c>
      <c r="AK9" s="78" t="s">
        <v>817</v>
      </c>
      <c r="AL9" s="82" t="s">
        <v>1091</v>
      </c>
      <c r="AM9" s="78"/>
      <c r="AN9" s="80">
        <v>40114.11866898148</v>
      </c>
      <c r="AO9" s="82" t="s">
        <v>1171</v>
      </c>
      <c r="AP9" s="78" t="b">
        <v>0</v>
      </c>
      <c r="AQ9" s="78" t="b">
        <v>0</v>
      </c>
      <c r="AR9" s="78" t="b">
        <v>1</v>
      </c>
      <c r="AS9" s="78" t="s">
        <v>788</v>
      </c>
      <c r="AT9" s="78">
        <v>596</v>
      </c>
      <c r="AU9" s="82" t="s">
        <v>1253</v>
      </c>
      <c r="AV9" s="78" t="b">
        <v>0</v>
      </c>
      <c r="AW9" s="78" t="s">
        <v>1337</v>
      </c>
      <c r="AX9" s="82" t="s">
        <v>1344</v>
      </c>
      <c r="AY9" s="78" t="s">
        <v>65</v>
      </c>
      <c r="AZ9" s="78" t="str">
        <f>REPLACE(INDEX(GroupVertices[Group],MATCH(Vertices[[#This Row],[Vertex]],GroupVertices[Vertex],0)),1,1,"")</f>
        <v>3</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232</v>
      </c>
      <c r="B10" s="65"/>
      <c r="C10" s="65" t="s">
        <v>64</v>
      </c>
      <c r="D10" s="66">
        <v>162.9661686095939</v>
      </c>
      <c r="E10" s="68"/>
      <c r="F10" s="100" t="s">
        <v>531</v>
      </c>
      <c r="G10" s="65"/>
      <c r="H10" s="69" t="s">
        <v>232</v>
      </c>
      <c r="I10" s="70"/>
      <c r="J10" s="70"/>
      <c r="K10" s="69" t="s">
        <v>1438</v>
      </c>
      <c r="L10" s="73">
        <v>9999</v>
      </c>
      <c r="M10" s="74">
        <v>2874.025634765625</v>
      </c>
      <c r="N10" s="74">
        <v>5032.2587890625</v>
      </c>
      <c r="O10" s="75"/>
      <c r="P10" s="76"/>
      <c r="Q10" s="76"/>
      <c r="R10" s="86"/>
      <c r="S10" s="48">
        <v>15</v>
      </c>
      <c r="T10" s="48">
        <v>65</v>
      </c>
      <c r="U10" s="49">
        <v>6761.25</v>
      </c>
      <c r="V10" s="49">
        <v>0.01</v>
      </c>
      <c r="W10" s="49">
        <v>0.096261</v>
      </c>
      <c r="X10" s="49">
        <v>24.763456</v>
      </c>
      <c r="Y10" s="49">
        <v>0.004968944099378882</v>
      </c>
      <c r="Z10" s="49">
        <v>0.11428571428571428</v>
      </c>
      <c r="AA10" s="71">
        <v>10</v>
      </c>
      <c r="AB10" s="71"/>
      <c r="AC10" s="72"/>
      <c r="AD10" s="78" t="s">
        <v>857</v>
      </c>
      <c r="AE10" s="78">
        <v>1474</v>
      </c>
      <c r="AF10" s="78">
        <v>1104</v>
      </c>
      <c r="AG10" s="78">
        <v>1506</v>
      </c>
      <c r="AH10" s="78">
        <v>1573</v>
      </c>
      <c r="AI10" s="78"/>
      <c r="AJ10" s="78" t="s">
        <v>948</v>
      </c>
      <c r="AK10" s="78"/>
      <c r="AL10" s="82" t="s">
        <v>1092</v>
      </c>
      <c r="AM10" s="78"/>
      <c r="AN10" s="80">
        <v>41521.31619212963</v>
      </c>
      <c r="AO10" s="82" t="s">
        <v>1172</v>
      </c>
      <c r="AP10" s="78" t="b">
        <v>0</v>
      </c>
      <c r="AQ10" s="78" t="b">
        <v>0</v>
      </c>
      <c r="AR10" s="78" t="b">
        <v>1</v>
      </c>
      <c r="AS10" s="78" t="s">
        <v>788</v>
      </c>
      <c r="AT10" s="78">
        <v>92</v>
      </c>
      <c r="AU10" s="82" t="s">
        <v>1253</v>
      </c>
      <c r="AV10" s="78" t="b">
        <v>0</v>
      </c>
      <c r="AW10" s="78" t="s">
        <v>1337</v>
      </c>
      <c r="AX10" s="82" t="s">
        <v>1345</v>
      </c>
      <c r="AY10" s="78" t="s">
        <v>66</v>
      </c>
      <c r="AZ10" s="78" t="str">
        <f>REPLACE(INDEX(GroupVertices[Group],MATCH(Vertices[[#This Row],[Vertex]],GroupVertices[Vertex],0)),1,1,"")</f>
        <v>1</v>
      </c>
      <c r="BA10" s="48" t="s">
        <v>1754</v>
      </c>
      <c r="BB10" s="48" t="s">
        <v>1754</v>
      </c>
      <c r="BC10" s="48" t="s">
        <v>1758</v>
      </c>
      <c r="BD10" s="48" t="s">
        <v>1760</v>
      </c>
      <c r="BE10" s="48" t="s">
        <v>1762</v>
      </c>
      <c r="BF10" s="48" t="s">
        <v>1766</v>
      </c>
      <c r="BG10" s="120" t="s">
        <v>1776</v>
      </c>
      <c r="BH10" s="120" t="s">
        <v>1797</v>
      </c>
      <c r="BI10" s="120" t="s">
        <v>1812</v>
      </c>
      <c r="BJ10" s="120" t="s">
        <v>1812</v>
      </c>
      <c r="BK10" s="120">
        <v>95</v>
      </c>
      <c r="BL10" s="123">
        <v>6.160830090791181</v>
      </c>
      <c r="BM10" s="120">
        <v>12</v>
      </c>
      <c r="BN10" s="123">
        <v>0.7782101167315175</v>
      </c>
      <c r="BO10" s="120">
        <v>0</v>
      </c>
      <c r="BP10" s="123">
        <v>0</v>
      </c>
      <c r="BQ10" s="120">
        <v>1435</v>
      </c>
      <c r="BR10" s="123">
        <v>93.0609597924773</v>
      </c>
      <c r="BS10" s="120">
        <v>1542</v>
      </c>
      <c r="BT10" s="2"/>
      <c r="BU10" s="3"/>
      <c r="BV10" s="3"/>
      <c r="BW10" s="3"/>
      <c r="BX10" s="3"/>
    </row>
    <row r="11" spans="1:76" ht="15">
      <c r="A11" s="64" t="s">
        <v>218</v>
      </c>
      <c r="B11" s="65"/>
      <c r="C11" s="65" t="s">
        <v>64</v>
      </c>
      <c r="D11" s="66">
        <v>166.51056125911424</v>
      </c>
      <c r="E11" s="68"/>
      <c r="F11" s="100" t="s">
        <v>517</v>
      </c>
      <c r="G11" s="65"/>
      <c r="H11" s="69" t="s">
        <v>218</v>
      </c>
      <c r="I11" s="70"/>
      <c r="J11" s="70"/>
      <c r="K11" s="69" t="s">
        <v>1439</v>
      </c>
      <c r="L11" s="73">
        <v>1</v>
      </c>
      <c r="M11" s="74">
        <v>8321.9423828125</v>
      </c>
      <c r="N11" s="74">
        <v>4946.56396484375</v>
      </c>
      <c r="O11" s="75"/>
      <c r="P11" s="76"/>
      <c r="Q11" s="76"/>
      <c r="R11" s="86"/>
      <c r="S11" s="48">
        <v>1</v>
      </c>
      <c r="T11" s="48">
        <v>1</v>
      </c>
      <c r="U11" s="49">
        <v>0</v>
      </c>
      <c r="V11" s="49">
        <v>0</v>
      </c>
      <c r="W11" s="49">
        <v>0</v>
      </c>
      <c r="X11" s="49">
        <v>0.999994</v>
      </c>
      <c r="Y11" s="49">
        <v>0</v>
      </c>
      <c r="Z11" s="49" t="s">
        <v>2066</v>
      </c>
      <c r="AA11" s="71">
        <v>11</v>
      </c>
      <c r="AB11" s="71"/>
      <c r="AC11" s="72"/>
      <c r="AD11" s="78" t="s">
        <v>858</v>
      </c>
      <c r="AE11" s="78">
        <v>0</v>
      </c>
      <c r="AF11" s="78">
        <v>5099</v>
      </c>
      <c r="AG11" s="78">
        <v>289062</v>
      </c>
      <c r="AH11" s="78">
        <v>365</v>
      </c>
      <c r="AI11" s="78"/>
      <c r="AJ11" s="78"/>
      <c r="AK11" s="78"/>
      <c r="AL11" s="78"/>
      <c r="AM11" s="78"/>
      <c r="AN11" s="80">
        <v>42425.863530092596</v>
      </c>
      <c r="AO11" s="78"/>
      <c r="AP11" s="78" t="b">
        <v>1</v>
      </c>
      <c r="AQ11" s="78" t="b">
        <v>0</v>
      </c>
      <c r="AR11" s="78" t="b">
        <v>0</v>
      </c>
      <c r="AS11" s="78" t="s">
        <v>788</v>
      </c>
      <c r="AT11" s="78">
        <v>1009</v>
      </c>
      <c r="AU11" s="78"/>
      <c r="AV11" s="78" t="b">
        <v>0</v>
      </c>
      <c r="AW11" s="78" t="s">
        <v>1337</v>
      </c>
      <c r="AX11" s="82" t="s">
        <v>1346</v>
      </c>
      <c r="AY11" s="78" t="s">
        <v>66</v>
      </c>
      <c r="AZ11" s="78" t="str">
        <f>REPLACE(INDEX(GroupVertices[Group],MATCH(Vertices[[#This Row],[Vertex]],GroupVertices[Vertex],0)),1,1,"")</f>
        <v>5</v>
      </c>
      <c r="BA11" s="48" t="s">
        <v>412</v>
      </c>
      <c r="BB11" s="48" t="s">
        <v>412</v>
      </c>
      <c r="BC11" s="48" t="s">
        <v>456</v>
      </c>
      <c r="BD11" s="48" t="s">
        <v>456</v>
      </c>
      <c r="BE11" s="48"/>
      <c r="BF11" s="48"/>
      <c r="BG11" s="120" t="s">
        <v>1777</v>
      </c>
      <c r="BH11" s="120" t="s">
        <v>1777</v>
      </c>
      <c r="BI11" s="120" t="s">
        <v>1813</v>
      </c>
      <c r="BJ11" s="120" t="s">
        <v>1813</v>
      </c>
      <c r="BK11" s="120">
        <v>0</v>
      </c>
      <c r="BL11" s="123">
        <v>0</v>
      </c>
      <c r="BM11" s="120">
        <v>0</v>
      </c>
      <c r="BN11" s="123">
        <v>0</v>
      </c>
      <c r="BO11" s="120">
        <v>0</v>
      </c>
      <c r="BP11" s="123">
        <v>0</v>
      </c>
      <c r="BQ11" s="120">
        <v>6</v>
      </c>
      <c r="BR11" s="123">
        <v>100</v>
      </c>
      <c r="BS11" s="120">
        <v>6</v>
      </c>
      <c r="BT11" s="2"/>
      <c r="BU11" s="3"/>
      <c r="BV11" s="3"/>
      <c r="BW11" s="3"/>
      <c r="BX11" s="3"/>
    </row>
    <row r="12" spans="1:76" ht="15">
      <c r="A12" s="64" t="s">
        <v>219</v>
      </c>
      <c r="B12" s="65"/>
      <c r="C12" s="65" t="s">
        <v>64</v>
      </c>
      <c r="D12" s="66">
        <v>163.06109977692773</v>
      </c>
      <c r="E12" s="68"/>
      <c r="F12" s="100" t="s">
        <v>518</v>
      </c>
      <c r="G12" s="65"/>
      <c r="H12" s="69" t="s">
        <v>219</v>
      </c>
      <c r="I12" s="70"/>
      <c r="J12" s="70"/>
      <c r="K12" s="69" t="s">
        <v>1440</v>
      </c>
      <c r="L12" s="73">
        <v>1</v>
      </c>
      <c r="M12" s="74">
        <v>7194.9501953125</v>
      </c>
      <c r="N12" s="74">
        <v>4412.6416015625</v>
      </c>
      <c r="O12" s="75"/>
      <c r="P12" s="76"/>
      <c r="Q12" s="76"/>
      <c r="R12" s="86"/>
      <c r="S12" s="48">
        <v>0</v>
      </c>
      <c r="T12" s="48">
        <v>2</v>
      </c>
      <c r="U12" s="49">
        <v>0</v>
      </c>
      <c r="V12" s="49">
        <v>0.005464</v>
      </c>
      <c r="W12" s="49">
        <v>0.012151</v>
      </c>
      <c r="X12" s="49">
        <v>0.715363</v>
      </c>
      <c r="Y12" s="49">
        <v>0.5</v>
      </c>
      <c r="Z12" s="49">
        <v>0</v>
      </c>
      <c r="AA12" s="71">
        <v>12</v>
      </c>
      <c r="AB12" s="71"/>
      <c r="AC12" s="72"/>
      <c r="AD12" s="78" t="s">
        <v>859</v>
      </c>
      <c r="AE12" s="78">
        <v>707</v>
      </c>
      <c r="AF12" s="78">
        <v>1211</v>
      </c>
      <c r="AG12" s="78">
        <v>42643</v>
      </c>
      <c r="AH12" s="78">
        <v>167045</v>
      </c>
      <c r="AI12" s="78"/>
      <c r="AJ12" s="78" t="s">
        <v>949</v>
      </c>
      <c r="AK12" s="78" t="s">
        <v>1035</v>
      </c>
      <c r="AL12" s="82" t="s">
        <v>1093</v>
      </c>
      <c r="AM12" s="78"/>
      <c r="AN12" s="80">
        <v>41593.68059027778</v>
      </c>
      <c r="AO12" s="82" t="s">
        <v>1173</v>
      </c>
      <c r="AP12" s="78" t="b">
        <v>0</v>
      </c>
      <c r="AQ12" s="78" t="b">
        <v>0</v>
      </c>
      <c r="AR12" s="78" t="b">
        <v>1</v>
      </c>
      <c r="AS12" s="78" t="s">
        <v>1251</v>
      </c>
      <c r="AT12" s="78">
        <v>426</v>
      </c>
      <c r="AU12" s="82" t="s">
        <v>1253</v>
      </c>
      <c r="AV12" s="78" t="b">
        <v>0</v>
      </c>
      <c r="AW12" s="78" t="s">
        <v>1337</v>
      </c>
      <c r="AX12" s="82" t="s">
        <v>1347</v>
      </c>
      <c r="AY12" s="78" t="s">
        <v>66</v>
      </c>
      <c r="AZ12" s="78" t="str">
        <f>REPLACE(INDEX(GroupVertices[Group],MATCH(Vertices[[#This Row],[Vertex]],GroupVertices[Vertex],0)),1,1,"")</f>
        <v>3</v>
      </c>
      <c r="BA12" s="48"/>
      <c r="BB12" s="48"/>
      <c r="BC12" s="48"/>
      <c r="BD12" s="48"/>
      <c r="BE12" s="48"/>
      <c r="BF12" s="48"/>
      <c r="BG12" s="120" t="s">
        <v>1778</v>
      </c>
      <c r="BH12" s="120" t="s">
        <v>1778</v>
      </c>
      <c r="BI12" s="120" t="s">
        <v>1719</v>
      </c>
      <c r="BJ12" s="120" t="s">
        <v>1719</v>
      </c>
      <c r="BK12" s="120">
        <v>2</v>
      </c>
      <c r="BL12" s="123">
        <v>7.407407407407407</v>
      </c>
      <c r="BM12" s="120">
        <v>0</v>
      </c>
      <c r="BN12" s="123">
        <v>0</v>
      </c>
      <c r="BO12" s="120">
        <v>0</v>
      </c>
      <c r="BP12" s="123">
        <v>0</v>
      </c>
      <c r="BQ12" s="120">
        <v>25</v>
      </c>
      <c r="BR12" s="123">
        <v>92.5925925925926</v>
      </c>
      <c r="BS12" s="120">
        <v>27</v>
      </c>
      <c r="BT12" s="2"/>
      <c r="BU12" s="3"/>
      <c r="BV12" s="3"/>
      <c r="BW12" s="3"/>
      <c r="BX12" s="3"/>
    </row>
    <row r="13" spans="1:76" ht="15">
      <c r="A13" s="64" t="s">
        <v>220</v>
      </c>
      <c r="B13" s="65"/>
      <c r="C13" s="65" t="s">
        <v>64</v>
      </c>
      <c r="D13" s="66">
        <v>162.3149585458272</v>
      </c>
      <c r="E13" s="68"/>
      <c r="F13" s="100" t="s">
        <v>519</v>
      </c>
      <c r="G13" s="65"/>
      <c r="H13" s="69" t="s">
        <v>220</v>
      </c>
      <c r="I13" s="70"/>
      <c r="J13" s="70"/>
      <c r="K13" s="69" t="s">
        <v>1441</v>
      </c>
      <c r="L13" s="73">
        <v>1</v>
      </c>
      <c r="M13" s="74">
        <v>6277.30859375</v>
      </c>
      <c r="N13" s="74">
        <v>2566.708740234375</v>
      </c>
      <c r="O13" s="75"/>
      <c r="P13" s="76"/>
      <c r="Q13" s="76"/>
      <c r="R13" s="86"/>
      <c r="S13" s="48">
        <v>0</v>
      </c>
      <c r="T13" s="48">
        <v>3</v>
      </c>
      <c r="U13" s="49">
        <v>0</v>
      </c>
      <c r="V13" s="49">
        <v>0.005556</v>
      </c>
      <c r="W13" s="49">
        <v>0.0136</v>
      </c>
      <c r="X13" s="49">
        <v>1.01622</v>
      </c>
      <c r="Y13" s="49">
        <v>0.6666666666666666</v>
      </c>
      <c r="Z13" s="49">
        <v>0</v>
      </c>
      <c r="AA13" s="71">
        <v>13</v>
      </c>
      <c r="AB13" s="71"/>
      <c r="AC13" s="72"/>
      <c r="AD13" s="78" t="s">
        <v>860</v>
      </c>
      <c r="AE13" s="78">
        <v>796</v>
      </c>
      <c r="AF13" s="78">
        <v>370</v>
      </c>
      <c r="AG13" s="78">
        <v>343</v>
      </c>
      <c r="AH13" s="78">
        <v>465</v>
      </c>
      <c r="AI13" s="78"/>
      <c r="AJ13" s="78" t="s">
        <v>950</v>
      </c>
      <c r="AK13" s="78" t="s">
        <v>1036</v>
      </c>
      <c r="AL13" s="78"/>
      <c r="AM13" s="78"/>
      <c r="AN13" s="80">
        <v>40961.70398148148</v>
      </c>
      <c r="AO13" s="78"/>
      <c r="AP13" s="78" t="b">
        <v>1</v>
      </c>
      <c r="AQ13" s="78" t="b">
        <v>0</v>
      </c>
      <c r="AR13" s="78" t="b">
        <v>0</v>
      </c>
      <c r="AS13" s="78" t="s">
        <v>788</v>
      </c>
      <c r="AT13" s="78">
        <v>13</v>
      </c>
      <c r="AU13" s="82" t="s">
        <v>1253</v>
      </c>
      <c r="AV13" s="78" t="b">
        <v>0</v>
      </c>
      <c r="AW13" s="78" t="s">
        <v>1337</v>
      </c>
      <c r="AX13" s="82" t="s">
        <v>1348</v>
      </c>
      <c r="AY13" s="78" t="s">
        <v>66</v>
      </c>
      <c r="AZ13" s="78" t="str">
        <f>REPLACE(INDEX(GroupVertices[Group],MATCH(Vertices[[#This Row],[Vertex]],GroupVertices[Vertex],0)),1,1,"")</f>
        <v>3</v>
      </c>
      <c r="BA13" s="48"/>
      <c r="BB13" s="48"/>
      <c r="BC13" s="48"/>
      <c r="BD13" s="48"/>
      <c r="BE13" s="48"/>
      <c r="BF13" s="48"/>
      <c r="BG13" s="120" t="s">
        <v>1779</v>
      </c>
      <c r="BH13" s="120" t="s">
        <v>1798</v>
      </c>
      <c r="BI13" s="120" t="s">
        <v>1814</v>
      </c>
      <c r="BJ13" s="120" t="s">
        <v>1814</v>
      </c>
      <c r="BK13" s="120">
        <v>5</v>
      </c>
      <c r="BL13" s="123">
        <v>6.8493150684931505</v>
      </c>
      <c r="BM13" s="120">
        <v>0</v>
      </c>
      <c r="BN13" s="123">
        <v>0</v>
      </c>
      <c r="BO13" s="120">
        <v>0</v>
      </c>
      <c r="BP13" s="123">
        <v>0</v>
      </c>
      <c r="BQ13" s="120">
        <v>68</v>
      </c>
      <c r="BR13" s="123">
        <v>93.15068493150685</v>
      </c>
      <c r="BS13" s="120">
        <v>73</v>
      </c>
      <c r="BT13" s="2"/>
      <c r="BU13" s="3"/>
      <c r="BV13" s="3"/>
      <c r="BW13" s="3"/>
      <c r="BX13" s="3"/>
    </row>
    <row r="14" spans="1:76" ht="15">
      <c r="A14" s="64" t="s">
        <v>222</v>
      </c>
      <c r="B14" s="65"/>
      <c r="C14" s="65" t="s">
        <v>64</v>
      </c>
      <c r="D14" s="66">
        <v>164.90915231483785</v>
      </c>
      <c r="E14" s="68"/>
      <c r="F14" s="100" t="s">
        <v>521</v>
      </c>
      <c r="G14" s="65"/>
      <c r="H14" s="69" t="s">
        <v>222</v>
      </c>
      <c r="I14" s="70"/>
      <c r="J14" s="70"/>
      <c r="K14" s="69" t="s">
        <v>1442</v>
      </c>
      <c r="L14" s="73">
        <v>494.8926973562581</v>
      </c>
      <c r="M14" s="74">
        <v>6699.81591796875</v>
      </c>
      <c r="N14" s="74">
        <v>2060.80517578125</v>
      </c>
      <c r="O14" s="75"/>
      <c r="P14" s="76"/>
      <c r="Q14" s="76"/>
      <c r="R14" s="86"/>
      <c r="S14" s="48">
        <v>2</v>
      </c>
      <c r="T14" s="48">
        <v>4</v>
      </c>
      <c r="U14" s="49">
        <v>334</v>
      </c>
      <c r="V14" s="49">
        <v>0.005618</v>
      </c>
      <c r="W14" s="49">
        <v>0.013874</v>
      </c>
      <c r="X14" s="49">
        <v>1.769748</v>
      </c>
      <c r="Y14" s="49">
        <v>0.15</v>
      </c>
      <c r="Z14" s="49">
        <v>0.2</v>
      </c>
      <c r="AA14" s="71">
        <v>14</v>
      </c>
      <c r="AB14" s="71"/>
      <c r="AC14" s="72"/>
      <c r="AD14" s="78" t="s">
        <v>861</v>
      </c>
      <c r="AE14" s="78">
        <v>3135</v>
      </c>
      <c r="AF14" s="78">
        <v>3294</v>
      </c>
      <c r="AG14" s="78">
        <v>398</v>
      </c>
      <c r="AH14" s="78">
        <v>467</v>
      </c>
      <c r="AI14" s="78"/>
      <c r="AJ14" s="78" t="s">
        <v>951</v>
      </c>
      <c r="AK14" s="78" t="s">
        <v>1037</v>
      </c>
      <c r="AL14" s="82" t="s">
        <v>1094</v>
      </c>
      <c r="AM14" s="78"/>
      <c r="AN14" s="80">
        <v>42529.81348379629</v>
      </c>
      <c r="AO14" s="82" t="s">
        <v>1174</v>
      </c>
      <c r="AP14" s="78" t="b">
        <v>0</v>
      </c>
      <c r="AQ14" s="78" t="b">
        <v>0</v>
      </c>
      <c r="AR14" s="78" t="b">
        <v>0</v>
      </c>
      <c r="AS14" s="78" t="s">
        <v>788</v>
      </c>
      <c r="AT14" s="78">
        <v>41</v>
      </c>
      <c r="AU14" s="82" t="s">
        <v>1253</v>
      </c>
      <c r="AV14" s="78" t="b">
        <v>0</v>
      </c>
      <c r="AW14" s="78" t="s">
        <v>1337</v>
      </c>
      <c r="AX14" s="82" t="s">
        <v>1349</v>
      </c>
      <c r="AY14" s="78" t="s">
        <v>66</v>
      </c>
      <c r="AZ14" s="78" t="str">
        <f>REPLACE(INDEX(GroupVertices[Group],MATCH(Vertices[[#This Row],[Vertex]],GroupVertices[Vertex],0)),1,1,"")</f>
        <v>3</v>
      </c>
      <c r="BA14" s="48" t="s">
        <v>1600</v>
      </c>
      <c r="BB14" s="48" t="s">
        <v>1600</v>
      </c>
      <c r="BC14" s="48" t="s">
        <v>1610</v>
      </c>
      <c r="BD14" s="48" t="s">
        <v>1610</v>
      </c>
      <c r="BE14" s="48" t="s">
        <v>1763</v>
      </c>
      <c r="BF14" s="48" t="s">
        <v>1767</v>
      </c>
      <c r="BG14" s="120" t="s">
        <v>1780</v>
      </c>
      <c r="BH14" s="120" t="s">
        <v>1799</v>
      </c>
      <c r="BI14" s="120" t="s">
        <v>1815</v>
      </c>
      <c r="BJ14" s="120" t="s">
        <v>1831</v>
      </c>
      <c r="BK14" s="120">
        <v>11</v>
      </c>
      <c r="BL14" s="123">
        <v>6.832298136645963</v>
      </c>
      <c r="BM14" s="120">
        <v>0</v>
      </c>
      <c r="BN14" s="123">
        <v>0</v>
      </c>
      <c r="BO14" s="120">
        <v>0</v>
      </c>
      <c r="BP14" s="123">
        <v>0</v>
      </c>
      <c r="BQ14" s="120">
        <v>150</v>
      </c>
      <c r="BR14" s="123">
        <v>93.16770186335404</v>
      </c>
      <c r="BS14" s="120">
        <v>161</v>
      </c>
      <c r="BT14" s="2"/>
      <c r="BU14" s="3"/>
      <c r="BV14" s="3"/>
      <c r="BW14" s="3"/>
      <c r="BX14" s="3"/>
    </row>
    <row r="15" spans="1:76" ht="15">
      <c r="A15" s="64" t="s">
        <v>221</v>
      </c>
      <c r="B15" s="65"/>
      <c r="C15" s="65" t="s">
        <v>64</v>
      </c>
      <c r="D15" s="66">
        <v>162.3264922390547</v>
      </c>
      <c r="E15" s="68"/>
      <c r="F15" s="100" t="s">
        <v>520</v>
      </c>
      <c r="G15" s="65"/>
      <c r="H15" s="69" t="s">
        <v>221</v>
      </c>
      <c r="I15" s="70"/>
      <c r="J15" s="70"/>
      <c r="K15" s="69" t="s">
        <v>1443</v>
      </c>
      <c r="L15" s="73">
        <v>1</v>
      </c>
      <c r="M15" s="74">
        <v>331.42242431640625</v>
      </c>
      <c r="N15" s="74">
        <v>3675.502685546875</v>
      </c>
      <c r="O15" s="75"/>
      <c r="P15" s="76"/>
      <c r="Q15" s="76"/>
      <c r="R15" s="86"/>
      <c r="S15" s="48">
        <v>0</v>
      </c>
      <c r="T15" s="48">
        <v>2</v>
      </c>
      <c r="U15" s="49">
        <v>0</v>
      </c>
      <c r="V15" s="49">
        <v>0.005464</v>
      </c>
      <c r="W15" s="49">
        <v>0.011228</v>
      </c>
      <c r="X15" s="49">
        <v>0.776458</v>
      </c>
      <c r="Y15" s="49">
        <v>0.5</v>
      </c>
      <c r="Z15" s="49">
        <v>0</v>
      </c>
      <c r="AA15" s="71">
        <v>15</v>
      </c>
      <c r="AB15" s="71"/>
      <c r="AC15" s="72"/>
      <c r="AD15" s="78" t="s">
        <v>862</v>
      </c>
      <c r="AE15" s="78">
        <v>373</v>
      </c>
      <c r="AF15" s="78">
        <v>383</v>
      </c>
      <c r="AG15" s="78">
        <v>35763</v>
      </c>
      <c r="AH15" s="78">
        <v>2600</v>
      </c>
      <c r="AI15" s="78"/>
      <c r="AJ15" s="82" t="s">
        <v>952</v>
      </c>
      <c r="AK15" s="78" t="s">
        <v>1038</v>
      </c>
      <c r="AL15" s="78"/>
      <c r="AM15" s="78"/>
      <c r="AN15" s="80">
        <v>41716.79835648148</v>
      </c>
      <c r="AO15" s="82" t="s">
        <v>1175</v>
      </c>
      <c r="AP15" s="78" t="b">
        <v>0</v>
      </c>
      <c r="AQ15" s="78" t="b">
        <v>0</v>
      </c>
      <c r="AR15" s="78" t="b">
        <v>0</v>
      </c>
      <c r="AS15" s="78" t="s">
        <v>788</v>
      </c>
      <c r="AT15" s="78">
        <v>508</v>
      </c>
      <c r="AU15" s="82" t="s">
        <v>1253</v>
      </c>
      <c r="AV15" s="78" t="b">
        <v>0</v>
      </c>
      <c r="AW15" s="78" t="s">
        <v>1337</v>
      </c>
      <c r="AX15" s="82" t="s">
        <v>1350</v>
      </c>
      <c r="AY15" s="78" t="s">
        <v>66</v>
      </c>
      <c r="AZ15" s="78" t="str">
        <f>REPLACE(INDEX(GroupVertices[Group],MATCH(Vertices[[#This Row],[Vertex]],GroupVertices[Vertex],0)),1,1,"")</f>
        <v>1</v>
      </c>
      <c r="BA15" s="48"/>
      <c r="BB15" s="48"/>
      <c r="BC15" s="48"/>
      <c r="BD15" s="48"/>
      <c r="BE15" s="48"/>
      <c r="BF15" s="48"/>
      <c r="BG15" s="120" t="s">
        <v>1781</v>
      </c>
      <c r="BH15" s="120" t="s">
        <v>1781</v>
      </c>
      <c r="BI15" s="120" t="s">
        <v>1816</v>
      </c>
      <c r="BJ15" s="120" t="s">
        <v>1816</v>
      </c>
      <c r="BK15" s="120">
        <v>0</v>
      </c>
      <c r="BL15" s="123">
        <v>0</v>
      </c>
      <c r="BM15" s="120">
        <v>0</v>
      </c>
      <c r="BN15" s="123">
        <v>0</v>
      </c>
      <c r="BO15" s="120">
        <v>0</v>
      </c>
      <c r="BP15" s="123">
        <v>0</v>
      </c>
      <c r="BQ15" s="120">
        <v>24</v>
      </c>
      <c r="BR15" s="123">
        <v>100</v>
      </c>
      <c r="BS15" s="120">
        <v>24</v>
      </c>
      <c r="BT15" s="2"/>
      <c r="BU15" s="3"/>
      <c r="BV15" s="3"/>
      <c r="BW15" s="3"/>
      <c r="BX15" s="3"/>
    </row>
    <row r="16" spans="1:76" ht="15">
      <c r="A16" s="64" t="s">
        <v>244</v>
      </c>
      <c r="B16" s="65"/>
      <c r="C16" s="65" t="s">
        <v>64</v>
      </c>
      <c r="D16" s="66">
        <v>162.77275744624086</v>
      </c>
      <c r="E16" s="68"/>
      <c r="F16" s="100" t="s">
        <v>1274</v>
      </c>
      <c r="G16" s="65"/>
      <c r="H16" s="69" t="s">
        <v>244</v>
      </c>
      <c r="I16" s="70"/>
      <c r="J16" s="70"/>
      <c r="K16" s="69" t="s">
        <v>1444</v>
      </c>
      <c r="L16" s="73">
        <v>1</v>
      </c>
      <c r="M16" s="74">
        <v>243.83859252929688</v>
      </c>
      <c r="N16" s="74">
        <v>4429.87841796875</v>
      </c>
      <c r="O16" s="75"/>
      <c r="P16" s="76"/>
      <c r="Q16" s="76"/>
      <c r="R16" s="86"/>
      <c r="S16" s="48">
        <v>2</v>
      </c>
      <c r="T16" s="48">
        <v>0</v>
      </c>
      <c r="U16" s="49">
        <v>0</v>
      </c>
      <c r="V16" s="49">
        <v>0.005464</v>
      </c>
      <c r="W16" s="49">
        <v>0.011228</v>
      </c>
      <c r="X16" s="49">
        <v>0.776458</v>
      </c>
      <c r="Y16" s="49">
        <v>0.5</v>
      </c>
      <c r="Z16" s="49">
        <v>0</v>
      </c>
      <c r="AA16" s="71">
        <v>16</v>
      </c>
      <c r="AB16" s="71"/>
      <c r="AC16" s="72"/>
      <c r="AD16" s="78" t="s">
        <v>863</v>
      </c>
      <c r="AE16" s="78">
        <v>459</v>
      </c>
      <c r="AF16" s="78">
        <v>886</v>
      </c>
      <c r="AG16" s="78">
        <v>2146</v>
      </c>
      <c r="AH16" s="78">
        <v>363</v>
      </c>
      <c r="AI16" s="78">
        <v>-14400</v>
      </c>
      <c r="AJ16" s="78" t="s">
        <v>953</v>
      </c>
      <c r="AK16" s="78" t="s">
        <v>1039</v>
      </c>
      <c r="AL16" s="82" t="s">
        <v>1095</v>
      </c>
      <c r="AM16" s="78" t="s">
        <v>1165</v>
      </c>
      <c r="AN16" s="80">
        <v>40086.824537037035</v>
      </c>
      <c r="AO16" s="82" t="s">
        <v>1176</v>
      </c>
      <c r="AP16" s="78" t="b">
        <v>0</v>
      </c>
      <c r="AQ16" s="78" t="b">
        <v>0</v>
      </c>
      <c r="AR16" s="78" t="b">
        <v>0</v>
      </c>
      <c r="AS16" s="78" t="s">
        <v>788</v>
      </c>
      <c r="AT16" s="78">
        <v>78</v>
      </c>
      <c r="AU16" s="82" t="s">
        <v>1257</v>
      </c>
      <c r="AV16" s="78" t="b">
        <v>0</v>
      </c>
      <c r="AW16" s="78" t="s">
        <v>1337</v>
      </c>
      <c r="AX16" s="82" t="s">
        <v>1351</v>
      </c>
      <c r="AY16" s="78" t="s">
        <v>65</v>
      </c>
      <c r="AZ16" s="78" t="str">
        <f>REPLACE(INDEX(GroupVertices[Group],MATCH(Vertices[[#This Row],[Vertex]],GroupVertices[Vertex],0)),1,1,"")</f>
        <v>1</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245</v>
      </c>
      <c r="B17" s="65"/>
      <c r="C17" s="65" t="s">
        <v>64</v>
      </c>
      <c r="D17" s="66">
        <v>166.59484594039196</v>
      </c>
      <c r="E17" s="68"/>
      <c r="F17" s="100" t="s">
        <v>1275</v>
      </c>
      <c r="G17" s="65"/>
      <c r="H17" s="69" t="s">
        <v>245</v>
      </c>
      <c r="I17" s="70"/>
      <c r="J17" s="70"/>
      <c r="K17" s="69" t="s">
        <v>1445</v>
      </c>
      <c r="L17" s="73">
        <v>1</v>
      </c>
      <c r="M17" s="74">
        <v>6390.66796875</v>
      </c>
      <c r="N17" s="74">
        <v>352.9058837890625</v>
      </c>
      <c r="O17" s="75"/>
      <c r="P17" s="76"/>
      <c r="Q17" s="76"/>
      <c r="R17" s="86"/>
      <c r="S17" s="48">
        <v>1</v>
      </c>
      <c r="T17" s="48">
        <v>0</v>
      </c>
      <c r="U17" s="49">
        <v>0</v>
      </c>
      <c r="V17" s="49">
        <v>0.003817</v>
      </c>
      <c r="W17" s="49">
        <v>0.001449</v>
      </c>
      <c r="X17" s="49">
        <v>0.450857</v>
      </c>
      <c r="Y17" s="49">
        <v>0</v>
      </c>
      <c r="Z17" s="49">
        <v>0</v>
      </c>
      <c r="AA17" s="71">
        <v>17</v>
      </c>
      <c r="AB17" s="71"/>
      <c r="AC17" s="72"/>
      <c r="AD17" s="78" t="s">
        <v>864</v>
      </c>
      <c r="AE17" s="78">
        <v>721</v>
      </c>
      <c r="AF17" s="78">
        <v>5194</v>
      </c>
      <c r="AG17" s="78">
        <v>5529</v>
      </c>
      <c r="AH17" s="78">
        <v>3217</v>
      </c>
      <c r="AI17" s="78"/>
      <c r="AJ17" s="78" t="s">
        <v>954</v>
      </c>
      <c r="AK17" s="78" t="s">
        <v>1040</v>
      </c>
      <c r="AL17" s="82" t="s">
        <v>1096</v>
      </c>
      <c r="AM17" s="78"/>
      <c r="AN17" s="80">
        <v>40844.7471875</v>
      </c>
      <c r="AO17" s="82" t="s">
        <v>1177</v>
      </c>
      <c r="AP17" s="78" t="b">
        <v>0</v>
      </c>
      <c r="AQ17" s="78" t="b">
        <v>0</v>
      </c>
      <c r="AR17" s="78" t="b">
        <v>0</v>
      </c>
      <c r="AS17" s="78" t="s">
        <v>788</v>
      </c>
      <c r="AT17" s="78">
        <v>157</v>
      </c>
      <c r="AU17" s="82" t="s">
        <v>1254</v>
      </c>
      <c r="AV17" s="78" t="b">
        <v>0</v>
      </c>
      <c r="AW17" s="78" t="s">
        <v>1337</v>
      </c>
      <c r="AX17" s="82" t="s">
        <v>1352</v>
      </c>
      <c r="AY17" s="78" t="s">
        <v>65</v>
      </c>
      <c r="AZ17" s="78" t="str">
        <f>REPLACE(INDEX(GroupVertices[Group],MATCH(Vertices[[#This Row],[Vertex]],GroupVertices[Vertex],0)),1,1,"")</f>
        <v>3</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246</v>
      </c>
      <c r="B18" s="65"/>
      <c r="C18" s="65" t="s">
        <v>64</v>
      </c>
      <c r="D18" s="66">
        <v>163.4630046255467</v>
      </c>
      <c r="E18" s="68"/>
      <c r="F18" s="100" t="s">
        <v>1276</v>
      </c>
      <c r="G18" s="65"/>
      <c r="H18" s="69" t="s">
        <v>246</v>
      </c>
      <c r="I18" s="70"/>
      <c r="J18" s="70"/>
      <c r="K18" s="69" t="s">
        <v>1446</v>
      </c>
      <c r="L18" s="73">
        <v>1</v>
      </c>
      <c r="M18" s="74">
        <v>7237.74267578125</v>
      </c>
      <c r="N18" s="74">
        <v>1081.262451171875</v>
      </c>
      <c r="O18" s="75"/>
      <c r="P18" s="76"/>
      <c r="Q18" s="76"/>
      <c r="R18" s="86"/>
      <c r="S18" s="48">
        <v>1</v>
      </c>
      <c r="T18" s="48">
        <v>0</v>
      </c>
      <c r="U18" s="49">
        <v>0</v>
      </c>
      <c r="V18" s="49">
        <v>0.003817</v>
      </c>
      <c r="W18" s="49">
        <v>0.001449</v>
      </c>
      <c r="X18" s="49">
        <v>0.450857</v>
      </c>
      <c r="Y18" s="49">
        <v>0</v>
      </c>
      <c r="Z18" s="49">
        <v>0</v>
      </c>
      <c r="AA18" s="71">
        <v>18</v>
      </c>
      <c r="AB18" s="71"/>
      <c r="AC18" s="72"/>
      <c r="AD18" s="78" t="s">
        <v>865</v>
      </c>
      <c r="AE18" s="78">
        <v>1066</v>
      </c>
      <c r="AF18" s="78">
        <v>1664</v>
      </c>
      <c r="AG18" s="78">
        <v>3382</v>
      </c>
      <c r="AH18" s="78">
        <v>97</v>
      </c>
      <c r="AI18" s="78"/>
      <c r="AJ18" s="78" t="s">
        <v>955</v>
      </c>
      <c r="AK18" s="78" t="s">
        <v>817</v>
      </c>
      <c r="AL18" s="82" t="s">
        <v>1097</v>
      </c>
      <c r="AM18" s="78"/>
      <c r="AN18" s="80">
        <v>42782.49490740741</v>
      </c>
      <c r="AO18" s="82" t="s">
        <v>1178</v>
      </c>
      <c r="AP18" s="78" t="b">
        <v>0</v>
      </c>
      <c r="AQ18" s="78" t="b">
        <v>0</v>
      </c>
      <c r="AR18" s="78" t="b">
        <v>0</v>
      </c>
      <c r="AS18" s="78" t="s">
        <v>1252</v>
      </c>
      <c r="AT18" s="78">
        <v>3</v>
      </c>
      <c r="AU18" s="82" t="s">
        <v>1253</v>
      </c>
      <c r="AV18" s="78" t="b">
        <v>0</v>
      </c>
      <c r="AW18" s="78" t="s">
        <v>1337</v>
      </c>
      <c r="AX18" s="82" t="s">
        <v>1353</v>
      </c>
      <c r="AY18" s="78" t="s">
        <v>65</v>
      </c>
      <c r="AZ18" s="78" t="str">
        <f>REPLACE(INDEX(GroupVertices[Group],MATCH(Vertices[[#This Row],[Vertex]],GroupVertices[Vertex],0)),1,1,"")</f>
        <v>3</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223</v>
      </c>
      <c r="B19" s="65"/>
      <c r="C19" s="65" t="s">
        <v>64</v>
      </c>
      <c r="D19" s="66">
        <v>162.33181548208276</v>
      </c>
      <c r="E19" s="68"/>
      <c r="F19" s="100" t="s">
        <v>522</v>
      </c>
      <c r="G19" s="65"/>
      <c r="H19" s="69" t="s">
        <v>223</v>
      </c>
      <c r="I19" s="70"/>
      <c r="J19" s="70"/>
      <c r="K19" s="69" t="s">
        <v>1447</v>
      </c>
      <c r="L19" s="73">
        <v>1</v>
      </c>
      <c r="M19" s="74">
        <v>3661.940185546875</v>
      </c>
      <c r="N19" s="74">
        <v>1859.1409912109375</v>
      </c>
      <c r="O19" s="75"/>
      <c r="P19" s="76"/>
      <c r="Q19" s="76"/>
      <c r="R19" s="86"/>
      <c r="S19" s="48">
        <v>0</v>
      </c>
      <c r="T19" s="48">
        <v>1</v>
      </c>
      <c r="U19" s="49">
        <v>0</v>
      </c>
      <c r="V19" s="49">
        <v>0.005435</v>
      </c>
      <c r="W19" s="49">
        <v>0.010055</v>
      </c>
      <c r="X19" s="49">
        <v>0.446464</v>
      </c>
      <c r="Y19" s="49">
        <v>0</v>
      </c>
      <c r="Z19" s="49">
        <v>0</v>
      </c>
      <c r="AA19" s="71">
        <v>19</v>
      </c>
      <c r="AB19" s="71"/>
      <c r="AC19" s="72"/>
      <c r="AD19" s="78" t="s">
        <v>866</v>
      </c>
      <c r="AE19" s="78">
        <v>293</v>
      </c>
      <c r="AF19" s="78">
        <v>389</v>
      </c>
      <c r="AG19" s="78">
        <v>2723</v>
      </c>
      <c r="AH19" s="78">
        <v>15</v>
      </c>
      <c r="AI19" s="78"/>
      <c r="AJ19" s="78" t="s">
        <v>956</v>
      </c>
      <c r="AK19" s="78" t="s">
        <v>1041</v>
      </c>
      <c r="AL19" s="82" t="s">
        <v>1098</v>
      </c>
      <c r="AM19" s="78"/>
      <c r="AN19" s="80">
        <v>39873.84538194445</v>
      </c>
      <c r="AO19" s="82" t="s">
        <v>1179</v>
      </c>
      <c r="AP19" s="78" t="b">
        <v>0</v>
      </c>
      <c r="AQ19" s="78" t="b">
        <v>0</v>
      </c>
      <c r="AR19" s="78" t="b">
        <v>0</v>
      </c>
      <c r="AS19" s="78" t="s">
        <v>788</v>
      </c>
      <c r="AT19" s="78">
        <v>28</v>
      </c>
      <c r="AU19" s="82" t="s">
        <v>1253</v>
      </c>
      <c r="AV19" s="78" t="b">
        <v>0</v>
      </c>
      <c r="AW19" s="78" t="s">
        <v>1337</v>
      </c>
      <c r="AX19" s="82" t="s">
        <v>1354</v>
      </c>
      <c r="AY19" s="78" t="s">
        <v>66</v>
      </c>
      <c r="AZ19" s="78" t="str">
        <f>REPLACE(INDEX(GroupVertices[Group],MATCH(Vertices[[#This Row],[Vertex]],GroupVertices[Vertex],0)),1,1,"")</f>
        <v>1</v>
      </c>
      <c r="BA19" s="48" t="s">
        <v>414</v>
      </c>
      <c r="BB19" s="48" t="s">
        <v>414</v>
      </c>
      <c r="BC19" s="48" t="s">
        <v>456</v>
      </c>
      <c r="BD19" s="48" t="s">
        <v>456</v>
      </c>
      <c r="BE19" s="48" t="s">
        <v>466</v>
      </c>
      <c r="BF19" s="48" t="s">
        <v>466</v>
      </c>
      <c r="BG19" s="120" t="s">
        <v>1782</v>
      </c>
      <c r="BH19" s="120" t="s">
        <v>1782</v>
      </c>
      <c r="BI19" s="120" t="s">
        <v>1817</v>
      </c>
      <c r="BJ19" s="120" t="s">
        <v>1817</v>
      </c>
      <c r="BK19" s="120">
        <v>1</v>
      </c>
      <c r="BL19" s="123">
        <v>6.666666666666667</v>
      </c>
      <c r="BM19" s="120">
        <v>0</v>
      </c>
      <c r="BN19" s="123">
        <v>0</v>
      </c>
      <c r="BO19" s="120">
        <v>0</v>
      </c>
      <c r="BP19" s="123">
        <v>0</v>
      </c>
      <c r="BQ19" s="120">
        <v>14</v>
      </c>
      <c r="BR19" s="123">
        <v>93.33333333333333</v>
      </c>
      <c r="BS19" s="120">
        <v>15</v>
      </c>
      <c r="BT19" s="2"/>
      <c r="BU19" s="3"/>
      <c r="BV19" s="3"/>
      <c r="BW19" s="3"/>
      <c r="BX19" s="3"/>
    </row>
    <row r="20" spans="1:76" ht="15">
      <c r="A20" s="64" t="s">
        <v>224</v>
      </c>
      <c r="B20" s="65"/>
      <c r="C20" s="65" t="s">
        <v>64</v>
      </c>
      <c r="D20" s="66">
        <v>162.01951855776957</v>
      </c>
      <c r="E20" s="68"/>
      <c r="F20" s="100" t="s">
        <v>523</v>
      </c>
      <c r="G20" s="65"/>
      <c r="H20" s="69" t="s">
        <v>224</v>
      </c>
      <c r="I20" s="70"/>
      <c r="J20" s="70"/>
      <c r="K20" s="69" t="s">
        <v>1448</v>
      </c>
      <c r="L20" s="73">
        <v>1</v>
      </c>
      <c r="M20" s="74">
        <v>5477.0234375</v>
      </c>
      <c r="N20" s="74">
        <v>3557.064208984375</v>
      </c>
      <c r="O20" s="75"/>
      <c r="P20" s="76"/>
      <c r="Q20" s="76"/>
      <c r="R20" s="86"/>
      <c r="S20" s="48">
        <v>0</v>
      </c>
      <c r="T20" s="48">
        <v>1</v>
      </c>
      <c r="U20" s="49">
        <v>0</v>
      </c>
      <c r="V20" s="49">
        <v>0.005435</v>
      </c>
      <c r="W20" s="49">
        <v>0.010055</v>
      </c>
      <c r="X20" s="49">
        <v>0.446464</v>
      </c>
      <c r="Y20" s="49">
        <v>0</v>
      </c>
      <c r="Z20" s="49">
        <v>0</v>
      </c>
      <c r="AA20" s="71">
        <v>20</v>
      </c>
      <c r="AB20" s="71"/>
      <c r="AC20" s="72"/>
      <c r="AD20" s="78" t="s">
        <v>867</v>
      </c>
      <c r="AE20" s="78">
        <v>48</v>
      </c>
      <c r="AF20" s="78">
        <v>37</v>
      </c>
      <c r="AG20" s="78">
        <v>78</v>
      </c>
      <c r="AH20" s="78">
        <v>15</v>
      </c>
      <c r="AI20" s="78"/>
      <c r="AJ20" s="78" t="s">
        <v>957</v>
      </c>
      <c r="AK20" s="78" t="s">
        <v>1036</v>
      </c>
      <c r="AL20" s="82" t="s">
        <v>1099</v>
      </c>
      <c r="AM20" s="78"/>
      <c r="AN20" s="80">
        <v>40121.632893518516</v>
      </c>
      <c r="AO20" s="78"/>
      <c r="AP20" s="78" t="b">
        <v>1</v>
      </c>
      <c r="AQ20" s="78" t="b">
        <v>0</v>
      </c>
      <c r="AR20" s="78" t="b">
        <v>0</v>
      </c>
      <c r="AS20" s="78" t="s">
        <v>788</v>
      </c>
      <c r="AT20" s="78">
        <v>3</v>
      </c>
      <c r="AU20" s="82" t="s">
        <v>1253</v>
      </c>
      <c r="AV20" s="78" t="b">
        <v>0</v>
      </c>
      <c r="AW20" s="78" t="s">
        <v>1337</v>
      </c>
      <c r="AX20" s="82" t="s">
        <v>1355</v>
      </c>
      <c r="AY20" s="78" t="s">
        <v>66</v>
      </c>
      <c r="AZ20" s="78" t="str">
        <f>REPLACE(INDEX(GroupVertices[Group],MATCH(Vertices[[#This Row],[Vertex]],GroupVertices[Vertex],0)),1,1,"")</f>
        <v>1</v>
      </c>
      <c r="BA20" s="48" t="s">
        <v>415</v>
      </c>
      <c r="BB20" s="48" t="s">
        <v>415</v>
      </c>
      <c r="BC20" s="48" t="s">
        <v>456</v>
      </c>
      <c r="BD20" s="48" t="s">
        <v>456</v>
      </c>
      <c r="BE20" s="48" t="s">
        <v>467</v>
      </c>
      <c r="BF20" s="48" t="s">
        <v>467</v>
      </c>
      <c r="BG20" s="120" t="s">
        <v>1783</v>
      </c>
      <c r="BH20" s="120" t="s">
        <v>1783</v>
      </c>
      <c r="BI20" s="120" t="s">
        <v>1818</v>
      </c>
      <c r="BJ20" s="120" t="s">
        <v>1818</v>
      </c>
      <c r="BK20" s="120">
        <v>3</v>
      </c>
      <c r="BL20" s="123">
        <v>10.344827586206897</v>
      </c>
      <c r="BM20" s="120">
        <v>1</v>
      </c>
      <c r="BN20" s="123">
        <v>3.4482758620689653</v>
      </c>
      <c r="BO20" s="120">
        <v>0</v>
      </c>
      <c r="BP20" s="123">
        <v>0</v>
      </c>
      <c r="BQ20" s="120">
        <v>25</v>
      </c>
      <c r="BR20" s="123">
        <v>86.20689655172414</v>
      </c>
      <c r="BS20" s="120">
        <v>29</v>
      </c>
      <c r="BT20" s="2"/>
      <c r="BU20" s="3"/>
      <c r="BV20" s="3"/>
      <c r="BW20" s="3"/>
      <c r="BX20" s="3"/>
    </row>
    <row r="21" spans="1:76" ht="15">
      <c r="A21" s="64" t="s">
        <v>225</v>
      </c>
      <c r="B21" s="65"/>
      <c r="C21" s="65" t="s">
        <v>64</v>
      </c>
      <c r="D21" s="66">
        <v>185.90579723187128</v>
      </c>
      <c r="E21" s="68"/>
      <c r="F21" s="100" t="s">
        <v>524</v>
      </c>
      <c r="G21" s="65"/>
      <c r="H21" s="69" t="s">
        <v>225</v>
      </c>
      <c r="I21" s="70"/>
      <c r="J21" s="70"/>
      <c r="K21" s="69" t="s">
        <v>1449</v>
      </c>
      <c r="L21" s="73">
        <v>509.67990386393046</v>
      </c>
      <c r="M21" s="74">
        <v>8618.3876953125</v>
      </c>
      <c r="N21" s="74">
        <v>1564.59033203125</v>
      </c>
      <c r="O21" s="75"/>
      <c r="P21" s="76"/>
      <c r="Q21" s="76"/>
      <c r="R21" s="86"/>
      <c r="S21" s="48">
        <v>2</v>
      </c>
      <c r="T21" s="48">
        <v>9</v>
      </c>
      <c r="U21" s="49">
        <v>344</v>
      </c>
      <c r="V21" s="49">
        <v>0.005714</v>
      </c>
      <c r="W21" s="49">
        <v>0.0197</v>
      </c>
      <c r="X21" s="49">
        <v>2.958961</v>
      </c>
      <c r="Y21" s="49">
        <v>0.08928571428571429</v>
      </c>
      <c r="Z21" s="49">
        <v>0.125</v>
      </c>
      <c r="AA21" s="71">
        <v>21</v>
      </c>
      <c r="AB21" s="71"/>
      <c r="AC21" s="72"/>
      <c r="AD21" s="78" t="s">
        <v>868</v>
      </c>
      <c r="AE21" s="78">
        <v>24240</v>
      </c>
      <c r="AF21" s="78">
        <v>26960</v>
      </c>
      <c r="AG21" s="78">
        <v>25947</v>
      </c>
      <c r="AH21" s="78">
        <v>9757</v>
      </c>
      <c r="AI21" s="78"/>
      <c r="AJ21" s="78" t="s">
        <v>958</v>
      </c>
      <c r="AK21" s="78" t="s">
        <v>1042</v>
      </c>
      <c r="AL21" s="82" t="s">
        <v>1100</v>
      </c>
      <c r="AM21" s="78"/>
      <c r="AN21" s="80">
        <v>40439.44225694444</v>
      </c>
      <c r="AO21" s="82" t="s">
        <v>1180</v>
      </c>
      <c r="AP21" s="78" t="b">
        <v>0</v>
      </c>
      <c r="AQ21" s="78" t="b">
        <v>0</v>
      </c>
      <c r="AR21" s="78" t="b">
        <v>1</v>
      </c>
      <c r="AS21" s="78" t="s">
        <v>788</v>
      </c>
      <c r="AT21" s="78">
        <v>491</v>
      </c>
      <c r="AU21" s="82" t="s">
        <v>1254</v>
      </c>
      <c r="AV21" s="78" t="b">
        <v>0</v>
      </c>
      <c r="AW21" s="78" t="s">
        <v>1337</v>
      </c>
      <c r="AX21" s="82" t="s">
        <v>1356</v>
      </c>
      <c r="AY21" s="78" t="s">
        <v>66</v>
      </c>
      <c r="AZ21" s="78" t="str">
        <f>REPLACE(INDEX(GroupVertices[Group],MATCH(Vertices[[#This Row],[Vertex]],GroupVertices[Vertex],0)),1,1,"")</f>
        <v>4</v>
      </c>
      <c r="BA21" s="48" t="s">
        <v>442</v>
      </c>
      <c r="BB21" s="48" t="s">
        <v>442</v>
      </c>
      <c r="BC21" s="48" t="s">
        <v>456</v>
      </c>
      <c r="BD21" s="48" t="s">
        <v>456</v>
      </c>
      <c r="BE21" s="48"/>
      <c r="BF21" s="48"/>
      <c r="BG21" s="120" t="s">
        <v>1784</v>
      </c>
      <c r="BH21" s="120" t="s">
        <v>1800</v>
      </c>
      <c r="BI21" s="120" t="s">
        <v>1819</v>
      </c>
      <c r="BJ21" s="120" t="s">
        <v>1819</v>
      </c>
      <c r="BK21" s="120">
        <v>4</v>
      </c>
      <c r="BL21" s="123">
        <v>5.405405405405405</v>
      </c>
      <c r="BM21" s="120">
        <v>2</v>
      </c>
      <c r="BN21" s="123">
        <v>2.7027027027027026</v>
      </c>
      <c r="BO21" s="120">
        <v>0</v>
      </c>
      <c r="BP21" s="123">
        <v>0</v>
      </c>
      <c r="BQ21" s="120">
        <v>68</v>
      </c>
      <c r="BR21" s="123">
        <v>91.89189189189189</v>
      </c>
      <c r="BS21" s="120">
        <v>74</v>
      </c>
      <c r="BT21" s="2"/>
      <c r="BU21" s="3"/>
      <c r="BV21" s="3"/>
      <c r="BW21" s="3"/>
      <c r="BX21" s="3"/>
    </row>
    <row r="22" spans="1:76" ht="15">
      <c r="A22" s="64" t="s">
        <v>247</v>
      </c>
      <c r="B22" s="65"/>
      <c r="C22" s="65" t="s">
        <v>64</v>
      </c>
      <c r="D22" s="66">
        <v>487.90668232160306</v>
      </c>
      <c r="E22" s="68"/>
      <c r="F22" s="100" t="s">
        <v>1277</v>
      </c>
      <c r="G22" s="65"/>
      <c r="H22" s="69" t="s">
        <v>247</v>
      </c>
      <c r="I22" s="70"/>
      <c r="J22" s="70"/>
      <c r="K22" s="69" t="s">
        <v>1450</v>
      </c>
      <c r="L22" s="73">
        <v>1</v>
      </c>
      <c r="M22" s="74">
        <v>9769.3291015625</v>
      </c>
      <c r="N22" s="74">
        <v>1756.2315673828125</v>
      </c>
      <c r="O22" s="75"/>
      <c r="P22" s="76"/>
      <c r="Q22" s="76"/>
      <c r="R22" s="86"/>
      <c r="S22" s="48">
        <v>1</v>
      </c>
      <c r="T22" s="48">
        <v>0</v>
      </c>
      <c r="U22" s="49">
        <v>0</v>
      </c>
      <c r="V22" s="49">
        <v>0.003861</v>
      </c>
      <c r="W22" s="49">
        <v>0.002058</v>
      </c>
      <c r="X22" s="49">
        <v>0.429457</v>
      </c>
      <c r="Y22" s="49">
        <v>0</v>
      </c>
      <c r="Z22" s="49">
        <v>0</v>
      </c>
      <c r="AA22" s="71">
        <v>22</v>
      </c>
      <c r="AB22" s="71"/>
      <c r="AC22" s="72"/>
      <c r="AD22" s="78" t="s">
        <v>869</v>
      </c>
      <c r="AE22" s="78">
        <v>76</v>
      </c>
      <c r="AF22" s="78">
        <v>367355</v>
      </c>
      <c r="AG22" s="78">
        <v>3086</v>
      </c>
      <c r="AH22" s="78">
        <v>47</v>
      </c>
      <c r="AI22" s="78">
        <v>-14400</v>
      </c>
      <c r="AJ22" s="78" t="s">
        <v>959</v>
      </c>
      <c r="AK22" s="78" t="s">
        <v>824</v>
      </c>
      <c r="AL22" s="82" t="s">
        <v>1101</v>
      </c>
      <c r="AM22" s="78" t="s">
        <v>1165</v>
      </c>
      <c r="AN22" s="80">
        <v>39684.68393518519</v>
      </c>
      <c r="AO22" s="82" t="s">
        <v>1181</v>
      </c>
      <c r="AP22" s="78" t="b">
        <v>0</v>
      </c>
      <c r="AQ22" s="78" t="b">
        <v>0</v>
      </c>
      <c r="AR22" s="78" t="b">
        <v>0</v>
      </c>
      <c r="AS22" s="78" t="s">
        <v>788</v>
      </c>
      <c r="AT22" s="78">
        <v>7955</v>
      </c>
      <c r="AU22" s="82" t="s">
        <v>1258</v>
      </c>
      <c r="AV22" s="78" t="b">
        <v>1</v>
      </c>
      <c r="AW22" s="78" t="s">
        <v>1337</v>
      </c>
      <c r="AX22" s="82" t="s">
        <v>1357</v>
      </c>
      <c r="AY22" s="78" t="s">
        <v>65</v>
      </c>
      <c r="AZ22" s="78" t="str">
        <f>REPLACE(INDEX(GroupVertices[Group],MATCH(Vertices[[#This Row],[Vertex]],GroupVertices[Vertex],0)),1,1,"")</f>
        <v>4</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248</v>
      </c>
      <c r="B23" s="65"/>
      <c r="C23" s="65" t="s">
        <v>64</v>
      </c>
      <c r="D23" s="66">
        <v>162.01330810757017</v>
      </c>
      <c r="E23" s="68"/>
      <c r="F23" s="100" t="s">
        <v>1278</v>
      </c>
      <c r="G23" s="65"/>
      <c r="H23" s="69" t="s">
        <v>248</v>
      </c>
      <c r="I23" s="70"/>
      <c r="J23" s="70"/>
      <c r="K23" s="69" t="s">
        <v>1451</v>
      </c>
      <c r="L23" s="73">
        <v>1</v>
      </c>
      <c r="M23" s="74">
        <v>8178.27490234375</v>
      </c>
      <c r="N23" s="74">
        <v>352.9058837890625</v>
      </c>
      <c r="O23" s="75"/>
      <c r="P23" s="76"/>
      <c r="Q23" s="76"/>
      <c r="R23" s="86"/>
      <c r="S23" s="48">
        <v>1</v>
      </c>
      <c r="T23" s="48">
        <v>0</v>
      </c>
      <c r="U23" s="49">
        <v>0</v>
      </c>
      <c r="V23" s="49">
        <v>0.003861</v>
      </c>
      <c r="W23" s="49">
        <v>0.002058</v>
      </c>
      <c r="X23" s="49">
        <v>0.429457</v>
      </c>
      <c r="Y23" s="49">
        <v>0</v>
      </c>
      <c r="Z23" s="49">
        <v>0</v>
      </c>
      <c r="AA23" s="71">
        <v>23</v>
      </c>
      <c r="AB23" s="71"/>
      <c r="AC23" s="72"/>
      <c r="AD23" s="78" t="s">
        <v>248</v>
      </c>
      <c r="AE23" s="78">
        <v>184</v>
      </c>
      <c r="AF23" s="78">
        <v>30</v>
      </c>
      <c r="AG23" s="78">
        <v>462</v>
      </c>
      <c r="AH23" s="78">
        <v>2</v>
      </c>
      <c r="AI23" s="78">
        <v>3600</v>
      </c>
      <c r="AJ23" s="78"/>
      <c r="AK23" s="78" t="s">
        <v>1043</v>
      </c>
      <c r="AL23" s="78"/>
      <c r="AM23" s="78" t="s">
        <v>1166</v>
      </c>
      <c r="AN23" s="80">
        <v>39202.56888888889</v>
      </c>
      <c r="AO23" s="78"/>
      <c r="AP23" s="78" t="b">
        <v>0</v>
      </c>
      <c r="AQ23" s="78" t="b">
        <v>0</v>
      </c>
      <c r="AR23" s="78" t="b">
        <v>1</v>
      </c>
      <c r="AS23" s="78" t="s">
        <v>788</v>
      </c>
      <c r="AT23" s="78">
        <v>5</v>
      </c>
      <c r="AU23" s="82" t="s">
        <v>1259</v>
      </c>
      <c r="AV23" s="78" t="b">
        <v>0</v>
      </c>
      <c r="AW23" s="78" t="s">
        <v>1337</v>
      </c>
      <c r="AX23" s="82" t="s">
        <v>1358</v>
      </c>
      <c r="AY23" s="78" t="s">
        <v>65</v>
      </c>
      <c r="AZ23" s="78" t="str">
        <f>REPLACE(INDEX(GroupVertices[Group],MATCH(Vertices[[#This Row],[Vertex]],GroupVertices[Vertex],0)),1,1,"")</f>
        <v>4</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226</v>
      </c>
      <c r="B24" s="65"/>
      <c r="C24" s="65" t="s">
        <v>64</v>
      </c>
      <c r="D24" s="66">
        <v>162</v>
      </c>
      <c r="E24" s="68"/>
      <c r="F24" s="100" t="s">
        <v>525</v>
      </c>
      <c r="G24" s="65"/>
      <c r="H24" s="69" t="s">
        <v>226</v>
      </c>
      <c r="I24" s="70"/>
      <c r="J24" s="70"/>
      <c r="K24" s="69" t="s">
        <v>1452</v>
      </c>
      <c r="L24" s="73">
        <v>1.36968016269181</v>
      </c>
      <c r="M24" s="74">
        <v>7044.763671875</v>
      </c>
      <c r="N24" s="74">
        <v>8358.5634765625</v>
      </c>
      <c r="O24" s="75"/>
      <c r="P24" s="76"/>
      <c r="Q24" s="76"/>
      <c r="R24" s="86"/>
      <c r="S24" s="48">
        <v>0</v>
      </c>
      <c r="T24" s="48">
        <v>4</v>
      </c>
      <c r="U24" s="49">
        <v>0.25</v>
      </c>
      <c r="V24" s="49">
        <v>0.004184</v>
      </c>
      <c r="W24" s="49">
        <v>0.010157</v>
      </c>
      <c r="X24" s="49">
        <v>0.945665</v>
      </c>
      <c r="Y24" s="49">
        <v>0.5</v>
      </c>
      <c r="Z24" s="49">
        <v>0</v>
      </c>
      <c r="AA24" s="71">
        <v>24</v>
      </c>
      <c r="AB24" s="71"/>
      <c r="AC24" s="72"/>
      <c r="AD24" s="78" t="s">
        <v>870</v>
      </c>
      <c r="AE24" s="78">
        <v>97</v>
      </c>
      <c r="AF24" s="78">
        <v>15</v>
      </c>
      <c r="AG24" s="78">
        <v>502</v>
      </c>
      <c r="AH24" s="78">
        <v>249</v>
      </c>
      <c r="AI24" s="78"/>
      <c r="AJ24" s="78" t="s">
        <v>960</v>
      </c>
      <c r="AK24" s="78" t="s">
        <v>1044</v>
      </c>
      <c r="AL24" s="78"/>
      <c r="AM24" s="78"/>
      <c r="AN24" s="80">
        <v>41976.5658912037</v>
      </c>
      <c r="AO24" s="82" t="s">
        <v>1182</v>
      </c>
      <c r="AP24" s="78" t="b">
        <v>1</v>
      </c>
      <c r="AQ24" s="78" t="b">
        <v>0</v>
      </c>
      <c r="AR24" s="78" t="b">
        <v>0</v>
      </c>
      <c r="AS24" s="78" t="s">
        <v>788</v>
      </c>
      <c r="AT24" s="78">
        <v>0</v>
      </c>
      <c r="AU24" s="82" t="s">
        <v>1253</v>
      </c>
      <c r="AV24" s="78" t="b">
        <v>0</v>
      </c>
      <c r="AW24" s="78" t="s">
        <v>1337</v>
      </c>
      <c r="AX24" s="82" t="s">
        <v>1359</v>
      </c>
      <c r="AY24" s="78" t="s">
        <v>66</v>
      </c>
      <c r="AZ24" s="78" t="str">
        <f>REPLACE(INDEX(GroupVertices[Group],MATCH(Vertices[[#This Row],[Vertex]],GroupVertices[Vertex],0)),1,1,"")</f>
        <v>2</v>
      </c>
      <c r="BA24" s="48"/>
      <c r="BB24" s="48"/>
      <c r="BC24" s="48"/>
      <c r="BD24" s="48"/>
      <c r="BE24" s="48" t="s">
        <v>467</v>
      </c>
      <c r="BF24" s="48" t="s">
        <v>467</v>
      </c>
      <c r="BG24" s="120" t="s">
        <v>1785</v>
      </c>
      <c r="BH24" s="120" t="s">
        <v>1785</v>
      </c>
      <c r="BI24" s="120" t="s">
        <v>1820</v>
      </c>
      <c r="BJ24" s="120" t="s">
        <v>1820</v>
      </c>
      <c r="BK24" s="120">
        <v>1</v>
      </c>
      <c r="BL24" s="123">
        <v>5.2631578947368425</v>
      </c>
      <c r="BM24" s="120">
        <v>0</v>
      </c>
      <c r="BN24" s="123">
        <v>0</v>
      </c>
      <c r="BO24" s="120">
        <v>0</v>
      </c>
      <c r="BP24" s="123">
        <v>0</v>
      </c>
      <c r="BQ24" s="120">
        <v>18</v>
      </c>
      <c r="BR24" s="123">
        <v>94.73684210526316</v>
      </c>
      <c r="BS24" s="120">
        <v>19</v>
      </c>
      <c r="BT24" s="2"/>
      <c r="BU24" s="3"/>
      <c r="BV24" s="3"/>
      <c r="BW24" s="3"/>
      <c r="BX24" s="3"/>
    </row>
    <row r="25" spans="1:76" ht="15">
      <c r="A25" s="64" t="s">
        <v>241</v>
      </c>
      <c r="B25" s="65"/>
      <c r="C25" s="65" t="s">
        <v>64</v>
      </c>
      <c r="D25" s="66">
        <v>162.08162305976367</v>
      </c>
      <c r="E25" s="68"/>
      <c r="F25" s="100" t="s">
        <v>538</v>
      </c>
      <c r="G25" s="65"/>
      <c r="H25" s="69" t="s">
        <v>241</v>
      </c>
      <c r="I25" s="70"/>
      <c r="J25" s="70"/>
      <c r="K25" s="69" t="s">
        <v>1453</v>
      </c>
      <c r="L25" s="73">
        <v>214.1575818080976</v>
      </c>
      <c r="M25" s="74">
        <v>8212.14453125</v>
      </c>
      <c r="N25" s="74">
        <v>7861.56884765625</v>
      </c>
      <c r="O25" s="75"/>
      <c r="P25" s="76"/>
      <c r="Q25" s="76"/>
      <c r="R25" s="86"/>
      <c r="S25" s="48">
        <v>7</v>
      </c>
      <c r="T25" s="48">
        <v>3</v>
      </c>
      <c r="U25" s="49">
        <v>144.15</v>
      </c>
      <c r="V25" s="49">
        <v>0.006061</v>
      </c>
      <c r="W25" s="49">
        <v>0.024808</v>
      </c>
      <c r="X25" s="49">
        <v>2.045124</v>
      </c>
      <c r="Y25" s="49">
        <v>0.3888888888888889</v>
      </c>
      <c r="Z25" s="49">
        <v>0.1111111111111111</v>
      </c>
      <c r="AA25" s="71">
        <v>25</v>
      </c>
      <c r="AB25" s="71"/>
      <c r="AC25" s="72"/>
      <c r="AD25" s="78" t="s">
        <v>871</v>
      </c>
      <c r="AE25" s="78">
        <v>384</v>
      </c>
      <c r="AF25" s="78">
        <v>107</v>
      </c>
      <c r="AG25" s="78">
        <v>112</v>
      </c>
      <c r="AH25" s="78">
        <v>3021</v>
      </c>
      <c r="AI25" s="78"/>
      <c r="AJ25" s="78" t="s">
        <v>961</v>
      </c>
      <c r="AK25" s="78" t="s">
        <v>1045</v>
      </c>
      <c r="AL25" s="82" t="s">
        <v>1102</v>
      </c>
      <c r="AM25" s="78"/>
      <c r="AN25" s="80">
        <v>42821.58168981481</v>
      </c>
      <c r="AO25" s="82" t="s">
        <v>1183</v>
      </c>
      <c r="AP25" s="78" t="b">
        <v>0</v>
      </c>
      <c r="AQ25" s="78" t="b">
        <v>0</v>
      </c>
      <c r="AR25" s="78" t="b">
        <v>0</v>
      </c>
      <c r="AS25" s="78" t="s">
        <v>788</v>
      </c>
      <c r="AT25" s="78">
        <v>1</v>
      </c>
      <c r="AU25" s="82" t="s">
        <v>1253</v>
      </c>
      <c r="AV25" s="78" t="b">
        <v>0</v>
      </c>
      <c r="AW25" s="78" t="s">
        <v>1337</v>
      </c>
      <c r="AX25" s="82" t="s">
        <v>1360</v>
      </c>
      <c r="AY25" s="78" t="s">
        <v>66</v>
      </c>
      <c r="AZ25" s="78" t="str">
        <f>REPLACE(INDEX(GroupVertices[Group],MATCH(Vertices[[#This Row],[Vertex]],GroupVertices[Vertex],0)),1,1,"")</f>
        <v>2</v>
      </c>
      <c r="BA25" s="48"/>
      <c r="BB25" s="48"/>
      <c r="BC25" s="48"/>
      <c r="BD25" s="48"/>
      <c r="BE25" s="48" t="s">
        <v>467</v>
      </c>
      <c r="BF25" s="48" t="s">
        <v>467</v>
      </c>
      <c r="BG25" s="120" t="s">
        <v>1785</v>
      </c>
      <c r="BH25" s="120" t="s">
        <v>1785</v>
      </c>
      <c r="BI25" s="120" t="s">
        <v>1820</v>
      </c>
      <c r="BJ25" s="120" t="s">
        <v>1820</v>
      </c>
      <c r="BK25" s="120">
        <v>1</v>
      </c>
      <c r="BL25" s="123">
        <v>5.2631578947368425</v>
      </c>
      <c r="BM25" s="120">
        <v>0</v>
      </c>
      <c r="BN25" s="123">
        <v>0</v>
      </c>
      <c r="BO25" s="120">
        <v>0</v>
      </c>
      <c r="BP25" s="123">
        <v>0</v>
      </c>
      <c r="BQ25" s="120">
        <v>18</v>
      </c>
      <c r="BR25" s="123">
        <v>94.73684210526316</v>
      </c>
      <c r="BS25" s="120">
        <v>19</v>
      </c>
      <c r="BT25" s="2"/>
      <c r="BU25" s="3"/>
      <c r="BV25" s="3"/>
      <c r="BW25" s="3"/>
      <c r="BX25" s="3"/>
    </row>
    <row r="26" spans="1:76" ht="15">
      <c r="A26" s="64" t="s">
        <v>249</v>
      </c>
      <c r="B26" s="65"/>
      <c r="C26" s="65" t="s">
        <v>64</v>
      </c>
      <c r="D26" s="66">
        <v>1000</v>
      </c>
      <c r="E26" s="68"/>
      <c r="F26" s="100" t="s">
        <v>1279</v>
      </c>
      <c r="G26" s="65"/>
      <c r="H26" s="69" t="s">
        <v>249</v>
      </c>
      <c r="I26" s="70"/>
      <c r="J26" s="70"/>
      <c r="K26" s="69" t="s">
        <v>1454</v>
      </c>
      <c r="L26" s="73">
        <v>213.7879016454058</v>
      </c>
      <c r="M26" s="74">
        <v>8860.9130859375</v>
      </c>
      <c r="N26" s="74">
        <v>7819.2509765625</v>
      </c>
      <c r="O26" s="75"/>
      <c r="P26" s="76"/>
      <c r="Q26" s="76"/>
      <c r="R26" s="86"/>
      <c r="S26" s="48">
        <v>8</v>
      </c>
      <c r="T26" s="48">
        <v>0</v>
      </c>
      <c r="U26" s="49">
        <v>143.9</v>
      </c>
      <c r="V26" s="49">
        <v>0.006024</v>
      </c>
      <c r="W26" s="49">
        <v>0.022664</v>
      </c>
      <c r="X26" s="49">
        <v>1.846</v>
      </c>
      <c r="Y26" s="49">
        <v>0.39285714285714285</v>
      </c>
      <c r="Z26" s="49">
        <v>0</v>
      </c>
      <c r="AA26" s="71">
        <v>26</v>
      </c>
      <c r="AB26" s="71"/>
      <c r="AC26" s="72"/>
      <c r="AD26" s="78" t="s">
        <v>872</v>
      </c>
      <c r="AE26" s="78">
        <v>2562</v>
      </c>
      <c r="AF26" s="78">
        <v>8487716</v>
      </c>
      <c r="AG26" s="78">
        <v>15074</v>
      </c>
      <c r="AH26" s="78">
        <v>1448</v>
      </c>
      <c r="AI26" s="78"/>
      <c r="AJ26" s="78" t="s">
        <v>962</v>
      </c>
      <c r="AK26" s="78" t="s">
        <v>1046</v>
      </c>
      <c r="AL26" s="82" t="s">
        <v>1103</v>
      </c>
      <c r="AM26" s="78"/>
      <c r="AN26" s="80">
        <v>40070.941458333335</v>
      </c>
      <c r="AO26" s="82" t="s">
        <v>1184</v>
      </c>
      <c r="AP26" s="78" t="b">
        <v>0</v>
      </c>
      <c r="AQ26" s="78" t="b">
        <v>0</v>
      </c>
      <c r="AR26" s="78" t="b">
        <v>0</v>
      </c>
      <c r="AS26" s="78" t="s">
        <v>788</v>
      </c>
      <c r="AT26" s="78">
        <v>22584</v>
      </c>
      <c r="AU26" s="82" t="s">
        <v>1253</v>
      </c>
      <c r="AV26" s="78" t="b">
        <v>1</v>
      </c>
      <c r="AW26" s="78" t="s">
        <v>1337</v>
      </c>
      <c r="AX26" s="82" t="s">
        <v>1361</v>
      </c>
      <c r="AY26" s="78" t="s">
        <v>65</v>
      </c>
      <c r="AZ26" s="78" t="str">
        <f>REPLACE(INDEX(GroupVertices[Group],MATCH(Vertices[[#This Row],[Vertex]],GroupVertices[Vertex],0)),1,1,"")</f>
        <v>2</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250</v>
      </c>
      <c r="B27" s="65"/>
      <c r="C27" s="65" t="s">
        <v>64</v>
      </c>
      <c r="D27" s="66">
        <v>288.49888569743695</v>
      </c>
      <c r="E27" s="68"/>
      <c r="F27" s="100" t="s">
        <v>1280</v>
      </c>
      <c r="G27" s="65"/>
      <c r="H27" s="69" t="s">
        <v>250</v>
      </c>
      <c r="I27" s="70"/>
      <c r="J27" s="70"/>
      <c r="K27" s="69" t="s">
        <v>1455</v>
      </c>
      <c r="L27" s="73">
        <v>213.7879016454058</v>
      </c>
      <c r="M27" s="74">
        <v>7568.609375</v>
      </c>
      <c r="N27" s="74">
        <v>7919.04638671875</v>
      </c>
      <c r="O27" s="75"/>
      <c r="P27" s="76"/>
      <c r="Q27" s="76"/>
      <c r="R27" s="86"/>
      <c r="S27" s="48">
        <v>8</v>
      </c>
      <c r="T27" s="48">
        <v>0</v>
      </c>
      <c r="U27" s="49">
        <v>143.9</v>
      </c>
      <c r="V27" s="49">
        <v>0.006024</v>
      </c>
      <c r="W27" s="49">
        <v>0.022664</v>
      </c>
      <c r="X27" s="49">
        <v>1.846</v>
      </c>
      <c r="Y27" s="49">
        <v>0.39285714285714285</v>
      </c>
      <c r="Z27" s="49">
        <v>0</v>
      </c>
      <c r="AA27" s="71">
        <v>27</v>
      </c>
      <c r="AB27" s="71"/>
      <c r="AC27" s="72"/>
      <c r="AD27" s="78" t="s">
        <v>873</v>
      </c>
      <c r="AE27" s="78">
        <v>276</v>
      </c>
      <c r="AF27" s="78">
        <v>142596</v>
      </c>
      <c r="AG27" s="78">
        <v>60229</v>
      </c>
      <c r="AH27" s="78">
        <v>54374</v>
      </c>
      <c r="AI27" s="78"/>
      <c r="AJ27" s="78" t="s">
        <v>963</v>
      </c>
      <c r="AK27" s="78" t="s">
        <v>817</v>
      </c>
      <c r="AL27" s="82" t="s">
        <v>1104</v>
      </c>
      <c r="AM27" s="78"/>
      <c r="AN27" s="80">
        <v>39932.57271990741</v>
      </c>
      <c r="AO27" s="82" t="s">
        <v>1185</v>
      </c>
      <c r="AP27" s="78" t="b">
        <v>0</v>
      </c>
      <c r="AQ27" s="78" t="b">
        <v>0</v>
      </c>
      <c r="AR27" s="78" t="b">
        <v>0</v>
      </c>
      <c r="AS27" s="78" t="s">
        <v>788</v>
      </c>
      <c r="AT27" s="78">
        <v>1382</v>
      </c>
      <c r="AU27" s="82" t="s">
        <v>1253</v>
      </c>
      <c r="AV27" s="78" t="b">
        <v>1</v>
      </c>
      <c r="AW27" s="78" t="s">
        <v>1337</v>
      </c>
      <c r="AX27" s="82" t="s">
        <v>1362</v>
      </c>
      <c r="AY27" s="78" t="s">
        <v>65</v>
      </c>
      <c r="AZ27" s="78" t="str">
        <f>REPLACE(INDEX(GroupVertices[Group],MATCH(Vertices[[#This Row],[Vertex]],GroupVertices[Vertex],0)),1,1,"")</f>
        <v>2</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227</v>
      </c>
      <c r="B28" s="65"/>
      <c r="C28" s="65" t="s">
        <v>64</v>
      </c>
      <c r="D28" s="66">
        <v>165.60383553000042</v>
      </c>
      <c r="E28" s="68"/>
      <c r="F28" s="100" t="s">
        <v>526</v>
      </c>
      <c r="G28" s="65"/>
      <c r="H28" s="69" t="s">
        <v>227</v>
      </c>
      <c r="I28" s="70"/>
      <c r="J28" s="70"/>
      <c r="K28" s="69" t="s">
        <v>1456</v>
      </c>
      <c r="L28" s="73">
        <v>1855.537504159734</v>
      </c>
      <c r="M28" s="74">
        <v>7656.59375</v>
      </c>
      <c r="N28" s="74">
        <v>7123.44287109375</v>
      </c>
      <c r="O28" s="75"/>
      <c r="P28" s="76"/>
      <c r="Q28" s="76"/>
      <c r="R28" s="86"/>
      <c r="S28" s="48">
        <v>7</v>
      </c>
      <c r="T28" s="48">
        <v>14</v>
      </c>
      <c r="U28" s="49">
        <v>1254.15</v>
      </c>
      <c r="V28" s="49">
        <v>0.006329</v>
      </c>
      <c r="W28" s="49">
        <v>0.027095</v>
      </c>
      <c r="X28" s="49">
        <v>3.957472</v>
      </c>
      <c r="Y28" s="49">
        <v>0.1125</v>
      </c>
      <c r="Z28" s="49">
        <v>0.3125</v>
      </c>
      <c r="AA28" s="71">
        <v>28</v>
      </c>
      <c r="AB28" s="71"/>
      <c r="AC28" s="72"/>
      <c r="AD28" s="78" t="s">
        <v>874</v>
      </c>
      <c r="AE28" s="78">
        <v>3993</v>
      </c>
      <c r="AF28" s="78">
        <v>4077</v>
      </c>
      <c r="AG28" s="78">
        <v>23270</v>
      </c>
      <c r="AH28" s="78">
        <v>5288</v>
      </c>
      <c r="AI28" s="78"/>
      <c r="AJ28" s="78" t="s">
        <v>964</v>
      </c>
      <c r="AK28" s="78" t="s">
        <v>1047</v>
      </c>
      <c r="AL28" s="82" t="s">
        <v>1105</v>
      </c>
      <c r="AM28" s="78"/>
      <c r="AN28" s="80">
        <v>40632.09689814815</v>
      </c>
      <c r="AO28" s="82" t="s">
        <v>1186</v>
      </c>
      <c r="AP28" s="78" t="b">
        <v>0</v>
      </c>
      <c r="AQ28" s="78" t="b">
        <v>0</v>
      </c>
      <c r="AR28" s="78" t="b">
        <v>1</v>
      </c>
      <c r="AS28" s="78" t="s">
        <v>788</v>
      </c>
      <c r="AT28" s="78">
        <v>334</v>
      </c>
      <c r="AU28" s="82" t="s">
        <v>1260</v>
      </c>
      <c r="AV28" s="78" t="b">
        <v>0</v>
      </c>
      <c r="AW28" s="78" t="s">
        <v>1337</v>
      </c>
      <c r="AX28" s="82" t="s">
        <v>1363</v>
      </c>
      <c r="AY28" s="78" t="s">
        <v>66</v>
      </c>
      <c r="AZ28" s="78" t="str">
        <f>REPLACE(INDEX(GroupVertices[Group],MATCH(Vertices[[#This Row],[Vertex]],GroupVertices[Vertex],0)),1,1,"")</f>
        <v>2</v>
      </c>
      <c r="BA28" s="48" t="s">
        <v>1755</v>
      </c>
      <c r="BB28" s="48" t="s">
        <v>1755</v>
      </c>
      <c r="BC28" s="48" t="s">
        <v>456</v>
      </c>
      <c r="BD28" s="48" t="s">
        <v>456</v>
      </c>
      <c r="BE28" s="48" t="s">
        <v>467</v>
      </c>
      <c r="BF28" s="48" t="s">
        <v>467</v>
      </c>
      <c r="BG28" s="120" t="s">
        <v>1786</v>
      </c>
      <c r="BH28" s="120" t="s">
        <v>1801</v>
      </c>
      <c r="BI28" s="120" t="s">
        <v>1821</v>
      </c>
      <c r="BJ28" s="120" t="s">
        <v>1832</v>
      </c>
      <c r="BK28" s="120">
        <v>2</v>
      </c>
      <c r="BL28" s="123">
        <v>4.545454545454546</v>
      </c>
      <c r="BM28" s="120">
        <v>0</v>
      </c>
      <c r="BN28" s="123">
        <v>0</v>
      </c>
      <c r="BO28" s="120">
        <v>0</v>
      </c>
      <c r="BP28" s="123">
        <v>0</v>
      </c>
      <c r="BQ28" s="120">
        <v>42</v>
      </c>
      <c r="BR28" s="123">
        <v>95.45454545454545</v>
      </c>
      <c r="BS28" s="120">
        <v>44</v>
      </c>
      <c r="BT28" s="2"/>
      <c r="BU28" s="3"/>
      <c r="BV28" s="3"/>
      <c r="BW28" s="3"/>
      <c r="BX28" s="3"/>
    </row>
    <row r="29" spans="1:76" ht="15">
      <c r="A29" s="64" t="s">
        <v>251</v>
      </c>
      <c r="B29" s="65"/>
      <c r="C29" s="65" t="s">
        <v>64</v>
      </c>
      <c r="D29" s="66">
        <v>164.8816488925262</v>
      </c>
      <c r="E29" s="68"/>
      <c r="F29" s="100" t="s">
        <v>1281</v>
      </c>
      <c r="G29" s="65"/>
      <c r="H29" s="69" t="s">
        <v>251</v>
      </c>
      <c r="I29" s="70"/>
      <c r="J29" s="70"/>
      <c r="K29" s="69" t="s">
        <v>1457</v>
      </c>
      <c r="L29" s="73">
        <v>1</v>
      </c>
      <c r="M29" s="74">
        <v>6679.87158203125</v>
      </c>
      <c r="N29" s="74">
        <v>5988.29931640625</v>
      </c>
      <c r="O29" s="75"/>
      <c r="P29" s="76"/>
      <c r="Q29" s="76"/>
      <c r="R29" s="86"/>
      <c r="S29" s="48">
        <v>1</v>
      </c>
      <c r="T29" s="48">
        <v>0</v>
      </c>
      <c r="U29" s="49">
        <v>0</v>
      </c>
      <c r="V29" s="49">
        <v>0.004132</v>
      </c>
      <c r="W29" s="49">
        <v>0.00283</v>
      </c>
      <c r="X29" s="49">
        <v>0.36024</v>
      </c>
      <c r="Y29" s="49">
        <v>0</v>
      </c>
      <c r="Z29" s="49">
        <v>0</v>
      </c>
      <c r="AA29" s="71">
        <v>29</v>
      </c>
      <c r="AB29" s="71"/>
      <c r="AC29" s="72"/>
      <c r="AD29" s="78" t="s">
        <v>875</v>
      </c>
      <c r="AE29" s="78">
        <v>1377</v>
      </c>
      <c r="AF29" s="78">
        <v>3263</v>
      </c>
      <c r="AG29" s="78">
        <v>7213</v>
      </c>
      <c r="AH29" s="78">
        <v>389</v>
      </c>
      <c r="AI29" s="78"/>
      <c r="AJ29" s="78" t="s">
        <v>965</v>
      </c>
      <c r="AK29" s="78" t="s">
        <v>1044</v>
      </c>
      <c r="AL29" s="82" t="s">
        <v>1106</v>
      </c>
      <c r="AM29" s="78"/>
      <c r="AN29" s="80">
        <v>39866.531689814816</v>
      </c>
      <c r="AO29" s="82" t="s">
        <v>1187</v>
      </c>
      <c r="AP29" s="78" t="b">
        <v>0</v>
      </c>
      <c r="AQ29" s="78" t="b">
        <v>0</v>
      </c>
      <c r="AR29" s="78" t="b">
        <v>0</v>
      </c>
      <c r="AS29" s="78" t="s">
        <v>788</v>
      </c>
      <c r="AT29" s="78">
        <v>174</v>
      </c>
      <c r="AU29" s="82" t="s">
        <v>1261</v>
      </c>
      <c r="AV29" s="78" t="b">
        <v>0</v>
      </c>
      <c r="AW29" s="78" t="s">
        <v>1337</v>
      </c>
      <c r="AX29" s="82" t="s">
        <v>1364</v>
      </c>
      <c r="AY29" s="78" t="s">
        <v>65</v>
      </c>
      <c r="AZ29" s="78" t="str">
        <f>REPLACE(INDEX(GroupVertices[Group],MATCH(Vertices[[#This Row],[Vertex]],GroupVertices[Vertex],0)),1,1,"")</f>
        <v>2</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252</v>
      </c>
      <c r="B30" s="65"/>
      <c r="C30" s="65" t="s">
        <v>64</v>
      </c>
      <c r="D30" s="66">
        <v>162.01685693625555</v>
      </c>
      <c r="E30" s="68"/>
      <c r="F30" s="100" t="s">
        <v>1282</v>
      </c>
      <c r="G30" s="65"/>
      <c r="H30" s="69" t="s">
        <v>252</v>
      </c>
      <c r="I30" s="70"/>
      <c r="J30" s="70"/>
      <c r="K30" s="69" t="s">
        <v>1458</v>
      </c>
      <c r="L30" s="73">
        <v>1</v>
      </c>
      <c r="M30" s="74">
        <v>8732.6318359375</v>
      </c>
      <c r="N30" s="74">
        <v>5905.2919921875</v>
      </c>
      <c r="O30" s="75"/>
      <c r="P30" s="76"/>
      <c r="Q30" s="76"/>
      <c r="R30" s="86"/>
      <c r="S30" s="48">
        <v>1</v>
      </c>
      <c r="T30" s="48">
        <v>0</v>
      </c>
      <c r="U30" s="49">
        <v>0</v>
      </c>
      <c r="V30" s="49">
        <v>0.004132</v>
      </c>
      <c r="W30" s="49">
        <v>0.00283</v>
      </c>
      <c r="X30" s="49">
        <v>0.36024</v>
      </c>
      <c r="Y30" s="49">
        <v>0</v>
      </c>
      <c r="Z30" s="49">
        <v>0</v>
      </c>
      <c r="AA30" s="71">
        <v>30</v>
      </c>
      <c r="AB30" s="71"/>
      <c r="AC30" s="72"/>
      <c r="AD30" s="78" t="s">
        <v>876</v>
      </c>
      <c r="AE30" s="78">
        <v>69</v>
      </c>
      <c r="AF30" s="78">
        <v>34</v>
      </c>
      <c r="AG30" s="78">
        <v>479</v>
      </c>
      <c r="AH30" s="78">
        <v>124</v>
      </c>
      <c r="AI30" s="78"/>
      <c r="AJ30" s="78"/>
      <c r="AK30" s="78" t="s">
        <v>1048</v>
      </c>
      <c r="AL30" s="78"/>
      <c r="AM30" s="78"/>
      <c r="AN30" s="80">
        <v>39886.72368055556</v>
      </c>
      <c r="AO30" s="78"/>
      <c r="AP30" s="78" t="b">
        <v>1</v>
      </c>
      <c r="AQ30" s="78" t="b">
        <v>0</v>
      </c>
      <c r="AR30" s="78" t="b">
        <v>1</v>
      </c>
      <c r="AS30" s="78" t="s">
        <v>788</v>
      </c>
      <c r="AT30" s="78">
        <v>1</v>
      </c>
      <c r="AU30" s="82" t="s">
        <v>1253</v>
      </c>
      <c r="AV30" s="78" t="b">
        <v>0</v>
      </c>
      <c r="AW30" s="78" t="s">
        <v>1337</v>
      </c>
      <c r="AX30" s="82" t="s">
        <v>1365</v>
      </c>
      <c r="AY30" s="78" t="s">
        <v>65</v>
      </c>
      <c r="AZ30" s="78" t="str">
        <f>REPLACE(INDEX(GroupVertices[Group],MATCH(Vertices[[#This Row],[Vertex]],GroupVertices[Vertex],0)),1,1,"")</f>
        <v>2</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253</v>
      </c>
      <c r="B31" s="65"/>
      <c r="C31" s="65" t="s">
        <v>64</v>
      </c>
      <c r="D31" s="66">
        <v>162.0665405378508</v>
      </c>
      <c r="E31" s="68"/>
      <c r="F31" s="100" t="s">
        <v>1283</v>
      </c>
      <c r="G31" s="65"/>
      <c r="H31" s="69" t="s">
        <v>253</v>
      </c>
      <c r="I31" s="70"/>
      <c r="J31" s="70"/>
      <c r="K31" s="69" t="s">
        <v>1459</v>
      </c>
      <c r="L31" s="73">
        <v>1</v>
      </c>
      <c r="M31" s="74">
        <v>5863.8583984375</v>
      </c>
      <c r="N31" s="74">
        <v>6490.2060546875</v>
      </c>
      <c r="O31" s="75"/>
      <c r="P31" s="76"/>
      <c r="Q31" s="76"/>
      <c r="R31" s="86"/>
      <c r="S31" s="48">
        <v>1</v>
      </c>
      <c r="T31" s="48">
        <v>0</v>
      </c>
      <c r="U31" s="49">
        <v>0</v>
      </c>
      <c r="V31" s="49">
        <v>0.004132</v>
      </c>
      <c r="W31" s="49">
        <v>0.00283</v>
      </c>
      <c r="X31" s="49">
        <v>0.36024</v>
      </c>
      <c r="Y31" s="49">
        <v>0</v>
      </c>
      <c r="Z31" s="49">
        <v>0</v>
      </c>
      <c r="AA31" s="71">
        <v>31</v>
      </c>
      <c r="AB31" s="71"/>
      <c r="AC31" s="72"/>
      <c r="AD31" s="78" t="s">
        <v>877</v>
      </c>
      <c r="AE31" s="78">
        <v>92</v>
      </c>
      <c r="AF31" s="78">
        <v>90</v>
      </c>
      <c r="AG31" s="78">
        <v>66</v>
      </c>
      <c r="AH31" s="78">
        <v>22</v>
      </c>
      <c r="AI31" s="78"/>
      <c r="AJ31" s="78" t="s">
        <v>966</v>
      </c>
      <c r="AK31" s="78"/>
      <c r="AL31" s="78"/>
      <c r="AM31" s="78"/>
      <c r="AN31" s="80">
        <v>42303.675833333335</v>
      </c>
      <c r="AO31" s="78"/>
      <c r="AP31" s="78" t="b">
        <v>1</v>
      </c>
      <c r="AQ31" s="78" t="b">
        <v>0</v>
      </c>
      <c r="AR31" s="78" t="b">
        <v>0</v>
      </c>
      <c r="AS31" s="78" t="s">
        <v>788</v>
      </c>
      <c r="AT31" s="78">
        <v>7</v>
      </c>
      <c r="AU31" s="82" t="s">
        <v>1253</v>
      </c>
      <c r="AV31" s="78" t="b">
        <v>0</v>
      </c>
      <c r="AW31" s="78" t="s">
        <v>1337</v>
      </c>
      <c r="AX31" s="82" t="s">
        <v>1366</v>
      </c>
      <c r="AY31" s="78" t="s">
        <v>65</v>
      </c>
      <c r="AZ31" s="78" t="str">
        <f>REPLACE(INDEX(GroupVertices[Group],MATCH(Vertices[[#This Row],[Vertex]],GroupVertices[Vertex],0)),1,1,"")</f>
        <v>2</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254</v>
      </c>
      <c r="B32" s="65"/>
      <c r="C32" s="65" t="s">
        <v>64</v>
      </c>
      <c r="D32" s="66">
        <v>167.08014826311728</v>
      </c>
      <c r="E32" s="68"/>
      <c r="F32" s="100" t="s">
        <v>1284</v>
      </c>
      <c r="G32" s="65"/>
      <c r="H32" s="69" t="s">
        <v>254</v>
      </c>
      <c r="I32" s="70"/>
      <c r="J32" s="70"/>
      <c r="K32" s="69" t="s">
        <v>1460</v>
      </c>
      <c r="L32" s="73">
        <v>1</v>
      </c>
      <c r="M32" s="74">
        <v>9804.087890625</v>
      </c>
      <c r="N32" s="74">
        <v>6650.71240234375</v>
      </c>
      <c r="O32" s="75"/>
      <c r="P32" s="76"/>
      <c r="Q32" s="76"/>
      <c r="R32" s="86"/>
      <c r="S32" s="48">
        <v>1</v>
      </c>
      <c r="T32" s="48">
        <v>0</v>
      </c>
      <c r="U32" s="49">
        <v>0</v>
      </c>
      <c r="V32" s="49">
        <v>0.004132</v>
      </c>
      <c r="W32" s="49">
        <v>0.00283</v>
      </c>
      <c r="X32" s="49">
        <v>0.36024</v>
      </c>
      <c r="Y32" s="49">
        <v>0</v>
      </c>
      <c r="Z32" s="49">
        <v>0</v>
      </c>
      <c r="AA32" s="71">
        <v>32</v>
      </c>
      <c r="AB32" s="71"/>
      <c r="AC32" s="72"/>
      <c r="AD32" s="78" t="s">
        <v>878</v>
      </c>
      <c r="AE32" s="78">
        <v>157</v>
      </c>
      <c r="AF32" s="78">
        <v>5741</v>
      </c>
      <c r="AG32" s="78">
        <v>4682</v>
      </c>
      <c r="AH32" s="78">
        <v>136</v>
      </c>
      <c r="AI32" s="78"/>
      <c r="AJ32" s="78" t="s">
        <v>967</v>
      </c>
      <c r="AK32" s="78" t="s">
        <v>1049</v>
      </c>
      <c r="AL32" s="82" t="s">
        <v>1107</v>
      </c>
      <c r="AM32" s="78"/>
      <c r="AN32" s="80">
        <v>40487.8990162037</v>
      </c>
      <c r="AO32" s="82" t="s">
        <v>1188</v>
      </c>
      <c r="AP32" s="78" t="b">
        <v>0</v>
      </c>
      <c r="AQ32" s="78" t="b">
        <v>0</v>
      </c>
      <c r="AR32" s="78" t="b">
        <v>1</v>
      </c>
      <c r="AS32" s="78" t="s">
        <v>788</v>
      </c>
      <c r="AT32" s="78">
        <v>383</v>
      </c>
      <c r="AU32" s="82" t="s">
        <v>1253</v>
      </c>
      <c r="AV32" s="78" t="b">
        <v>0</v>
      </c>
      <c r="AW32" s="78" t="s">
        <v>1337</v>
      </c>
      <c r="AX32" s="82" t="s">
        <v>1367</v>
      </c>
      <c r="AY32" s="78" t="s">
        <v>65</v>
      </c>
      <c r="AZ32" s="78" t="str">
        <f>REPLACE(INDEX(GroupVertices[Group],MATCH(Vertices[[#This Row],[Vertex]],GroupVertices[Vertex],0)),1,1,"")</f>
        <v>2</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228</v>
      </c>
      <c r="B33" s="65"/>
      <c r="C33" s="65" t="s">
        <v>64</v>
      </c>
      <c r="D33" s="66">
        <v>162.32560503188336</v>
      </c>
      <c r="E33" s="68"/>
      <c r="F33" s="100" t="s">
        <v>527</v>
      </c>
      <c r="G33" s="65"/>
      <c r="H33" s="69" t="s">
        <v>228</v>
      </c>
      <c r="I33" s="70"/>
      <c r="J33" s="70"/>
      <c r="K33" s="69" t="s">
        <v>1461</v>
      </c>
      <c r="L33" s="73">
        <v>1.36968016269181</v>
      </c>
      <c r="M33" s="74">
        <v>9053.1572265625</v>
      </c>
      <c r="N33" s="74">
        <v>7291.54638671875</v>
      </c>
      <c r="O33" s="75"/>
      <c r="P33" s="76"/>
      <c r="Q33" s="76"/>
      <c r="R33" s="86"/>
      <c r="S33" s="48">
        <v>2</v>
      </c>
      <c r="T33" s="48">
        <v>4</v>
      </c>
      <c r="U33" s="49">
        <v>0.25</v>
      </c>
      <c r="V33" s="49">
        <v>0.004202</v>
      </c>
      <c r="W33" s="49">
        <v>0.011611</v>
      </c>
      <c r="X33" s="49">
        <v>1.13807</v>
      </c>
      <c r="Y33" s="49">
        <v>0.55</v>
      </c>
      <c r="Z33" s="49">
        <v>0.2</v>
      </c>
      <c r="AA33" s="71">
        <v>33</v>
      </c>
      <c r="AB33" s="71"/>
      <c r="AC33" s="72"/>
      <c r="AD33" s="78" t="s">
        <v>879</v>
      </c>
      <c r="AE33" s="78">
        <v>305</v>
      </c>
      <c r="AF33" s="78">
        <v>382</v>
      </c>
      <c r="AG33" s="78">
        <v>1243</v>
      </c>
      <c r="AH33" s="78">
        <v>512</v>
      </c>
      <c r="AI33" s="78"/>
      <c r="AJ33" s="78" t="s">
        <v>968</v>
      </c>
      <c r="AK33" s="78" t="s">
        <v>1050</v>
      </c>
      <c r="AL33" s="82" t="s">
        <v>1108</v>
      </c>
      <c r="AM33" s="78"/>
      <c r="AN33" s="80">
        <v>42720.656909722224</v>
      </c>
      <c r="AO33" s="82" t="s">
        <v>1189</v>
      </c>
      <c r="AP33" s="78" t="b">
        <v>0</v>
      </c>
      <c r="AQ33" s="78" t="b">
        <v>0</v>
      </c>
      <c r="AR33" s="78" t="b">
        <v>0</v>
      </c>
      <c r="AS33" s="78" t="s">
        <v>788</v>
      </c>
      <c r="AT33" s="78">
        <v>4</v>
      </c>
      <c r="AU33" s="82" t="s">
        <v>1253</v>
      </c>
      <c r="AV33" s="78" t="b">
        <v>0</v>
      </c>
      <c r="AW33" s="78" t="s">
        <v>1337</v>
      </c>
      <c r="AX33" s="82" t="s">
        <v>1368</v>
      </c>
      <c r="AY33" s="78" t="s">
        <v>66</v>
      </c>
      <c r="AZ33" s="78" t="str">
        <f>REPLACE(INDEX(GroupVertices[Group],MATCH(Vertices[[#This Row],[Vertex]],GroupVertices[Vertex],0)),1,1,"")</f>
        <v>2</v>
      </c>
      <c r="BA33" s="48"/>
      <c r="BB33" s="48"/>
      <c r="BC33" s="48"/>
      <c r="BD33" s="48"/>
      <c r="BE33" s="48" t="s">
        <v>467</v>
      </c>
      <c r="BF33" s="48" t="s">
        <v>467</v>
      </c>
      <c r="BG33" s="120" t="s">
        <v>1785</v>
      </c>
      <c r="BH33" s="120" t="s">
        <v>1785</v>
      </c>
      <c r="BI33" s="120" t="s">
        <v>1820</v>
      </c>
      <c r="BJ33" s="120" t="s">
        <v>1820</v>
      </c>
      <c r="BK33" s="120">
        <v>1</v>
      </c>
      <c r="BL33" s="123">
        <v>5.2631578947368425</v>
      </c>
      <c r="BM33" s="120">
        <v>0</v>
      </c>
      <c r="BN33" s="123">
        <v>0</v>
      </c>
      <c r="BO33" s="120">
        <v>0</v>
      </c>
      <c r="BP33" s="123">
        <v>0</v>
      </c>
      <c r="BQ33" s="120">
        <v>18</v>
      </c>
      <c r="BR33" s="123">
        <v>94.73684210526316</v>
      </c>
      <c r="BS33" s="120">
        <v>19</v>
      </c>
      <c r="BT33" s="2"/>
      <c r="BU33" s="3"/>
      <c r="BV33" s="3"/>
      <c r="BW33" s="3"/>
      <c r="BX33" s="3"/>
    </row>
    <row r="34" spans="1:76" ht="15">
      <c r="A34" s="64" t="s">
        <v>229</v>
      </c>
      <c r="B34" s="65"/>
      <c r="C34" s="65" t="s">
        <v>64</v>
      </c>
      <c r="D34" s="66">
        <v>162.06476612350812</v>
      </c>
      <c r="E34" s="68"/>
      <c r="F34" s="100" t="s">
        <v>528</v>
      </c>
      <c r="G34" s="65"/>
      <c r="H34" s="69" t="s">
        <v>229</v>
      </c>
      <c r="I34" s="70"/>
      <c r="J34" s="70"/>
      <c r="K34" s="69" t="s">
        <v>1462</v>
      </c>
      <c r="L34" s="73">
        <v>28.57814013680902</v>
      </c>
      <c r="M34" s="74">
        <v>7130.1298828125</v>
      </c>
      <c r="N34" s="74">
        <v>7174.9794921875</v>
      </c>
      <c r="O34" s="75"/>
      <c r="P34" s="76"/>
      <c r="Q34" s="76"/>
      <c r="R34" s="86"/>
      <c r="S34" s="48">
        <v>1</v>
      </c>
      <c r="T34" s="48">
        <v>9</v>
      </c>
      <c r="U34" s="49">
        <v>18.65</v>
      </c>
      <c r="V34" s="49">
        <v>0.004274</v>
      </c>
      <c r="W34" s="49">
        <v>0.013926</v>
      </c>
      <c r="X34" s="49">
        <v>2.03723</v>
      </c>
      <c r="Y34" s="49">
        <v>0.2638888888888889</v>
      </c>
      <c r="Z34" s="49">
        <v>0.1111111111111111</v>
      </c>
      <c r="AA34" s="71">
        <v>34</v>
      </c>
      <c r="AB34" s="71"/>
      <c r="AC34" s="72"/>
      <c r="AD34" s="78" t="s">
        <v>880</v>
      </c>
      <c r="AE34" s="78">
        <v>314</v>
      </c>
      <c r="AF34" s="78">
        <v>88</v>
      </c>
      <c r="AG34" s="78">
        <v>98</v>
      </c>
      <c r="AH34" s="78">
        <v>121</v>
      </c>
      <c r="AI34" s="78"/>
      <c r="AJ34" s="78" t="s">
        <v>969</v>
      </c>
      <c r="AK34" s="78" t="s">
        <v>1051</v>
      </c>
      <c r="AL34" s="82" t="s">
        <v>1109</v>
      </c>
      <c r="AM34" s="78"/>
      <c r="AN34" s="80">
        <v>40642.12458333333</v>
      </c>
      <c r="AO34" s="82" t="s">
        <v>1190</v>
      </c>
      <c r="AP34" s="78" t="b">
        <v>1</v>
      </c>
      <c r="AQ34" s="78" t="b">
        <v>0</v>
      </c>
      <c r="AR34" s="78" t="b">
        <v>1</v>
      </c>
      <c r="AS34" s="78" t="s">
        <v>788</v>
      </c>
      <c r="AT34" s="78">
        <v>1</v>
      </c>
      <c r="AU34" s="82" t="s">
        <v>1253</v>
      </c>
      <c r="AV34" s="78" t="b">
        <v>0</v>
      </c>
      <c r="AW34" s="78" t="s">
        <v>1337</v>
      </c>
      <c r="AX34" s="82" t="s">
        <v>1369</v>
      </c>
      <c r="AY34" s="78" t="s">
        <v>66</v>
      </c>
      <c r="AZ34" s="78" t="str">
        <f>REPLACE(INDEX(GroupVertices[Group],MATCH(Vertices[[#This Row],[Vertex]],GroupVertices[Vertex],0)),1,1,"")</f>
        <v>2</v>
      </c>
      <c r="BA34" s="48" t="s">
        <v>418</v>
      </c>
      <c r="BB34" s="48" t="s">
        <v>418</v>
      </c>
      <c r="BC34" s="48" t="s">
        <v>456</v>
      </c>
      <c r="BD34" s="48" t="s">
        <v>456</v>
      </c>
      <c r="BE34" s="48"/>
      <c r="BF34" s="48"/>
      <c r="BG34" s="120" t="s">
        <v>1787</v>
      </c>
      <c r="BH34" s="120" t="s">
        <v>1787</v>
      </c>
      <c r="BI34" s="120" t="s">
        <v>1822</v>
      </c>
      <c r="BJ34" s="120" t="s">
        <v>1822</v>
      </c>
      <c r="BK34" s="120">
        <v>0</v>
      </c>
      <c r="BL34" s="123">
        <v>0</v>
      </c>
      <c r="BM34" s="120">
        <v>0</v>
      </c>
      <c r="BN34" s="123">
        <v>0</v>
      </c>
      <c r="BO34" s="120">
        <v>0</v>
      </c>
      <c r="BP34" s="123">
        <v>0</v>
      </c>
      <c r="BQ34" s="120">
        <v>9</v>
      </c>
      <c r="BR34" s="123">
        <v>100</v>
      </c>
      <c r="BS34" s="120">
        <v>9</v>
      </c>
      <c r="BT34" s="2"/>
      <c r="BU34" s="3"/>
      <c r="BV34" s="3"/>
      <c r="BW34" s="3"/>
      <c r="BX34" s="3"/>
    </row>
    <row r="35" spans="1:76" ht="15">
      <c r="A35" s="64" t="s">
        <v>255</v>
      </c>
      <c r="B35" s="65"/>
      <c r="C35" s="65" t="s">
        <v>64</v>
      </c>
      <c r="D35" s="66">
        <v>169.38599970144102</v>
      </c>
      <c r="E35" s="68"/>
      <c r="F35" s="100" t="s">
        <v>1285</v>
      </c>
      <c r="G35" s="65"/>
      <c r="H35" s="69" t="s">
        <v>255</v>
      </c>
      <c r="I35" s="70"/>
      <c r="J35" s="70"/>
      <c r="K35" s="69" t="s">
        <v>1463</v>
      </c>
      <c r="L35" s="73">
        <v>1</v>
      </c>
      <c r="M35" s="74">
        <v>5890.12841796875</v>
      </c>
      <c r="N35" s="74">
        <v>7831.73095703125</v>
      </c>
      <c r="O35" s="75"/>
      <c r="P35" s="76"/>
      <c r="Q35" s="76"/>
      <c r="R35" s="86"/>
      <c r="S35" s="48">
        <v>2</v>
      </c>
      <c r="T35" s="48">
        <v>0</v>
      </c>
      <c r="U35" s="49">
        <v>0</v>
      </c>
      <c r="V35" s="49">
        <v>0.004149</v>
      </c>
      <c r="W35" s="49">
        <v>0.004285</v>
      </c>
      <c r="X35" s="49">
        <v>0.552645</v>
      </c>
      <c r="Y35" s="49">
        <v>1</v>
      </c>
      <c r="Z35" s="49">
        <v>0</v>
      </c>
      <c r="AA35" s="71">
        <v>35</v>
      </c>
      <c r="AB35" s="71"/>
      <c r="AC35" s="72"/>
      <c r="AD35" s="78" t="s">
        <v>881</v>
      </c>
      <c r="AE35" s="78">
        <v>797</v>
      </c>
      <c r="AF35" s="78">
        <v>8340</v>
      </c>
      <c r="AG35" s="78">
        <v>11836</v>
      </c>
      <c r="AH35" s="78">
        <v>3215</v>
      </c>
      <c r="AI35" s="78"/>
      <c r="AJ35" s="78" t="s">
        <v>970</v>
      </c>
      <c r="AK35" s="78" t="s">
        <v>1052</v>
      </c>
      <c r="AL35" s="82" t="s">
        <v>1110</v>
      </c>
      <c r="AM35" s="78"/>
      <c r="AN35" s="80">
        <v>39917.71265046296</v>
      </c>
      <c r="AO35" s="82" t="s">
        <v>1191</v>
      </c>
      <c r="AP35" s="78" t="b">
        <v>0</v>
      </c>
      <c r="AQ35" s="78" t="b">
        <v>0</v>
      </c>
      <c r="AR35" s="78" t="b">
        <v>1</v>
      </c>
      <c r="AS35" s="78" t="s">
        <v>788</v>
      </c>
      <c r="AT35" s="78">
        <v>259</v>
      </c>
      <c r="AU35" s="82" t="s">
        <v>1253</v>
      </c>
      <c r="AV35" s="78" t="b">
        <v>1</v>
      </c>
      <c r="AW35" s="78" t="s">
        <v>1337</v>
      </c>
      <c r="AX35" s="82" t="s">
        <v>1370</v>
      </c>
      <c r="AY35" s="78" t="s">
        <v>65</v>
      </c>
      <c r="AZ35" s="78" t="str">
        <f>REPLACE(INDEX(GroupVertices[Group],MATCH(Vertices[[#This Row],[Vertex]],GroupVertices[Vertex],0)),1,1,"")</f>
        <v>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256</v>
      </c>
      <c r="B36" s="65"/>
      <c r="C36" s="65" t="s">
        <v>64</v>
      </c>
      <c r="D36" s="66">
        <v>187.30758456259522</v>
      </c>
      <c r="E36" s="68"/>
      <c r="F36" s="100" t="s">
        <v>1286</v>
      </c>
      <c r="G36" s="65"/>
      <c r="H36" s="69" t="s">
        <v>256</v>
      </c>
      <c r="I36" s="70"/>
      <c r="J36" s="70"/>
      <c r="K36" s="69" t="s">
        <v>1464</v>
      </c>
      <c r="L36" s="73">
        <v>1</v>
      </c>
      <c r="M36" s="74">
        <v>7608.70556640625</v>
      </c>
      <c r="N36" s="74">
        <v>5958.24609375</v>
      </c>
      <c r="O36" s="75"/>
      <c r="P36" s="76"/>
      <c r="Q36" s="76"/>
      <c r="R36" s="86"/>
      <c r="S36" s="48">
        <v>2</v>
      </c>
      <c r="T36" s="48">
        <v>0</v>
      </c>
      <c r="U36" s="49">
        <v>0</v>
      </c>
      <c r="V36" s="49">
        <v>0.004149</v>
      </c>
      <c r="W36" s="49">
        <v>0.004285</v>
      </c>
      <c r="X36" s="49">
        <v>0.552645</v>
      </c>
      <c r="Y36" s="49">
        <v>1</v>
      </c>
      <c r="Z36" s="49">
        <v>0</v>
      </c>
      <c r="AA36" s="71">
        <v>36</v>
      </c>
      <c r="AB36" s="71"/>
      <c r="AC36" s="72"/>
      <c r="AD36" s="78" t="s">
        <v>882</v>
      </c>
      <c r="AE36" s="78">
        <v>1138</v>
      </c>
      <c r="AF36" s="78">
        <v>28540</v>
      </c>
      <c r="AG36" s="78">
        <v>37444</v>
      </c>
      <c r="AH36" s="78">
        <v>9402</v>
      </c>
      <c r="AI36" s="78"/>
      <c r="AJ36" s="78" t="s">
        <v>971</v>
      </c>
      <c r="AK36" s="78"/>
      <c r="AL36" s="82" t="s">
        <v>1111</v>
      </c>
      <c r="AM36" s="78"/>
      <c r="AN36" s="80">
        <v>41085.91972222222</v>
      </c>
      <c r="AO36" s="82" t="s">
        <v>1192</v>
      </c>
      <c r="AP36" s="78" t="b">
        <v>0</v>
      </c>
      <c r="AQ36" s="78" t="b">
        <v>0</v>
      </c>
      <c r="AR36" s="78" t="b">
        <v>1</v>
      </c>
      <c r="AS36" s="78" t="s">
        <v>788</v>
      </c>
      <c r="AT36" s="78">
        <v>420</v>
      </c>
      <c r="AU36" s="82" t="s">
        <v>1253</v>
      </c>
      <c r="AV36" s="78" t="b">
        <v>1</v>
      </c>
      <c r="AW36" s="78" t="s">
        <v>1337</v>
      </c>
      <c r="AX36" s="82" t="s">
        <v>1371</v>
      </c>
      <c r="AY36" s="78" t="s">
        <v>65</v>
      </c>
      <c r="AZ36" s="78" t="str">
        <f>REPLACE(INDEX(GroupVertices[Group],MATCH(Vertices[[#This Row],[Vertex]],GroupVertices[Vertex],0)),1,1,"")</f>
        <v>2</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257</v>
      </c>
      <c r="B37" s="65"/>
      <c r="C37" s="65" t="s">
        <v>64</v>
      </c>
      <c r="D37" s="66">
        <v>217.43625289427519</v>
      </c>
      <c r="E37" s="68"/>
      <c r="F37" s="100" t="s">
        <v>1287</v>
      </c>
      <c r="G37" s="65"/>
      <c r="H37" s="69" t="s">
        <v>257</v>
      </c>
      <c r="I37" s="70"/>
      <c r="J37" s="70"/>
      <c r="K37" s="69" t="s">
        <v>1465</v>
      </c>
      <c r="L37" s="73">
        <v>1</v>
      </c>
      <c r="M37" s="74">
        <v>5782.3974609375</v>
      </c>
      <c r="N37" s="74">
        <v>7156.1025390625</v>
      </c>
      <c r="O37" s="75"/>
      <c r="P37" s="76"/>
      <c r="Q37" s="76"/>
      <c r="R37" s="86"/>
      <c r="S37" s="48">
        <v>2</v>
      </c>
      <c r="T37" s="48">
        <v>0</v>
      </c>
      <c r="U37" s="49">
        <v>0</v>
      </c>
      <c r="V37" s="49">
        <v>0.004149</v>
      </c>
      <c r="W37" s="49">
        <v>0.004285</v>
      </c>
      <c r="X37" s="49">
        <v>0.552645</v>
      </c>
      <c r="Y37" s="49">
        <v>1</v>
      </c>
      <c r="Z37" s="49">
        <v>0</v>
      </c>
      <c r="AA37" s="71">
        <v>37</v>
      </c>
      <c r="AB37" s="71"/>
      <c r="AC37" s="72"/>
      <c r="AD37" s="78" t="s">
        <v>883</v>
      </c>
      <c r="AE37" s="78">
        <v>12544</v>
      </c>
      <c r="AF37" s="78">
        <v>62499</v>
      </c>
      <c r="AG37" s="78">
        <v>193425</v>
      </c>
      <c r="AH37" s="78">
        <v>4771</v>
      </c>
      <c r="AI37" s="78"/>
      <c r="AJ37" s="78" t="s">
        <v>972</v>
      </c>
      <c r="AK37" s="78" t="s">
        <v>1053</v>
      </c>
      <c r="AL37" s="82" t="s">
        <v>1112</v>
      </c>
      <c r="AM37" s="78"/>
      <c r="AN37" s="80">
        <v>39849.636469907404</v>
      </c>
      <c r="AO37" s="82" t="s">
        <v>1193</v>
      </c>
      <c r="AP37" s="78" t="b">
        <v>0</v>
      </c>
      <c r="AQ37" s="78" t="b">
        <v>0</v>
      </c>
      <c r="AR37" s="78" t="b">
        <v>1</v>
      </c>
      <c r="AS37" s="78" t="s">
        <v>788</v>
      </c>
      <c r="AT37" s="78">
        <v>512</v>
      </c>
      <c r="AU37" s="82" t="s">
        <v>1253</v>
      </c>
      <c r="AV37" s="78" t="b">
        <v>1</v>
      </c>
      <c r="AW37" s="78" t="s">
        <v>1337</v>
      </c>
      <c r="AX37" s="82" t="s">
        <v>1372</v>
      </c>
      <c r="AY37" s="78" t="s">
        <v>65</v>
      </c>
      <c r="AZ37" s="78" t="str">
        <f>REPLACE(INDEX(GroupVertices[Group],MATCH(Vertices[[#This Row],[Vertex]],GroupVertices[Vertex],0)),1,1,"")</f>
        <v>2</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230</v>
      </c>
      <c r="B38" s="65"/>
      <c r="C38" s="65" t="s">
        <v>64</v>
      </c>
      <c r="D38" s="66">
        <v>163.43993723909173</v>
      </c>
      <c r="E38" s="68"/>
      <c r="F38" s="100" t="s">
        <v>529</v>
      </c>
      <c r="G38" s="65"/>
      <c r="H38" s="69" t="s">
        <v>230</v>
      </c>
      <c r="I38" s="70"/>
      <c r="J38" s="70"/>
      <c r="K38" s="69" t="s">
        <v>1466</v>
      </c>
      <c r="L38" s="73">
        <v>1.36968016269181</v>
      </c>
      <c r="M38" s="74">
        <v>8389.255859375</v>
      </c>
      <c r="N38" s="74">
        <v>6883.2783203125</v>
      </c>
      <c r="O38" s="75"/>
      <c r="P38" s="76"/>
      <c r="Q38" s="76"/>
      <c r="R38" s="86"/>
      <c r="S38" s="48">
        <v>2</v>
      </c>
      <c r="T38" s="48">
        <v>4</v>
      </c>
      <c r="U38" s="49">
        <v>0.25</v>
      </c>
      <c r="V38" s="49">
        <v>0.004202</v>
      </c>
      <c r="W38" s="49">
        <v>0.011611</v>
      </c>
      <c r="X38" s="49">
        <v>1.13807</v>
      </c>
      <c r="Y38" s="49">
        <v>0.55</v>
      </c>
      <c r="Z38" s="49">
        <v>0.2</v>
      </c>
      <c r="AA38" s="71">
        <v>38</v>
      </c>
      <c r="AB38" s="71"/>
      <c r="AC38" s="72"/>
      <c r="AD38" s="78" t="s">
        <v>884</v>
      </c>
      <c r="AE38" s="78">
        <v>1592</v>
      </c>
      <c r="AF38" s="78">
        <v>1638</v>
      </c>
      <c r="AG38" s="78">
        <v>8988</v>
      </c>
      <c r="AH38" s="78">
        <v>5034</v>
      </c>
      <c r="AI38" s="78"/>
      <c r="AJ38" s="78" t="s">
        <v>973</v>
      </c>
      <c r="AK38" s="78" t="s">
        <v>1054</v>
      </c>
      <c r="AL38" s="82" t="s">
        <v>1113</v>
      </c>
      <c r="AM38" s="78"/>
      <c r="AN38" s="80">
        <v>39856.478321759256</v>
      </c>
      <c r="AO38" s="82" t="s">
        <v>1194</v>
      </c>
      <c r="AP38" s="78" t="b">
        <v>0</v>
      </c>
      <c r="AQ38" s="78" t="b">
        <v>0</v>
      </c>
      <c r="AR38" s="78" t="b">
        <v>1</v>
      </c>
      <c r="AS38" s="78" t="s">
        <v>788</v>
      </c>
      <c r="AT38" s="78">
        <v>136</v>
      </c>
      <c r="AU38" s="82" t="s">
        <v>1262</v>
      </c>
      <c r="AV38" s="78" t="b">
        <v>0</v>
      </c>
      <c r="AW38" s="78" t="s">
        <v>1337</v>
      </c>
      <c r="AX38" s="82" t="s">
        <v>1373</v>
      </c>
      <c r="AY38" s="78" t="s">
        <v>66</v>
      </c>
      <c r="AZ38" s="78" t="str">
        <f>REPLACE(INDEX(GroupVertices[Group],MATCH(Vertices[[#This Row],[Vertex]],GroupVertices[Vertex],0)),1,1,"")</f>
        <v>2</v>
      </c>
      <c r="BA38" s="48"/>
      <c r="BB38" s="48"/>
      <c r="BC38" s="48"/>
      <c r="BD38" s="48"/>
      <c r="BE38" s="48" t="s">
        <v>467</v>
      </c>
      <c r="BF38" s="48" t="s">
        <v>467</v>
      </c>
      <c r="BG38" s="120" t="s">
        <v>1785</v>
      </c>
      <c r="BH38" s="120" t="s">
        <v>1785</v>
      </c>
      <c r="BI38" s="120" t="s">
        <v>1820</v>
      </c>
      <c r="BJ38" s="120" t="s">
        <v>1820</v>
      </c>
      <c r="BK38" s="120">
        <v>1</v>
      </c>
      <c r="BL38" s="123">
        <v>5.2631578947368425</v>
      </c>
      <c r="BM38" s="120">
        <v>0</v>
      </c>
      <c r="BN38" s="123">
        <v>0</v>
      </c>
      <c r="BO38" s="120">
        <v>0</v>
      </c>
      <c r="BP38" s="123">
        <v>0</v>
      </c>
      <c r="BQ38" s="120">
        <v>18</v>
      </c>
      <c r="BR38" s="123">
        <v>94.73684210526316</v>
      </c>
      <c r="BS38" s="120">
        <v>19</v>
      </c>
      <c r="BT38" s="2"/>
      <c r="BU38" s="3"/>
      <c r="BV38" s="3"/>
      <c r="BW38" s="3"/>
      <c r="BX38" s="3"/>
    </row>
    <row r="39" spans="1:76" ht="15">
      <c r="A39" s="64" t="s">
        <v>231</v>
      </c>
      <c r="B39" s="65"/>
      <c r="C39" s="65" t="s">
        <v>64</v>
      </c>
      <c r="D39" s="66">
        <v>162.07541260956427</v>
      </c>
      <c r="E39" s="68"/>
      <c r="F39" s="100" t="s">
        <v>530</v>
      </c>
      <c r="G39" s="65"/>
      <c r="H39" s="69" t="s">
        <v>231</v>
      </c>
      <c r="I39" s="70"/>
      <c r="J39" s="70"/>
      <c r="K39" s="69" t="s">
        <v>1467</v>
      </c>
      <c r="L39" s="73">
        <v>1</v>
      </c>
      <c r="M39" s="74">
        <v>4105.9814453125</v>
      </c>
      <c r="N39" s="74">
        <v>5014.57080078125</v>
      </c>
      <c r="O39" s="75"/>
      <c r="P39" s="76"/>
      <c r="Q39" s="76"/>
      <c r="R39" s="86"/>
      <c r="S39" s="48">
        <v>1</v>
      </c>
      <c r="T39" s="48">
        <v>1</v>
      </c>
      <c r="U39" s="49">
        <v>0</v>
      </c>
      <c r="V39" s="49">
        <v>0.005435</v>
      </c>
      <c r="W39" s="49">
        <v>0.010055</v>
      </c>
      <c r="X39" s="49">
        <v>0.446464</v>
      </c>
      <c r="Y39" s="49">
        <v>0</v>
      </c>
      <c r="Z39" s="49">
        <v>1</v>
      </c>
      <c r="AA39" s="71">
        <v>39</v>
      </c>
      <c r="AB39" s="71"/>
      <c r="AC39" s="72"/>
      <c r="AD39" s="78" t="s">
        <v>885</v>
      </c>
      <c r="AE39" s="78">
        <v>245</v>
      </c>
      <c r="AF39" s="78">
        <v>100</v>
      </c>
      <c r="AG39" s="78">
        <v>453</v>
      </c>
      <c r="AH39" s="78">
        <v>418</v>
      </c>
      <c r="AI39" s="78"/>
      <c r="AJ39" s="78" t="s">
        <v>974</v>
      </c>
      <c r="AK39" s="78" t="s">
        <v>1048</v>
      </c>
      <c r="AL39" s="82" t="s">
        <v>1114</v>
      </c>
      <c r="AM39" s="78"/>
      <c r="AN39" s="80">
        <v>43082.76017361111</v>
      </c>
      <c r="AO39" s="82" t="s">
        <v>1195</v>
      </c>
      <c r="AP39" s="78" t="b">
        <v>1</v>
      </c>
      <c r="AQ39" s="78" t="b">
        <v>0</v>
      </c>
      <c r="AR39" s="78" t="b">
        <v>0</v>
      </c>
      <c r="AS39" s="78" t="s">
        <v>788</v>
      </c>
      <c r="AT39" s="78">
        <v>2</v>
      </c>
      <c r="AU39" s="78"/>
      <c r="AV39" s="78" t="b">
        <v>0</v>
      </c>
      <c r="AW39" s="78" t="s">
        <v>1337</v>
      </c>
      <c r="AX39" s="82" t="s">
        <v>1374</v>
      </c>
      <c r="AY39" s="78" t="s">
        <v>66</v>
      </c>
      <c r="AZ39" s="78" t="str">
        <f>REPLACE(INDEX(GroupVertices[Group],MATCH(Vertices[[#This Row],[Vertex]],GroupVertices[Vertex],0)),1,1,"")</f>
        <v>1</v>
      </c>
      <c r="BA39" s="48" t="s">
        <v>419</v>
      </c>
      <c r="BB39" s="48" t="s">
        <v>419</v>
      </c>
      <c r="BC39" s="48" t="s">
        <v>453</v>
      </c>
      <c r="BD39" s="48" t="s">
        <v>453</v>
      </c>
      <c r="BE39" s="48" t="s">
        <v>479</v>
      </c>
      <c r="BF39" s="48" t="s">
        <v>479</v>
      </c>
      <c r="BG39" s="120" t="s">
        <v>1788</v>
      </c>
      <c r="BH39" s="120" t="s">
        <v>1802</v>
      </c>
      <c r="BI39" s="120" t="s">
        <v>1823</v>
      </c>
      <c r="BJ39" s="120" t="s">
        <v>1833</v>
      </c>
      <c r="BK39" s="120">
        <v>5</v>
      </c>
      <c r="BL39" s="123">
        <v>6.024096385542169</v>
      </c>
      <c r="BM39" s="120">
        <v>0</v>
      </c>
      <c r="BN39" s="123">
        <v>0</v>
      </c>
      <c r="BO39" s="120">
        <v>0</v>
      </c>
      <c r="BP39" s="123">
        <v>0</v>
      </c>
      <c r="BQ39" s="120">
        <v>78</v>
      </c>
      <c r="BR39" s="123">
        <v>93.97590361445783</v>
      </c>
      <c r="BS39" s="120">
        <v>83</v>
      </c>
      <c r="BT39" s="2"/>
      <c r="BU39" s="3"/>
      <c r="BV39" s="3"/>
      <c r="BW39" s="3"/>
      <c r="BX39" s="3"/>
    </row>
    <row r="40" spans="1:76" ht="15">
      <c r="A40" s="64" t="s">
        <v>258</v>
      </c>
      <c r="B40" s="65"/>
      <c r="C40" s="65" t="s">
        <v>64</v>
      </c>
      <c r="D40" s="66">
        <v>164.5276532311598</v>
      </c>
      <c r="E40" s="68"/>
      <c r="F40" s="100" t="s">
        <v>1288</v>
      </c>
      <c r="G40" s="65"/>
      <c r="H40" s="69" t="s">
        <v>258</v>
      </c>
      <c r="I40" s="70"/>
      <c r="J40" s="70"/>
      <c r="K40" s="69" t="s">
        <v>1468</v>
      </c>
      <c r="L40" s="73">
        <v>1</v>
      </c>
      <c r="M40" s="74">
        <v>1260.23291015625</v>
      </c>
      <c r="N40" s="74">
        <v>6322.50537109375</v>
      </c>
      <c r="O40" s="75"/>
      <c r="P40" s="76"/>
      <c r="Q40" s="76"/>
      <c r="R40" s="86"/>
      <c r="S40" s="48">
        <v>1</v>
      </c>
      <c r="T40" s="48">
        <v>0</v>
      </c>
      <c r="U40" s="49">
        <v>0</v>
      </c>
      <c r="V40" s="49">
        <v>0.005435</v>
      </c>
      <c r="W40" s="49">
        <v>0.010055</v>
      </c>
      <c r="X40" s="49">
        <v>0.446464</v>
      </c>
      <c r="Y40" s="49">
        <v>0</v>
      </c>
      <c r="Z40" s="49">
        <v>0</v>
      </c>
      <c r="AA40" s="71">
        <v>40</v>
      </c>
      <c r="AB40" s="71"/>
      <c r="AC40" s="72"/>
      <c r="AD40" s="78" t="s">
        <v>886</v>
      </c>
      <c r="AE40" s="78">
        <v>1709</v>
      </c>
      <c r="AF40" s="78">
        <v>2864</v>
      </c>
      <c r="AG40" s="78">
        <v>6103</v>
      </c>
      <c r="AH40" s="78">
        <v>6074</v>
      </c>
      <c r="AI40" s="78"/>
      <c r="AJ40" s="78" t="s">
        <v>975</v>
      </c>
      <c r="AK40" s="78" t="s">
        <v>824</v>
      </c>
      <c r="AL40" s="82" t="s">
        <v>1115</v>
      </c>
      <c r="AM40" s="78"/>
      <c r="AN40" s="80">
        <v>41527.671805555554</v>
      </c>
      <c r="AO40" s="82" t="s">
        <v>1196</v>
      </c>
      <c r="AP40" s="78" t="b">
        <v>0</v>
      </c>
      <c r="AQ40" s="78" t="b">
        <v>0</v>
      </c>
      <c r="AR40" s="78" t="b">
        <v>0</v>
      </c>
      <c r="AS40" s="78" t="s">
        <v>788</v>
      </c>
      <c r="AT40" s="78">
        <v>118</v>
      </c>
      <c r="AU40" s="82" t="s">
        <v>1262</v>
      </c>
      <c r="AV40" s="78" t="b">
        <v>0</v>
      </c>
      <c r="AW40" s="78" t="s">
        <v>1337</v>
      </c>
      <c r="AX40" s="82" t="s">
        <v>1375</v>
      </c>
      <c r="AY40" s="78" t="s">
        <v>65</v>
      </c>
      <c r="AZ40" s="78" t="str">
        <f>REPLACE(INDEX(GroupVertices[Group],MATCH(Vertices[[#This Row],[Vertex]],GroupVertices[Vertex],0)),1,1,"")</f>
        <v>1</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259</v>
      </c>
      <c r="B41" s="65"/>
      <c r="C41" s="65" t="s">
        <v>64</v>
      </c>
      <c r="D41" s="66">
        <v>164.5533822391288</v>
      </c>
      <c r="E41" s="68"/>
      <c r="F41" s="100" t="s">
        <v>1289</v>
      </c>
      <c r="G41" s="65"/>
      <c r="H41" s="69" t="s">
        <v>259</v>
      </c>
      <c r="I41" s="70"/>
      <c r="J41" s="70"/>
      <c r="K41" s="69" t="s">
        <v>1469</v>
      </c>
      <c r="L41" s="73">
        <v>1</v>
      </c>
      <c r="M41" s="74">
        <v>3810.623779296875</v>
      </c>
      <c r="N41" s="74">
        <v>674.159912109375</v>
      </c>
      <c r="O41" s="75"/>
      <c r="P41" s="76"/>
      <c r="Q41" s="76"/>
      <c r="R41" s="86"/>
      <c r="S41" s="48">
        <v>1</v>
      </c>
      <c r="T41" s="48">
        <v>0</v>
      </c>
      <c r="U41" s="49">
        <v>0</v>
      </c>
      <c r="V41" s="49">
        <v>0.005435</v>
      </c>
      <c r="W41" s="49">
        <v>0.010055</v>
      </c>
      <c r="X41" s="49">
        <v>0.446464</v>
      </c>
      <c r="Y41" s="49">
        <v>0</v>
      </c>
      <c r="Z41" s="49">
        <v>0</v>
      </c>
      <c r="AA41" s="71">
        <v>41</v>
      </c>
      <c r="AB41" s="71"/>
      <c r="AC41" s="72"/>
      <c r="AD41" s="78" t="s">
        <v>887</v>
      </c>
      <c r="AE41" s="78">
        <v>646</v>
      </c>
      <c r="AF41" s="78">
        <v>2893</v>
      </c>
      <c r="AG41" s="78">
        <v>19112</v>
      </c>
      <c r="AH41" s="78">
        <v>10193</v>
      </c>
      <c r="AI41" s="78"/>
      <c r="AJ41" s="78" t="s">
        <v>976</v>
      </c>
      <c r="AK41" s="78" t="s">
        <v>1055</v>
      </c>
      <c r="AL41" s="82" t="s">
        <v>1116</v>
      </c>
      <c r="AM41" s="78"/>
      <c r="AN41" s="80">
        <v>39992.60653935185</v>
      </c>
      <c r="AO41" s="82" t="s">
        <v>1197</v>
      </c>
      <c r="AP41" s="78" t="b">
        <v>0</v>
      </c>
      <c r="AQ41" s="78" t="b">
        <v>0</v>
      </c>
      <c r="AR41" s="78" t="b">
        <v>0</v>
      </c>
      <c r="AS41" s="78" t="s">
        <v>788</v>
      </c>
      <c r="AT41" s="78">
        <v>176</v>
      </c>
      <c r="AU41" s="82" t="s">
        <v>1253</v>
      </c>
      <c r="AV41" s="78" t="b">
        <v>0</v>
      </c>
      <c r="AW41" s="78" t="s">
        <v>1337</v>
      </c>
      <c r="AX41" s="82" t="s">
        <v>1376</v>
      </c>
      <c r="AY41" s="78" t="s">
        <v>65</v>
      </c>
      <c r="AZ41" s="78" t="str">
        <f>REPLACE(INDEX(GroupVertices[Group],MATCH(Vertices[[#This Row],[Vertex]],GroupVertices[Vertex],0)),1,1,"")</f>
        <v>1</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260</v>
      </c>
      <c r="B42" s="65"/>
      <c r="C42" s="65" t="s">
        <v>64</v>
      </c>
      <c r="D42" s="66">
        <v>162.5553916892615</v>
      </c>
      <c r="E42" s="68"/>
      <c r="F42" s="100" t="s">
        <v>1290</v>
      </c>
      <c r="G42" s="65"/>
      <c r="H42" s="69" t="s">
        <v>260</v>
      </c>
      <c r="I42" s="70"/>
      <c r="J42" s="70"/>
      <c r="K42" s="69" t="s">
        <v>1470</v>
      </c>
      <c r="L42" s="73">
        <v>1</v>
      </c>
      <c r="M42" s="74">
        <v>4908.21142578125</v>
      </c>
      <c r="N42" s="74">
        <v>8075.5048828125</v>
      </c>
      <c r="O42" s="75"/>
      <c r="P42" s="76"/>
      <c r="Q42" s="76"/>
      <c r="R42" s="86"/>
      <c r="S42" s="48">
        <v>1</v>
      </c>
      <c r="T42" s="48">
        <v>0</v>
      </c>
      <c r="U42" s="49">
        <v>0</v>
      </c>
      <c r="V42" s="49">
        <v>0.005435</v>
      </c>
      <c r="W42" s="49">
        <v>0.010055</v>
      </c>
      <c r="X42" s="49">
        <v>0.446464</v>
      </c>
      <c r="Y42" s="49">
        <v>0</v>
      </c>
      <c r="Z42" s="49">
        <v>0</v>
      </c>
      <c r="AA42" s="71">
        <v>42</v>
      </c>
      <c r="AB42" s="71"/>
      <c r="AC42" s="72"/>
      <c r="AD42" s="78" t="s">
        <v>888</v>
      </c>
      <c r="AE42" s="78">
        <v>855</v>
      </c>
      <c r="AF42" s="78">
        <v>641</v>
      </c>
      <c r="AG42" s="78">
        <v>8099</v>
      </c>
      <c r="AH42" s="78">
        <v>7308</v>
      </c>
      <c r="AI42" s="78"/>
      <c r="AJ42" s="78" t="s">
        <v>977</v>
      </c>
      <c r="AK42" s="78" t="s">
        <v>1056</v>
      </c>
      <c r="AL42" s="82" t="s">
        <v>1117</v>
      </c>
      <c r="AM42" s="78"/>
      <c r="AN42" s="80">
        <v>42002.79042824074</v>
      </c>
      <c r="AO42" s="82" t="s">
        <v>1198</v>
      </c>
      <c r="AP42" s="78" t="b">
        <v>0</v>
      </c>
      <c r="AQ42" s="78" t="b">
        <v>0</v>
      </c>
      <c r="AR42" s="78" t="b">
        <v>1</v>
      </c>
      <c r="AS42" s="78" t="s">
        <v>788</v>
      </c>
      <c r="AT42" s="78">
        <v>130</v>
      </c>
      <c r="AU42" s="82" t="s">
        <v>1253</v>
      </c>
      <c r="AV42" s="78" t="b">
        <v>0</v>
      </c>
      <c r="AW42" s="78" t="s">
        <v>1337</v>
      </c>
      <c r="AX42" s="82" t="s">
        <v>1377</v>
      </c>
      <c r="AY42" s="78" t="s">
        <v>65</v>
      </c>
      <c r="AZ42" s="78" t="str">
        <f>REPLACE(INDEX(GroupVertices[Group],MATCH(Vertices[[#This Row],[Vertex]],GroupVertices[Vertex],0)),1,1,"")</f>
        <v>1</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261</v>
      </c>
      <c r="B43" s="65"/>
      <c r="C43" s="65" t="s">
        <v>64</v>
      </c>
      <c r="D43" s="66">
        <v>371.1005349711022</v>
      </c>
      <c r="E43" s="68"/>
      <c r="F43" s="100" t="s">
        <v>1291</v>
      </c>
      <c r="G43" s="65"/>
      <c r="H43" s="69" t="s">
        <v>261</v>
      </c>
      <c r="I43" s="70"/>
      <c r="J43" s="70"/>
      <c r="K43" s="69" t="s">
        <v>1471</v>
      </c>
      <c r="L43" s="73">
        <v>1</v>
      </c>
      <c r="M43" s="74">
        <v>2389.724609375</v>
      </c>
      <c r="N43" s="74">
        <v>385.37335205078125</v>
      </c>
      <c r="O43" s="75"/>
      <c r="P43" s="76"/>
      <c r="Q43" s="76"/>
      <c r="R43" s="86"/>
      <c r="S43" s="48">
        <v>1</v>
      </c>
      <c r="T43" s="48">
        <v>0</v>
      </c>
      <c r="U43" s="49">
        <v>0</v>
      </c>
      <c r="V43" s="49">
        <v>0.005435</v>
      </c>
      <c r="W43" s="49">
        <v>0.010055</v>
      </c>
      <c r="X43" s="49">
        <v>0.446464</v>
      </c>
      <c r="Y43" s="49">
        <v>0</v>
      </c>
      <c r="Z43" s="49">
        <v>0</v>
      </c>
      <c r="AA43" s="71">
        <v>43</v>
      </c>
      <c r="AB43" s="71"/>
      <c r="AC43" s="72"/>
      <c r="AD43" s="78" t="s">
        <v>889</v>
      </c>
      <c r="AE43" s="78">
        <v>1866</v>
      </c>
      <c r="AF43" s="78">
        <v>235699</v>
      </c>
      <c r="AG43" s="78">
        <v>17905</v>
      </c>
      <c r="AH43" s="78">
        <v>5848</v>
      </c>
      <c r="AI43" s="78">
        <v>-14400</v>
      </c>
      <c r="AJ43" s="78" t="s">
        <v>978</v>
      </c>
      <c r="AK43" s="78" t="s">
        <v>1057</v>
      </c>
      <c r="AL43" s="82" t="s">
        <v>1118</v>
      </c>
      <c r="AM43" s="78" t="s">
        <v>1165</v>
      </c>
      <c r="AN43" s="80">
        <v>39209.7127662037</v>
      </c>
      <c r="AO43" s="82" t="s">
        <v>1199</v>
      </c>
      <c r="AP43" s="78" t="b">
        <v>0</v>
      </c>
      <c r="AQ43" s="78" t="b">
        <v>0</v>
      </c>
      <c r="AR43" s="78" t="b">
        <v>1</v>
      </c>
      <c r="AS43" s="78" t="s">
        <v>788</v>
      </c>
      <c r="AT43" s="78">
        <v>1911</v>
      </c>
      <c r="AU43" s="82" t="s">
        <v>1263</v>
      </c>
      <c r="AV43" s="78" t="b">
        <v>1</v>
      </c>
      <c r="AW43" s="78" t="s">
        <v>1337</v>
      </c>
      <c r="AX43" s="82" t="s">
        <v>1378</v>
      </c>
      <c r="AY43" s="78" t="s">
        <v>65</v>
      </c>
      <c r="AZ43" s="78" t="str">
        <f>REPLACE(INDEX(GroupVertices[Group],MATCH(Vertices[[#This Row],[Vertex]],GroupVertices[Vertex],0)),1,1,"")</f>
        <v>1</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233</v>
      </c>
      <c r="B44" s="65"/>
      <c r="C44" s="65" t="s">
        <v>64</v>
      </c>
      <c r="D44" s="66">
        <v>164.31827233872258</v>
      </c>
      <c r="E44" s="68"/>
      <c r="F44" s="100" t="s">
        <v>1292</v>
      </c>
      <c r="G44" s="65"/>
      <c r="H44" s="69" t="s">
        <v>233</v>
      </c>
      <c r="I44" s="70"/>
      <c r="J44" s="70"/>
      <c r="K44" s="69" t="s">
        <v>1472</v>
      </c>
      <c r="L44" s="73">
        <v>1</v>
      </c>
      <c r="M44" s="74">
        <v>2874.009521484375</v>
      </c>
      <c r="N44" s="74">
        <v>2614.359130859375</v>
      </c>
      <c r="O44" s="75"/>
      <c r="P44" s="76"/>
      <c r="Q44" s="76"/>
      <c r="R44" s="86"/>
      <c r="S44" s="48">
        <v>2</v>
      </c>
      <c r="T44" s="48">
        <v>1</v>
      </c>
      <c r="U44" s="49">
        <v>0</v>
      </c>
      <c r="V44" s="49">
        <v>0.005435</v>
      </c>
      <c r="W44" s="49">
        <v>0.011228</v>
      </c>
      <c r="X44" s="49">
        <v>0.776458</v>
      </c>
      <c r="Y44" s="49">
        <v>0</v>
      </c>
      <c r="Z44" s="49">
        <v>0</v>
      </c>
      <c r="AA44" s="71">
        <v>44</v>
      </c>
      <c r="AB44" s="71"/>
      <c r="AC44" s="72"/>
      <c r="AD44" s="78" t="s">
        <v>890</v>
      </c>
      <c r="AE44" s="78">
        <v>656</v>
      </c>
      <c r="AF44" s="78">
        <v>2628</v>
      </c>
      <c r="AG44" s="78">
        <v>6135</v>
      </c>
      <c r="AH44" s="78">
        <v>872</v>
      </c>
      <c r="AI44" s="78"/>
      <c r="AJ44" s="78" t="s">
        <v>979</v>
      </c>
      <c r="AK44" s="78" t="s">
        <v>1058</v>
      </c>
      <c r="AL44" s="82" t="s">
        <v>1119</v>
      </c>
      <c r="AM44" s="78"/>
      <c r="AN44" s="80">
        <v>40458.69814814815</v>
      </c>
      <c r="AO44" s="82" t="s">
        <v>1200</v>
      </c>
      <c r="AP44" s="78" t="b">
        <v>0</v>
      </c>
      <c r="AQ44" s="78" t="b">
        <v>0</v>
      </c>
      <c r="AR44" s="78" t="b">
        <v>1</v>
      </c>
      <c r="AS44" s="78" t="s">
        <v>788</v>
      </c>
      <c r="AT44" s="78">
        <v>198</v>
      </c>
      <c r="AU44" s="82" t="s">
        <v>1264</v>
      </c>
      <c r="AV44" s="78" t="b">
        <v>0</v>
      </c>
      <c r="AW44" s="78" t="s">
        <v>1337</v>
      </c>
      <c r="AX44" s="82" t="s">
        <v>1379</v>
      </c>
      <c r="AY44" s="78" t="s">
        <v>66</v>
      </c>
      <c r="AZ44" s="78" t="str">
        <f>REPLACE(INDEX(GroupVertices[Group],MATCH(Vertices[[#This Row],[Vertex]],GroupVertices[Vertex],0)),1,1,"")</f>
        <v>1</v>
      </c>
      <c r="BA44" s="48"/>
      <c r="BB44" s="48"/>
      <c r="BC44" s="48"/>
      <c r="BD44" s="48"/>
      <c r="BE44" s="48" t="s">
        <v>469</v>
      </c>
      <c r="BF44" s="48" t="s">
        <v>469</v>
      </c>
      <c r="BG44" s="120" t="s">
        <v>1789</v>
      </c>
      <c r="BH44" s="120" t="s">
        <v>1789</v>
      </c>
      <c r="BI44" s="120" t="s">
        <v>1824</v>
      </c>
      <c r="BJ44" s="120" t="s">
        <v>1824</v>
      </c>
      <c r="BK44" s="120">
        <v>2</v>
      </c>
      <c r="BL44" s="123">
        <v>10</v>
      </c>
      <c r="BM44" s="120">
        <v>0</v>
      </c>
      <c r="BN44" s="123">
        <v>0</v>
      </c>
      <c r="BO44" s="120">
        <v>0</v>
      </c>
      <c r="BP44" s="123">
        <v>0</v>
      </c>
      <c r="BQ44" s="120">
        <v>18</v>
      </c>
      <c r="BR44" s="123">
        <v>90</v>
      </c>
      <c r="BS44" s="120">
        <v>20</v>
      </c>
      <c r="BT44" s="2"/>
      <c r="BU44" s="3"/>
      <c r="BV44" s="3"/>
      <c r="BW44" s="3"/>
      <c r="BX44" s="3"/>
    </row>
    <row r="45" spans="1:76" ht="15">
      <c r="A45" s="64" t="s">
        <v>262</v>
      </c>
      <c r="B45" s="65"/>
      <c r="C45" s="65" t="s">
        <v>64</v>
      </c>
      <c r="D45" s="66">
        <v>505.345626481546</v>
      </c>
      <c r="E45" s="68"/>
      <c r="F45" s="100" t="s">
        <v>1293</v>
      </c>
      <c r="G45" s="65"/>
      <c r="H45" s="69" t="s">
        <v>262</v>
      </c>
      <c r="I45" s="70"/>
      <c r="J45" s="70"/>
      <c r="K45" s="69" t="s">
        <v>1473</v>
      </c>
      <c r="L45" s="73">
        <v>1</v>
      </c>
      <c r="M45" s="74">
        <v>1525.4149169921875</v>
      </c>
      <c r="N45" s="74">
        <v>2377.037109375</v>
      </c>
      <c r="O45" s="75"/>
      <c r="P45" s="76"/>
      <c r="Q45" s="76"/>
      <c r="R45" s="86"/>
      <c r="S45" s="48">
        <v>1</v>
      </c>
      <c r="T45" s="48">
        <v>0</v>
      </c>
      <c r="U45" s="49">
        <v>0</v>
      </c>
      <c r="V45" s="49">
        <v>0.005435</v>
      </c>
      <c r="W45" s="49">
        <v>0.010055</v>
      </c>
      <c r="X45" s="49">
        <v>0.446464</v>
      </c>
      <c r="Y45" s="49">
        <v>0</v>
      </c>
      <c r="Z45" s="49">
        <v>0</v>
      </c>
      <c r="AA45" s="71">
        <v>45</v>
      </c>
      <c r="AB45" s="71"/>
      <c r="AC45" s="72"/>
      <c r="AD45" s="78" t="s">
        <v>891</v>
      </c>
      <c r="AE45" s="78">
        <v>362</v>
      </c>
      <c r="AF45" s="78">
        <v>387011</v>
      </c>
      <c r="AG45" s="78">
        <v>7974</v>
      </c>
      <c r="AH45" s="78">
        <v>863</v>
      </c>
      <c r="AI45" s="78"/>
      <c r="AJ45" s="78" t="s">
        <v>980</v>
      </c>
      <c r="AK45" s="78"/>
      <c r="AL45" s="82" t="s">
        <v>1120</v>
      </c>
      <c r="AM45" s="78"/>
      <c r="AN45" s="80">
        <v>39828.70825231481</v>
      </c>
      <c r="AO45" s="82" t="s">
        <v>1201</v>
      </c>
      <c r="AP45" s="78" t="b">
        <v>0</v>
      </c>
      <c r="AQ45" s="78" t="b">
        <v>0</v>
      </c>
      <c r="AR45" s="78" t="b">
        <v>1</v>
      </c>
      <c r="AS45" s="78" t="s">
        <v>788</v>
      </c>
      <c r="AT45" s="78">
        <v>4380</v>
      </c>
      <c r="AU45" s="82" t="s">
        <v>1253</v>
      </c>
      <c r="AV45" s="78" t="b">
        <v>1</v>
      </c>
      <c r="AW45" s="78" t="s">
        <v>1337</v>
      </c>
      <c r="AX45" s="82" t="s">
        <v>1380</v>
      </c>
      <c r="AY45" s="78" t="s">
        <v>65</v>
      </c>
      <c r="AZ45" s="78"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263</v>
      </c>
      <c r="B46" s="65"/>
      <c r="C46" s="65" t="s">
        <v>64</v>
      </c>
      <c r="D46" s="66">
        <v>176.9095165144404</v>
      </c>
      <c r="E46" s="68"/>
      <c r="F46" s="100" t="s">
        <v>1294</v>
      </c>
      <c r="G46" s="65"/>
      <c r="H46" s="69" t="s">
        <v>263</v>
      </c>
      <c r="I46" s="70"/>
      <c r="J46" s="70"/>
      <c r="K46" s="69" t="s">
        <v>1474</v>
      </c>
      <c r="L46" s="73">
        <v>1</v>
      </c>
      <c r="M46" s="74">
        <v>3454.5419921875</v>
      </c>
      <c r="N46" s="74">
        <v>3831.520263671875</v>
      </c>
      <c r="O46" s="75"/>
      <c r="P46" s="76"/>
      <c r="Q46" s="76"/>
      <c r="R46" s="86"/>
      <c r="S46" s="48">
        <v>1</v>
      </c>
      <c r="T46" s="48">
        <v>0</v>
      </c>
      <c r="U46" s="49">
        <v>0</v>
      </c>
      <c r="V46" s="49">
        <v>0.005435</v>
      </c>
      <c r="W46" s="49">
        <v>0.010055</v>
      </c>
      <c r="X46" s="49">
        <v>0.446464</v>
      </c>
      <c r="Y46" s="49">
        <v>0</v>
      </c>
      <c r="Z46" s="49">
        <v>0</v>
      </c>
      <c r="AA46" s="71">
        <v>46</v>
      </c>
      <c r="AB46" s="71"/>
      <c r="AC46" s="72"/>
      <c r="AD46" s="78" t="s">
        <v>892</v>
      </c>
      <c r="AE46" s="78">
        <v>1110</v>
      </c>
      <c r="AF46" s="78">
        <v>16820</v>
      </c>
      <c r="AG46" s="78">
        <v>29503</v>
      </c>
      <c r="AH46" s="78">
        <v>33333</v>
      </c>
      <c r="AI46" s="78"/>
      <c r="AJ46" s="78" t="s">
        <v>981</v>
      </c>
      <c r="AK46" s="78" t="s">
        <v>1059</v>
      </c>
      <c r="AL46" s="78"/>
      <c r="AM46" s="78"/>
      <c r="AN46" s="80">
        <v>39465.21078703704</v>
      </c>
      <c r="AO46" s="82" t="s">
        <v>1202</v>
      </c>
      <c r="AP46" s="78" t="b">
        <v>0</v>
      </c>
      <c r="AQ46" s="78" t="b">
        <v>0</v>
      </c>
      <c r="AR46" s="78" t="b">
        <v>1</v>
      </c>
      <c r="AS46" s="78" t="s">
        <v>788</v>
      </c>
      <c r="AT46" s="78">
        <v>837</v>
      </c>
      <c r="AU46" s="82" t="s">
        <v>1265</v>
      </c>
      <c r="AV46" s="78" t="b">
        <v>1</v>
      </c>
      <c r="AW46" s="78" t="s">
        <v>1337</v>
      </c>
      <c r="AX46" s="82" t="s">
        <v>1381</v>
      </c>
      <c r="AY46" s="78" t="s">
        <v>65</v>
      </c>
      <c r="AZ46" s="78" t="str">
        <f>REPLACE(INDEX(GroupVertices[Group],MATCH(Vertices[[#This Row],[Vertex]],GroupVertices[Vertex],0)),1,1,"")</f>
        <v>1</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264</v>
      </c>
      <c r="B47" s="65"/>
      <c r="C47" s="65" t="s">
        <v>64</v>
      </c>
      <c r="D47" s="66">
        <v>249.12019539732165</v>
      </c>
      <c r="E47" s="68"/>
      <c r="F47" s="100" t="s">
        <v>1295</v>
      </c>
      <c r="G47" s="65"/>
      <c r="H47" s="69" t="s">
        <v>264</v>
      </c>
      <c r="I47" s="70"/>
      <c r="J47" s="70"/>
      <c r="K47" s="69" t="s">
        <v>1475</v>
      </c>
      <c r="L47" s="73">
        <v>1</v>
      </c>
      <c r="M47" s="74">
        <v>1910.477783203125</v>
      </c>
      <c r="N47" s="74">
        <v>9276.96875</v>
      </c>
      <c r="O47" s="75"/>
      <c r="P47" s="76"/>
      <c r="Q47" s="76"/>
      <c r="R47" s="86"/>
      <c r="S47" s="48">
        <v>1</v>
      </c>
      <c r="T47" s="48">
        <v>0</v>
      </c>
      <c r="U47" s="49">
        <v>0</v>
      </c>
      <c r="V47" s="49">
        <v>0.005435</v>
      </c>
      <c r="W47" s="49">
        <v>0.010055</v>
      </c>
      <c r="X47" s="49">
        <v>0.446464</v>
      </c>
      <c r="Y47" s="49">
        <v>0</v>
      </c>
      <c r="Z47" s="49">
        <v>0</v>
      </c>
      <c r="AA47" s="71">
        <v>47</v>
      </c>
      <c r="AB47" s="71"/>
      <c r="AC47" s="72"/>
      <c r="AD47" s="78" t="s">
        <v>893</v>
      </c>
      <c r="AE47" s="78">
        <v>1645</v>
      </c>
      <c r="AF47" s="78">
        <v>98211</v>
      </c>
      <c r="AG47" s="78">
        <v>11842</v>
      </c>
      <c r="AH47" s="78">
        <v>1157</v>
      </c>
      <c r="AI47" s="78"/>
      <c r="AJ47" s="78" t="s">
        <v>982</v>
      </c>
      <c r="AK47" s="78" t="s">
        <v>1060</v>
      </c>
      <c r="AL47" s="82" t="s">
        <v>1121</v>
      </c>
      <c r="AM47" s="78"/>
      <c r="AN47" s="80">
        <v>41025.75913194445</v>
      </c>
      <c r="AO47" s="82" t="s">
        <v>1203</v>
      </c>
      <c r="AP47" s="78" t="b">
        <v>0</v>
      </c>
      <c r="AQ47" s="78" t="b">
        <v>0</v>
      </c>
      <c r="AR47" s="78" t="b">
        <v>0</v>
      </c>
      <c r="AS47" s="78" t="s">
        <v>788</v>
      </c>
      <c r="AT47" s="78">
        <v>648</v>
      </c>
      <c r="AU47" s="82" t="s">
        <v>1253</v>
      </c>
      <c r="AV47" s="78" t="b">
        <v>1</v>
      </c>
      <c r="AW47" s="78" t="s">
        <v>1337</v>
      </c>
      <c r="AX47" s="82" t="s">
        <v>1382</v>
      </c>
      <c r="AY47" s="78" t="s">
        <v>65</v>
      </c>
      <c r="AZ47" s="78" t="str">
        <f>REPLACE(INDEX(GroupVertices[Group],MATCH(Vertices[[#This Row],[Vertex]],GroupVertices[Vertex],0)),1,1,"")</f>
        <v>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265</v>
      </c>
      <c r="B48" s="65"/>
      <c r="C48" s="65" t="s">
        <v>64</v>
      </c>
      <c r="D48" s="66">
        <v>1000</v>
      </c>
      <c r="E48" s="68"/>
      <c r="F48" s="100" t="s">
        <v>1296</v>
      </c>
      <c r="G48" s="65"/>
      <c r="H48" s="69" t="s">
        <v>265</v>
      </c>
      <c r="I48" s="70"/>
      <c r="J48" s="70"/>
      <c r="K48" s="69" t="s">
        <v>1476</v>
      </c>
      <c r="L48" s="73">
        <v>1</v>
      </c>
      <c r="M48" s="74">
        <v>4906.25390625</v>
      </c>
      <c r="N48" s="74">
        <v>3281.73974609375</v>
      </c>
      <c r="O48" s="75"/>
      <c r="P48" s="76"/>
      <c r="Q48" s="76"/>
      <c r="R48" s="86"/>
      <c r="S48" s="48">
        <v>1</v>
      </c>
      <c r="T48" s="48">
        <v>0</v>
      </c>
      <c r="U48" s="49">
        <v>0</v>
      </c>
      <c r="V48" s="49">
        <v>0.005435</v>
      </c>
      <c r="W48" s="49">
        <v>0.010055</v>
      </c>
      <c r="X48" s="49">
        <v>0.446464</v>
      </c>
      <c r="Y48" s="49">
        <v>0</v>
      </c>
      <c r="Z48" s="49">
        <v>0</v>
      </c>
      <c r="AA48" s="71">
        <v>48</v>
      </c>
      <c r="AB48" s="71"/>
      <c r="AC48" s="72"/>
      <c r="AD48" s="78" t="s">
        <v>894</v>
      </c>
      <c r="AE48" s="78">
        <v>2623</v>
      </c>
      <c r="AF48" s="78">
        <v>1925790</v>
      </c>
      <c r="AG48" s="78">
        <v>65430</v>
      </c>
      <c r="AH48" s="78">
        <v>13199</v>
      </c>
      <c r="AI48" s="78"/>
      <c r="AJ48" s="78" t="s">
        <v>983</v>
      </c>
      <c r="AK48" s="78"/>
      <c r="AL48" s="82" t="s">
        <v>1122</v>
      </c>
      <c r="AM48" s="78"/>
      <c r="AN48" s="80">
        <v>40128.09763888889</v>
      </c>
      <c r="AO48" s="82" t="s">
        <v>1204</v>
      </c>
      <c r="AP48" s="78" t="b">
        <v>0</v>
      </c>
      <c r="AQ48" s="78" t="b">
        <v>0</v>
      </c>
      <c r="AR48" s="78" t="b">
        <v>1</v>
      </c>
      <c r="AS48" s="78" t="s">
        <v>788</v>
      </c>
      <c r="AT48" s="78">
        <v>7880</v>
      </c>
      <c r="AU48" s="82" t="s">
        <v>1253</v>
      </c>
      <c r="AV48" s="78" t="b">
        <v>1</v>
      </c>
      <c r="AW48" s="78" t="s">
        <v>1337</v>
      </c>
      <c r="AX48" s="82" t="s">
        <v>1383</v>
      </c>
      <c r="AY48" s="78" t="s">
        <v>65</v>
      </c>
      <c r="AZ48" s="78" t="str">
        <f>REPLACE(INDEX(GroupVertices[Group],MATCH(Vertices[[#This Row],[Vertex]],GroupVertices[Vertex],0)),1,1,"")</f>
        <v>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266</v>
      </c>
      <c r="B49" s="65"/>
      <c r="C49" s="65" t="s">
        <v>64</v>
      </c>
      <c r="D49" s="66">
        <v>164.3431141395202</v>
      </c>
      <c r="E49" s="68"/>
      <c r="F49" s="100" t="s">
        <v>1297</v>
      </c>
      <c r="G49" s="65"/>
      <c r="H49" s="69" t="s">
        <v>266</v>
      </c>
      <c r="I49" s="70"/>
      <c r="J49" s="70"/>
      <c r="K49" s="69" t="s">
        <v>1477</v>
      </c>
      <c r="L49" s="73">
        <v>1</v>
      </c>
      <c r="M49" s="74">
        <v>3007.10595703125</v>
      </c>
      <c r="N49" s="74">
        <v>9644.833984375</v>
      </c>
      <c r="O49" s="75"/>
      <c r="P49" s="76"/>
      <c r="Q49" s="76"/>
      <c r="R49" s="86"/>
      <c r="S49" s="48">
        <v>1</v>
      </c>
      <c r="T49" s="48">
        <v>0</v>
      </c>
      <c r="U49" s="49">
        <v>0</v>
      </c>
      <c r="V49" s="49">
        <v>0.005435</v>
      </c>
      <c r="W49" s="49">
        <v>0.010055</v>
      </c>
      <c r="X49" s="49">
        <v>0.446464</v>
      </c>
      <c r="Y49" s="49">
        <v>0</v>
      </c>
      <c r="Z49" s="49">
        <v>0</v>
      </c>
      <c r="AA49" s="71">
        <v>49</v>
      </c>
      <c r="AB49" s="71"/>
      <c r="AC49" s="72"/>
      <c r="AD49" s="78" t="s">
        <v>895</v>
      </c>
      <c r="AE49" s="78">
        <v>1073</v>
      </c>
      <c r="AF49" s="78">
        <v>2656</v>
      </c>
      <c r="AG49" s="78">
        <v>4343</v>
      </c>
      <c r="AH49" s="78">
        <v>1808</v>
      </c>
      <c r="AI49" s="78"/>
      <c r="AJ49" s="78" t="s">
        <v>984</v>
      </c>
      <c r="AK49" s="78" t="s">
        <v>1061</v>
      </c>
      <c r="AL49" s="82" t="s">
        <v>1123</v>
      </c>
      <c r="AM49" s="78"/>
      <c r="AN49" s="80">
        <v>39897.135046296295</v>
      </c>
      <c r="AO49" s="82" t="s">
        <v>1205</v>
      </c>
      <c r="AP49" s="78" t="b">
        <v>0</v>
      </c>
      <c r="AQ49" s="78" t="b">
        <v>0</v>
      </c>
      <c r="AR49" s="78" t="b">
        <v>1</v>
      </c>
      <c r="AS49" s="78" t="s">
        <v>788</v>
      </c>
      <c r="AT49" s="78">
        <v>203</v>
      </c>
      <c r="AU49" s="82" t="s">
        <v>1254</v>
      </c>
      <c r="AV49" s="78" t="b">
        <v>0</v>
      </c>
      <c r="AW49" s="78" t="s">
        <v>1337</v>
      </c>
      <c r="AX49" s="82" t="s">
        <v>1384</v>
      </c>
      <c r="AY49" s="78" t="s">
        <v>65</v>
      </c>
      <c r="AZ49" s="78"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267</v>
      </c>
      <c r="B50" s="65"/>
      <c r="C50" s="65" t="s">
        <v>64</v>
      </c>
      <c r="D50" s="66">
        <v>1000</v>
      </c>
      <c r="E50" s="68"/>
      <c r="F50" s="100" t="s">
        <v>1298</v>
      </c>
      <c r="G50" s="65"/>
      <c r="H50" s="69" t="s">
        <v>267</v>
      </c>
      <c r="I50" s="70"/>
      <c r="J50" s="70"/>
      <c r="K50" s="69" t="s">
        <v>1478</v>
      </c>
      <c r="L50" s="73">
        <v>1</v>
      </c>
      <c r="M50" s="74">
        <v>7872.7763671875</v>
      </c>
      <c r="N50" s="74">
        <v>2584.563232421875</v>
      </c>
      <c r="O50" s="75"/>
      <c r="P50" s="76"/>
      <c r="Q50" s="76"/>
      <c r="R50" s="86"/>
      <c r="S50" s="48">
        <v>2</v>
      </c>
      <c r="T50" s="48">
        <v>0</v>
      </c>
      <c r="U50" s="49">
        <v>0</v>
      </c>
      <c r="V50" s="49">
        <v>0.005525</v>
      </c>
      <c r="W50" s="49">
        <v>0.012113</v>
      </c>
      <c r="X50" s="49">
        <v>0.725921</v>
      </c>
      <c r="Y50" s="49">
        <v>1</v>
      </c>
      <c r="Z50" s="49">
        <v>0</v>
      </c>
      <c r="AA50" s="71">
        <v>50</v>
      </c>
      <c r="AB50" s="71"/>
      <c r="AC50" s="72"/>
      <c r="AD50" s="78" t="s">
        <v>896</v>
      </c>
      <c r="AE50" s="78">
        <v>1676</v>
      </c>
      <c r="AF50" s="78">
        <v>1281044</v>
      </c>
      <c r="AG50" s="78">
        <v>113614</v>
      </c>
      <c r="AH50" s="78">
        <v>43848</v>
      </c>
      <c r="AI50" s="78"/>
      <c r="AJ50" s="78" t="s">
        <v>985</v>
      </c>
      <c r="AK50" s="78" t="s">
        <v>1062</v>
      </c>
      <c r="AL50" s="82" t="s">
        <v>1124</v>
      </c>
      <c r="AM50" s="78"/>
      <c r="AN50" s="80">
        <v>39206.43914351852</v>
      </c>
      <c r="AO50" s="82" t="s">
        <v>1206</v>
      </c>
      <c r="AP50" s="78" t="b">
        <v>0</v>
      </c>
      <c r="AQ50" s="78" t="b">
        <v>0</v>
      </c>
      <c r="AR50" s="78" t="b">
        <v>1</v>
      </c>
      <c r="AS50" s="78" t="s">
        <v>788</v>
      </c>
      <c r="AT50" s="78">
        <v>14993</v>
      </c>
      <c r="AU50" s="82" t="s">
        <v>1253</v>
      </c>
      <c r="AV50" s="78" t="b">
        <v>1</v>
      </c>
      <c r="AW50" s="78" t="s">
        <v>1337</v>
      </c>
      <c r="AX50" s="82" t="s">
        <v>1385</v>
      </c>
      <c r="AY50" s="78" t="s">
        <v>65</v>
      </c>
      <c r="AZ50" s="78" t="str">
        <f>REPLACE(INDEX(GroupVertices[Group],MATCH(Vertices[[#This Row],[Vertex]],GroupVertices[Vertex],0)),1,1,"")</f>
        <v>4</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268</v>
      </c>
      <c r="B51" s="65"/>
      <c r="C51" s="65" t="s">
        <v>64</v>
      </c>
      <c r="D51" s="66">
        <v>202.2321835989485</v>
      </c>
      <c r="E51" s="68"/>
      <c r="F51" s="100" t="s">
        <v>1299</v>
      </c>
      <c r="G51" s="65"/>
      <c r="H51" s="69" t="s">
        <v>268</v>
      </c>
      <c r="I51" s="70"/>
      <c r="J51" s="70"/>
      <c r="K51" s="69" t="s">
        <v>1479</v>
      </c>
      <c r="L51" s="73">
        <v>1</v>
      </c>
      <c r="M51" s="74">
        <v>4901.30810546875</v>
      </c>
      <c r="N51" s="74">
        <v>4705.421875</v>
      </c>
      <c r="O51" s="75"/>
      <c r="P51" s="76"/>
      <c r="Q51" s="76"/>
      <c r="R51" s="86"/>
      <c r="S51" s="48">
        <v>1</v>
      </c>
      <c r="T51" s="48">
        <v>0</v>
      </c>
      <c r="U51" s="49">
        <v>0</v>
      </c>
      <c r="V51" s="49">
        <v>0.005435</v>
      </c>
      <c r="W51" s="49">
        <v>0.010055</v>
      </c>
      <c r="X51" s="49">
        <v>0.446464</v>
      </c>
      <c r="Y51" s="49">
        <v>0</v>
      </c>
      <c r="Z51" s="49">
        <v>0</v>
      </c>
      <c r="AA51" s="71">
        <v>51</v>
      </c>
      <c r="AB51" s="71"/>
      <c r="AC51" s="72"/>
      <c r="AD51" s="78" t="s">
        <v>897</v>
      </c>
      <c r="AE51" s="78">
        <v>973</v>
      </c>
      <c r="AF51" s="78">
        <v>45362</v>
      </c>
      <c r="AG51" s="78">
        <v>6694</v>
      </c>
      <c r="AH51" s="78">
        <v>3353</v>
      </c>
      <c r="AI51" s="78"/>
      <c r="AJ51" s="78" t="s">
        <v>986</v>
      </c>
      <c r="AK51" s="78"/>
      <c r="AL51" s="82" t="s">
        <v>1125</v>
      </c>
      <c r="AM51" s="78"/>
      <c r="AN51" s="80">
        <v>40056.90599537037</v>
      </c>
      <c r="AO51" s="82" t="s">
        <v>1207</v>
      </c>
      <c r="AP51" s="78" t="b">
        <v>0</v>
      </c>
      <c r="AQ51" s="78" t="b">
        <v>0</v>
      </c>
      <c r="AR51" s="78" t="b">
        <v>1</v>
      </c>
      <c r="AS51" s="78" t="s">
        <v>788</v>
      </c>
      <c r="AT51" s="78">
        <v>427</v>
      </c>
      <c r="AU51" s="82" t="s">
        <v>1253</v>
      </c>
      <c r="AV51" s="78" t="b">
        <v>1</v>
      </c>
      <c r="AW51" s="78" t="s">
        <v>1337</v>
      </c>
      <c r="AX51" s="82" t="s">
        <v>1386</v>
      </c>
      <c r="AY51" s="78" t="s">
        <v>65</v>
      </c>
      <c r="AZ51" s="78" t="str">
        <f>REPLACE(INDEX(GroupVertices[Group],MATCH(Vertices[[#This Row],[Vertex]],GroupVertices[Vertex],0)),1,1,"")</f>
        <v>1</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269</v>
      </c>
      <c r="B52" s="65"/>
      <c r="C52" s="65" t="s">
        <v>64</v>
      </c>
      <c r="D52" s="66">
        <v>162.04879639442393</v>
      </c>
      <c r="E52" s="68"/>
      <c r="F52" s="100" t="s">
        <v>1300</v>
      </c>
      <c r="G52" s="65"/>
      <c r="H52" s="69" t="s">
        <v>269</v>
      </c>
      <c r="I52" s="70"/>
      <c r="J52" s="70"/>
      <c r="K52" s="69" t="s">
        <v>1480</v>
      </c>
      <c r="L52" s="73">
        <v>1</v>
      </c>
      <c r="M52" s="74">
        <v>403.4040222167969</v>
      </c>
      <c r="N52" s="74">
        <v>7120.16455078125</v>
      </c>
      <c r="O52" s="75"/>
      <c r="P52" s="76"/>
      <c r="Q52" s="76"/>
      <c r="R52" s="86"/>
      <c r="S52" s="48">
        <v>1</v>
      </c>
      <c r="T52" s="48">
        <v>0</v>
      </c>
      <c r="U52" s="49">
        <v>0</v>
      </c>
      <c r="V52" s="49">
        <v>0.005435</v>
      </c>
      <c r="W52" s="49">
        <v>0.010055</v>
      </c>
      <c r="X52" s="49">
        <v>0.446464</v>
      </c>
      <c r="Y52" s="49">
        <v>0</v>
      </c>
      <c r="Z52" s="49">
        <v>0</v>
      </c>
      <c r="AA52" s="71">
        <v>52</v>
      </c>
      <c r="AB52" s="71"/>
      <c r="AC52" s="72"/>
      <c r="AD52" s="78" t="s">
        <v>898</v>
      </c>
      <c r="AE52" s="78">
        <v>0</v>
      </c>
      <c r="AF52" s="78">
        <v>70</v>
      </c>
      <c r="AG52" s="78">
        <v>12</v>
      </c>
      <c r="AH52" s="78">
        <v>18</v>
      </c>
      <c r="AI52" s="78"/>
      <c r="AJ52" s="78" t="s">
        <v>987</v>
      </c>
      <c r="AK52" s="78" t="s">
        <v>1042</v>
      </c>
      <c r="AL52" s="82" t="s">
        <v>1126</v>
      </c>
      <c r="AM52" s="78"/>
      <c r="AN52" s="80">
        <v>43161.44414351852</v>
      </c>
      <c r="AO52" s="82" t="s">
        <v>1208</v>
      </c>
      <c r="AP52" s="78" t="b">
        <v>0</v>
      </c>
      <c r="AQ52" s="78" t="b">
        <v>0</v>
      </c>
      <c r="AR52" s="78" t="b">
        <v>0</v>
      </c>
      <c r="AS52" s="78" t="s">
        <v>788</v>
      </c>
      <c r="AT52" s="78">
        <v>0</v>
      </c>
      <c r="AU52" s="82" t="s">
        <v>1253</v>
      </c>
      <c r="AV52" s="78" t="b">
        <v>0</v>
      </c>
      <c r="AW52" s="78" t="s">
        <v>1337</v>
      </c>
      <c r="AX52" s="82" t="s">
        <v>1387</v>
      </c>
      <c r="AY52" s="78" t="s">
        <v>65</v>
      </c>
      <c r="AZ52" s="78" t="str">
        <f>REPLACE(INDEX(GroupVertices[Group],MATCH(Vertices[[#This Row],[Vertex]],GroupVertices[Vertex],0)),1,1,"")</f>
        <v>1</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270</v>
      </c>
      <c r="B53" s="65"/>
      <c r="C53" s="65" t="s">
        <v>64</v>
      </c>
      <c r="D53" s="66">
        <v>204.26654964284089</v>
      </c>
      <c r="E53" s="68"/>
      <c r="F53" s="100" t="s">
        <v>1301</v>
      </c>
      <c r="G53" s="65"/>
      <c r="H53" s="69" t="s">
        <v>270</v>
      </c>
      <c r="I53" s="70"/>
      <c r="J53" s="70"/>
      <c r="K53" s="69" t="s">
        <v>1481</v>
      </c>
      <c r="L53" s="73">
        <v>1</v>
      </c>
      <c r="M53" s="74">
        <v>2211.2958984375</v>
      </c>
      <c r="N53" s="74">
        <v>1744.9771728515625</v>
      </c>
      <c r="O53" s="75"/>
      <c r="P53" s="76"/>
      <c r="Q53" s="76"/>
      <c r="R53" s="86"/>
      <c r="S53" s="48">
        <v>1</v>
      </c>
      <c r="T53" s="48">
        <v>0</v>
      </c>
      <c r="U53" s="49">
        <v>0</v>
      </c>
      <c r="V53" s="49">
        <v>0.005435</v>
      </c>
      <c r="W53" s="49">
        <v>0.010055</v>
      </c>
      <c r="X53" s="49">
        <v>0.446464</v>
      </c>
      <c r="Y53" s="49">
        <v>0</v>
      </c>
      <c r="Z53" s="49">
        <v>0</v>
      </c>
      <c r="AA53" s="71">
        <v>53</v>
      </c>
      <c r="AB53" s="71"/>
      <c r="AC53" s="72"/>
      <c r="AD53" s="78" t="s">
        <v>899</v>
      </c>
      <c r="AE53" s="78">
        <v>1465</v>
      </c>
      <c r="AF53" s="78">
        <v>47655</v>
      </c>
      <c r="AG53" s="78">
        <v>10007</v>
      </c>
      <c r="AH53" s="78">
        <v>5747</v>
      </c>
      <c r="AI53" s="78"/>
      <c r="AJ53" s="78" t="s">
        <v>988</v>
      </c>
      <c r="AK53" s="78" t="s">
        <v>1049</v>
      </c>
      <c r="AL53" s="82" t="s">
        <v>1127</v>
      </c>
      <c r="AM53" s="78"/>
      <c r="AN53" s="80">
        <v>40358.7259375</v>
      </c>
      <c r="AO53" s="82" t="s">
        <v>1209</v>
      </c>
      <c r="AP53" s="78" t="b">
        <v>0</v>
      </c>
      <c r="AQ53" s="78" t="b">
        <v>0</v>
      </c>
      <c r="AR53" s="78" t="b">
        <v>0</v>
      </c>
      <c r="AS53" s="78" t="s">
        <v>788</v>
      </c>
      <c r="AT53" s="78">
        <v>769</v>
      </c>
      <c r="AU53" s="82" t="s">
        <v>1254</v>
      </c>
      <c r="AV53" s="78" t="b">
        <v>1</v>
      </c>
      <c r="AW53" s="78" t="s">
        <v>1337</v>
      </c>
      <c r="AX53" s="82" t="s">
        <v>1388</v>
      </c>
      <c r="AY53" s="78" t="s">
        <v>65</v>
      </c>
      <c r="AZ53" s="78" t="str">
        <f>REPLACE(INDEX(GroupVertices[Group],MATCH(Vertices[[#This Row],[Vertex]],GroupVertices[Vertex],0)),1,1,"")</f>
        <v>1</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271</v>
      </c>
      <c r="B54" s="65"/>
      <c r="C54" s="65" t="s">
        <v>64</v>
      </c>
      <c r="D54" s="66">
        <v>167.12095979299912</v>
      </c>
      <c r="E54" s="68"/>
      <c r="F54" s="100" t="s">
        <v>1302</v>
      </c>
      <c r="G54" s="65"/>
      <c r="H54" s="69" t="s">
        <v>271</v>
      </c>
      <c r="I54" s="70"/>
      <c r="J54" s="70"/>
      <c r="K54" s="69" t="s">
        <v>1482</v>
      </c>
      <c r="L54" s="73">
        <v>1</v>
      </c>
      <c r="M54" s="74">
        <v>1418.9208984375</v>
      </c>
      <c r="N54" s="74">
        <v>8923.3798828125</v>
      </c>
      <c r="O54" s="75"/>
      <c r="P54" s="76"/>
      <c r="Q54" s="76"/>
      <c r="R54" s="86"/>
      <c r="S54" s="48">
        <v>1</v>
      </c>
      <c r="T54" s="48">
        <v>0</v>
      </c>
      <c r="U54" s="49">
        <v>0</v>
      </c>
      <c r="V54" s="49">
        <v>0.005435</v>
      </c>
      <c r="W54" s="49">
        <v>0.010055</v>
      </c>
      <c r="X54" s="49">
        <v>0.446464</v>
      </c>
      <c r="Y54" s="49">
        <v>0</v>
      </c>
      <c r="Z54" s="49">
        <v>0</v>
      </c>
      <c r="AA54" s="71">
        <v>54</v>
      </c>
      <c r="AB54" s="71"/>
      <c r="AC54" s="72"/>
      <c r="AD54" s="78" t="s">
        <v>900</v>
      </c>
      <c r="AE54" s="78">
        <v>586</v>
      </c>
      <c r="AF54" s="78">
        <v>5787</v>
      </c>
      <c r="AG54" s="78">
        <v>2965</v>
      </c>
      <c r="AH54" s="78">
        <v>1968</v>
      </c>
      <c r="AI54" s="78"/>
      <c r="AJ54" s="78" t="s">
        <v>989</v>
      </c>
      <c r="AK54" s="78"/>
      <c r="AL54" s="82" t="s">
        <v>1128</v>
      </c>
      <c r="AM54" s="78"/>
      <c r="AN54" s="80">
        <v>40826.65453703704</v>
      </c>
      <c r="AO54" s="82" t="s">
        <v>1210</v>
      </c>
      <c r="AP54" s="78" t="b">
        <v>1</v>
      </c>
      <c r="AQ54" s="78" t="b">
        <v>0</v>
      </c>
      <c r="AR54" s="78" t="b">
        <v>1</v>
      </c>
      <c r="AS54" s="78" t="s">
        <v>788</v>
      </c>
      <c r="AT54" s="78">
        <v>285</v>
      </c>
      <c r="AU54" s="82" t="s">
        <v>1253</v>
      </c>
      <c r="AV54" s="78" t="b">
        <v>0</v>
      </c>
      <c r="AW54" s="78" t="s">
        <v>1337</v>
      </c>
      <c r="AX54" s="82" t="s">
        <v>1389</v>
      </c>
      <c r="AY54" s="78" t="s">
        <v>65</v>
      </c>
      <c r="AZ54" s="78" t="str">
        <f>REPLACE(INDEX(GroupVertices[Group],MATCH(Vertices[[#This Row],[Vertex]],GroupVertices[Vertex],0)),1,1,"")</f>
        <v>1</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272</v>
      </c>
      <c r="B55" s="65"/>
      <c r="C55" s="65" t="s">
        <v>64</v>
      </c>
      <c r="D55" s="66">
        <v>162.65475889245207</v>
      </c>
      <c r="E55" s="68"/>
      <c r="F55" s="100" t="s">
        <v>1303</v>
      </c>
      <c r="G55" s="65"/>
      <c r="H55" s="69" t="s">
        <v>272</v>
      </c>
      <c r="I55" s="70"/>
      <c r="J55" s="70"/>
      <c r="K55" s="69" t="s">
        <v>1483</v>
      </c>
      <c r="L55" s="73">
        <v>1</v>
      </c>
      <c r="M55" s="74">
        <v>2420.780029296875</v>
      </c>
      <c r="N55" s="74">
        <v>9646.09375</v>
      </c>
      <c r="O55" s="75"/>
      <c r="P55" s="76"/>
      <c r="Q55" s="76"/>
      <c r="R55" s="86"/>
      <c r="S55" s="48">
        <v>1</v>
      </c>
      <c r="T55" s="48">
        <v>0</v>
      </c>
      <c r="U55" s="49">
        <v>0</v>
      </c>
      <c r="V55" s="49">
        <v>0.005435</v>
      </c>
      <c r="W55" s="49">
        <v>0.010055</v>
      </c>
      <c r="X55" s="49">
        <v>0.446464</v>
      </c>
      <c r="Y55" s="49">
        <v>0</v>
      </c>
      <c r="Z55" s="49">
        <v>0</v>
      </c>
      <c r="AA55" s="71">
        <v>55</v>
      </c>
      <c r="AB55" s="71"/>
      <c r="AC55" s="72"/>
      <c r="AD55" s="78" t="s">
        <v>901</v>
      </c>
      <c r="AE55" s="78">
        <v>334</v>
      </c>
      <c r="AF55" s="78">
        <v>753</v>
      </c>
      <c r="AG55" s="78">
        <v>851</v>
      </c>
      <c r="AH55" s="78">
        <v>511</v>
      </c>
      <c r="AI55" s="78"/>
      <c r="AJ55" s="78" t="s">
        <v>990</v>
      </c>
      <c r="AK55" s="78" t="s">
        <v>820</v>
      </c>
      <c r="AL55" s="82" t="s">
        <v>1129</v>
      </c>
      <c r="AM55" s="78"/>
      <c r="AN55" s="80">
        <v>42042.12590277778</v>
      </c>
      <c r="AO55" s="82" t="s">
        <v>1211</v>
      </c>
      <c r="AP55" s="78" t="b">
        <v>0</v>
      </c>
      <c r="AQ55" s="78" t="b">
        <v>0</v>
      </c>
      <c r="AR55" s="78" t="b">
        <v>1</v>
      </c>
      <c r="AS55" s="78" t="s">
        <v>788</v>
      </c>
      <c r="AT55" s="78">
        <v>15</v>
      </c>
      <c r="AU55" s="82" t="s">
        <v>1253</v>
      </c>
      <c r="AV55" s="78" t="b">
        <v>0</v>
      </c>
      <c r="AW55" s="78" t="s">
        <v>1337</v>
      </c>
      <c r="AX55" s="82" t="s">
        <v>1390</v>
      </c>
      <c r="AY55" s="78" t="s">
        <v>65</v>
      </c>
      <c r="AZ55" s="78" t="str">
        <f>REPLACE(INDEX(GroupVertices[Group],MATCH(Vertices[[#This Row],[Vertex]],GroupVertices[Vertex],0)),1,1,"")</f>
        <v>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273</v>
      </c>
      <c r="B56" s="65"/>
      <c r="C56" s="65" t="s">
        <v>64</v>
      </c>
      <c r="D56" s="66">
        <v>717.0909260304255</v>
      </c>
      <c r="E56" s="68"/>
      <c r="F56" s="100" t="s">
        <v>1304</v>
      </c>
      <c r="G56" s="65"/>
      <c r="H56" s="69" t="s">
        <v>273</v>
      </c>
      <c r="I56" s="70"/>
      <c r="J56" s="70"/>
      <c r="K56" s="69" t="s">
        <v>1484</v>
      </c>
      <c r="L56" s="73">
        <v>1</v>
      </c>
      <c r="M56" s="74">
        <v>257.3166809082031</v>
      </c>
      <c r="N56" s="74">
        <v>5362.76513671875</v>
      </c>
      <c r="O56" s="75"/>
      <c r="P56" s="76"/>
      <c r="Q56" s="76"/>
      <c r="R56" s="86"/>
      <c r="S56" s="48">
        <v>1</v>
      </c>
      <c r="T56" s="48">
        <v>0</v>
      </c>
      <c r="U56" s="49">
        <v>0</v>
      </c>
      <c r="V56" s="49">
        <v>0.005435</v>
      </c>
      <c r="W56" s="49">
        <v>0.010055</v>
      </c>
      <c r="X56" s="49">
        <v>0.446464</v>
      </c>
      <c r="Y56" s="49">
        <v>0</v>
      </c>
      <c r="Z56" s="49">
        <v>0</v>
      </c>
      <c r="AA56" s="71">
        <v>56</v>
      </c>
      <c r="AB56" s="71"/>
      <c r="AC56" s="72"/>
      <c r="AD56" s="78" t="s">
        <v>902</v>
      </c>
      <c r="AE56" s="78">
        <v>3240</v>
      </c>
      <c r="AF56" s="78">
        <v>625676</v>
      </c>
      <c r="AG56" s="78">
        <v>67841</v>
      </c>
      <c r="AH56" s="78">
        <v>7153</v>
      </c>
      <c r="AI56" s="78"/>
      <c r="AJ56" s="78" t="s">
        <v>991</v>
      </c>
      <c r="AK56" s="78" t="s">
        <v>1063</v>
      </c>
      <c r="AL56" s="82" t="s">
        <v>1130</v>
      </c>
      <c r="AM56" s="78"/>
      <c r="AN56" s="80">
        <v>39904.67704861111</v>
      </c>
      <c r="AO56" s="82" t="s">
        <v>1212</v>
      </c>
      <c r="AP56" s="78" t="b">
        <v>0</v>
      </c>
      <c r="AQ56" s="78" t="b">
        <v>0</v>
      </c>
      <c r="AR56" s="78" t="b">
        <v>1</v>
      </c>
      <c r="AS56" s="78" t="s">
        <v>788</v>
      </c>
      <c r="AT56" s="78">
        <v>2585</v>
      </c>
      <c r="AU56" s="82" t="s">
        <v>1266</v>
      </c>
      <c r="AV56" s="78" t="b">
        <v>1</v>
      </c>
      <c r="AW56" s="78" t="s">
        <v>1337</v>
      </c>
      <c r="AX56" s="82" t="s">
        <v>1391</v>
      </c>
      <c r="AY56" s="78" t="s">
        <v>65</v>
      </c>
      <c r="AZ56" s="78" t="str">
        <f>REPLACE(INDEX(GroupVertices[Group],MATCH(Vertices[[#This Row],[Vertex]],GroupVertices[Vertex],0)),1,1,"")</f>
        <v>1</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274</v>
      </c>
      <c r="B57" s="65"/>
      <c r="C57" s="65" t="s">
        <v>64</v>
      </c>
      <c r="D57" s="66">
        <v>1000</v>
      </c>
      <c r="E57" s="68"/>
      <c r="F57" s="100" t="s">
        <v>1305</v>
      </c>
      <c r="G57" s="65"/>
      <c r="H57" s="69" t="s">
        <v>274</v>
      </c>
      <c r="I57" s="70"/>
      <c r="J57" s="70"/>
      <c r="K57" s="69" t="s">
        <v>1485</v>
      </c>
      <c r="L57" s="73">
        <v>1</v>
      </c>
      <c r="M57" s="74">
        <v>909.6358642578125</v>
      </c>
      <c r="N57" s="74">
        <v>7474.8134765625</v>
      </c>
      <c r="O57" s="75"/>
      <c r="P57" s="76"/>
      <c r="Q57" s="76"/>
      <c r="R57" s="86"/>
      <c r="S57" s="48">
        <v>1</v>
      </c>
      <c r="T57" s="48">
        <v>0</v>
      </c>
      <c r="U57" s="49">
        <v>0</v>
      </c>
      <c r="V57" s="49">
        <v>0.005435</v>
      </c>
      <c r="W57" s="49">
        <v>0.010055</v>
      </c>
      <c r="X57" s="49">
        <v>0.446464</v>
      </c>
      <c r="Y57" s="49">
        <v>0</v>
      </c>
      <c r="Z57" s="49">
        <v>0</v>
      </c>
      <c r="AA57" s="71">
        <v>57</v>
      </c>
      <c r="AB57" s="71"/>
      <c r="AC57" s="72"/>
      <c r="AD57" s="78" t="s">
        <v>903</v>
      </c>
      <c r="AE57" s="78">
        <v>545</v>
      </c>
      <c r="AF57" s="78">
        <v>3069048</v>
      </c>
      <c r="AG57" s="78">
        <v>256008</v>
      </c>
      <c r="AH57" s="78">
        <v>104</v>
      </c>
      <c r="AI57" s="78"/>
      <c r="AJ57" s="78" t="s">
        <v>992</v>
      </c>
      <c r="AK57" s="78" t="s">
        <v>1064</v>
      </c>
      <c r="AL57" s="82" t="s">
        <v>1131</v>
      </c>
      <c r="AM57" s="78"/>
      <c r="AN57" s="80">
        <v>39853.00255787037</v>
      </c>
      <c r="AO57" s="82" t="s">
        <v>1213</v>
      </c>
      <c r="AP57" s="78" t="b">
        <v>0</v>
      </c>
      <c r="AQ57" s="78" t="b">
        <v>0</v>
      </c>
      <c r="AR57" s="78" t="b">
        <v>1</v>
      </c>
      <c r="AS57" s="78" t="s">
        <v>788</v>
      </c>
      <c r="AT57" s="78">
        <v>26950</v>
      </c>
      <c r="AU57" s="82" t="s">
        <v>1253</v>
      </c>
      <c r="AV57" s="78" t="b">
        <v>1</v>
      </c>
      <c r="AW57" s="78" t="s">
        <v>1337</v>
      </c>
      <c r="AX57" s="82" t="s">
        <v>1392</v>
      </c>
      <c r="AY57" s="78" t="s">
        <v>65</v>
      </c>
      <c r="AZ57" s="78" t="str">
        <f>REPLACE(INDEX(GroupVertices[Group],MATCH(Vertices[[#This Row],[Vertex]],GroupVertices[Vertex],0)),1,1,"")</f>
        <v>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275</v>
      </c>
      <c r="B58" s="65"/>
      <c r="C58" s="65" t="s">
        <v>64</v>
      </c>
      <c r="D58" s="66">
        <v>257.74030027410254</v>
      </c>
      <c r="E58" s="68"/>
      <c r="F58" s="100" t="s">
        <v>1306</v>
      </c>
      <c r="G58" s="65"/>
      <c r="H58" s="69" t="s">
        <v>275</v>
      </c>
      <c r="I58" s="70"/>
      <c r="J58" s="70"/>
      <c r="K58" s="69" t="s">
        <v>1486</v>
      </c>
      <c r="L58" s="73">
        <v>1</v>
      </c>
      <c r="M58" s="74">
        <v>5587.4853515625</v>
      </c>
      <c r="N58" s="74">
        <v>4620.75732421875</v>
      </c>
      <c r="O58" s="75"/>
      <c r="P58" s="76"/>
      <c r="Q58" s="76"/>
      <c r="R58" s="86"/>
      <c r="S58" s="48">
        <v>1</v>
      </c>
      <c r="T58" s="48">
        <v>0</v>
      </c>
      <c r="U58" s="49">
        <v>0</v>
      </c>
      <c r="V58" s="49">
        <v>0.005435</v>
      </c>
      <c r="W58" s="49">
        <v>0.010055</v>
      </c>
      <c r="X58" s="49">
        <v>0.446464</v>
      </c>
      <c r="Y58" s="49">
        <v>0</v>
      </c>
      <c r="Z58" s="49">
        <v>0</v>
      </c>
      <c r="AA58" s="71">
        <v>58</v>
      </c>
      <c r="AB58" s="71"/>
      <c r="AC58" s="72"/>
      <c r="AD58" s="78" t="s">
        <v>904</v>
      </c>
      <c r="AE58" s="78">
        <v>638</v>
      </c>
      <c r="AF58" s="78">
        <v>107927</v>
      </c>
      <c r="AG58" s="78">
        <v>9752</v>
      </c>
      <c r="AH58" s="78">
        <v>504</v>
      </c>
      <c r="AI58" s="78"/>
      <c r="AJ58" s="78" t="s">
        <v>993</v>
      </c>
      <c r="AK58" s="78" t="s">
        <v>1065</v>
      </c>
      <c r="AL58" s="82" t="s">
        <v>1132</v>
      </c>
      <c r="AM58" s="78"/>
      <c r="AN58" s="80">
        <v>39951.784050925926</v>
      </c>
      <c r="AO58" s="82" t="s">
        <v>1214</v>
      </c>
      <c r="AP58" s="78" t="b">
        <v>0</v>
      </c>
      <c r="AQ58" s="78" t="b">
        <v>0</v>
      </c>
      <c r="AR58" s="78" t="b">
        <v>1</v>
      </c>
      <c r="AS58" s="78" t="s">
        <v>788</v>
      </c>
      <c r="AT58" s="78">
        <v>1542</v>
      </c>
      <c r="AU58" s="82" t="s">
        <v>1260</v>
      </c>
      <c r="AV58" s="78" t="b">
        <v>1</v>
      </c>
      <c r="AW58" s="78" t="s">
        <v>1337</v>
      </c>
      <c r="AX58" s="82" t="s">
        <v>1393</v>
      </c>
      <c r="AY58" s="78" t="s">
        <v>65</v>
      </c>
      <c r="AZ58" s="78" t="str">
        <f>REPLACE(INDEX(GroupVertices[Group],MATCH(Vertices[[#This Row],[Vertex]],GroupVertices[Vertex],0)),1,1,"")</f>
        <v>1</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276</v>
      </c>
      <c r="B59" s="65"/>
      <c r="C59" s="65" t="s">
        <v>64</v>
      </c>
      <c r="D59" s="66">
        <v>162.73815636655843</v>
      </c>
      <c r="E59" s="68"/>
      <c r="F59" s="100" t="s">
        <v>1307</v>
      </c>
      <c r="G59" s="65"/>
      <c r="H59" s="69" t="s">
        <v>276</v>
      </c>
      <c r="I59" s="70"/>
      <c r="J59" s="70"/>
      <c r="K59" s="69" t="s">
        <v>1487</v>
      </c>
      <c r="L59" s="73">
        <v>1</v>
      </c>
      <c r="M59" s="74">
        <v>2619.28076171875</v>
      </c>
      <c r="N59" s="74">
        <v>8475.6708984375</v>
      </c>
      <c r="O59" s="75"/>
      <c r="P59" s="76"/>
      <c r="Q59" s="76"/>
      <c r="R59" s="86"/>
      <c r="S59" s="48">
        <v>1</v>
      </c>
      <c r="T59" s="48">
        <v>0</v>
      </c>
      <c r="U59" s="49">
        <v>0</v>
      </c>
      <c r="V59" s="49">
        <v>0.005435</v>
      </c>
      <c r="W59" s="49">
        <v>0.010055</v>
      </c>
      <c r="X59" s="49">
        <v>0.446464</v>
      </c>
      <c r="Y59" s="49">
        <v>0</v>
      </c>
      <c r="Z59" s="49">
        <v>0</v>
      </c>
      <c r="AA59" s="71">
        <v>59</v>
      </c>
      <c r="AB59" s="71"/>
      <c r="AC59" s="72"/>
      <c r="AD59" s="78" t="s">
        <v>905</v>
      </c>
      <c r="AE59" s="78">
        <v>2054</v>
      </c>
      <c r="AF59" s="78">
        <v>847</v>
      </c>
      <c r="AG59" s="78">
        <v>1988</v>
      </c>
      <c r="AH59" s="78">
        <v>394</v>
      </c>
      <c r="AI59" s="78"/>
      <c r="AJ59" s="78" t="s">
        <v>994</v>
      </c>
      <c r="AK59" s="78" t="s">
        <v>1066</v>
      </c>
      <c r="AL59" s="82" t="s">
        <v>1133</v>
      </c>
      <c r="AM59" s="78"/>
      <c r="AN59" s="80">
        <v>41778.62849537037</v>
      </c>
      <c r="AO59" s="82" t="s">
        <v>1215</v>
      </c>
      <c r="AP59" s="78" t="b">
        <v>0</v>
      </c>
      <c r="AQ59" s="78" t="b">
        <v>0</v>
      </c>
      <c r="AR59" s="78" t="b">
        <v>0</v>
      </c>
      <c r="AS59" s="78" t="s">
        <v>788</v>
      </c>
      <c r="AT59" s="78">
        <v>81</v>
      </c>
      <c r="AU59" s="82" t="s">
        <v>1253</v>
      </c>
      <c r="AV59" s="78" t="b">
        <v>0</v>
      </c>
      <c r="AW59" s="78" t="s">
        <v>1337</v>
      </c>
      <c r="AX59" s="82" t="s">
        <v>1394</v>
      </c>
      <c r="AY59" s="78" t="s">
        <v>65</v>
      </c>
      <c r="AZ59" s="78" t="str">
        <f>REPLACE(INDEX(GroupVertices[Group],MATCH(Vertices[[#This Row],[Vertex]],GroupVertices[Vertex],0)),1,1,"")</f>
        <v>1</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277</v>
      </c>
      <c r="B60" s="65"/>
      <c r="C60" s="65" t="s">
        <v>64</v>
      </c>
      <c r="D60" s="66">
        <v>396.9839169878999</v>
      </c>
      <c r="E60" s="68"/>
      <c r="F60" s="100" t="s">
        <v>1308</v>
      </c>
      <c r="G60" s="65"/>
      <c r="H60" s="69" t="s">
        <v>277</v>
      </c>
      <c r="I60" s="70"/>
      <c r="J60" s="70"/>
      <c r="K60" s="69" t="s">
        <v>1488</v>
      </c>
      <c r="L60" s="73">
        <v>1</v>
      </c>
      <c r="M60" s="74">
        <v>9363.9501953125</v>
      </c>
      <c r="N60" s="74">
        <v>544.5586547851562</v>
      </c>
      <c r="O60" s="75"/>
      <c r="P60" s="76"/>
      <c r="Q60" s="76"/>
      <c r="R60" s="86"/>
      <c r="S60" s="48">
        <v>2</v>
      </c>
      <c r="T60" s="48">
        <v>0</v>
      </c>
      <c r="U60" s="49">
        <v>0</v>
      </c>
      <c r="V60" s="49">
        <v>0.005525</v>
      </c>
      <c r="W60" s="49">
        <v>0.012113</v>
      </c>
      <c r="X60" s="49">
        <v>0.725921</v>
      </c>
      <c r="Y60" s="49">
        <v>1</v>
      </c>
      <c r="Z60" s="49">
        <v>0</v>
      </c>
      <c r="AA60" s="71">
        <v>60</v>
      </c>
      <c r="AB60" s="71"/>
      <c r="AC60" s="72"/>
      <c r="AD60" s="78" t="s">
        <v>906</v>
      </c>
      <c r="AE60" s="78">
        <v>12691</v>
      </c>
      <c r="AF60" s="78">
        <v>264873</v>
      </c>
      <c r="AG60" s="78">
        <v>109730</v>
      </c>
      <c r="AH60" s="78">
        <v>401</v>
      </c>
      <c r="AI60" s="78"/>
      <c r="AJ60" s="78" t="s">
        <v>995</v>
      </c>
      <c r="AK60" s="78" t="s">
        <v>1067</v>
      </c>
      <c r="AL60" s="82" t="s">
        <v>1134</v>
      </c>
      <c r="AM60" s="78"/>
      <c r="AN60" s="80">
        <v>39835.527083333334</v>
      </c>
      <c r="AO60" s="82" t="s">
        <v>1216</v>
      </c>
      <c r="AP60" s="78" t="b">
        <v>0</v>
      </c>
      <c r="AQ60" s="78" t="b">
        <v>0</v>
      </c>
      <c r="AR60" s="78" t="b">
        <v>0</v>
      </c>
      <c r="AS60" s="78" t="s">
        <v>788</v>
      </c>
      <c r="AT60" s="78">
        <v>2460</v>
      </c>
      <c r="AU60" s="82" t="s">
        <v>1267</v>
      </c>
      <c r="AV60" s="78" t="b">
        <v>1</v>
      </c>
      <c r="AW60" s="78" t="s">
        <v>1337</v>
      </c>
      <c r="AX60" s="82" t="s">
        <v>1395</v>
      </c>
      <c r="AY60" s="78" t="s">
        <v>65</v>
      </c>
      <c r="AZ60" s="78" t="str">
        <f>REPLACE(INDEX(GroupVertices[Group],MATCH(Vertices[[#This Row],[Vertex]],GroupVertices[Vertex],0)),1,1,"")</f>
        <v>4</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278</v>
      </c>
      <c r="B61" s="65"/>
      <c r="C61" s="65" t="s">
        <v>64</v>
      </c>
      <c r="D61" s="66">
        <v>178.40002456229877</v>
      </c>
      <c r="E61" s="68"/>
      <c r="F61" s="100" t="s">
        <v>1309</v>
      </c>
      <c r="G61" s="65"/>
      <c r="H61" s="69" t="s">
        <v>278</v>
      </c>
      <c r="I61" s="70"/>
      <c r="J61" s="70"/>
      <c r="K61" s="69" t="s">
        <v>1489</v>
      </c>
      <c r="L61" s="73">
        <v>1</v>
      </c>
      <c r="M61" s="74">
        <v>3541.79296875</v>
      </c>
      <c r="N61" s="74">
        <v>6361.51416015625</v>
      </c>
      <c r="O61" s="75"/>
      <c r="P61" s="76"/>
      <c r="Q61" s="76"/>
      <c r="R61" s="86"/>
      <c r="S61" s="48">
        <v>1</v>
      </c>
      <c r="T61" s="48">
        <v>0</v>
      </c>
      <c r="U61" s="49">
        <v>0</v>
      </c>
      <c r="V61" s="49">
        <v>0.005435</v>
      </c>
      <c r="W61" s="49">
        <v>0.010055</v>
      </c>
      <c r="X61" s="49">
        <v>0.446464</v>
      </c>
      <c r="Y61" s="49">
        <v>0</v>
      </c>
      <c r="Z61" s="49">
        <v>0</v>
      </c>
      <c r="AA61" s="71">
        <v>61</v>
      </c>
      <c r="AB61" s="71"/>
      <c r="AC61" s="72"/>
      <c r="AD61" s="78" t="s">
        <v>907</v>
      </c>
      <c r="AE61" s="78">
        <v>13</v>
      </c>
      <c r="AF61" s="78">
        <v>18500</v>
      </c>
      <c r="AG61" s="78">
        <v>183</v>
      </c>
      <c r="AH61" s="78">
        <v>4</v>
      </c>
      <c r="AI61" s="78"/>
      <c r="AJ61" s="78" t="s">
        <v>996</v>
      </c>
      <c r="AK61" s="78"/>
      <c r="AL61" s="78"/>
      <c r="AM61" s="78"/>
      <c r="AN61" s="80">
        <v>41724.822280092594</v>
      </c>
      <c r="AO61" s="82" t="s">
        <v>1217</v>
      </c>
      <c r="AP61" s="78" t="b">
        <v>1</v>
      </c>
      <c r="AQ61" s="78" t="b">
        <v>0</v>
      </c>
      <c r="AR61" s="78" t="b">
        <v>0</v>
      </c>
      <c r="AS61" s="78" t="s">
        <v>788</v>
      </c>
      <c r="AT61" s="78">
        <v>58</v>
      </c>
      <c r="AU61" s="82" t="s">
        <v>1253</v>
      </c>
      <c r="AV61" s="78" t="b">
        <v>0</v>
      </c>
      <c r="AW61" s="78" t="s">
        <v>1337</v>
      </c>
      <c r="AX61" s="82" t="s">
        <v>1396</v>
      </c>
      <c r="AY61" s="78" t="s">
        <v>65</v>
      </c>
      <c r="AZ61" s="78" t="str">
        <f>REPLACE(INDEX(GroupVertices[Group],MATCH(Vertices[[#This Row],[Vertex]],GroupVertices[Vertex],0)),1,1,"")</f>
        <v>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279</v>
      </c>
      <c r="B62" s="65"/>
      <c r="C62" s="65" t="s">
        <v>64</v>
      </c>
      <c r="D62" s="66">
        <v>162.64233799205326</v>
      </c>
      <c r="E62" s="68"/>
      <c r="F62" s="100" t="s">
        <v>1310</v>
      </c>
      <c r="G62" s="65"/>
      <c r="H62" s="69" t="s">
        <v>279</v>
      </c>
      <c r="I62" s="70"/>
      <c r="J62" s="70"/>
      <c r="K62" s="69" t="s">
        <v>1490</v>
      </c>
      <c r="L62" s="73">
        <v>1</v>
      </c>
      <c r="M62" s="74">
        <v>357.63818359375</v>
      </c>
      <c r="N62" s="74">
        <v>6181.4560546875</v>
      </c>
      <c r="O62" s="75"/>
      <c r="P62" s="76"/>
      <c r="Q62" s="76"/>
      <c r="R62" s="86"/>
      <c r="S62" s="48">
        <v>1</v>
      </c>
      <c r="T62" s="48">
        <v>0</v>
      </c>
      <c r="U62" s="49">
        <v>0</v>
      </c>
      <c r="V62" s="49">
        <v>0.005435</v>
      </c>
      <c r="W62" s="49">
        <v>0.010055</v>
      </c>
      <c r="X62" s="49">
        <v>0.446464</v>
      </c>
      <c r="Y62" s="49">
        <v>0</v>
      </c>
      <c r="Z62" s="49">
        <v>0</v>
      </c>
      <c r="AA62" s="71">
        <v>62</v>
      </c>
      <c r="AB62" s="71"/>
      <c r="AC62" s="72"/>
      <c r="AD62" s="78" t="s">
        <v>908</v>
      </c>
      <c r="AE62" s="78">
        <v>30</v>
      </c>
      <c r="AF62" s="78">
        <v>739</v>
      </c>
      <c r="AG62" s="78">
        <v>410</v>
      </c>
      <c r="AH62" s="78">
        <v>34</v>
      </c>
      <c r="AI62" s="78">
        <v>3600</v>
      </c>
      <c r="AJ62" s="78" t="s">
        <v>997</v>
      </c>
      <c r="AK62" s="78" t="s">
        <v>1068</v>
      </c>
      <c r="AL62" s="78"/>
      <c r="AM62" s="78" t="s">
        <v>1042</v>
      </c>
      <c r="AN62" s="80">
        <v>40805.413298611114</v>
      </c>
      <c r="AO62" s="82" t="s">
        <v>1218</v>
      </c>
      <c r="AP62" s="78" t="b">
        <v>0</v>
      </c>
      <c r="AQ62" s="78" t="b">
        <v>0</v>
      </c>
      <c r="AR62" s="78" t="b">
        <v>0</v>
      </c>
      <c r="AS62" s="78" t="s">
        <v>788</v>
      </c>
      <c r="AT62" s="78">
        <v>44</v>
      </c>
      <c r="AU62" s="82" t="s">
        <v>1254</v>
      </c>
      <c r="AV62" s="78" t="b">
        <v>0</v>
      </c>
      <c r="AW62" s="78" t="s">
        <v>1337</v>
      </c>
      <c r="AX62" s="82" t="s">
        <v>1397</v>
      </c>
      <c r="AY62" s="78" t="s">
        <v>65</v>
      </c>
      <c r="AZ62" s="78" t="str">
        <f>REPLACE(INDEX(GroupVertices[Group],MATCH(Vertices[[#This Row],[Vertex]],GroupVertices[Vertex],0)),1,1,"")</f>
        <v>1</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234</v>
      </c>
      <c r="B63" s="65"/>
      <c r="C63" s="65" t="s">
        <v>64</v>
      </c>
      <c r="D63" s="66">
        <v>167.25758969738612</v>
      </c>
      <c r="E63" s="68"/>
      <c r="F63" s="100" t="s">
        <v>532</v>
      </c>
      <c r="G63" s="65"/>
      <c r="H63" s="69" t="s">
        <v>234</v>
      </c>
      <c r="I63" s="70"/>
      <c r="J63" s="70"/>
      <c r="K63" s="69" t="s">
        <v>1491</v>
      </c>
      <c r="L63" s="73">
        <v>1</v>
      </c>
      <c r="M63" s="74">
        <v>6151.47509765625</v>
      </c>
      <c r="N63" s="74">
        <v>5387.20947265625</v>
      </c>
      <c r="O63" s="75"/>
      <c r="P63" s="76"/>
      <c r="Q63" s="76"/>
      <c r="R63" s="86"/>
      <c r="S63" s="48">
        <v>1</v>
      </c>
      <c r="T63" s="48">
        <v>2</v>
      </c>
      <c r="U63" s="49">
        <v>0</v>
      </c>
      <c r="V63" s="49">
        <v>0.005464</v>
      </c>
      <c r="W63" s="49">
        <v>0.012151</v>
      </c>
      <c r="X63" s="49">
        <v>0.715363</v>
      </c>
      <c r="Y63" s="49">
        <v>0.5</v>
      </c>
      <c r="Z63" s="49">
        <v>0.5</v>
      </c>
      <c r="AA63" s="71">
        <v>63</v>
      </c>
      <c r="AB63" s="71"/>
      <c r="AC63" s="72"/>
      <c r="AD63" s="78" t="s">
        <v>909</v>
      </c>
      <c r="AE63" s="78">
        <v>741</v>
      </c>
      <c r="AF63" s="78">
        <v>5941</v>
      </c>
      <c r="AG63" s="78">
        <v>2896</v>
      </c>
      <c r="AH63" s="78">
        <v>1292</v>
      </c>
      <c r="AI63" s="78"/>
      <c r="AJ63" s="78" t="s">
        <v>998</v>
      </c>
      <c r="AK63" s="78" t="s">
        <v>1042</v>
      </c>
      <c r="AL63" s="82" t="s">
        <v>1135</v>
      </c>
      <c r="AM63" s="78"/>
      <c r="AN63" s="80">
        <v>39835.664930555555</v>
      </c>
      <c r="AO63" s="82" t="s">
        <v>1219</v>
      </c>
      <c r="AP63" s="78" t="b">
        <v>0</v>
      </c>
      <c r="AQ63" s="78" t="b">
        <v>0</v>
      </c>
      <c r="AR63" s="78" t="b">
        <v>0</v>
      </c>
      <c r="AS63" s="78" t="s">
        <v>788</v>
      </c>
      <c r="AT63" s="78">
        <v>283</v>
      </c>
      <c r="AU63" s="82" t="s">
        <v>1268</v>
      </c>
      <c r="AV63" s="78" t="b">
        <v>0</v>
      </c>
      <c r="AW63" s="78" t="s">
        <v>1337</v>
      </c>
      <c r="AX63" s="82" t="s">
        <v>1398</v>
      </c>
      <c r="AY63" s="78" t="s">
        <v>66</v>
      </c>
      <c r="AZ63" s="78" t="str">
        <f>REPLACE(INDEX(GroupVertices[Group],MATCH(Vertices[[#This Row],[Vertex]],GroupVertices[Vertex],0)),1,1,"")</f>
        <v>3</v>
      </c>
      <c r="BA63" s="48"/>
      <c r="BB63" s="48"/>
      <c r="BC63" s="48"/>
      <c r="BD63" s="48"/>
      <c r="BE63" s="48"/>
      <c r="BF63" s="48"/>
      <c r="BG63" s="120" t="s">
        <v>1778</v>
      </c>
      <c r="BH63" s="120" t="s">
        <v>1778</v>
      </c>
      <c r="BI63" s="120" t="s">
        <v>1719</v>
      </c>
      <c r="BJ63" s="120" t="s">
        <v>1719</v>
      </c>
      <c r="BK63" s="120">
        <v>2</v>
      </c>
      <c r="BL63" s="123">
        <v>7.407407407407407</v>
      </c>
      <c r="BM63" s="120">
        <v>0</v>
      </c>
      <c r="BN63" s="123">
        <v>0</v>
      </c>
      <c r="BO63" s="120">
        <v>0</v>
      </c>
      <c r="BP63" s="123">
        <v>0</v>
      </c>
      <c r="BQ63" s="120">
        <v>25</v>
      </c>
      <c r="BR63" s="123">
        <v>92.5925925925926</v>
      </c>
      <c r="BS63" s="120">
        <v>27</v>
      </c>
      <c r="BT63" s="2"/>
      <c r="BU63" s="3"/>
      <c r="BV63" s="3"/>
      <c r="BW63" s="3"/>
      <c r="BX63" s="3"/>
    </row>
    <row r="64" spans="1:76" ht="15">
      <c r="A64" s="64" t="s">
        <v>280</v>
      </c>
      <c r="B64" s="65"/>
      <c r="C64" s="65" t="s">
        <v>64</v>
      </c>
      <c r="D64" s="66">
        <v>187.397192486901</v>
      </c>
      <c r="E64" s="68"/>
      <c r="F64" s="100" t="s">
        <v>1311</v>
      </c>
      <c r="G64" s="65"/>
      <c r="H64" s="69" t="s">
        <v>280</v>
      </c>
      <c r="I64" s="70"/>
      <c r="J64" s="70"/>
      <c r="K64" s="69" t="s">
        <v>1492</v>
      </c>
      <c r="L64" s="73">
        <v>1</v>
      </c>
      <c r="M64" s="74">
        <v>536.36865234375</v>
      </c>
      <c r="N64" s="74">
        <v>2769.873779296875</v>
      </c>
      <c r="O64" s="75"/>
      <c r="P64" s="76"/>
      <c r="Q64" s="76"/>
      <c r="R64" s="86"/>
      <c r="S64" s="48">
        <v>1</v>
      </c>
      <c r="T64" s="48">
        <v>0</v>
      </c>
      <c r="U64" s="49">
        <v>0</v>
      </c>
      <c r="V64" s="49">
        <v>0.005435</v>
      </c>
      <c r="W64" s="49">
        <v>0.010055</v>
      </c>
      <c r="X64" s="49">
        <v>0.446464</v>
      </c>
      <c r="Y64" s="49">
        <v>0</v>
      </c>
      <c r="Z64" s="49">
        <v>0</v>
      </c>
      <c r="AA64" s="71">
        <v>64</v>
      </c>
      <c r="AB64" s="71"/>
      <c r="AC64" s="72"/>
      <c r="AD64" s="78" t="s">
        <v>910</v>
      </c>
      <c r="AE64" s="78">
        <v>291</v>
      </c>
      <c r="AF64" s="78">
        <v>28641</v>
      </c>
      <c r="AG64" s="78">
        <v>24705</v>
      </c>
      <c r="AH64" s="78">
        <v>6127</v>
      </c>
      <c r="AI64" s="78"/>
      <c r="AJ64" s="78" t="s">
        <v>999</v>
      </c>
      <c r="AK64" s="78" t="s">
        <v>1065</v>
      </c>
      <c r="AL64" s="82" t="s">
        <v>1136</v>
      </c>
      <c r="AM64" s="78"/>
      <c r="AN64" s="80">
        <v>39902.047476851854</v>
      </c>
      <c r="AO64" s="82" t="s">
        <v>1220</v>
      </c>
      <c r="AP64" s="78" t="b">
        <v>0</v>
      </c>
      <c r="AQ64" s="78" t="b">
        <v>0</v>
      </c>
      <c r="AR64" s="78" t="b">
        <v>1</v>
      </c>
      <c r="AS64" s="78" t="s">
        <v>788</v>
      </c>
      <c r="AT64" s="78">
        <v>1297</v>
      </c>
      <c r="AU64" s="82" t="s">
        <v>1255</v>
      </c>
      <c r="AV64" s="78" t="b">
        <v>1</v>
      </c>
      <c r="AW64" s="78" t="s">
        <v>1337</v>
      </c>
      <c r="AX64" s="82" t="s">
        <v>1399</v>
      </c>
      <c r="AY64" s="78" t="s">
        <v>65</v>
      </c>
      <c r="AZ64" s="78" t="str">
        <f>REPLACE(INDEX(GroupVertices[Group],MATCH(Vertices[[#This Row],[Vertex]],GroupVertices[Vertex],0)),1,1,"")</f>
        <v>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281</v>
      </c>
      <c r="B65" s="65"/>
      <c r="C65" s="65" t="s">
        <v>64</v>
      </c>
      <c r="D65" s="66">
        <v>163.54374047813903</v>
      </c>
      <c r="E65" s="68"/>
      <c r="F65" s="100" t="s">
        <v>1312</v>
      </c>
      <c r="G65" s="65"/>
      <c r="H65" s="69" t="s">
        <v>281</v>
      </c>
      <c r="I65" s="70"/>
      <c r="J65" s="70"/>
      <c r="K65" s="69" t="s">
        <v>1493</v>
      </c>
      <c r="L65" s="73">
        <v>1</v>
      </c>
      <c r="M65" s="74">
        <v>2578.805908203125</v>
      </c>
      <c r="N65" s="74">
        <v>6937.03173828125</v>
      </c>
      <c r="O65" s="75"/>
      <c r="P65" s="76"/>
      <c r="Q65" s="76"/>
      <c r="R65" s="86"/>
      <c r="S65" s="48">
        <v>1</v>
      </c>
      <c r="T65" s="48">
        <v>0</v>
      </c>
      <c r="U65" s="49">
        <v>0</v>
      </c>
      <c r="V65" s="49">
        <v>0.005435</v>
      </c>
      <c r="W65" s="49">
        <v>0.010055</v>
      </c>
      <c r="X65" s="49">
        <v>0.446464</v>
      </c>
      <c r="Y65" s="49">
        <v>0</v>
      </c>
      <c r="Z65" s="49">
        <v>0</v>
      </c>
      <c r="AA65" s="71">
        <v>65</v>
      </c>
      <c r="AB65" s="71"/>
      <c r="AC65" s="72"/>
      <c r="AD65" s="78" t="s">
        <v>911</v>
      </c>
      <c r="AE65" s="78">
        <v>2333</v>
      </c>
      <c r="AF65" s="78">
        <v>1755</v>
      </c>
      <c r="AG65" s="78">
        <v>13443</v>
      </c>
      <c r="AH65" s="78">
        <v>4595</v>
      </c>
      <c r="AI65" s="78"/>
      <c r="AJ65" s="78" t="s">
        <v>1000</v>
      </c>
      <c r="AK65" s="78"/>
      <c r="AL65" s="78"/>
      <c r="AM65" s="78"/>
      <c r="AN65" s="80">
        <v>41003.8390162037</v>
      </c>
      <c r="AO65" s="78"/>
      <c r="AP65" s="78" t="b">
        <v>1</v>
      </c>
      <c r="AQ65" s="78" t="b">
        <v>0</v>
      </c>
      <c r="AR65" s="78" t="b">
        <v>0</v>
      </c>
      <c r="AS65" s="78" t="s">
        <v>788</v>
      </c>
      <c r="AT65" s="78">
        <v>83</v>
      </c>
      <c r="AU65" s="82" t="s">
        <v>1253</v>
      </c>
      <c r="AV65" s="78" t="b">
        <v>0</v>
      </c>
      <c r="AW65" s="78" t="s">
        <v>1337</v>
      </c>
      <c r="AX65" s="82" t="s">
        <v>1400</v>
      </c>
      <c r="AY65" s="78" t="s">
        <v>65</v>
      </c>
      <c r="AZ65" s="78"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235</v>
      </c>
      <c r="B66" s="65"/>
      <c r="C66" s="65" t="s">
        <v>64</v>
      </c>
      <c r="D66" s="66">
        <v>169.83492653014122</v>
      </c>
      <c r="E66" s="68"/>
      <c r="F66" s="100" t="s">
        <v>1313</v>
      </c>
      <c r="G66" s="65"/>
      <c r="H66" s="69" t="s">
        <v>235</v>
      </c>
      <c r="I66" s="70"/>
      <c r="J66" s="70"/>
      <c r="K66" s="69" t="s">
        <v>1494</v>
      </c>
      <c r="L66" s="73">
        <v>1</v>
      </c>
      <c r="M66" s="74">
        <v>5190.33056640625</v>
      </c>
      <c r="N66" s="74">
        <v>7300.58447265625</v>
      </c>
      <c r="O66" s="75"/>
      <c r="P66" s="76"/>
      <c r="Q66" s="76"/>
      <c r="R66" s="86"/>
      <c r="S66" s="48">
        <v>2</v>
      </c>
      <c r="T66" s="48">
        <v>1</v>
      </c>
      <c r="U66" s="49">
        <v>0</v>
      </c>
      <c r="V66" s="49">
        <v>0.005435</v>
      </c>
      <c r="W66" s="49">
        <v>0.011228</v>
      </c>
      <c r="X66" s="49">
        <v>0.776458</v>
      </c>
      <c r="Y66" s="49">
        <v>0</v>
      </c>
      <c r="Z66" s="49">
        <v>0</v>
      </c>
      <c r="AA66" s="71">
        <v>66</v>
      </c>
      <c r="AB66" s="71"/>
      <c r="AC66" s="72"/>
      <c r="AD66" s="78" t="s">
        <v>912</v>
      </c>
      <c r="AE66" s="78">
        <v>1804</v>
      </c>
      <c r="AF66" s="78">
        <v>8846</v>
      </c>
      <c r="AG66" s="78">
        <v>9070</v>
      </c>
      <c r="AH66" s="78">
        <v>2390</v>
      </c>
      <c r="AI66" s="78"/>
      <c r="AJ66" s="78" t="s">
        <v>1001</v>
      </c>
      <c r="AK66" s="78" t="s">
        <v>1049</v>
      </c>
      <c r="AL66" s="82" t="s">
        <v>1137</v>
      </c>
      <c r="AM66" s="78"/>
      <c r="AN66" s="80">
        <v>39926.94153935185</v>
      </c>
      <c r="AO66" s="82" t="s">
        <v>1221</v>
      </c>
      <c r="AP66" s="78" t="b">
        <v>1</v>
      </c>
      <c r="AQ66" s="78" t="b">
        <v>0</v>
      </c>
      <c r="AR66" s="78" t="b">
        <v>1</v>
      </c>
      <c r="AS66" s="78" t="s">
        <v>788</v>
      </c>
      <c r="AT66" s="78">
        <v>485</v>
      </c>
      <c r="AU66" s="82" t="s">
        <v>1253</v>
      </c>
      <c r="AV66" s="78" t="b">
        <v>1</v>
      </c>
      <c r="AW66" s="78" t="s">
        <v>1337</v>
      </c>
      <c r="AX66" s="82" t="s">
        <v>1401</v>
      </c>
      <c r="AY66" s="78" t="s">
        <v>66</v>
      </c>
      <c r="AZ66" s="78" t="str">
        <f>REPLACE(INDEX(GroupVertices[Group],MATCH(Vertices[[#This Row],[Vertex]],GroupVertices[Vertex],0)),1,1,"")</f>
        <v>1</v>
      </c>
      <c r="BA66" s="48"/>
      <c r="BB66" s="48"/>
      <c r="BC66" s="48"/>
      <c r="BD66" s="48"/>
      <c r="BE66" s="48" t="s">
        <v>476</v>
      </c>
      <c r="BF66" s="48" t="s">
        <v>476</v>
      </c>
      <c r="BG66" s="120" t="s">
        <v>1790</v>
      </c>
      <c r="BH66" s="120" t="s">
        <v>1790</v>
      </c>
      <c r="BI66" s="120" t="s">
        <v>1825</v>
      </c>
      <c r="BJ66" s="120" t="s">
        <v>1825</v>
      </c>
      <c r="BK66" s="120">
        <v>1</v>
      </c>
      <c r="BL66" s="123">
        <v>7.142857142857143</v>
      </c>
      <c r="BM66" s="120">
        <v>0</v>
      </c>
      <c r="BN66" s="123">
        <v>0</v>
      </c>
      <c r="BO66" s="120">
        <v>0</v>
      </c>
      <c r="BP66" s="123">
        <v>0</v>
      </c>
      <c r="BQ66" s="120">
        <v>13</v>
      </c>
      <c r="BR66" s="123">
        <v>92.85714285714286</v>
      </c>
      <c r="BS66" s="120">
        <v>14</v>
      </c>
      <c r="BT66" s="2"/>
      <c r="BU66" s="3"/>
      <c r="BV66" s="3"/>
      <c r="BW66" s="3"/>
      <c r="BX66" s="3"/>
    </row>
    <row r="67" spans="1:76" ht="15">
      <c r="A67" s="64" t="s">
        <v>282</v>
      </c>
      <c r="B67" s="65"/>
      <c r="C67" s="65" t="s">
        <v>64</v>
      </c>
      <c r="D67" s="66">
        <v>1000</v>
      </c>
      <c r="E67" s="68"/>
      <c r="F67" s="100" t="s">
        <v>1314</v>
      </c>
      <c r="G67" s="65"/>
      <c r="H67" s="69" t="s">
        <v>282</v>
      </c>
      <c r="I67" s="70"/>
      <c r="J67" s="70"/>
      <c r="K67" s="69" t="s">
        <v>1495</v>
      </c>
      <c r="L67" s="73">
        <v>1</v>
      </c>
      <c r="M67" s="74">
        <v>828.1659545898438</v>
      </c>
      <c r="N67" s="74">
        <v>1963.654296875</v>
      </c>
      <c r="O67" s="75"/>
      <c r="P67" s="76"/>
      <c r="Q67" s="76"/>
      <c r="R67" s="86"/>
      <c r="S67" s="48">
        <v>1</v>
      </c>
      <c r="T67" s="48">
        <v>0</v>
      </c>
      <c r="U67" s="49">
        <v>0</v>
      </c>
      <c r="V67" s="49">
        <v>0.005435</v>
      </c>
      <c r="W67" s="49">
        <v>0.010055</v>
      </c>
      <c r="X67" s="49">
        <v>0.446464</v>
      </c>
      <c r="Y67" s="49">
        <v>0</v>
      </c>
      <c r="Z67" s="49">
        <v>0</v>
      </c>
      <c r="AA67" s="71">
        <v>67</v>
      </c>
      <c r="AB67" s="71"/>
      <c r="AC67" s="72"/>
      <c r="AD67" s="78" t="s">
        <v>913</v>
      </c>
      <c r="AE67" s="78">
        <v>1183</v>
      </c>
      <c r="AF67" s="78">
        <v>944552</v>
      </c>
      <c r="AG67" s="78">
        <v>100847</v>
      </c>
      <c r="AH67" s="78">
        <v>8326</v>
      </c>
      <c r="AI67" s="78"/>
      <c r="AJ67" s="78" t="s">
        <v>1002</v>
      </c>
      <c r="AK67" s="78"/>
      <c r="AL67" s="82" t="s">
        <v>1138</v>
      </c>
      <c r="AM67" s="78"/>
      <c r="AN67" s="80">
        <v>39989.675833333335</v>
      </c>
      <c r="AO67" s="82" t="s">
        <v>1222</v>
      </c>
      <c r="AP67" s="78" t="b">
        <v>0</v>
      </c>
      <c r="AQ67" s="78" t="b">
        <v>0</v>
      </c>
      <c r="AR67" s="78" t="b">
        <v>1</v>
      </c>
      <c r="AS67" s="78" t="s">
        <v>788</v>
      </c>
      <c r="AT67" s="78">
        <v>4468</v>
      </c>
      <c r="AU67" s="82" t="s">
        <v>1253</v>
      </c>
      <c r="AV67" s="78" t="b">
        <v>1</v>
      </c>
      <c r="AW67" s="78" t="s">
        <v>1337</v>
      </c>
      <c r="AX67" s="82" t="s">
        <v>1402</v>
      </c>
      <c r="AY67" s="78" t="s">
        <v>65</v>
      </c>
      <c r="AZ67" s="78" t="str">
        <f>REPLACE(INDEX(GroupVertices[Group],MATCH(Vertices[[#This Row],[Vertex]],GroupVertices[Vertex],0)),1,1,"")</f>
        <v>1</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283</v>
      </c>
      <c r="B68" s="65"/>
      <c r="C68" s="65" t="s">
        <v>64</v>
      </c>
      <c r="D68" s="66">
        <v>541.1550823313432</v>
      </c>
      <c r="E68" s="68"/>
      <c r="F68" s="100" t="s">
        <v>1315</v>
      </c>
      <c r="G68" s="65"/>
      <c r="H68" s="69" t="s">
        <v>283</v>
      </c>
      <c r="I68" s="70"/>
      <c r="J68" s="70"/>
      <c r="K68" s="69" t="s">
        <v>1496</v>
      </c>
      <c r="L68" s="73">
        <v>1</v>
      </c>
      <c r="M68" s="74">
        <v>9058.5029296875</v>
      </c>
      <c r="N68" s="74">
        <v>2776.19287109375</v>
      </c>
      <c r="O68" s="75"/>
      <c r="P68" s="76"/>
      <c r="Q68" s="76"/>
      <c r="R68" s="86"/>
      <c r="S68" s="48">
        <v>2</v>
      </c>
      <c r="T68" s="48">
        <v>0</v>
      </c>
      <c r="U68" s="49">
        <v>0</v>
      </c>
      <c r="V68" s="49">
        <v>0.005525</v>
      </c>
      <c r="W68" s="49">
        <v>0.012113</v>
      </c>
      <c r="X68" s="49">
        <v>0.725921</v>
      </c>
      <c r="Y68" s="49">
        <v>1</v>
      </c>
      <c r="Z68" s="49">
        <v>0</v>
      </c>
      <c r="AA68" s="71">
        <v>68</v>
      </c>
      <c r="AB68" s="71"/>
      <c r="AC68" s="72"/>
      <c r="AD68" s="78" t="s">
        <v>914</v>
      </c>
      <c r="AE68" s="78">
        <v>2101</v>
      </c>
      <c r="AF68" s="78">
        <v>427373</v>
      </c>
      <c r="AG68" s="78">
        <v>17562</v>
      </c>
      <c r="AH68" s="78">
        <v>5613</v>
      </c>
      <c r="AI68" s="78"/>
      <c r="AJ68" s="78" t="s">
        <v>1003</v>
      </c>
      <c r="AK68" s="78" t="s">
        <v>1069</v>
      </c>
      <c r="AL68" s="82" t="s">
        <v>1139</v>
      </c>
      <c r="AM68" s="78"/>
      <c r="AN68" s="80">
        <v>39699.863854166666</v>
      </c>
      <c r="AO68" s="82" t="s">
        <v>1223</v>
      </c>
      <c r="AP68" s="78" t="b">
        <v>0</v>
      </c>
      <c r="AQ68" s="78" t="b">
        <v>0</v>
      </c>
      <c r="AR68" s="78" t="b">
        <v>1</v>
      </c>
      <c r="AS68" s="78" t="s">
        <v>788</v>
      </c>
      <c r="AT68" s="78">
        <v>5200</v>
      </c>
      <c r="AU68" s="82" t="s">
        <v>1253</v>
      </c>
      <c r="AV68" s="78" t="b">
        <v>1</v>
      </c>
      <c r="AW68" s="78" t="s">
        <v>1337</v>
      </c>
      <c r="AX68" s="82" t="s">
        <v>1403</v>
      </c>
      <c r="AY68" s="78" t="s">
        <v>65</v>
      </c>
      <c r="AZ68" s="78" t="str">
        <f>REPLACE(INDEX(GroupVertices[Group],MATCH(Vertices[[#This Row],[Vertex]],GroupVertices[Vertex],0)),1,1,"")</f>
        <v>4</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284</v>
      </c>
      <c r="B69" s="65"/>
      <c r="C69" s="65" t="s">
        <v>64</v>
      </c>
      <c r="D69" s="66">
        <v>182.9318787935253</v>
      </c>
      <c r="E69" s="68"/>
      <c r="F69" s="100" t="s">
        <v>1316</v>
      </c>
      <c r="G69" s="65"/>
      <c r="H69" s="69" t="s">
        <v>284</v>
      </c>
      <c r="I69" s="70"/>
      <c r="J69" s="70"/>
      <c r="K69" s="69" t="s">
        <v>1497</v>
      </c>
      <c r="L69" s="73">
        <v>1</v>
      </c>
      <c r="M69" s="74">
        <v>5150.6435546875</v>
      </c>
      <c r="N69" s="74">
        <v>2352.084228515625</v>
      </c>
      <c r="O69" s="75"/>
      <c r="P69" s="76"/>
      <c r="Q69" s="76"/>
      <c r="R69" s="86"/>
      <c r="S69" s="48">
        <v>1</v>
      </c>
      <c r="T69" s="48">
        <v>0</v>
      </c>
      <c r="U69" s="49">
        <v>0</v>
      </c>
      <c r="V69" s="49">
        <v>0.005435</v>
      </c>
      <c r="W69" s="49">
        <v>0.010055</v>
      </c>
      <c r="X69" s="49">
        <v>0.446464</v>
      </c>
      <c r="Y69" s="49">
        <v>0</v>
      </c>
      <c r="Z69" s="49">
        <v>0</v>
      </c>
      <c r="AA69" s="71">
        <v>69</v>
      </c>
      <c r="AB69" s="71"/>
      <c r="AC69" s="72"/>
      <c r="AD69" s="78" t="s">
        <v>915</v>
      </c>
      <c r="AE69" s="78">
        <v>1972</v>
      </c>
      <c r="AF69" s="78">
        <v>23608</v>
      </c>
      <c r="AG69" s="78">
        <v>11357</v>
      </c>
      <c r="AH69" s="78">
        <v>917</v>
      </c>
      <c r="AI69" s="78"/>
      <c r="AJ69" s="78" t="s">
        <v>1004</v>
      </c>
      <c r="AK69" s="78" t="s">
        <v>1065</v>
      </c>
      <c r="AL69" s="82" t="s">
        <v>1140</v>
      </c>
      <c r="AM69" s="78"/>
      <c r="AN69" s="80">
        <v>41241.90478009259</v>
      </c>
      <c r="AO69" s="82" t="s">
        <v>1224</v>
      </c>
      <c r="AP69" s="78" t="b">
        <v>0</v>
      </c>
      <c r="AQ69" s="78" t="b">
        <v>0</v>
      </c>
      <c r="AR69" s="78" t="b">
        <v>0</v>
      </c>
      <c r="AS69" s="78" t="s">
        <v>788</v>
      </c>
      <c r="AT69" s="78">
        <v>876</v>
      </c>
      <c r="AU69" s="82" t="s">
        <v>1253</v>
      </c>
      <c r="AV69" s="78" t="b">
        <v>1</v>
      </c>
      <c r="AW69" s="78" t="s">
        <v>1337</v>
      </c>
      <c r="AX69" s="82" t="s">
        <v>1404</v>
      </c>
      <c r="AY69" s="78" t="s">
        <v>65</v>
      </c>
      <c r="AZ69" s="78" t="str">
        <f>REPLACE(INDEX(GroupVertices[Group],MATCH(Vertices[[#This Row],[Vertex]],GroupVertices[Vertex],0)),1,1,"")</f>
        <v>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285</v>
      </c>
      <c r="B70" s="65"/>
      <c r="C70" s="65" t="s">
        <v>64</v>
      </c>
      <c r="D70" s="66">
        <v>173.56297106412984</v>
      </c>
      <c r="E70" s="68"/>
      <c r="F70" s="100" t="s">
        <v>1317</v>
      </c>
      <c r="G70" s="65"/>
      <c r="H70" s="69" t="s">
        <v>285</v>
      </c>
      <c r="I70" s="70"/>
      <c r="J70" s="70"/>
      <c r="K70" s="69" t="s">
        <v>1498</v>
      </c>
      <c r="L70" s="73">
        <v>1</v>
      </c>
      <c r="M70" s="74">
        <v>938.3932495117188</v>
      </c>
      <c r="N70" s="74">
        <v>8372.984375</v>
      </c>
      <c r="O70" s="75"/>
      <c r="P70" s="76"/>
      <c r="Q70" s="76"/>
      <c r="R70" s="86"/>
      <c r="S70" s="48">
        <v>1</v>
      </c>
      <c r="T70" s="48">
        <v>0</v>
      </c>
      <c r="U70" s="49">
        <v>0</v>
      </c>
      <c r="V70" s="49">
        <v>0.005435</v>
      </c>
      <c r="W70" s="49">
        <v>0.010055</v>
      </c>
      <c r="X70" s="49">
        <v>0.446464</v>
      </c>
      <c r="Y70" s="49">
        <v>0</v>
      </c>
      <c r="Z70" s="49">
        <v>0</v>
      </c>
      <c r="AA70" s="71">
        <v>70</v>
      </c>
      <c r="AB70" s="71"/>
      <c r="AC70" s="72"/>
      <c r="AD70" s="78" t="s">
        <v>916</v>
      </c>
      <c r="AE70" s="78">
        <v>1361</v>
      </c>
      <c r="AF70" s="78">
        <v>13048</v>
      </c>
      <c r="AG70" s="78">
        <v>36391</v>
      </c>
      <c r="AH70" s="78">
        <v>24904</v>
      </c>
      <c r="AI70" s="78"/>
      <c r="AJ70" s="78" t="s">
        <v>1005</v>
      </c>
      <c r="AK70" s="78" t="s">
        <v>1070</v>
      </c>
      <c r="AL70" s="82" t="s">
        <v>1141</v>
      </c>
      <c r="AM70" s="78"/>
      <c r="AN70" s="80">
        <v>39596.734988425924</v>
      </c>
      <c r="AO70" s="82" t="s">
        <v>1225</v>
      </c>
      <c r="AP70" s="78" t="b">
        <v>0</v>
      </c>
      <c r="AQ70" s="78" t="b">
        <v>0</v>
      </c>
      <c r="AR70" s="78" t="b">
        <v>0</v>
      </c>
      <c r="AS70" s="78" t="s">
        <v>788</v>
      </c>
      <c r="AT70" s="78">
        <v>610</v>
      </c>
      <c r="AU70" s="82" t="s">
        <v>1253</v>
      </c>
      <c r="AV70" s="78" t="b">
        <v>0</v>
      </c>
      <c r="AW70" s="78" t="s">
        <v>1337</v>
      </c>
      <c r="AX70" s="82" t="s">
        <v>1405</v>
      </c>
      <c r="AY70" s="78" t="s">
        <v>65</v>
      </c>
      <c r="AZ70" s="78" t="str">
        <f>REPLACE(INDEX(GroupVertices[Group],MATCH(Vertices[[#This Row],[Vertex]],GroupVertices[Vertex],0)),1,1,"")</f>
        <v>1</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286</v>
      </c>
      <c r="B71" s="65"/>
      <c r="C71" s="65" t="s">
        <v>64</v>
      </c>
      <c r="D71" s="66">
        <v>165.6313389523121</v>
      </c>
      <c r="E71" s="68"/>
      <c r="F71" s="100" t="s">
        <v>1318</v>
      </c>
      <c r="G71" s="65"/>
      <c r="H71" s="69" t="s">
        <v>286</v>
      </c>
      <c r="I71" s="70"/>
      <c r="J71" s="70"/>
      <c r="K71" s="69" t="s">
        <v>1499</v>
      </c>
      <c r="L71" s="73">
        <v>1</v>
      </c>
      <c r="M71" s="74">
        <v>5442.68603515625</v>
      </c>
      <c r="N71" s="74">
        <v>6466.2880859375</v>
      </c>
      <c r="O71" s="75"/>
      <c r="P71" s="76"/>
      <c r="Q71" s="76"/>
      <c r="R71" s="86"/>
      <c r="S71" s="48">
        <v>1</v>
      </c>
      <c r="T71" s="48">
        <v>0</v>
      </c>
      <c r="U71" s="49">
        <v>0</v>
      </c>
      <c r="V71" s="49">
        <v>0.005435</v>
      </c>
      <c r="W71" s="49">
        <v>0.010055</v>
      </c>
      <c r="X71" s="49">
        <v>0.446464</v>
      </c>
      <c r="Y71" s="49">
        <v>0</v>
      </c>
      <c r="Z71" s="49">
        <v>0</v>
      </c>
      <c r="AA71" s="71">
        <v>71</v>
      </c>
      <c r="AB71" s="71"/>
      <c r="AC71" s="72"/>
      <c r="AD71" s="78" t="s">
        <v>917</v>
      </c>
      <c r="AE71" s="78">
        <v>124</v>
      </c>
      <c r="AF71" s="78">
        <v>4108</v>
      </c>
      <c r="AG71" s="78">
        <v>1095</v>
      </c>
      <c r="AH71" s="78">
        <v>7</v>
      </c>
      <c r="AI71" s="78"/>
      <c r="AJ71" s="78" t="s">
        <v>1006</v>
      </c>
      <c r="AK71" s="78" t="s">
        <v>820</v>
      </c>
      <c r="AL71" s="82" t="s">
        <v>1142</v>
      </c>
      <c r="AM71" s="78"/>
      <c r="AN71" s="80">
        <v>39882.545115740744</v>
      </c>
      <c r="AO71" s="82" t="s">
        <v>1226</v>
      </c>
      <c r="AP71" s="78" t="b">
        <v>0</v>
      </c>
      <c r="AQ71" s="78" t="b">
        <v>0</v>
      </c>
      <c r="AR71" s="78" t="b">
        <v>1</v>
      </c>
      <c r="AS71" s="78" t="s">
        <v>788</v>
      </c>
      <c r="AT71" s="78">
        <v>81</v>
      </c>
      <c r="AU71" s="82" t="s">
        <v>1253</v>
      </c>
      <c r="AV71" s="78" t="b">
        <v>0</v>
      </c>
      <c r="AW71" s="78" t="s">
        <v>1337</v>
      </c>
      <c r="AX71" s="82" t="s">
        <v>1406</v>
      </c>
      <c r="AY71" s="78" t="s">
        <v>65</v>
      </c>
      <c r="AZ71" s="78" t="str">
        <f>REPLACE(INDEX(GroupVertices[Group],MATCH(Vertices[[#This Row],[Vertex]],GroupVertices[Vertex],0)),1,1,"")</f>
        <v>1</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287</v>
      </c>
      <c r="B72" s="65"/>
      <c r="C72" s="65" t="s">
        <v>64</v>
      </c>
      <c r="D72" s="66">
        <v>163.50647777694257</v>
      </c>
      <c r="E72" s="68"/>
      <c r="F72" s="100" t="s">
        <v>1319</v>
      </c>
      <c r="G72" s="65"/>
      <c r="H72" s="69" t="s">
        <v>287</v>
      </c>
      <c r="I72" s="70"/>
      <c r="J72" s="70"/>
      <c r="K72" s="69" t="s">
        <v>1500</v>
      </c>
      <c r="L72" s="73">
        <v>1</v>
      </c>
      <c r="M72" s="74">
        <v>7432.65478515625</v>
      </c>
      <c r="N72" s="74">
        <v>1372.942626953125</v>
      </c>
      <c r="O72" s="75"/>
      <c r="P72" s="76"/>
      <c r="Q72" s="76"/>
      <c r="R72" s="86"/>
      <c r="S72" s="48">
        <v>2</v>
      </c>
      <c r="T72" s="48">
        <v>0</v>
      </c>
      <c r="U72" s="49">
        <v>0</v>
      </c>
      <c r="V72" s="49">
        <v>0.005525</v>
      </c>
      <c r="W72" s="49">
        <v>0.012113</v>
      </c>
      <c r="X72" s="49">
        <v>0.725921</v>
      </c>
      <c r="Y72" s="49">
        <v>1</v>
      </c>
      <c r="Z72" s="49">
        <v>0</v>
      </c>
      <c r="AA72" s="71">
        <v>72</v>
      </c>
      <c r="AB72" s="71"/>
      <c r="AC72" s="72"/>
      <c r="AD72" s="78" t="s">
        <v>918</v>
      </c>
      <c r="AE72" s="78">
        <v>60</v>
      </c>
      <c r="AF72" s="78">
        <v>1713</v>
      </c>
      <c r="AG72" s="78">
        <v>75</v>
      </c>
      <c r="AH72" s="78">
        <v>32</v>
      </c>
      <c r="AI72" s="78"/>
      <c r="AJ72" s="78" t="s">
        <v>1007</v>
      </c>
      <c r="AK72" s="78" t="s">
        <v>824</v>
      </c>
      <c r="AL72" s="78"/>
      <c r="AM72" s="78"/>
      <c r="AN72" s="80">
        <v>41438.4765162037</v>
      </c>
      <c r="AO72" s="82" t="s">
        <v>1227</v>
      </c>
      <c r="AP72" s="78" t="b">
        <v>1</v>
      </c>
      <c r="AQ72" s="78" t="b">
        <v>0</v>
      </c>
      <c r="AR72" s="78" t="b">
        <v>0</v>
      </c>
      <c r="AS72" s="78" t="s">
        <v>788</v>
      </c>
      <c r="AT72" s="78">
        <v>37</v>
      </c>
      <c r="AU72" s="82" t="s">
        <v>1253</v>
      </c>
      <c r="AV72" s="78" t="b">
        <v>1</v>
      </c>
      <c r="AW72" s="78" t="s">
        <v>1337</v>
      </c>
      <c r="AX72" s="82" t="s">
        <v>1407</v>
      </c>
      <c r="AY72" s="78" t="s">
        <v>65</v>
      </c>
      <c r="AZ72" s="78" t="str">
        <f>REPLACE(INDEX(GroupVertices[Group],MATCH(Vertices[[#This Row],[Vertex]],GroupVertices[Vertex],0)),1,1,"")</f>
        <v>4</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288</v>
      </c>
      <c r="B73" s="65"/>
      <c r="C73" s="65" t="s">
        <v>64</v>
      </c>
      <c r="D73" s="66">
        <v>165.190396988154</v>
      </c>
      <c r="E73" s="68"/>
      <c r="F73" s="100" t="s">
        <v>1320</v>
      </c>
      <c r="G73" s="65"/>
      <c r="H73" s="69" t="s">
        <v>288</v>
      </c>
      <c r="I73" s="70"/>
      <c r="J73" s="70"/>
      <c r="K73" s="69" t="s">
        <v>1501</v>
      </c>
      <c r="L73" s="73">
        <v>1</v>
      </c>
      <c r="M73" s="74">
        <v>4318.974609375</v>
      </c>
      <c r="N73" s="74">
        <v>1123.7415771484375</v>
      </c>
      <c r="O73" s="75"/>
      <c r="P73" s="76"/>
      <c r="Q73" s="76"/>
      <c r="R73" s="86"/>
      <c r="S73" s="48">
        <v>1</v>
      </c>
      <c r="T73" s="48">
        <v>0</v>
      </c>
      <c r="U73" s="49">
        <v>0</v>
      </c>
      <c r="V73" s="49">
        <v>0.005435</v>
      </c>
      <c r="W73" s="49">
        <v>0.010055</v>
      </c>
      <c r="X73" s="49">
        <v>0.446464</v>
      </c>
      <c r="Y73" s="49">
        <v>0</v>
      </c>
      <c r="Z73" s="49">
        <v>0</v>
      </c>
      <c r="AA73" s="71">
        <v>73</v>
      </c>
      <c r="AB73" s="71"/>
      <c r="AC73" s="72"/>
      <c r="AD73" s="78" t="s">
        <v>919</v>
      </c>
      <c r="AE73" s="78">
        <v>635</v>
      </c>
      <c r="AF73" s="78">
        <v>3611</v>
      </c>
      <c r="AG73" s="78">
        <v>1966</v>
      </c>
      <c r="AH73" s="78">
        <v>54</v>
      </c>
      <c r="AI73" s="78">
        <v>-14400</v>
      </c>
      <c r="AJ73" s="78" t="s">
        <v>1008</v>
      </c>
      <c r="AK73" s="78" t="s">
        <v>824</v>
      </c>
      <c r="AL73" s="82" t="s">
        <v>1143</v>
      </c>
      <c r="AM73" s="78" t="s">
        <v>1165</v>
      </c>
      <c r="AN73" s="80">
        <v>39931.578784722224</v>
      </c>
      <c r="AO73" s="82" t="s">
        <v>1228</v>
      </c>
      <c r="AP73" s="78" t="b">
        <v>0</v>
      </c>
      <c r="AQ73" s="78" t="b">
        <v>0</v>
      </c>
      <c r="AR73" s="78" t="b">
        <v>1</v>
      </c>
      <c r="AS73" s="78" t="s">
        <v>788</v>
      </c>
      <c r="AT73" s="78">
        <v>53</v>
      </c>
      <c r="AU73" s="82" t="s">
        <v>1269</v>
      </c>
      <c r="AV73" s="78" t="b">
        <v>0</v>
      </c>
      <c r="AW73" s="78" t="s">
        <v>1337</v>
      </c>
      <c r="AX73" s="82" t="s">
        <v>1408</v>
      </c>
      <c r="AY73" s="78" t="s">
        <v>65</v>
      </c>
      <c r="AZ73" s="78"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289</v>
      </c>
      <c r="B74" s="65"/>
      <c r="C74" s="65" t="s">
        <v>64</v>
      </c>
      <c r="D74" s="66">
        <v>169.7683859922904</v>
      </c>
      <c r="E74" s="68"/>
      <c r="F74" s="100" t="s">
        <v>1321</v>
      </c>
      <c r="G74" s="65"/>
      <c r="H74" s="69" t="s">
        <v>289</v>
      </c>
      <c r="I74" s="70"/>
      <c r="J74" s="70"/>
      <c r="K74" s="69" t="s">
        <v>1502</v>
      </c>
      <c r="L74" s="73">
        <v>1</v>
      </c>
      <c r="M74" s="74">
        <v>4002.6875</v>
      </c>
      <c r="N74" s="74">
        <v>9156.330078125</v>
      </c>
      <c r="O74" s="75"/>
      <c r="P74" s="76"/>
      <c r="Q74" s="76"/>
      <c r="R74" s="86"/>
      <c r="S74" s="48">
        <v>1</v>
      </c>
      <c r="T74" s="48">
        <v>0</v>
      </c>
      <c r="U74" s="49">
        <v>0</v>
      </c>
      <c r="V74" s="49">
        <v>0.005435</v>
      </c>
      <c r="W74" s="49">
        <v>0.010055</v>
      </c>
      <c r="X74" s="49">
        <v>0.446464</v>
      </c>
      <c r="Y74" s="49">
        <v>0</v>
      </c>
      <c r="Z74" s="49">
        <v>0</v>
      </c>
      <c r="AA74" s="71">
        <v>74</v>
      </c>
      <c r="AB74" s="71"/>
      <c r="AC74" s="72"/>
      <c r="AD74" s="78" t="s">
        <v>920</v>
      </c>
      <c r="AE74" s="78">
        <v>1899</v>
      </c>
      <c r="AF74" s="78">
        <v>8771</v>
      </c>
      <c r="AG74" s="78">
        <v>5616</v>
      </c>
      <c r="AH74" s="78">
        <v>4726</v>
      </c>
      <c r="AI74" s="78"/>
      <c r="AJ74" s="78" t="s">
        <v>1009</v>
      </c>
      <c r="AK74" s="78"/>
      <c r="AL74" s="82" t="s">
        <v>1144</v>
      </c>
      <c r="AM74" s="78"/>
      <c r="AN74" s="80">
        <v>41343.83002314815</v>
      </c>
      <c r="AO74" s="82" t="s">
        <v>1229</v>
      </c>
      <c r="AP74" s="78" t="b">
        <v>0</v>
      </c>
      <c r="AQ74" s="78" t="b">
        <v>0</v>
      </c>
      <c r="AR74" s="78" t="b">
        <v>1</v>
      </c>
      <c r="AS74" s="78" t="s">
        <v>788</v>
      </c>
      <c r="AT74" s="78">
        <v>229</v>
      </c>
      <c r="AU74" s="82" t="s">
        <v>1253</v>
      </c>
      <c r="AV74" s="78" t="b">
        <v>1</v>
      </c>
      <c r="AW74" s="78" t="s">
        <v>1337</v>
      </c>
      <c r="AX74" s="82" t="s">
        <v>1409</v>
      </c>
      <c r="AY74" s="78" t="s">
        <v>65</v>
      </c>
      <c r="AZ74" s="78"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236</v>
      </c>
      <c r="B75" s="65"/>
      <c r="C75" s="65" t="s">
        <v>64</v>
      </c>
      <c r="D75" s="66">
        <v>162.01774414342688</v>
      </c>
      <c r="E75" s="68"/>
      <c r="F75" s="100" t="s">
        <v>533</v>
      </c>
      <c r="G75" s="65"/>
      <c r="H75" s="69" t="s">
        <v>236</v>
      </c>
      <c r="I75" s="70"/>
      <c r="J75" s="70"/>
      <c r="K75" s="69" t="s">
        <v>1503</v>
      </c>
      <c r="L75" s="73">
        <v>1</v>
      </c>
      <c r="M75" s="74">
        <v>5782.3974609375</v>
      </c>
      <c r="N75" s="74">
        <v>4014.95556640625</v>
      </c>
      <c r="O75" s="75"/>
      <c r="P75" s="76"/>
      <c r="Q75" s="76"/>
      <c r="R75" s="86"/>
      <c r="S75" s="48">
        <v>1</v>
      </c>
      <c r="T75" s="48">
        <v>2</v>
      </c>
      <c r="U75" s="49">
        <v>0</v>
      </c>
      <c r="V75" s="49">
        <v>0.005464</v>
      </c>
      <c r="W75" s="49">
        <v>0.012151</v>
      </c>
      <c r="X75" s="49">
        <v>0.715363</v>
      </c>
      <c r="Y75" s="49">
        <v>0.5</v>
      </c>
      <c r="Z75" s="49">
        <v>0.5</v>
      </c>
      <c r="AA75" s="71">
        <v>75</v>
      </c>
      <c r="AB75" s="71"/>
      <c r="AC75" s="72"/>
      <c r="AD75" s="78" t="s">
        <v>921</v>
      </c>
      <c r="AE75" s="78">
        <v>84</v>
      </c>
      <c r="AF75" s="78">
        <v>35</v>
      </c>
      <c r="AG75" s="78">
        <v>101</v>
      </c>
      <c r="AH75" s="78">
        <v>90</v>
      </c>
      <c r="AI75" s="78"/>
      <c r="AJ75" s="78"/>
      <c r="AK75" s="78" t="s">
        <v>1071</v>
      </c>
      <c r="AL75" s="82" t="s">
        <v>1145</v>
      </c>
      <c r="AM75" s="78"/>
      <c r="AN75" s="80">
        <v>42626.79565972222</v>
      </c>
      <c r="AO75" s="82" t="s">
        <v>1230</v>
      </c>
      <c r="AP75" s="78" t="b">
        <v>1</v>
      </c>
      <c r="AQ75" s="78" t="b">
        <v>0</v>
      </c>
      <c r="AR75" s="78" t="b">
        <v>0</v>
      </c>
      <c r="AS75" s="78" t="s">
        <v>788</v>
      </c>
      <c r="AT75" s="78">
        <v>3</v>
      </c>
      <c r="AU75" s="78"/>
      <c r="AV75" s="78" t="b">
        <v>0</v>
      </c>
      <c r="AW75" s="78" t="s">
        <v>1337</v>
      </c>
      <c r="AX75" s="82" t="s">
        <v>1410</v>
      </c>
      <c r="AY75" s="78" t="s">
        <v>66</v>
      </c>
      <c r="AZ75" s="78" t="str">
        <f>REPLACE(INDEX(GroupVertices[Group],MATCH(Vertices[[#This Row],[Vertex]],GroupVertices[Vertex],0)),1,1,"")</f>
        <v>3</v>
      </c>
      <c r="BA75" s="48"/>
      <c r="BB75" s="48"/>
      <c r="BC75" s="48"/>
      <c r="BD75" s="48"/>
      <c r="BE75" s="48" t="s">
        <v>482</v>
      </c>
      <c r="BF75" s="48" t="s">
        <v>482</v>
      </c>
      <c r="BG75" s="120" t="s">
        <v>1791</v>
      </c>
      <c r="BH75" s="120" t="s">
        <v>1803</v>
      </c>
      <c r="BI75" s="120" t="s">
        <v>1826</v>
      </c>
      <c r="BJ75" s="120" t="s">
        <v>1826</v>
      </c>
      <c r="BK75" s="120">
        <v>4</v>
      </c>
      <c r="BL75" s="123">
        <v>5.633802816901408</v>
      </c>
      <c r="BM75" s="120">
        <v>0</v>
      </c>
      <c r="BN75" s="123">
        <v>0</v>
      </c>
      <c r="BO75" s="120">
        <v>0</v>
      </c>
      <c r="BP75" s="123">
        <v>0</v>
      </c>
      <c r="BQ75" s="120">
        <v>67</v>
      </c>
      <c r="BR75" s="123">
        <v>94.36619718309859</v>
      </c>
      <c r="BS75" s="120">
        <v>71</v>
      </c>
      <c r="BT75" s="2"/>
      <c r="BU75" s="3"/>
      <c r="BV75" s="3"/>
      <c r="BW75" s="3"/>
      <c r="BX75" s="3"/>
    </row>
    <row r="76" spans="1:76" ht="15">
      <c r="A76" s="64" t="s">
        <v>237</v>
      </c>
      <c r="B76" s="65"/>
      <c r="C76" s="65" t="s">
        <v>64</v>
      </c>
      <c r="D76" s="66">
        <v>173.76347988485364</v>
      </c>
      <c r="E76" s="68"/>
      <c r="F76" s="100" t="s">
        <v>534</v>
      </c>
      <c r="G76" s="65"/>
      <c r="H76" s="69" t="s">
        <v>237</v>
      </c>
      <c r="I76" s="70"/>
      <c r="J76" s="70"/>
      <c r="K76" s="69" t="s">
        <v>1504</v>
      </c>
      <c r="L76" s="73">
        <v>1</v>
      </c>
      <c r="M76" s="74">
        <v>1219.5758056640625</v>
      </c>
      <c r="N76" s="74">
        <v>3607.3955078125</v>
      </c>
      <c r="O76" s="75"/>
      <c r="P76" s="76"/>
      <c r="Q76" s="76"/>
      <c r="R76" s="86"/>
      <c r="S76" s="48">
        <v>2</v>
      </c>
      <c r="T76" s="48">
        <v>1</v>
      </c>
      <c r="U76" s="49">
        <v>0</v>
      </c>
      <c r="V76" s="49">
        <v>0.005435</v>
      </c>
      <c r="W76" s="49">
        <v>0.011228</v>
      </c>
      <c r="X76" s="49">
        <v>0.776458</v>
      </c>
      <c r="Y76" s="49">
        <v>0</v>
      </c>
      <c r="Z76" s="49">
        <v>0</v>
      </c>
      <c r="AA76" s="71">
        <v>76</v>
      </c>
      <c r="AB76" s="71"/>
      <c r="AC76" s="72"/>
      <c r="AD76" s="78" t="s">
        <v>922</v>
      </c>
      <c r="AE76" s="78">
        <v>2962</v>
      </c>
      <c r="AF76" s="78">
        <v>13274</v>
      </c>
      <c r="AG76" s="78">
        <v>28782</v>
      </c>
      <c r="AH76" s="78">
        <v>26314</v>
      </c>
      <c r="AI76" s="78"/>
      <c r="AJ76" s="78" t="s">
        <v>1010</v>
      </c>
      <c r="AK76" s="78" t="s">
        <v>1072</v>
      </c>
      <c r="AL76" s="82" t="s">
        <v>1146</v>
      </c>
      <c r="AM76" s="78"/>
      <c r="AN76" s="80">
        <v>39804.166400462964</v>
      </c>
      <c r="AO76" s="82" t="s">
        <v>1231</v>
      </c>
      <c r="AP76" s="78" t="b">
        <v>0</v>
      </c>
      <c r="AQ76" s="78" t="b">
        <v>0</v>
      </c>
      <c r="AR76" s="78" t="b">
        <v>1</v>
      </c>
      <c r="AS76" s="78" t="s">
        <v>788</v>
      </c>
      <c r="AT76" s="78">
        <v>774</v>
      </c>
      <c r="AU76" s="82" t="s">
        <v>1270</v>
      </c>
      <c r="AV76" s="78" t="b">
        <v>1</v>
      </c>
      <c r="AW76" s="78" t="s">
        <v>1337</v>
      </c>
      <c r="AX76" s="82" t="s">
        <v>1411</v>
      </c>
      <c r="AY76" s="78" t="s">
        <v>66</v>
      </c>
      <c r="AZ76" s="78" t="str">
        <f>REPLACE(INDEX(GroupVertices[Group],MATCH(Vertices[[#This Row],[Vertex]],GroupVertices[Vertex],0)),1,1,"")</f>
        <v>1</v>
      </c>
      <c r="BA76" s="48" t="s">
        <v>433</v>
      </c>
      <c r="BB76" s="48" t="s">
        <v>433</v>
      </c>
      <c r="BC76" s="48" t="s">
        <v>456</v>
      </c>
      <c r="BD76" s="48" t="s">
        <v>456</v>
      </c>
      <c r="BE76" s="48"/>
      <c r="BF76" s="48"/>
      <c r="BG76" s="120" t="s">
        <v>1792</v>
      </c>
      <c r="BH76" s="120" t="s">
        <v>1792</v>
      </c>
      <c r="BI76" s="120" t="s">
        <v>775</v>
      </c>
      <c r="BJ76" s="120" t="s">
        <v>775</v>
      </c>
      <c r="BK76" s="120">
        <v>0</v>
      </c>
      <c r="BL76" s="123">
        <v>0</v>
      </c>
      <c r="BM76" s="120">
        <v>0</v>
      </c>
      <c r="BN76" s="123">
        <v>0</v>
      </c>
      <c r="BO76" s="120">
        <v>0</v>
      </c>
      <c r="BP76" s="123">
        <v>0</v>
      </c>
      <c r="BQ76" s="120">
        <v>1</v>
      </c>
      <c r="BR76" s="123">
        <v>100</v>
      </c>
      <c r="BS76" s="120">
        <v>1</v>
      </c>
      <c r="BT76" s="2"/>
      <c r="BU76" s="3"/>
      <c r="BV76" s="3"/>
      <c r="BW76" s="3"/>
      <c r="BX76" s="3"/>
    </row>
    <row r="77" spans="1:76" ht="15">
      <c r="A77" s="64" t="s">
        <v>290</v>
      </c>
      <c r="B77" s="65"/>
      <c r="C77" s="65" t="s">
        <v>64</v>
      </c>
      <c r="D77" s="66">
        <v>265.2806740233575</v>
      </c>
      <c r="E77" s="68"/>
      <c r="F77" s="100" t="s">
        <v>1322</v>
      </c>
      <c r="G77" s="65"/>
      <c r="H77" s="69" t="s">
        <v>290</v>
      </c>
      <c r="I77" s="70"/>
      <c r="J77" s="70"/>
      <c r="K77" s="69" t="s">
        <v>1505</v>
      </c>
      <c r="L77" s="73">
        <v>1</v>
      </c>
      <c r="M77" s="74">
        <v>4696.86669921875</v>
      </c>
      <c r="N77" s="74">
        <v>1742.818115234375</v>
      </c>
      <c r="O77" s="75"/>
      <c r="P77" s="76"/>
      <c r="Q77" s="76"/>
      <c r="R77" s="86"/>
      <c r="S77" s="48">
        <v>1</v>
      </c>
      <c r="T77" s="48">
        <v>0</v>
      </c>
      <c r="U77" s="49">
        <v>0</v>
      </c>
      <c r="V77" s="49">
        <v>0.005435</v>
      </c>
      <c r="W77" s="49">
        <v>0.010055</v>
      </c>
      <c r="X77" s="49">
        <v>0.446464</v>
      </c>
      <c r="Y77" s="49">
        <v>0</v>
      </c>
      <c r="Z77" s="49">
        <v>0</v>
      </c>
      <c r="AA77" s="71">
        <v>77</v>
      </c>
      <c r="AB77" s="71"/>
      <c r="AC77" s="72"/>
      <c r="AD77" s="78" t="s">
        <v>923</v>
      </c>
      <c r="AE77" s="78">
        <v>58653</v>
      </c>
      <c r="AF77" s="78">
        <v>116426</v>
      </c>
      <c r="AG77" s="78">
        <v>69483</v>
      </c>
      <c r="AH77" s="78">
        <v>25937</v>
      </c>
      <c r="AI77" s="78"/>
      <c r="AJ77" s="78" t="s">
        <v>1011</v>
      </c>
      <c r="AK77" s="78" t="s">
        <v>1073</v>
      </c>
      <c r="AL77" s="82" t="s">
        <v>1147</v>
      </c>
      <c r="AM77" s="78"/>
      <c r="AN77" s="80">
        <v>39855.13232638889</v>
      </c>
      <c r="AO77" s="82" t="s">
        <v>1232</v>
      </c>
      <c r="AP77" s="78" t="b">
        <v>0</v>
      </c>
      <c r="AQ77" s="78" t="b">
        <v>0</v>
      </c>
      <c r="AR77" s="78" t="b">
        <v>1</v>
      </c>
      <c r="AS77" s="78" t="s">
        <v>788</v>
      </c>
      <c r="AT77" s="78">
        <v>3959</v>
      </c>
      <c r="AU77" s="82" t="s">
        <v>1253</v>
      </c>
      <c r="AV77" s="78" t="b">
        <v>1</v>
      </c>
      <c r="AW77" s="78" t="s">
        <v>1337</v>
      </c>
      <c r="AX77" s="82" t="s">
        <v>1412</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291</v>
      </c>
      <c r="B78" s="65"/>
      <c r="C78" s="65" t="s">
        <v>64</v>
      </c>
      <c r="D78" s="66">
        <v>178.80991427545982</v>
      </c>
      <c r="E78" s="68"/>
      <c r="F78" s="100" t="s">
        <v>1323</v>
      </c>
      <c r="G78" s="65"/>
      <c r="H78" s="69" t="s">
        <v>291</v>
      </c>
      <c r="I78" s="70"/>
      <c r="J78" s="70"/>
      <c r="K78" s="69" t="s">
        <v>1506</v>
      </c>
      <c r="L78" s="73">
        <v>1</v>
      </c>
      <c r="M78" s="74">
        <v>3257.116943359375</v>
      </c>
      <c r="N78" s="74">
        <v>352.9058837890625</v>
      </c>
      <c r="O78" s="75"/>
      <c r="P78" s="76"/>
      <c r="Q78" s="76"/>
      <c r="R78" s="86"/>
      <c r="S78" s="48">
        <v>1</v>
      </c>
      <c r="T78" s="48">
        <v>0</v>
      </c>
      <c r="U78" s="49">
        <v>0</v>
      </c>
      <c r="V78" s="49">
        <v>0.005435</v>
      </c>
      <c r="W78" s="49">
        <v>0.010055</v>
      </c>
      <c r="X78" s="49">
        <v>0.446464</v>
      </c>
      <c r="Y78" s="49">
        <v>0</v>
      </c>
      <c r="Z78" s="49">
        <v>0</v>
      </c>
      <c r="AA78" s="71">
        <v>78</v>
      </c>
      <c r="AB78" s="71"/>
      <c r="AC78" s="72"/>
      <c r="AD78" s="78" t="s">
        <v>924</v>
      </c>
      <c r="AE78" s="78">
        <v>6265</v>
      </c>
      <c r="AF78" s="78">
        <v>18962</v>
      </c>
      <c r="AG78" s="78">
        <v>33183</v>
      </c>
      <c r="AH78" s="78">
        <v>24863</v>
      </c>
      <c r="AI78" s="78"/>
      <c r="AJ78" s="78" t="s">
        <v>1012</v>
      </c>
      <c r="AK78" s="78" t="s">
        <v>1071</v>
      </c>
      <c r="AL78" s="82" t="s">
        <v>1148</v>
      </c>
      <c r="AM78" s="78"/>
      <c r="AN78" s="80">
        <v>41250.105671296296</v>
      </c>
      <c r="AO78" s="82" t="s">
        <v>1233</v>
      </c>
      <c r="AP78" s="78" t="b">
        <v>0</v>
      </c>
      <c r="AQ78" s="78" t="b">
        <v>0</v>
      </c>
      <c r="AR78" s="78" t="b">
        <v>1</v>
      </c>
      <c r="AS78" s="78" t="s">
        <v>788</v>
      </c>
      <c r="AT78" s="78">
        <v>2084</v>
      </c>
      <c r="AU78" s="82" t="s">
        <v>1253</v>
      </c>
      <c r="AV78" s="78" t="b">
        <v>1</v>
      </c>
      <c r="AW78" s="78" t="s">
        <v>1337</v>
      </c>
      <c r="AX78" s="82" t="s">
        <v>1413</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292</v>
      </c>
      <c r="B79" s="65"/>
      <c r="C79" s="65" t="s">
        <v>64</v>
      </c>
      <c r="D79" s="66">
        <v>168.7205943229328</v>
      </c>
      <c r="E79" s="68"/>
      <c r="F79" s="100" t="s">
        <v>1324</v>
      </c>
      <c r="G79" s="65"/>
      <c r="H79" s="69" t="s">
        <v>292</v>
      </c>
      <c r="I79" s="70"/>
      <c r="J79" s="70"/>
      <c r="K79" s="69" t="s">
        <v>1507</v>
      </c>
      <c r="L79" s="73">
        <v>1</v>
      </c>
      <c r="M79" s="74">
        <v>3406.352294921875</v>
      </c>
      <c r="N79" s="74">
        <v>8029.60693359375</v>
      </c>
      <c r="O79" s="75"/>
      <c r="P79" s="76"/>
      <c r="Q79" s="76"/>
      <c r="R79" s="86"/>
      <c r="S79" s="48">
        <v>1</v>
      </c>
      <c r="T79" s="48">
        <v>0</v>
      </c>
      <c r="U79" s="49">
        <v>0</v>
      </c>
      <c r="V79" s="49">
        <v>0.005435</v>
      </c>
      <c r="W79" s="49">
        <v>0.010055</v>
      </c>
      <c r="X79" s="49">
        <v>0.446464</v>
      </c>
      <c r="Y79" s="49">
        <v>0</v>
      </c>
      <c r="Z79" s="49">
        <v>0</v>
      </c>
      <c r="AA79" s="71">
        <v>79</v>
      </c>
      <c r="AB79" s="71"/>
      <c r="AC79" s="72"/>
      <c r="AD79" s="78" t="s">
        <v>925</v>
      </c>
      <c r="AE79" s="78">
        <v>1630</v>
      </c>
      <c r="AF79" s="78">
        <v>7590</v>
      </c>
      <c r="AG79" s="78">
        <v>7221</v>
      </c>
      <c r="AH79" s="78">
        <v>3468</v>
      </c>
      <c r="AI79" s="78"/>
      <c r="AJ79" s="78" t="s">
        <v>1013</v>
      </c>
      <c r="AK79" s="78" t="s">
        <v>1074</v>
      </c>
      <c r="AL79" s="82" t="s">
        <v>1149</v>
      </c>
      <c r="AM79" s="78"/>
      <c r="AN79" s="80">
        <v>39857.80425925926</v>
      </c>
      <c r="AO79" s="82" t="s">
        <v>1234</v>
      </c>
      <c r="AP79" s="78" t="b">
        <v>0</v>
      </c>
      <c r="AQ79" s="78" t="b">
        <v>0</v>
      </c>
      <c r="AR79" s="78" t="b">
        <v>1</v>
      </c>
      <c r="AS79" s="78" t="s">
        <v>788</v>
      </c>
      <c r="AT79" s="78">
        <v>214</v>
      </c>
      <c r="AU79" s="82" t="s">
        <v>1253</v>
      </c>
      <c r="AV79" s="78" t="b">
        <v>1</v>
      </c>
      <c r="AW79" s="78" t="s">
        <v>1337</v>
      </c>
      <c r="AX79" s="82" t="s">
        <v>1414</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293</v>
      </c>
      <c r="B80" s="65"/>
      <c r="C80" s="65" t="s">
        <v>64</v>
      </c>
      <c r="D80" s="66">
        <v>173.23292999638977</v>
      </c>
      <c r="E80" s="68"/>
      <c r="F80" s="100" t="s">
        <v>1325</v>
      </c>
      <c r="G80" s="65"/>
      <c r="H80" s="69" t="s">
        <v>293</v>
      </c>
      <c r="I80" s="70"/>
      <c r="J80" s="70"/>
      <c r="K80" s="69" t="s">
        <v>1508</v>
      </c>
      <c r="L80" s="73">
        <v>1</v>
      </c>
      <c r="M80" s="74">
        <v>1795.00634765625</v>
      </c>
      <c r="N80" s="74">
        <v>7748.37646484375</v>
      </c>
      <c r="O80" s="75"/>
      <c r="P80" s="76"/>
      <c r="Q80" s="76"/>
      <c r="R80" s="86"/>
      <c r="S80" s="48">
        <v>1</v>
      </c>
      <c r="T80" s="48">
        <v>0</v>
      </c>
      <c r="U80" s="49">
        <v>0</v>
      </c>
      <c r="V80" s="49">
        <v>0.005435</v>
      </c>
      <c r="W80" s="49">
        <v>0.010055</v>
      </c>
      <c r="X80" s="49">
        <v>0.446464</v>
      </c>
      <c r="Y80" s="49">
        <v>0</v>
      </c>
      <c r="Z80" s="49">
        <v>0</v>
      </c>
      <c r="AA80" s="71">
        <v>80</v>
      </c>
      <c r="AB80" s="71"/>
      <c r="AC80" s="72"/>
      <c r="AD80" s="78" t="s">
        <v>926</v>
      </c>
      <c r="AE80" s="78">
        <v>1701</v>
      </c>
      <c r="AF80" s="78">
        <v>12676</v>
      </c>
      <c r="AG80" s="78">
        <v>12008</v>
      </c>
      <c r="AH80" s="78">
        <v>8494</v>
      </c>
      <c r="AI80" s="78"/>
      <c r="AJ80" s="78" t="s">
        <v>1014</v>
      </c>
      <c r="AK80" s="78"/>
      <c r="AL80" s="82" t="s">
        <v>1150</v>
      </c>
      <c r="AM80" s="78"/>
      <c r="AN80" s="80">
        <v>41343.80363425926</v>
      </c>
      <c r="AO80" s="82" t="s">
        <v>1235</v>
      </c>
      <c r="AP80" s="78" t="b">
        <v>0</v>
      </c>
      <c r="AQ80" s="78" t="b">
        <v>0</v>
      </c>
      <c r="AR80" s="78" t="b">
        <v>1</v>
      </c>
      <c r="AS80" s="78" t="s">
        <v>788</v>
      </c>
      <c r="AT80" s="78">
        <v>358</v>
      </c>
      <c r="AU80" s="82" t="s">
        <v>1254</v>
      </c>
      <c r="AV80" s="78" t="b">
        <v>1</v>
      </c>
      <c r="AW80" s="78" t="s">
        <v>1337</v>
      </c>
      <c r="AX80" s="82" t="s">
        <v>1415</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294</v>
      </c>
      <c r="B81" s="65"/>
      <c r="C81" s="65" t="s">
        <v>64</v>
      </c>
      <c r="D81" s="66">
        <v>210.19398075459193</v>
      </c>
      <c r="E81" s="68"/>
      <c r="F81" s="100" t="s">
        <v>1326</v>
      </c>
      <c r="G81" s="65"/>
      <c r="H81" s="69" t="s">
        <v>294</v>
      </c>
      <c r="I81" s="70"/>
      <c r="J81" s="70"/>
      <c r="K81" s="69" t="s">
        <v>1509</v>
      </c>
      <c r="L81" s="73">
        <v>1</v>
      </c>
      <c r="M81" s="74">
        <v>5497.923828125</v>
      </c>
      <c r="N81" s="74">
        <v>5584.3876953125</v>
      </c>
      <c r="O81" s="75"/>
      <c r="P81" s="76"/>
      <c r="Q81" s="76"/>
      <c r="R81" s="86"/>
      <c r="S81" s="48">
        <v>1</v>
      </c>
      <c r="T81" s="48">
        <v>0</v>
      </c>
      <c r="U81" s="49">
        <v>0</v>
      </c>
      <c r="V81" s="49">
        <v>0.005435</v>
      </c>
      <c r="W81" s="49">
        <v>0.010055</v>
      </c>
      <c r="X81" s="49">
        <v>0.446464</v>
      </c>
      <c r="Y81" s="49">
        <v>0</v>
      </c>
      <c r="Z81" s="49">
        <v>0</v>
      </c>
      <c r="AA81" s="71">
        <v>81</v>
      </c>
      <c r="AB81" s="71"/>
      <c r="AC81" s="72"/>
      <c r="AD81" s="78" t="s">
        <v>927</v>
      </c>
      <c r="AE81" s="78">
        <v>3194</v>
      </c>
      <c r="AF81" s="78">
        <v>54336</v>
      </c>
      <c r="AG81" s="78">
        <v>15419</v>
      </c>
      <c r="AH81" s="78">
        <v>8424</v>
      </c>
      <c r="AI81" s="78"/>
      <c r="AJ81" s="78" t="s">
        <v>1015</v>
      </c>
      <c r="AK81" s="78" t="s">
        <v>1074</v>
      </c>
      <c r="AL81" s="82" t="s">
        <v>1151</v>
      </c>
      <c r="AM81" s="78"/>
      <c r="AN81" s="80">
        <v>40032.750810185185</v>
      </c>
      <c r="AO81" s="82" t="s">
        <v>1236</v>
      </c>
      <c r="AP81" s="78" t="b">
        <v>0</v>
      </c>
      <c r="AQ81" s="78" t="b">
        <v>0</v>
      </c>
      <c r="AR81" s="78" t="b">
        <v>1</v>
      </c>
      <c r="AS81" s="78" t="s">
        <v>788</v>
      </c>
      <c r="AT81" s="78">
        <v>1632</v>
      </c>
      <c r="AU81" s="82" t="s">
        <v>1253</v>
      </c>
      <c r="AV81" s="78" t="b">
        <v>1</v>
      </c>
      <c r="AW81" s="78" t="s">
        <v>1337</v>
      </c>
      <c r="AX81" s="82" t="s">
        <v>1416</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295</v>
      </c>
      <c r="B82" s="65"/>
      <c r="C82" s="65" t="s">
        <v>64</v>
      </c>
      <c r="D82" s="66">
        <v>455.48813228068354</v>
      </c>
      <c r="E82" s="68"/>
      <c r="F82" s="100" t="s">
        <v>1327</v>
      </c>
      <c r="G82" s="65"/>
      <c r="H82" s="69" t="s">
        <v>295</v>
      </c>
      <c r="I82" s="70"/>
      <c r="J82" s="70"/>
      <c r="K82" s="69" t="s">
        <v>1510</v>
      </c>
      <c r="L82" s="73">
        <v>1</v>
      </c>
      <c r="M82" s="74">
        <v>4181.240234375</v>
      </c>
      <c r="N82" s="74">
        <v>2993.459228515625</v>
      </c>
      <c r="O82" s="75"/>
      <c r="P82" s="76"/>
      <c r="Q82" s="76"/>
      <c r="R82" s="86"/>
      <c r="S82" s="48">
        <v>1</v>
      </c>
      <c r="T82" s="48">
        <v>0</v>
      </c>
      <c r="U82" s="49">
        <v>0</v>
      </c>
      <c r="V82" s="49">
        <v>0.005435</v>
      </c>
      <c r="W82" s="49">
        <v>0.010055</v>
      </c>
      <c r="X82" s="49">
        <v>0.446464</v>
      </c>
      <c r="Y82" s="49">
        <v>0</v>
      </c>
      <c r="Z82" s="49">
        <v>0</v>
      </c>
      <c r="AA82" s="71">
        <v>82</v>
      </c>
      <c r="AB82" s="71"/>
      <c r="AC82" s="72"/>
      <c r="AD82" s="78" t="s">
        <v>928</v>
      </c>
      <c r="AE82" s="78">
        <v>320</v>
      </c>
      <c r="AF82" s="78">
        <v>330815</v>
      </c>
      <c r="AG82" s="78">
        <v>365266</v>
      </c>
      <c r="AH82" s="78">
        <v>35</v>
      </c>
      <c r="AI82" s="78"/>
      <c r="AJ82" s="78" t="s">
        <v>1016</v>
      </c>
      <c r="AK82" s="78" t="s">
        <v>1075</v>
      </c>
      <c r="AL82" s="82" t="s">
        <v>1152</v>
      </c>
      <c r="AM82" s="78"/>
      <c r="AN82" s="80">
        <v>40604.56353009259</v>
      </c>
      <c r="AO82" s="82" t="s">
        <v>1237</v>
      </c>
      <c r="AP82" s="78" t="b">
        <v>0</v>
      </c>
      <c r="AQ82" s="78" t="b">
        <v>0</v>
      </c>
      <c r="AR82" s="78" t="b">
        <v>1</v>
      </c>
      <c r="AS82" s="78" t="s">
        <v>788</v>
      </c>
      <c r="AT82" s="78">
        <v>11028</v>
      </c>
      <c r="AU82" s="82" t="s">
        <v>1253</v>
      </c>
      <c r="AV82" s="78" t="b">
        <v>1</v>
      </c>
      <c r="AW82" s="78" t="s">
        <v>1337</v>
      </c>
      <c r="AX82" s="82" t="s">
        <v>1417</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296</v>
      </c>
      <c r="B83" s="65"/>
      <c r="C83" s="65" t="s">
        <v>64</v>
      </c>
      <c r="D83" s="66">
        <v>163.840067673368</v>
      </c>
      <c r="E83" s="68"/>
      <c r="F83" s="100" t="s">
        <v>1328</v>
      </c>
      <c r="G83" s="65"/>
      <c r="H83" s="69" t="s">
        <v>296</v>
      </c>
      <c r="I83" s="70"/>
      <c r="J83" s="70"/>
      <c r="K83" s="69" t="s">
        <v>1511</v>
      </c>
      <c r="L83" s="73">
        <v>1</v>
      </c>
      <c r="M83" s="74">
        <v>1278.4425048828125</v>
      </c>
      <c r="N83" s="74">
        <v>1246.119873046875</v>
      </c>
      <c r="O83" s="75"/>
      <c r="P83" s="76"/>
      <c r="Q83" s="76"/>
      <c r="R83" s="86"/>
      <c r="S83" s="48">
        <v>1</v>
      </c>
      <c r="T83" s="48">
        <v>0</v>
      </c>
      <c r="U83" s="49">
        <v>0</v>
      </c>
      <c r="V83" s="49">
        <v>0.005435</v>
      </c>
      <c r="W83" s="49">
        <v>0.010055</v>
      </c>
      <c r="X83" s="49">
        <v>0.446464</v>
      </c>
      <c r="Y83" s="49">
        <v>0</v>
      </c>
      <c r="Z83" s="49">
        <v>0</v>
      </c>
      <c r="AA83" s="71">
        <v>83</v>
      </c>
      <c r="AB83" s="71"/>
      <c r="AC83" s="72"/>
      <c r="AD83" s="78" t="s">
        <v>929</v>
      </c>
      <c r="AE83" s="78">
        <v>1487</v>
      </c>
      <c r="AF83" s="78">
        <v>2089</v>
      </c>
      <c r="AG83" s="78">
        <v>2442</v>
      </c>
      <c r="AH83" s="78">
        <v>403</v>
      </c>
      <c r="AI83" s="78"/>
      <c r="AJ83" s="78" t="s">
        <v>1017</v>
      </c>
      <c r="AK83" s="78" t="s">
        <v>1076</v>
      </c>
      <c r="AL83" s="82" t="s">
        <v>1153</v>
      </c>
      <c r="AM83" s="78"/>
      <c r="AN83" s="80">
        <v>40115.573379629626</v>
      </c>
      <c r="AO83" s="82" t="s">
        <v>1238</v>
      </c>
      <c r="AP83" s="78" t="b">
        <v>0</v>
      </c>
      <c r="AQ83" s="78" t="b">
        <v>0</v>
      </c>
      <c r="AR83" s="78" t="b">
        <v>0</v>
      </c>
      <c r="AS83" s="78" t="s">
        <v>788</v>
      </c>
      <c r="AT83" s="78">
        <v>91</v>
      </c>
      <c r="AU83" s="82" t="s">
        <v>1253</v>
      </c>
      <c r="AV83" s="78" t="b">
        <v>0</v>
      </c>
      <c r="AW83" s="78" t="s">
        <v>1337</v>
      </c>
      <c r="AX83" s="82" t="s">
        <v>1418</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297</v>
      </c>
      <c r="B84" s="65"/>
      <c r="C84" s="65" t="s">
        <v>64</v>
      </c>
      <c r="D84" s="66">
        <v>173.2497869326453</v>
      </c>
      <c r="E84" s="68"/>
      <c r="F84" s="100" t="s">
        <v>1329</v>
      </c>
      <c r="G84" s="65"/>
      <c r="H84" s="69" t="s">
        <v>297</v>
      </c>
      <c r="I84" s="70"/>
      <c r="J84" s="70"/>
      <c r="K84" s="69" t="s">
        <v>1512</v>
      </c>
      <c r="L84" s="73">
        <v>1</v>
      </c>
      <c r="M84" s="74">
        <v>4491.15673828125</v>
      </c>
      <c r="N84" s="74">
        <v>8773.697265625</v>
      </c>
      <c r="O84" s="75"/>
      <c r="P84" s="76"/>
      <c r="Q84" s="76"/>
      <c r="R84" s="86"/>
      <c r="S84" s="48">
        <v>1</v>
      </c>
      <c r="T84" s="48">
        <v>0</v>
      </c>
      <c r="U84" s="49">
        <v>0</v>
      </c>
      <c r="V84" s="49">
        <v>0.005435</v>
      </c>
      <c r="W84" s="49">
        <v>0.010055</v>
      </c>
      <c r="X84" s="49">
        <v>0.446464</v>
      </c>
      <c r="Y84" s="49">
        <v>0</v>
      </c>
      <c r="Z84" s="49">
        <v>0</v>
      </c>
      <c r="AA84" s="71">
        <v>84</v>
      </c>
      <c r="AB84" s="71"/>
      <c r="AC84" s="72"/>
      <c r="AD84" s="78" t="s">
        <v>930</v>
      </c>
      <c r="AE84" s="78">
        <v>7117</v>
      </c>
      <c r="AF84" s="78">
        <v>12695</v>
      </c>
      <c r="AG84" s="78">
        <v>8378</v>
      </c>
      <c r="AH84" s="78">
        <v>1071</v>
      </c>
      <c r="AI84" s="78"/>
      <c r="AJ84" s="78" t="s">
        <v>1018</v>
      </c>
      <c r="AK84" s="78" t="s">
        <v>1077</v>
      </c>
      <c r="AL84" s="82" t="s">
        <v>1154</v>
      </c>
      <c r="AM84" s="78"/>
      <c r="AN84" s="80">
        <v>41628.41609953704</v>
      </c>
      <c r="AO84" s="82" t="s">
        <v>1239</v>
      </c>
      <c r="AP84" s="78" t="b">
        <v>0</v>
      </c>
      <c r="AQ84" s="78" t="b">
        <v>0</v>
      </c>
      <c r="AR84" s="78" t="b">
        <v>1</v>
      </c>
      <c r="AS84" s="78" t="s">
        <v>788</v>
      </c>
      <c r="AT84" s="78">
        <v>107</v>
      </c>
      <c r="AU84" s="82" t="s">
        <v>1253</v>
      </c>
      <c r="AV84" s="78" t="b">
        <v>1</v>
      </c>
      <c r="AW84" s="78" t="s">
        <v>1337</v>
      </c>
      <c r="AX84" s="82" t="s">
        <v>1419</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238</v>
      </c>
      <c r="B85" s="65"/>
      <c r="C85" s="65" t="s">
        <v>64</v>
      </c>
      <c r="D85" s="66">
        <v>163.10279851398093</v>
      </c>
      <c r="E85" s="68"/>
      <c r="F85" s="100" t="s">
        <v>535</v>
      </c>
      <c r="G85" s="65"/>
      <c r="H85" s="69" t="s">
        <v>238</v>
      </c>
      <c r="I85" s="70"/>
      <c r="J85" s="70"/>
      <c r="K85" s="69" t="s">
        <v>1513</v>
      </c>
      <c r="L85" s="73">
        <v>1</v>
      </c>
      <c r="M85" s="74">
        <v>2007.33837890625</v>
      </c>
      <c r="N85" s="74">
        <v>5601.666015625</v>
      </c>
      <c r="O85" s="75"/>
      <c r="P85" s="76"/>
      <c r="Q85" s="76"/>
      <c r="R85" s="86"/>
      <c r="S85" s="48">
        <v>2</v>
      </c>
      <c r="T85" s="48">
        <v>1</v>
      </c>
      <c r="U85" s="49">
        <v>0</v>
      </c>
      <c r="V85" s="49">
        <v>0.005435</v>
      </c>
      <c r="W85" s="49">
        <v>0.011228</v>
      </c>
      <c r="X85" s="49">
        <v>0.776458</v>
      </c>
      <c r="Y85" s="49">
        <v>0</v>
      </c>
      <c r="Z85" s="49">
        <v>0</v>
      </c>
      <c r="AA85" s="71">
        <v>85</v>
      </c>
      <c r="AB85" s="71"/>
      <c r="AC85" s="72"/>
      <c r="AD85" s="78" t="s">
        <v>931</v>
      </c>
      <c r="AE85" s="78">
        <v>944</v>
      </c>
      <c r="AF85" s="78">
        <v>1258</v>
      </c>
      <c r="AG85" s="78">
        <v>3925</v>
      </c>
      <c r="AH85" s="78">
        <v>844</v>
      </c>
      <c r="AI85" s="78"/>
      <c r="AJ85" s="78" t="s">
        <v>1019</v>
      </c>
      <c r="AK85" s="78" t="s">
        <v>1036</v>
      </c>
      <c r="AL85" s="82" t="s">
        <v>1155</v>
      </c>
      <c r="AM85" s="78"/>
      <c r="AN85" s="80">
        <v>42166.90965277778</v>
      </c>
      <c r="AO85" s="82" t="s">
        <v>1240</v>
      </c>
      <c r="AP85" s="78" t="b">
        <v>1</v>
      </c>
      <c r="AQ85" s="78" t="b">
        <v>0</v>
      </c>
      <c r="AR85" s="78" t="b">
        <v>1</v>
      </c>
      <c r="AS85" s="78" t="s">
        <v>788</v>
      </c>
      <c r="AT85" s="78">
        <v>201</v>
      </c>
      <c r="AU85" s="82" t="s">
        <v>1253</v>
      </c>
      <c r="AV85" s="78" t="b">
        <v>0</v>
      </c>
      <c r="AW85" s="78" t="s">
        <v>1337</v>
      </c>
      <c r="AX85" s="82" t="s">
        <v>1420</v>
      </c>
      <c r="AY85" s="78" t="s">
        <v>66</v>
      </c>
      <c r="AZ85" s="78" t="str">
        <f>REPLACE(INDEX(GroupVertices[Group],MATCH(Vertices[[#This Row],[Vertex]],GroupVertices[Vertex],0)),1,1,"")</f>
        <v>1</v>
      </c>
      <c r="BA85" s="48" t="s">
        <v>435</v>
      </c>
      <c r="BB85" s="48" t="s">
        <v>435</v>
      </c>
      <c r="BC85" s="48" t="s">
        <v>456</v>
      </c>
      <c r="BD85" s="48" t="s">
        <v>456</v>
      </c>
      <c r="BE85" s="48" t="s">
        <v>485</v>
      </c>
      <c r="BF85" s="48" t="s">
        <v>1768</v>
      </c>
      <c r="BG85" s="120" t="s">
        <v>1793</v>
      </c>
      <c r="BH85" s="120" t="s">
        <v>1804</v>
      </c>
      <c r="BI85" s="120" t="s">
        <v>1827</v>
      </c>
      <c r="BJ85" s="120" t="s">
        <v>1827</v>
      </c>
      <c r="BK85" s="120">
        <v>7</v>
      </c>
      <c r="BL85" s="123">
        <v>10.606060606060606</v>
      </c>
      <c r="BM85" s="120">
        <v>0</v>
      </c>
      <c r="BN85" s="123">
        <v>0</v>
      </c>
      <c r="BO85" s="120">
        <v>0</v>
      </c>
      <c r="BP85" s="123">
        <v>0</v>
      </c>
      <c r="BQ85" s="120">
        <v>59</v>
      </c>
      <c r="BR85" s="123">
        <v>89.39393939393939</v>
      </c>
      <c r="BS85" s="120">
        <v>66</v>
      </c>
      <c r="BT85" s="2"/>
      <c r="BU85" s="3"/>
      <c r="BV85" s="3"/>
      <c r="BW85" s="3"/>
      <c r="BX85" s="3"/>
    </row>
    <row r="86" spans="1:76" ht="15">
      <c r="A86" s="64" t="s">
        <v>298</v>
      </c>
      <c r="B86" s="65"/>
      <c r="C86" s="65" t="s">
        <v>64</v>
      </c>
      <c r="D86" s="66">
        <v>168.97610998827997</v>
      </c>
      <c r="E86" s="68"/>
      <c r="F86" s="100" t="s">
        <v>1330</v>
      </c>
      <c r="G86" s="65"/>
      <c r="H86" s="69" t="s">
        <v>298</v>
      </c>
      <c r="I86" s="70"/>
      <c r="J86" s="70"/>
      <c r="K86" s="69" t="s">
        <v>1514</v>
      </c>
      <c r="L86" s="73">
        <v>1</v>
      </c>
      <c r="M86" s="74">
        <v>2860.873046875</v>
      </c>
      <c r="N86" s="74">
        <v>933.3294677734375</v>
      </c>
      <c r="O86" s="75"/>
      <c r="P86" s="76"/>
      <c r="Q86" s="76"/>
      <c r="R86" s="86"/>
      <c r="S86" s="48">
        <v>1</v>
      </c>
      <c r="T86" s="48">
        <v>0</v>
      </c>
      <c r="U86" s="49">
        <v>0</v>
      </c>
      <c r="V86" s="49">
        <v>0.005435</v>
      </c>
      <c r="W86" s="49">
        <v>0.010055</v>
      </c>
      <c r="X86" s="49">
        <v>0.446464</v>
      </c>
      <c r="Y86" s="49">
        <v>0</v>
      </c>
      <c r="Z86" s="49">
        <v>0</v>
      </c>
      <c r="AA86" s="71">
        <v>86</v>
      </c>
      <c r="AB86" s="71"/>
      <c r="AC86" s="72"/>
      <c r="AD86" s="78" t="s">
        <v>932</v>
      </c>
      <c r="AE86" s="78">
        <v>3387</v>
      </c>
      <c r="AF86" s="78">
        <v>7878</v>
      </c>
      <c r="AG86" s="78">
        <v>6194</v>
      </c>
      <c r="AH86" s="78">
        <v>673</v>
      </c>
      <c r="AI86" s="78"/>
      <c r="AJ86" s="78" t="s">
        <v>1020</v>
      </c>
      <c r="AK86" s="78" t="s">
        <v>1078</v>
      </c>
      <c r="AL86" s="82" t="s">
        <v>1156</v>
      </c>
      <c r="AM86" s="78"/>
      <c r="AN86" s="80">
        <v>39765.70346064815</v>
      </c>
      <c r="AO86" s="82" t="s">
        <v>1241</v>
      </c>
      <c r="AP86" s="78" t="b">
        <v>0</v>
      </c>
      <c r="AQ86" s="78" t="b">
        <v>0</v>
      </c>
      <c r="AR86" s="78" t="b">
        <v>1</v>
      </c>
      <c r="AS86" s="78" t="s">
        <v>788</v>
      </c>
      <c r="AT86" s="78">
        <v>566</v>
      </c>
      <c r="AU86" s="82" t="s">
        <v>1253</v>
      </c>
      <c r="AV86" s="78" t="b">
        <v>1</v>
      </c>
      <c r="AW86" s="78" t="s">
        <v>1337</v>
      </c>
      <c r="AX86" s="82" t="s">
        <v>1421</v>
      </c>
      <c r="AY86" s="78" t="s">
        <v>65</v>
      </c>
      <c r="AZ86" s="78" t="str">
        <f>REPLACE(INDEX(GroupVertices[Group],MATCH(Vertices[[#This Row],[Vertex]],GroupVertices[Vertex],0)),1,1,"")</f>
        <v>1</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299</v>
      </c>
      <c r="B87" s="65"/>
      <c r="C87" s="65" t="s">
        <v>64</v>
      </c>
      <c r="D87" s="66">
        <v>164.3670687331465</v>
      </c>
      <c r="E87" s="68"/>
      <c r="F87" s="100" t="s">
        <v>1331</v>
      </c>
      <c r="G87" s="65"/>
      <c r="H87" s="69" t="s">
        <v>299</v>
      </c>
      <c r="I87" s="70"/>
      <c r="J87" s="70"/>
      <c r="K87" s="69" t="s">
        <v>1515</v>
      </c>
      <c r="L87" s="73">
        <v>1</v>
      </c>
      <c r="M87" s="74">
        <v>2154.30029296875</v>
      </c>
      <c r="N87" s="74">
        <v>3793.705322265625</v>
      </c>
      <c r="O87" s="75"/>
      <c r="P87" s="76"/>
      <c r="Q87" s="76"/>
      <c r="R87" s="86"/>
      <c r="S87" s="48">
        <v>1</v>
      </c>
      <c r="T87" s="48">
        <v>0</v>
      </c>
      <c r="U87" s="49">
        <v>0</v>
      </c>
      <c r="V87" s="49">
        <v>0.005435</v>
      </c>
      <c r="W87" s="49">
        <v>0.010055</v>
      </c>
      <c r="X87" s="49">
        <v>0.446464</v>
      </c>
      <c r="Y87" s="49">
        <v>0</v>
      </c>
      <c r="Z87" s="49">
        <v>0</v>
      </c>
      <c r="AA87" s="71">
        <v>87</v>
      </c>
      <c r="AB87" s="71"/>
      <c r="AC87" s="72"/>
      <c r="AD87" s="78" t="s">
        <v>933</v>
      </c>
      <c r="AE87" s="78">
        <v>2124</v>
      </c>
      <c r="AF87" s="78">
        <v>2683</v>
      </c>
      <c r="AG87" s="78">
        <v>10787</v>
      </c>
      <c r="AH87" s="78">
        <v>2776</v>
      </c>
      <c r="AI87" s="78"/>
      <c r="AJ87" s="78" t="s">
        <v>1021</v>
      </c>
      <c r="AK87" s="78" t="s">
        <v>1079</v>
      </c>
      <c r="AL87" s="82" t="s">
        <v>1157</v>
      </c>
      <c r="AM87" s="78"/>
      <c r="AN87" s="80">
        <v>40015.52539351852</v>
      </c>
      <c r="AO87" s="82" t="s">
        <v>1242</v>
      </c>
      <c r="AP87" s="78" t="b">
        <v>0</v>
      </c>
      <c r="AQ87" s="78" t="b">
        <v>0</v>
      </c>
      <c r="AR87" s="78" t="b">
        <v>1</v>
      </c>
      <c r="AS87" s="78" t="s">
        <v>788</v>
      </c>
      <c r="AT87" s="78">
        <v>238</v>
      </c>
      <c r="AU87" s="82" t="s">
        <v>1253</v>
      </c>
      <c r="AV87" s="78" t="b">
        <v>0</v>
      </c>
      <c r="AW87" s="78" t="s">
        <v>1337</v>
      </c>
      <c r="AX87" s="82" t="s">
        <v>1422</v>
      </c>
      <c r="AY87" s="78" t="s">
        <v>65</v>
      </c>
      <c r="AZ87" s="78" t="str">
        <f>REPLACE(INDEX(GroupVertices[Group],MATCH(Vertices[[#This Row],[Vertex]],GroupVertices[Vertex],0)),1,1,"")</f>
        <v>1</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300</v>
      </c>
      <c r="B88" s="65"/>
      <c r="C88" s="65" t="s">
        <v>64</v>
      </c>
      <c r="D88" s="66">
        <v>165.13716455787332</v>
      </c>
      <c r="E88" s="68"/>
      <c r="F88" s="100" t="s">
        <v>1332</v>
      </c>
      <c r="G88" s="65"/>
      <c r="H88" s="69" t="s">
        <v>300</v>
      </c>
      <c r="I88" s="70"/>
      <c r="J88" s="70"/>
      <c r="K88" s="69" t="s">
        <v>1516</v>
      </c>
      <c r="L88" s="73">
        <v>1</v>
      </c>
      <c r="M88" s="74">
        <v>4622.02978515625</v>
      </c>
      <c r="N88" s="74">
        <v>6332.12548828125</v>
      </c>
      <c r="O88" s="75"/>
      <c r="P88" s="76"/>
      <c r="Q88" s="76"/>
      <c r="R88" s="86"/>
      <c r="S88" s="48">
        <v>1</v>
      </c>
      <c r="T88" s="48">
        <v>0</v>
      </c>
      <c r="U88" s="49">
        <v>0</v>
      </c>
      <c r="V88" s="49">
        <v>0.005435</v>
      </c>
      <c r="W88" s="49">
        <v>0.010055</v>
      </c>
      <c r="X88" s="49">
        <v>0.446464</v>
      </c>
      <c r="Y88" s="49">
        <v>0</v>
      </c>
      <c r="Z88" s="49">
        <v>0</v>
      </c>
      <c r="AA88" s="71">
        <v>88</v>
      </c>
      <c r="AB88" s="71"/>
      <c r="AC88" s="72"/>
      <c r="AD88" s="78" t="s">
        <v>934</v>
      </c>
      <c r="AE88" s="78">
        <v>434</v>
      </c>
      <c r="AF88" s="78">
        <v>3551</v>
      </c>
      <c r="AG88" s="78">
        <v>2176</v>
      </c>
      <c r="AH88" s="78">
        <v>1214</v>
      </c>
      <c r="AI88" s="78">
        <v>0</v>
      </c>
      <c r="AJ88" s="78" t="s">
        <v>1022</v>
      </c>
      <c r="AK88" s="78" t="s">
        <v>1080</v>
      </c>
      <c r="AL88" s="82" t="s">
        <v>1158</v>
      </c>
      <c r="AM88" s="78" t="s">
        <v>1042</v>
      </c>
      <c r="AN88" s="80">
        <v>40315.42738425926</v>
      </c>
      <c r="AO88" s="82" t="s">
        <v>1243</v>
      </c>
      <c r="AP88" s="78" t="b">
        <v>0</v>
      </c>
      <c r="AQ88" s="78" t="b">
        <v>0</v>
      </c>
      <c r="AR88" s="78" t="b">
        <v>0</v>
      </c>
      <c r="AS88" s="78" t="s">
        <v>788</v>
      </c>
      <c r="AT88" s="78">
        <v>79</v>
      </c>
      <c r="AU88" s="82" t="s">
        <v>1271</v>
      </c>
      <c r="AV88" s="78" t="b">
        <v>1</v>
      </c>
      <c r="AW88" s="78" t="s">
        <v>1337</v>
      </c>
      <c r="AX88" s="82" t="s">
        <v>1423</v>
      </c>
      <c r="AY88" s="78" t="s">
        <v>65</v>
      </c>
      <c r="AZ88" s="78" t="str">
        <f>REPLACE(INDEX(GroupVertices[Group],MATCH(Vertices[[#This Row],[Vertex]],GroupVertices[Vertex],0)),1,1,"")</f>
        <v>1</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301</v>
      </c>
      <c r="B89" s="65"/>
      <c r="C89" s="65" t="s">
        <v>64</v>
      </c>
      <c r="D89" s="66">
        <v>183.01084023177492</v>
      </c>
      <c r="E89" s="68"/>
      <c r="F89" s="100" t="s">
        <v>1333</v>
      </c>
      <c r="G89" s="65"/>
      <c r="H89" s="69" t="s">
        <v>301</v>
      </c>
      <c r="I89" s="70"/>
      <c r="J89" s="70"/>
      <c r="K89" s="69" t="s">
        <v>1517</v>
      </c>
      <c r="L89" s="73">
        <v>1</v>
      </c>
      <c r="M89" s="74">
        <v>4195.5751953125</v>
      </c>
      <c r="N89" s="74">
        <v>7589.25390625</v>
      </c>
      <c r="O89" s="75"/>
      <c r="P89" s="76"/>
      <c r="Q89" s="76"/>
      <c r="R89" s="86"/>
      <c r="S89" s="48">
        <v>1</v>
      </c>
      <c r="T89" s="48">
        <v>0</v>
      </c>
      <c r="U89" s="49">
        <v>0</v>
      </c>
      <c r="V89" s="49">
        <v>0.005435</v>
      </c>
      <c r="W89" s="49">
        <v>0.010055</v>
      </c>
      <c r="X89" s="49">
        <v>0.446464</v>
      </c>
      <c r="Y89" s="49">
        <v>0</v>
      </c>
      <c r="Z89" s="49">
        <v>0</v>
      </c>
      <c r="AA89" s="71">
        <v>89</v>
      </c>
      <c r="AB89" s="71"/>
      <c r="AC89" s="72"/>
      <c r="AD89" s="78" t="s">
        <v>935</v>
      </c>
      <c r="AE89" s="78">
        <v>2632</v>
      </c>
      <c r="AF89" s="78">
        <v>23697</v>
      </c>
      <c r="AG89" s="78">
        <v>10757</v>
      </c>
      <c r="AH89" s="78">
        <v>7106</v>
      </c>
      <c r="AI89" s="78"/>
      <c r="AJ89" s="78" t="s">
        <v>1023</v>
      </c>
      <c r="AK89" s="78" t="s">
        <v>1081</v>
      </c>
      <c r="AL89" s="82" t="s">
        <v>1159</v>
      </c>
      <c r="AM89" s="78"/>
      <c r="AN89" s="80">
        <v>39993.776504629626</v>
      </c>
      <c r="AO89" s="82" t="s">
        <v>1244</v>
      </c>
      <c r="AP89" s="78" t="b">
        <v>0</v>
      </c>
      <c r="AQ89" s="78" t="b">
        <v>0</v>
      </c>
      <c r="AR89" s="78" t="b">
        <v>1</v>
      </c>
      <c r="AS89" s="78" t="s">
        <v>788</v>
      </c>
      <c r="AT89" s="78">
        <v>891</v>
      </c>
      <c r="AU89" s="82" t="s">
        <v>1253</v>
      </c>
      <c r="AV89" s="78" t="b">
        <v>1</v>
      </c>
      <c r="AW89" s="78" t="s">
        <v>1337</v>
      </c>
      <c r="AX89" s="82" t="s">
        <v>1424</v>
      </c>
      <c r="AY89" s="78" t="s">
        <v>65</v>
      </c>
      <c r="AZ89" s="78" t="str">
        <f>REPLACE(INDEX(GroupVertices[Group],MATCH(Vertices[[#This Row],[Vertex]],GroupVertices[Vertex],0)),1,1,"")</f>
        <v>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302</v>
      </c>
      <c r="B90" s="65"/>
      <c r="C90" s="65" t="s">
        <v>64</v>
      </c>
      <c r="D90" s="66">
        <v>200.13305143154793</v>
      </c>
      <c r="E90" s="68"/>
      <c r="F90" s="100" t="s">
        <v>1334</v>
      </c>
      <c r="G90" s="65"/>
      <c r="H90" s="69" t="s">
        <v>302</v>
      </c>
      <c r="I90" s="70"/>
      <c r="J90" s="70"/>
      <c r="K90" s="69" t="s">
        <v>1518</v>
      </c>
      <c r="L90" s="73">
        <v>1</v>
      </c>
      <c r="M90" s="74">
        <v>3528.8583984375</v>
      </c>
      <c r="N90" s="74">
        <v>9512.8154296875</v>
      </c>
      <c r="O90" s="75"/>
      <c r="P90" s="76"/>
      <c r="Q90" s="76"/>
      <c r="R90" s="86"/>
      <c r="S90" s="48">
        <v>1</v>
      </c>
      <c r="T90" s="48">
        <v>0</v>
      </c>
      <c r="U90" s="49">
        <v>0</v>
      </c>
      <c r="V90" s="49">
        <v>0.005435</v>
      </c>
      <c r="W90" s="49">
        <v>0.010055</v>
      </c>
      <c r="X90" s="49">
        <v>0.446464</v>
      </c>
      <c r="Y90" s="49">
        <v>0</v>
      </c>
      <c r="Z90" s="49">
        <v>0</v>
      </c>
      <c r="AA90" s="71">
        <v>90</v>
      </c>
      <c r="AB90" s="71"/>
      <c r="AC90" s="72"/>
      <c r="AD90" s="78" t="s">
        <v>936</v>
      </c>
      <c r="AE90" s="78">
        <v>864</v>
      </c>
      <c r="AF90" s="78">
        <v>42996</v>
      </c>
      <c r="AG90" s="78">
        <v>4907</v>
      </c>
      <c r="AH90" s="78">
        <v>2774</v>
      </c>
      <c r="AI90" s="78"/>
      <c r="AJ90" s="78" t="s">
        <v>1024</v>
      </c>
      <c r="AK90" s="78" t="s">
        <v>1082</v>
      </c>
      <c r="AL90" s="82" t="s">
        <v>1160</v>
      </c>
      <c r="AM90" s="78"/>
      <c r="AN90" s="80">
        <v>40190.91840277778</v>
      </c>
      <c r="AO90" s="82" t="s">
        <v>1245</v>
      </c>
      <c r="AP90" s="78" t="b">
        <v>0</v>
      </c>
      <c r="AQ90" s="78" t="b">
        <v>0</v>
      </c>
      <c r="AR90" s="78" t="b">
        <v>1</v>
      </c>
      <c r="AS90" s="78" t="s">
        <v>788</v>
      </c>
      <c r="AT90" s="78">
        <v>1080</v>
      </c>
      <c r="AU90" s="82" t="s">
        <v>1254</v>
      </c>
      <c r="AV90" s="78" t="b">
        <v>0</v>
      </c>
      <c r="AW90" s="78" t="s">
        <v>1337</v>
      </c>
      <c r="AX90" s="82" t="s">
        <v>1425</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303</v>
      </c>
      <c r="B91" s="65"/>
      <c r="C91" s="65" t="s">
        <v>64</v>
      </c>
      <c r="D91" s="66">
        <v>179.28900614798573</v>
      </c>
      <c r="E91" s="68"/>
      <c r="F91" s="100" t="s">
        <v>1335</v>
      </c>
      <c r="G91" s="65"/>
      <c r="H91" s="69" t="s">
        <v>303</v>
      </c>
      <c r="I91" s="70"/>
      <c r="J91" s="70"/>
      <c r="K91" s="69" t="s">
        <v>1519</v>
      </c>
      <c r="L91" s="73">
        <v>1</v>
      </c>
      <c r="M91" s="74">
        <v>1798.866455078125</v>
      </c>
      <c r="N91" s="74">
        <v>746.5784301757812</v>
      </c>
      <c r="O91" s="75"/>
      <c r="P91" s="76"/>
      <c r="Q91" s="76"/>
      <c r="R91" s="86"/>
      <c r="S91" s="48">
        <v>1</v>
      </c>
      <c r="T91" s="48">
        <v>0</v>
      </c>
      <c r="U91" s="49">
        <v>0</v>
      </c>
      <c r="V91" s="49">
        <v>0.005435</v>
      </c>
      <c r="W91" s="49">
        <v>0.010055</v>
      </c>
      <c r="X91" s="49">
        <v>0.446464</v>
      </c>
      <c r="Y91" s="49">
        <v>0</v>
      </c>
      <c r="Z91" s="49">
        <v>0</v>
      </c>
      <c r="AA91" s="71">
        <v>91</v>
      </c>
      <c r="AB91" s="71"/>
      <c r="AC91" s="72"/>
      <c r="AD91" s="78" t="s">
        <v>937</v>
      </c>
      <c r="AE91" s="78">
        <v>7079</v>
      </c>
      <c r="AF91" s="78">
        <v>19502</v>
      </c>
      <c r="AG91" s="78">
        <v>15041</v>
      </c>
      <c r="AH91" s="78">
        <v>9981</v>
      </c>
      <c r="AI91" s="78"/>
      <c r="AJ91" s="78" t="s">
        <v>1025</v>
      </c>
      <c r="AK91" s="78" t="s">
        <v>1036</v>
      </c>
      <c r="AL91" s="82" t="s">
        <v>1161</v>
      </c>
      <c r="AM91" s="78"/>
      <c r="AN91" s="80">
        <v>39895.78104166667</v>
      </c>
      <c r="AO91" s="82" t="s">
        <v>1246</v>
      </c>
      <c r="AP91" s="78" t="b">
        <v>0</v>
      </c>
      <c r="AQ91" s="78" t="b">
        <v>0</v>
      </c>
      <c r="AR91" s="78" t="b">
        <v>1</v>
      </c>
      <c r="AS91" s="78" t="s">
        <v>788</v>
      </c>
      <c r="AT91" s="78">
        <v>649</v>
      </c>
      <c r="AU91" s="82" t="s">
        <v>1253</v>
      </c>
      <c r="AV91" s="78" t="b">
        <v>1</v>
      </c>
      <c r="AW91" s="78" t="s">
        <v>1337</v>
      </c>
      <c r="AX91" s="82" t="s">
        <v>1426</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304</v>
      </c>
      <c r="B92" s="65"/>
      <c r="C92" s="65" t="s">
        <v>64</v>
      </c>
      <c r="D92" s="66">
        <v>171.16485007998628</v>
      </c>
      <c r="E92" s="68"/>
      <c r="F92" s="100" t="s">
        <v>1336</v>
      </c>
      <c r="G92" s="65"/>
      <c r="H92" s="69" t="s">
        <v>304</v>
      </c>
      <c r="I92" s="70"/>
      <c r="J92" s="70"/>
      <c r="K92" s="69" t="s">
        <v>1520</v>
      </c>
      <c r="L92" s="73">
        <v>1</v>
      </c>
      <c r="M92" s="74">
        <v>1060.4635009765625</v>
      </c>
      <c r="N92" s="74">
        <v>4936.7041015625</v>
      </c>
      <c r="O92" s="75"/>
      <c r="P92" s="76"/>
      <c r="Q92" s="76"/>
      <c r="R92" s="86"/>
      <c r="S92" s="48">
        <v>1</v>
      </c>
      <c r="T92" s="48">
        <v>0</v>
      </c>
      <c r="U92" s="49">
        <v>0</v>
      </c>
      <c r="V92" s="49">
        <v>0.005435</v>
      </c>
      <c r="W92" s="49">
        <v>0.010055</v>
      </c>
      <c r="X92" s="49">
        <v>0.446464</v>
      </c>
      <c r="Y92" s="49">
        <v>0</v>
      </c>
      <c r="Z92" s="49">
        <v>0</v>
      </c>
      <c r="AA92" s="71">
        <v>92</v>
      </c>
      <c r="AB92" s="71"/>
      <c r="AC92" s="72"/>
      <c r="AD92" s="78" t="s">
        <v>304</v>
      </c>
      <c r="AE92" s="78">
        <v>3937</v>
      </c>
      <c r="AF92" s="78">
        <v>10345</v>
      </c>
      <c r="AG92" s="78">
        <v>8710</v>
      </c>
      <c r="AH92" s="78">
        <v>1580</v>
      </c>
      <c r="AI92" s="78"/>
      <c r="AJ92" s="78" t="s">
        <v>1026</v>
      </c>
      <c r="AK92" s="78" t="s">
        <v>1083</v>
      </c>
      <c r="AL92" s="82" t="s">
        <v>1162</v>
      </c>
      <c r="AM92" s="78"/>
      <c r="AN92" s="80">
        <v>39541.65555555555</v>
      </c>
      <c r="AO92" s="82" t="s">
        <v>1247</v>
      </c>
      <c r="AP92" s="78" t="b">
        <v>0</v>
      </c>
      <c r="AQ92" s="78" t="b">
        <v>0</v>
      </c>
      <c r="AR92" s="78" t="b">
        <v>1</v>
      </c>
      <c r="AS92" s="78" t="s">
        <v>788</v>
      </c>
      <c r="AT92" s="78">
        <v>707</v>
      </c>
      <c r="AU92" s="82" t="s">
        <v>1255</v>
      </c>
      <c r="AV92" s="78" t="b">
        <v>0</v>
      </c>
      <c r="AW92" s="78" t="s">
        <v>1337</v>
      </c>
      <c r="AX92" s="82" t="s">
        <v>1427</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239</v>
      </c>
      <c r="B93" s="65"/>
      <c r="C93" s="65" t="s">
        <v>64</v>
      </c>
      <c r="D93" s="66">
        <v>166.85745926310986</v>
      </c>
      <c r="E93" s="68"/>
      <c r="F93" s="100" t="s">
        <v>536</v>
      </c>
      <c r="G93" s="65"/>
      <c r="H93" s="69" t="s">
        <v>239</v>
      </c>
      <c r="I93" s="70"/>
      <c r="J93" s="70"/>
      <c r="K93" s="69" t="s">
        <v>1521</v>
      </c>
      <c r="L93" s="73">
        <v>1</v>
      </c>
      <c r="M93" s="74">
        <v>8691.0693359375</v>
      </c>
      <c r="N93" s="74">
        <v>9646.09375</v>
      </c>
      <c r="O93" s="75"/>
      <c r="P93" s="76"/>
      <c r="Q93" s="76"/>
      <c r="R93" s="86"/>
      <c r="S93" s="48">
        <v>2</v>
      </c>
      <c r="T93" s="48">
        <v>1</v>
      </c>
      <c r="U93" s="49">
        <v>0</v>
      </c>
      <c r="V93" s="49">
        <v>0.005464</v>
      </c>
      <c r="W93" s="49">
        <v>0.012301</v>
      </c>
      <c r="X93" s="49">
        <v>0.662308</v>
      </c>
      <c r="Y93" s="49">
        <v>1</v>
      </c>
      <c r="Z93" s="49">
        <v>0.5</v>
      </c>
      <c r="AA93" s="71">
        <v>93</v>
      </c>
      <c r="AB93" s="71"/>
      <c r="AC93" s="72"/>
      <c r="AD93" s="78" t="s">
        <v>938</v>
      </c>
      <c r="AE93" s="78">
        <v>5413</v>
      </c>
      <c r="AF93" s="78">
        <v>5490</v>
      </c>
      <c r="AG93" s="78">
        <v>5293</v>
      </c>
      <c r="AH93" s="78">
        <v>2089</v>
      </c>
      <c r="AI93" s="78"/>
      <c r="AJ93" s="78" t="s">
        <v>1027</v>
      </c>
      <c r="AK93" s="78" t="s">
        <v>1084</v>
      </c>
      <c r="AL93" s="82" t="s">
        <v>1163</v>
      </c>
      <c r="AM93" s="78"/>
      <c r="AN93" s="80">
        <v>40024.639398148145</v>
      </c>
      <c r="AO93" s="82" t="s">
        <v>1248</v>
      </c>
      <c r="AP93" s="78" t="b">
        <v>0</v>
      </c>
      <c r="AQ93" s="78" t="b">
        <v>0</v>
      </c>
      <c r="AR93" s="78" t="b">
        <v>1</v>
      </c>
      <c r="AS93" s="78" t="s">
        <v>788</v>
      </c>
      <c r="AT93" s="78">
        <v>435</v>
      </c>
      <c r="AU93" s="82" t="s">
        <v>1272</v>
      </c>
      <c r="AV93" s="78" t="b">
        <v>0</v>
      </c>
      <c r="AW93" s="78" t="s">
        <v>1337</v>
      </c>
      <c r="AX93" s="82" t="s">
        <v>1428</v>
      </c>
      <c r="AY93" s="78" t="s">
        <v>66</v>
      </c>
      <c r="AZ93" s="78" t="str">
        <f>REPLACE(INDEX(GroupVertices[Group],MATCH(Vertices[[#This Row],[Vertex]],GroupVertices[Vertex],0)),1,1,"")</f>
        <v>2</v>
      </c>
      <c r="BA93" s="48"/>
      <c r="BB93" s="48"/>
      <c r="BC93" s="48"/>
      <c r="BD93" s="48"/>
      <c r="BE93" s="48" t="s">
        <v>490</v>
      </c>
      <c r="BF93" s="48" t="s">
        <v>490</v>
      </c>
      <c r="BG93" s="120" t="s">
        <v>1794</v>
      </c>
      <c r="BH93" s="120" t="s">
        <v>1794</v>
      </c>
      <c r="BI93" s="120" t="s">
        <v>1828</v>
      </c>
      <c r="BJ93" s="120" t="s">
        <v>1828</v>
      </c>
      <c r="BK93" s="120">
        <v>4</v>
      </c>
      <c r="BL93" s="123">
        <v>18.181818181818183</v>
      </c>
      <c r="BM93" s="120">
        <v>0</v>
      </c>
      <c r="BN93" s="123">
        <v>0</v>
      </c>
      <c r="BO93" s="120">
        <v>0</v>
      </c>
      <c r="BP93" s="123">
        <v>0</v>
      </c>
      <c r="BQ93" s="120">
        <v>18</v>
      </c>
      <c r="BR93" s="123">
        <v>81.81818181818181</v>
      </c>
      <c r="BS93" s="120">
        <v>22</v>
      </c>
      <c r="BT93" s="2"/>
      <c r="BU93" s="3"/>
      <c r="BV93" s="3"/>
      <c r="BW93" s="3"/>
      <c r="BX93" s="3"/>
    </row>
    <row r="94" spans="1:76" ht="15">
      <c r="A94" s="64" t="s">
        <v>240</v>
      </c>
      <c r="B94" s="65"/>
      <c r="C94" s="65" t="s">
        <v>64</v>
      </c>
      <c r="D94" s="66">
        <v>163.31927706378892</v>
      </c>
      <c r="E94" s="68"/>
      <c r="F94" s="100" t="s">
        <v>537</v>
      </c>
      <c r="G94" s="65"/>
      <c r="H94" s="69" t="s">
        <v>240</v>
      </c>
      <c r="I94" s="70"/>
      <c r="J94" s="70"/>
      <c r="K94" s="69" t="s">
        <v>1522</v>
      </c>
      <c r="L94" s="73">
        <v>23.550489924200406</v>
      </c>
      <c r="M94" s="74">
        <v>8512.8046875</v>
      </c>
      <c r="N94" s="74">
        <v>8515.55859375</v>
      </c>
      <c r="O94" s="75"/>
      <c r="P94" s="76"/>
      <c r="Q94" s="76"/>
      <c r="R94" s="86"/>
      <c r="S94" s="48">
        <v>1</v>
      </c>
      <c r="T94" s="48">
        <v>6</v>
      </c>
      <c r="U94" s="49">
        <v>15.25</v>
      </c>
      <c r="V94" s="49">
        <v>0.005952</v>
      </c>
      <c r="W94" s="49">
        <v>0.021497</v>
      </c>
      <c r="X94" s="49">
        <v>1.523609</v>
      </c>
      <c r="Y94" s="49">
        <v>0.43333333333333335</v>
      </c>
      <c r="Z94" s="49">
        <v>0.16666666666666666</v>
      </c>
      <c r="AA94" s="71">
        <v>94</v>
      </c>
      <c r="AB94" s="71"/>
      <c r="AC94" s="72"/>
      <c r="AD94" s="78" t="s">
        <v>939</v>
      </c>
      <c r="AE94" s="78">
        <v>1574</v>
      </c>
      <c r="AF94" s="78">
        <v>1502</v>
      </c>
      <c r="AG94" s="78">
        <v>16678</v>
      </c>
      <c r="AH94" s="78">
        <v>739</v>
      </c>
      <c r="AI94" s="78"/>
      <c r="AJ94" s="78" t="s">
        <v>1028</v>
      </c>
      <c r="AK94" s="78" t="s">
        <v>1085</v>
      </c>
      <c r="AL94" s="82" t="s">
        <v>1164</v>
      </c>
      <c r="AM94" s="78"/>
      <c r="AN94" s="80">
        <v>40751.889548611114</v>
      </c>
      <c r="AO94" s="82" t="s">
        <v>1249</v>
      </c>
      <c r="AP94" s="78" t="b">
        <v>0</v>
      </c>
      <c r="AQ94" s="78" t="b">
        <v>0</v>
      </c>
      <c r="AR94" s="78" t="b">
        <v>0</v>
      </c>
      <c r="AS94" s="78" t="s">
        <v>788</v>
      </c>
      <c r="AT94" s="78">
        <v>348</v>
      </c>
      <c r="AU94" s="82" t="s">
        <v>1255</v>
      </c>
      <c r="AV94" s="78" t="b">
        <v>0</v>
      </c>
      <c r="AW94" s="78" t="s">
        <v>1337</v>
      </c>
      <c r="AX94" s="82" t="s">
        <v>1429</v>
      </c>
      <c r="AY94" s="78" t="s">
        <v>66</v>
      </c>
      <c r="AZ94" s="78" t="str">
        <f>REPLACE(INDEX(GroupVertices[Group],MATCH(Vertices[[#This Row],[Vertex]],GroupVertices[Vertex],0)),1,1,"")</f>
        <v>2</v>
      </c>
      <c r="BA94" s="48"/>
      <c r="BB94" s="48"/>
      <c r="BC94" s="48"/>
      <c r="BD94" s="48"/>
      <c r="BE94" s="48" t="s">
        <v>1764</v>
      </c>
      <c r="BF94" s="48" t="s">
        <v>1764</v>
      </c>
      <c r="BG94" s="120" t="s">
        <v>1785</v>
      </c>
      <c r="BH94" s="120" t="s">
        <v>1785</v>
      </c>
      <c r="BI94" s="120" t="s">
        <v>1820</v>
      </c>
      <c r="BJ94" s="120" t="s">
        <v>1820</v>
      </c>
      <c r="BK94" s="120">
        <v>4</v>
      </c>
      <c r="BL94" s="123">
        <v>9.75609756097561</v>
      </c>
      <c r="BM94" s="120">
        <v>0</v>
      </c>
      <c r="BN94" s="123">
        <v>0</v>
      </c>
      <c r="BO94" s="120">
        <v>0</v>
      </c>
      <c r="BP94" s="123">
        <v>0</v>
      </c>
      <c r="BQ94" s="120">
        <v>37</v>
      </c>
      <c r="BR94" s="123">
        <v>90.2439024390244</v>
      </c>
      <c r="BS94" s="120">
        <v>41</v>
      </c>
      <c r="BT94" s="2"/>
      <c r="BU94" s="3"/>
      <c r="BV94" s="3"/>
      <c r="BW94" s="3"/>
      <c r="BX94" s="3"/>
    </row>
    <row r="95" spans="1:76" ht="15">
      <c r="A95" s="87" t="s">
        <v>242</v>
      </c>
      <c r="B95" s="88"/>
      <c r="C95" s="88" t="s">
        <v>64</v>
      </c>
      <c r="D95" s="89">
        <v>162.242207557777</v>
      </c>
      <c r="E95" s="90"/>
      <c r="F95" s="101" t="s">
        <v>539</v>
      </c>
      <c r="G95" s="88"/>
      <c r="H95" s="91" t="s">
        <v>242</v>
      </c>
      <c r="I95" s="92"/>
      <c r="J95" s="92"/>
      <c r="K95" s="91" t="s">
        <v>1523</v>
      </c>
      <c r="L95" s="93">
        <v>1</v>
      </c>
      <c r="M95" s="94">
        <v>8914.80078125</v>
      </c>
      <c r="N95" s="94">
        <v>4946.56396484375</v>
      </c>
      <c r="O95" s="95"/>
      <c r="P95" s="96"/>
      <c r="Q95" s="96"/>
      <c r="R95" s="97"/>
      <c r="S95" s="48">
        <v>1</v>
      </c>
      <c r="T95" s="48">
        <v>1</v>
      </c>
      <c r="U95" s="49">
        <v>0</v>
      </c>
      <c r="V95" s="49">
        <v>0</v>
      </c>
      <c r="W95" s="49">
        <v>0</v>
      </c>
      <c r="X95" s="49">
        <v>0.999994</v>
      </c>
      <c r="Y95" s="49">
        <v>0</v>
      </c>
      <c r="Z95" s="49" t="s">
        <v>2066</v>
      </c>
      <c r="AA95" s="98">
        <v>95</v>
      </c>
      <c r="AB95" s="98"/>
      <c r="AC95" s="99"/>
      <c r="AD95" s="78" t="s">
        <v>940</v>
      </c>
      <c r="AE95" s="78">
        <v>480</v>
      </c>
      <c r="AF95" s="78">
        <v>288</v>
      </c>
      <c r="AG95" s="78">
        <v>28062</v>
      </c>
      <c r="AH95" s="78">
        <v>31</v>
      </c>
      <c r="AI95" s="78"/>
      <c r="AJ95" s="78" t="s">
        <v>1029</v>
      </c>
      <c r="AK95" s="78" t="s">
        <v>1086</v>
      </c>
      <c r="AL95" s="78"/>
      <c r="AM95" s="78"/>
      <c r="AN95" s="80">
        <v>42787.495046296295</v>
      </c>
      <c r="AO95" s="82" t="s">
        <v>1250</v>
      </c>
      <c r="AP95" s="78" t="b">
        <v>1</v>
      </c>
      <c r="AQ95" s="78" t="b">
        <v>0</v>
      </c>
      <c r="AR95" s="78" t="b">
        <v>0</v>
      </c>
      <c r="AS95" s="78" t="s">
        <v>788</v>
      </c>
      <c r="AT95" s="78">
        <v>6</v>
      </c>
      <c r="AU95" s="78"/>
      <c r="AV95" s="78" t="b">
        <v>0</v>
      </c>
      <c r="AW95" s="78" t="s">
        <v>1337</v>
      </c>
      <c r="AX95" s="82" t="s">
        <v>1430</v>
      </c>
      <c r="AY95" s="78" t="s">
        <v>66</v>
      </c>
      <c r="AZ95" s="78" t="str">
        <f>REPLACE(INDEX(GroupVertices[Group],MATCH(Vertices[[#This Row],[Vertex]],GroupVertices[Vertex],0)),1,1,"")</f>
        <v>5</v>
      </c>
      <c r="BA95" s="48" t="s">
        <v>452</v>
      </c>
      <c r="BB95" s="48" t="s">
        <v>452</v>
      </c>
      <c r="BC95" s="48" t="s">
        <v>462</v>
      </c>
      <c r="BD95" s="48" t="s">
        <v>462</v>
      </c>
      <c r="BE95" s="48"/>
      <c r="BF95" s="48"/>
      <c r="BG95" s="120" t="s">
        <v>1795</v>
      </c>
      <c r="BH95" s="120" t="s">
        <v>1795</v>
      </c>
      <c r="BI95" s="120" t="s">
        <v>1829</v>
      </c>
      <c r="BJ95" s="120" t="s">
        <v>1829</v>
      </c>
      <c r="BK95" s="120">
        <v>2</v>
      </c>
      <c r="BL95" s="123">
        <v>16.666666666666668</v>
      </c>
      <c r="BM95" s="120">
        <v>0</v>
      </c>
      <c r="BN95" s="123">
        <v>0</v>
      </c>
      <c r="BO95" s="120">
        <v>0</v>
      </c>
      <c r="BP95" s="123">
        <v>0</v>
      </c>
      <c r="BQ95" s="120">
        <v>10</v>
      </c>
      <c r="BR95" s="123">
        <v>83.33333333333333</v>
      </c>
      <c r="BS95" s="120">
        <v>12</v>
      </c>
      <c r="BT95" s="2"/>
      <c r="BU95" s="3"/>
      <c r="BV95" s="3"/>
      <c r="BW95" s="3"/>
      <c r="BX9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5"/>
    <dataValidation allowBlank="1" showInputMessage="1" promptTitle="Vertex Tooltip" prompt="Enter optional text that will pop up when the mouse is hovered over the vertex." errorTitle="Invalid Vertex Image Key" sqref="K3:K9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5"/>
    <dataValidation allowBlank="1" showInputMessage="1" promptTitle="Vertex Label Fill Color" prompt="To select an optional fill color for the Label shape, right-click and select Select Color on the right-click menu." sqref="I3:I95"/>
    <dataValidation allowBlank="1" showInputMessage="1" promptTitle="Vertex Image File" prompt="Enter the path to an image file.  Hover over the column header for examples." errorTitle="Invalid Vertex Image Key" sqref="F3:F95"/>
    <dataValidation allowBlank="1" showInputMessage="1" promptTitle="Vertex Color" prompt="To select an optional vertex color, right-click and select Select Color on the right-click menu." sqref="B3:B95"/>
    <dataValidation allowBlank="1" showInputMessage="1" promptTitle="Vertex Opacity" prompt="Enter an optional vertex opacity between 0 (transparent) and 100 (opaque)." errorTitle="Invalid Vertex Opacity" error="The optional vertex opacity must be a whole number between 0 and 10." sqref="E3:E95"/>
    <dataValidation type="list" allowBlank="1" showInputMessage="1" showErrorMessage="1" promptTitle="Vertex Shape" prompt="Select an optional vertex shape." errorTitle="Invalid Vertex Shape" error="You have entered an invalid vertex shape.  Try selecting from the drop-down list instead." sqref="C3:C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5">
      <formula1>ValidVertexLabelPositions</formula1>
    </dataValidation>
    <dataValidation allowBlank="1" showInputMessage="1" showErrorMessage="1" promptTitle="Vertex Name" prompt="Enter the name of the vertex." sqref="A3:A95"/>
  </dataValidations>
  <hyperlinks>
    <hyperlink ref="AJ15" r:id="rId1" display="http://www.bulb.co.uk/refer/carolinet2804"/>
    <hyperlink ref="AL4" r:id="rId2" display="http://linkedin.com/in/nmachijidenma/"/>
    <hyperlink ref="AL5" r:id="rId3" display="http://linkedin.com/in/johnmatthews"/>
    <hyperlink ref="AL7" r:id="rId4" display="http://www.bltcareers.com/"/>
    <hyperlink ref="AL8" r:id="rId5" display="http://t.co/OXX5vzGus2"/>
    <hyperlink ref="AL9" r:id="rId6" display="https://t.co/UTWdMk1UcL"/>
    <hyperlink ref="AL10" r:id="rId7" display="https://t.co/64nYxZwDQa"/>
    <hyperlink ref="AL12" r:id="rId8" display="http://co.linkedin.com/pub/gustavo-ruiz/93/879/94a"/>
    <hyperlink ref="AL14" r:id="rId9" display="http://www.rmhpos.com/"/>
    <hyperlink ref="AL16" r:id="rId10" display="http://t.co/esexMKA1fp"/>
    <hyperlink ref="AL17" r:id="rId11" display="http://tsys.com/"/>
    <hyperlink ref="AL18" r:id="rId12" display="http://www.aures.com/us/"/>
    <hyperlink ref="AL19" r:id="rId13" display="http://www.visualdomain.com.au/"/>
    <hyperlink ref="AL20" r:id="rId14" display="http://t.co/BUAf1qq1zl"/>
    <hyperlink ref="AL21" r:id="rId15" display="https://t.co/L2HZxxDiij"/>
    <hyperlink ref="AL22" r:id="rId16" display="https://t.co/PUGZIAK8GG"/>
    <hyperlink ref="AL25" r:id="rId17" display="https://t.co/JJ65ZsbMTf"/>
    <hyperlink ref="AL26" r:id="rId18" display="https://t.co/bKBtZeAFrh"/>
    <hyperlink ref="AL27" r:id="rId19" display="http://t.co/4HKQ5HmWcJ"/>
    <hyperlink ref="AL28" r:id="rId20" display="https://t.co/SccMeUVFOL"/>
    <hyperlink ref="AL29" r:id="rId21" display="http://www.ihlservices.com/"/>
    <hyperlink ref="AL32" r:id="rId22" display="http://t.co/rM7cxBmoEu"/>
    <hyperlink ref="AL33" r:id="rId23" display="http://www.incisiv.io/"/>
    <hyperlink ref="AL34" r:id="rId24" display="https://t.co/73teIYGjMR"/>
    <hyperlink ref="AL35" r:id="rId25" display="http://t.co/LgcSTbOIG1"/>
    <hyperlink ref="AL36" r:id="rId26" display="https://t.co/Pa5owkiQ9t"/>
    <hyperlink ref="AL37" r:id="rId27" display="http://www.ocado.com/"/>
    <hyperlink ref="AL38" r:id="rId28" display="https://t.co/z3RchDl43B"/>
    <hyperlink ref="AL39" r:id="rId29" display="https://t.co/X0dltisYLF"/>
    <hyperlink ref="AL40" r:id="rId30" display="https://t.co/sWb71ALtaq"/>
    <hyperlink ref="AL41" r:id="rId31" display="http://www.hirelikeyoujustbeatcancer.com/"/>
    <hyperlink ref="AL42" r:id="rId32" display="https://t.co/wEuX3HajSK"/>
    <hyperlink ref="AL43" r:id="rId33" display="http://www.newbalance.com/"/>
    <hyperlink ref="AL44" r:id="rId34" display="https://t.co/eTt9XWop5H"/>
    <hyperlink ref="AL45" r:id="rId35" display="https://t.co/Pq1RM6BhvW"/>
    <hyperlink ref="AL47" r:id="rId36" display="http://www.samsung.com/us/business/"/>
    <hyperlink ref="AL48" r:id="rId37" display="https://t.co/z2FdrFw3ap"/>
    <hyperlink ref="AL49" r:id="rId38" display="https://t.co/2GEJzT2Ccx"/>
    <hyperlink ref="AL50" r:id="rId39" display="http://recode.net/"/>
    <hyperlink ref="AL51" r:id="rId40" display="http://www.chicos.com/"/>
    <hyperlink ref="AL52" r:id="rId41" display="https://t.co/d2JnJNk2m4"/>
    <hyperlink ref="AL53" r:id="rId42" display="https://t.co/OPub4UDJuD"/>
    <hyperlink ref="AL54" r:id="rId43" display="http://www.pwc.com/us/en/about-us/corporate-responsibility/index.jhtml"/>
    <hyperlink ref="AL55" r:id="rId44" display="http://www.snowehome.com/"/>
    <hyperlink ref="AL56" r:id="rId45" display="http://t.co/YRl8wIIEUi"/>
    <hyperlink ref="AL57" r:id="rId46" display="https://www.cnbc.com/"/>
    <hyperlink ref="AL58" r:id="rId47" display="http://pwc.com/"/>
    <hyperlink ref="AL59" r:id="rId48" display="http://www.wirlc.com/"/>
    <hyperlink ref="AL60" r:id="rId49" display="http://t.co/J2cX7WBayh"/>
    <hyperlink ref="AL63" r:id="rId50" display="http://nbkretail.com/"/>
    <hyperlink ref="AL64" r:id="rId51" display="https://t.co/pJYeUVjFEp"/>
    <hyperlink ref="AL66" r:id="rId52" display="https://t.co/2QmQWt57Nx"/>
    <hyperlink ref="AL67" r:id="rId53" display="https://t.co/3Zs5VqGsK1"/>
    <hyperlink ref="AL68" r:id="rId54" display="https://t.co/zjjWy6RulD"/>
    <hyperlink ref="AL69" r:id="rId55" display="https://t.co/nTCPwKeGId"/>
    <hyperlink ref="AL70" r:id="rId56" display="http://www.diginomica.com/"/>
    <hyperlink ref="AL71" r:id="rId57" display="https://t.co/1SL66C0BfL"/>
    <hyperlink ref="AL73" r:id="rId58" display="http://t.co/Vitz9RzcVx"/>
    <hyperlink ref="AL74" r:id="rId59" display="http://www.thefemalequotient.com/"/>
    <hyperlink ref="AL75" r:id="rId60" display="http://www.accuvia.com/"/>
    <hyperlink ref="AL76" r:id="rId61" display="https://t.co/Ze9FMnOq7k"/>
    <hyperlink ref="AL77" r:id="rId62" display="https://t.co/u8sUkSPpas"/>
    <hyperlink ref="AL78" r:id="rId63" display="https://t.co/uCX8SYEn3z"/>
    <hyperlink ref="AL79" r:id="rId64" display="https://t.co/wXzxLUq26Z"/>
    <hyperlink ref="AL80" r:id="rId65" display="http://www.thefemalequotient.com/"/>
    <hyperlink ref="AL81" r:id="rId66" display="https://t.co/aqhzdXHpe8"/>
    <hyperlink ref="AL82" r:id="rId67" display="https://www.zdnet.com/meet-the-team/us/vafshar/"/>
    <hyperlink ref="AL83" r:id="rId68" display="https://t.co/6YMhiArYiD"/>
    <hyperlink ref="AL84" r:id="rId69" display="https://t.co/0bFCavKofo"/>
    <hyperlink ref="AL85" r:id="rId70" display="http://t.co/h0aihpdOeU"/>
    <hyperlink ref="AL86" r:id="rId71" display="http://t.co/K73B9guaWl"/>
    <hyperlink ref="AL87" r:id="rId72" display="https://t.co/vs4zRToZRG"/>
    <hyperlink ref="AL88" r:id="rId73" display="http://www.samsung.com/uk/business"/>
    <hyperlink ref="AL89" r:id="rId74" display="https://www.ibm.com/industries"/>
    <hyperlink ref="AL90" r:id="rId75" display="https://t.co/1j9MeI2pAC"/>
    <hyperlink ref="AL91" r:id="rId76" display="http://t.co/AhcIc5Hgnp"/>
    <hyperlink ref="AL92" r:id="rId77" display="http://t.co/QxRV7GNBK9"/>
    <hyperlink ref="AL93" r:id="rId78" display="http://t.co/yWfn3TjzUQ"/>
    <hyperlink ref="AL94" r:id="rId79" display="http://www.linkedin.com/in/rbelmar"/>
    <hyperlink ref="AO4" r:id="rId80" display="https://pbs.twimg.com/profile_banners/183816474/1420962693"/>
    <hyperlink ref="AO6" r:id="rId81" display="https://pbs.twimg.com/profile_banners/3320724002/1530370731"/>
    <hyperlink ref="AO7" r:id="rId82" display="https://pbs.twimg.com/profile_banners/45876901/1546344100"/>
    <hyperlink ref="AO8" r:id="rId83" display="https://pbs.twimg.com/profile_banners/40983716/1543503370"/>
    <hyperlink ref="AO9" r:id="rId84" display="https://pbs.twimg.com/profile_banners/85728742/1538681705"/>
    <hyperlink ref="AO10" r:id="rId85" display="https://pbs.twimg.com/profile_banners/1727904870/1547656147"/>
    <hyperlink ref="AO12" r:id="rId86" display="https://pbs.twimg.com/profile_banners/2196241428/1462396684"/>
    <hyperlink ref="AO14" r:id="rId87" display="https://pbs.twimg.com/profile_banners/740627309539921920/1484209570"/>
    <hyperlink ref="AO15" r:id="rId88" display="https://pbs.twimg.com/profile_banners/2396644548/1446372619"/>
    <hyperlink ref="AO16" r:id="rId89" display="https://pbs.twimg.com/profile_banners/78691461/1461597860"/>
    <hyperlink ref="AO17" r:id="rId90" display="https://pbs.twimg.com/profile_banners/400224190/1539962761"/>
    <hyperlink ref="AO18" r:id="rId91" display="https://pbs.twimg.com/profile_banners/832195991839322113/1487846430"/>
    <hyperlink ref="AO19" r:id="rId92" display="https://pbs.twimg.com/profile_banners/22401318/1398299476"/>
    <hyperlink ref="AO21" r:id="rId93" display="https://pbs.twimg.com/profile_banners/192160041/1538045228"/>
    <hyperlink ref="AO22" r:id="rId94" display="https://pbs.twimg.com/profile_banners/15970050/1348031582"/>
    <hyperlink ref="AO24" r:id="rId95" display="https://pbs.twimg.com/profile_banners/2903784472/1523072990"/>
    <hyperlink ref="AO25" r:id="rId96" display="https://pbs.twimg.com/profile_banners/846360566985900032/1492023467"/>
    <hyperlink ref="AO26" r:id="rId97" display="https://pbs.twimg.com/profile_banners/74286565/1545335794"/>
    <hyperlink ref="AO27" r:id="rId98" display="https://pbs.twimg.com/profile_banners/36359791/1546524425"/>
    <hyperlink ref="AO28" r:id="rId99" display="https://pbs.twimg.com/profile_banners/274283791/1398201433"/>
    <hyperlink ref="AO29" r:id="rId100" display="https://pbs.twimg.com/profile_banners/21562786/1469037124"/>
    <hyperlink ref="AO32" r:id="rId101" display="https://pbs.twimg.com/profile_banners/212360864/1435031533"/>
    <hyperlink ref="AO33" r:id="rId102" display="https://pbs.twimg.com/profile_banners/809786649185947648/1496855625"/>
    <hyperlink ref="AO34" r:id="rId103" display="https://pbs.twimg.com/profile_banners/279348481/1547915918"/>
    <hyperlink ref="AO35" r:id="rId104" display="https://pbs.twimg.com/profile_banners/31168579/1544468934"/>
    <hyperlink ref="AO36" r:id="rId105" display="https://pbs.twimg.com/profile_banners/618480916/1538676587"/>
    <hyperlink ref="AO37" r:id="rId106" display="https://pbs.twimg.com/profile_banners/20155502/1516288891"/>
    <hyperlink ref="AO38" r:id="rId107" display="https://pbs.twimg.com/profile_banners/20669543/1546626677"/>
    <hyperlink ref="AO39" r:id="rId108" display="https://pbs.twimg.com/profile_banners/941008479661318150/1547827773"/>
    <hyperlink ref="AO40" r:id="rId109" display="https://pbs.twimg.com/profile_banners/1851909823/1525448570"/>
    <hyperlink ref="AO41" r:id="rId110" display="https://pbs.twimg.com/profile_banners/51742704/1398967604"/>
    <hyperlink ref="AO42" r:id="rId111" display="https://pbs.twimg.com/profile_banners/2949777377/1471629857"/>
    <hyperlink ref="AO43" r:id="rId112" display="https://pbs.twimg.com/profile_banners/5838072/1519908788"/>
    <hyperlink ref="AO44" r:id="rId113" display="https://pbs.twimg.com/profile_banners/199743728/1454067336"/>
    <hyperlink ref="AO45" r:id="rId114" display="https://pbs.twimg.com/profile_banners/19028615/1536867622"/>
    <hyperlink ref="AO46" r:id="rId115" display="https://pbs.twimg.com/profile_banners/12387072/1398230095"/>
    <hyperlink ref="AO47" r:id="rId116" display="https://pbs.twimg.com/profile_banners/563927881/1547139756"/>
    <hyperlink ref="AO48" r:id="rId117" display="https://pbs.twimg.com/profile_banners/89084561/1546440194"/>
    <hyperlink ref="AO49" r:id="rId118" display="https://pbs.twimg.com/profile_banners/26415809/1545148478"/>
    <hyperlink ref="AO50" r:id="rId119" display="https://pbs.twimg.com/profile_banners/5763262/1411788872"/>
    <hyperlink ref="AO51" r:id="rId120" display="https://pbs.twimg.com/profile_banners/70509424/1537466454"/>
    <hyperlink ref="AO52" r:id="rId121" display="https://pbs.twimg.com/profile_banners/969522596382478336/1519987875"/>
    <hyperlink ref="AO53" r:id="rId122" display="https://pbs.twimg.com/profile_banners/160983113/1467243840"/>
    <hyperlink ref="AO54" r:id="rId123" display="https://pbs.twimg.com/profile_banners/388335688/1463592461"/>
    <hyperlink ref="AO55" r:id="rId124" display="https://pbs.twimg.com/profile_banners/3022587545/1497540640"/>
    <hyperlink ref="AO56" r:id="rId125" display="https://pbs.twimg.com/profile_banners/28134825/1534371162"/>
    <hyperlink ref="AO57" r:id="rId126" display="https://pbs.twimg.com/profile_banners/20402945/1533568341"/>
    <hyperlink ref="AO58" r:id="rId127" display="https://pbs.twimg.com/profile_banners/40937524/1548096025"/>
    <hyperlink ref="AO59" r:id="rId128" display="https://pbs.twimg.com/profile_banners/2507656940/1444942411"/>
    <hyperlink ref="AO60" r:id="rId129" display="https://pbs.twimg.com/profile_banners/19336500/1518114455"/>
    <hyperlink ref="AO61" r:id="rId130" display="https://pbs.twimg.com/profile_banners/2413051784/1530566333"/>
    <hyperlink ref="AO62" r:id="rId131" display="https://pbs.twimg.com/profile_banners/376110207/1378789733"/>
    <hyperlink ref="AO63" r:id="rId132" display="https://pbs.twimg.com/profile_banners/19344258/1542146171"/>
    <hyperlink ref="AO64" r:id="rId133" display="https://pbs.twimg.com/profile_banners/27549343/1511720708"/>
    <hyperlink ref="AO66" r:id="rId134" display="https://pbs.twimg.com/profile_banners/34755196/1464684942"/>
    <hyperlink ref="AO67" r:id="rId135" display="https://pbs.twimg.com/profile_banners/50687788/1546350517"/>
    <hyperlink ref="AO68" r:id="rId136" display="https://pbs.twimg.com/profile_banners/16191793/1541724797"/>
    <hyperlink ref="AO69" r:id="rId137" display="https://pbs.twimg.com/profile_banners/977035339/1498518199"/>
    <hyperlink ref="AO70" r:id="rId138" display="https://pbs.twimg.com/profile_banners/14935864/1367991688"/>
    <hyperlink ref="AO71" r:id="rId139" display="https://pbs.twimg.com/profile_banners/23588488/1495660798"/>
    <hyperlink ref="AO72" r:id="rId140" display="https://pbs.twimg.com/profile_banners/1513126424/1537795548"/>
    <hyperlink ref="AO73" r:id="rId141" display="https://pbs.twimg.com/profile_banners/36069498/1492788799"/>
    <hyperlink ref="AO74" r:id="rId142" display="https://pbs.twimg.com/profile_banners/1257838105/1507321316"/>
    <hyperlink ref="AO75" r:id="rId143" display="https://pbs.twimg.com/profile_banners/775772472549322752/1473798326"/>
    <hyperlink ref="AO76" r:id="rId144" display="https://pbs.twimg.com/profile_banners/18300046/1547931240"/>
    <hyperlink ref="AO77" r:id="rId145" display="https://pbs.twimg.com/profile_banners/20567743/1538432541"/>
    <hyperlink ref="AO78" r:id="rId146" display="https://pbs.twimg.com/profile_banners/994223300/1546401496"/>
    <hyperlink ref="AO79" r:id="rId147" display="https://pbs.twimg.com/profile_banners/20796979/1524065287"/>
    <hyperlink ref="AO80" r:id="rId148" display="https://pbs.twimg.com/profile_banners/1257745806/1512577999"/>
    <hyperlink ref="AO81" r:id="rId149" display="https://pbs.twimg.com/profile_banners/63787812/1531920776"/>
    <hyperlink ref="AO82" r:id="rId150" display="https://pbs.twimg.com/profile_banners/259725229/1439209336"/>
    <hyperlink ref="AO83" r:id="rId151" display="https://pbs.twimg.com/profile_banners/86070146/1536916228"/>
    <hyperlink ref="AO84" r:id="rId152" display="https://pbs.twimg.com/profile_banners/2254785098/1515173677"/>
    <hyperlink ref="AO85" r:id="rId153" display="https://pbs.twimg.com/profile_banners/3242625516/1498763370"/>
    <hyperlink ref="AO86" r:id="rId154" display="https://pbs.twimg.com/profile_banners/17368670/1519673094"/>
    <hyperlink ref="AO87" r:id="rId155" display="https://pbs.twimg.com/profile_banners/58783310/1548078003"/>
    <hyperlink ref="AO88" r:id="rId156" display="https://pbs.twimg.com/profile_banners/144803104/1505464585"/>
    <hyperlink ref="AO89" r:id="rId157" display="https://pbs.twimg.com/profile_banners/52144234/1546890984"/>
    <hyperlink ref="AO90" r:id="rId158" display="https://pbs.twimg.com/profile_banners/104286459/1531334788"/>
    <hyperlink ref="AO91" r:id="rId159" display="https://pbs.twimg.com/profile_banners/26061631/1522953953"/>
    <hyperlink ref="AO92" r:id="rId160" display="https://pbs.twimg.com/profile_banners/14294182/1527161054"/>
    <hyperlink ref="AO93" r:id="rId161" display="https://pbs.twimg.com/profile_banners/61513444/1398437370"/>
    <hyperlink ref="AO94" r:id="rId162" display="https://pbs.twimg.com/profile_banners/343633540/1487109554"/>
    <hyperlink ref="AO95" r:id="rId163" display="https://pbs.twimg.com/profile_banners/834007982585294848/1487679229"/>
    <hyperlink ref="AU3" r:id="rId164" display="http://abs.twimg.com/images/themes/theme1/bg.png"/>
    <hyperlink ref="AU4" r:id="rId165" display="http://abs.twimg.com/images/themes/theme14/bg.gif"/>
    <hyperlink ref="AU5" r:id="rId166" display="http://abs.twimg.com/images/themes/theme9/bg.gif"/>
    <hyperlink ref="AU6" r:id="rId167" display="http://abs.twimg.com/images/themes/theme1/bg.png"/>
    <hyperlink ref="AU7" r:id="rId168" display="http://abs.twimg.com/images/themes/theme4/bg.gif"/>
    <hyperlink ref="AU8" r:id="rId169" display="http://abs.twimg.com/images/themes/theme1/bg.png"/>
    <hyperlink ref="AU9" r:id="rId170" display="http://abs.twimg.com/images/themes/theme1/bg.png"/>
    <hyperlink ref="AU10" r:id="rId171" display="http://abs.twimg.com/images/themes/theme1/bg.png"/>
    <hyperlink ref="AU12" r:id="rId172" display="http://abs.twimg.com/images/themes/theme1/bg.png"/>
    <hyperlink ref="AU13" r:id="rId173" display="http://abs.twimg.com/images/themes/theme1/bg.png"/>
    <hyperlink ref="AU14" r:id="rId174" display="http://abs.twimg.com/images/themes/theme1/bg.png"/>
    <hyperlink ref="AU15" r:id="rId175" display="http://abs.twimg.com/images/themes/theme1/bg.png"/>
    <hyperlink ref="AU16" r:id="rId176" display="http://pbs.twimg.com/profile_background_images/884945290/dd226ec31a34551ed3116f400a87e62d.jpeg"/>
    <hyperlink ref="AU17" r:id="rId177" display="http://abs.twimg.com/images/themes/theme14/bg.gif"/>
    <hyperlink ref="AU18" r:id="rId178" display="http://abs.twimg.com/images/themes/theme1/bg.png"/>
    <hyperlink ref="AU19" r:id="rId179" display="http://abs.twimg.com/images/themes/theme1/bg.png"/>
    <hyperlink ref="AU20" r:id="rId180" display="http://abs.twimg.com/images/themes/theme1/bg.png"/>
    <hyperlink ref="AU21" r:id="rId181" display="http://abs.twimg.com/images/themes/theme14/bg.gif"/>
    <hyperlink ref="AU22" r:id="rId182" display="http://pbs.twimg.com/profile_background_images/196617508/flame_final.jpg"/>
    <hyperlink ref="AU23" r:id="rId183" display="http://pbs.twimg.com/profile_background_images/591649473/ebqve8teissp6btp9qf2.jpeg"/>
    <hyperlink ref="AU24" r:id="rId184" display="http://abs.twimg.com/images/themes/theme1/bg.png"/>
    <hyperlink ref="AU25" r:id="rId185" display="http://abs.twimg.com/images/themes/theme1/bg.png"/>
    <hyperlink ref="AU26" r:id="rId186" display="http://abs.twimg.com/images/themes/theme1/bg.png"/>
    <hyperlink ref="AU27" r:id="rId187" display="http://abs.twimg.com/images/themes/theme1/bg.png"/>
    <hyperlink ref="AU28" r:id="rId188" display="http://abs.twimg.com/images/themes/theme15/bg.png"/>
    <hyperlink ref="AU29" r:id="rId189" display="http://abs.twimg.com/images/themes/theme10/bg.gif"/>
    <hyperlink ref="AU30" r:id="rId190" display="http://abs.twimg.com/images/themes/theme1/bg.png"/>
    <hyperlink ref="AU31" r:id="rId191" display="http://abs.twimg.com/images/themes/theme1/bg.png"/>
    <hyperlink ref="AU32" r:id="rId192" display="http://abs.twimg.com/images/themes/theme1/bg.png"/>
    <hyperlink ref="AU33" r:id="rId193" display="http://abs.twimg.com/images/themes/theme1/bg.png"/>
    <hyperlink ref="AU34" r:id="rId194" display="http://abs.twimg.com/images/themes/theme1/bg.png"/>
    <hyperlink ref="AU35" r:id="rId195" display="http://abs.twimg.com/images/themes/theme1/bg.png"/>
    <hyperlink ref="AU36" r:id="rId196" display="http://abs.twimg.com/images/themes/theme1/bg.png"/>
    <hyperlink ref="AU37" r:id="rId197" display="http://abs.twimg.com/images/themes/theme1/bg.png"/>
    <hyperlink ref="AU38" r:id="rId198" display="http://abs.twimg.com/images/themes/theme2/bg.gif"/>
    <hyperlink ref="AU40" r:id="rId199" display="http://abs.twimg.com/images/themes/theme2/bg.gif"/>
    <hyperlink ref="AU41" r:id="rId200" display="http://abs.twimg.com/images/themes/theme1/bg.png"/>
    <hyperlink ref="AU42" r:id="rId201" display="http://abs.twimg.com/images/themes/theme1/bg.png"/>
    <hyperlink ref="AU43" r:id="rId202" display="http://pbs.twimg.com/profile_background_images/378800000025426303/fe96ac9801df7aa10a025179cef88b13.jpeg"/>
    <hyperlink ref="AU44" r:id="rId203" display="http://abs.twimg.com/images/themes/theme18/bg.gif"/>
    <hyperlink ref="AU45" r:id="rId204" display="http://abs.twimg.com/images/themes/theme1/bg.png"/>
    <hyperlink ref="AU46" r:id="rId205" display="http://abs.twimg.com/images/themes/theme13/bg.gif"/>
    <hyperlink ref="AU47" r:id="rId206" display="http://abs.twimg.com/images/themes/theme1/bg.png"/>
    <hyperlink ref="AU48" r:id="rId207" display="http://abs.twimg.com/images/themes/theme1/bg.png"/>
    <hyperlink ref="AU49" r:id="rId208" display="http://abs.twimg.com/images/themes/theme14/bg.gif"/>
    <hyperlink ref="AU50" r:id="rId209" display="http://abs.twimg.com/images/themes/theme1/bg.png"/>
    <hyperlink ref="AU51" r:id="rId210" display="http://abs.twimg.com/images/themes/theme1/bg.png"/>
    <hyperlink ref="AU52" r:id="rId211" display="http://abs.twimg.com/images/themes/theme1/bg.png"/>
    <hyperlink ref="AU53" r:id="rId212" display="http://abs.twimg.com/images/themes/theme14/bg.gif"/>
    <hyperlink ref="AU54" r:id="rId213" display="http://abs.twimg.com/images/themes/theme1/bg.png"/>
    <hyperlink ref="AU55" r:id="rId214" display="http://abs.twimg.com/images/themes/theme1/bg.png"/>
    <hyperlink ref="AU56" r:id="rId215" display="http://abs.twimg.com/images/themes/theme17/bg.gif"/>
    <hyperlink ref="AU57" r:id="rId216" display="http://abs.twimg.com/images/themes/theme1/bg.png"/>
    <hyperlink ref="AU58" r:id="rId217" display="http://abs.twimg.com/images/themes/theme15/bg.png"/>
    <hyperlink ref="AU59" r:id="rId218" display="http://abs.twimg.com/images/themes/theme1/bg.png"/>
    <hyperlink ref="AU60" r:id="rId219" display="http://abs.twimg.com/images/themes/theme7/bg.gif"/>
    <hyperlink ref="AU61" r:id="rId220" display="http://abs.twimg.com/images/themes/theme1/bg.png"/>
    <hyperlink ref="AU62" r:id="rId221" display="http://abs.twimg.com/images/themes/theme14/bg.gif"/>
    <hyperlink ref="AU63" r:id="rId222" display="http://abs.twimg.com/images/themes/theme6/bg.gif"/>
    <hyperlink ref="AU64" r:id="rId223" display="http://abs.twimg.com/images/themes/theme9/bg.gif"/>
    <hyperlink ref="AU65" r:id="rId224" display="http://abs.twimg.com/images/themes/theme1/bg.png"/>
    <hyperlink ref="AU66" r:id="rId225" display="http://abs.twimg.com/images/themes/theme1/bg.png"/>
    <hyperlink ref="AU67" r:id="rId226" display="http://abs.twimg.com/images/themes/theme1/bg.png"/>
    <hyperlink ref="AU68" r:id="rId227" display="http://abs.twimg.com/images/themes/theme1/bg.png"/>
    <hyperlink ref="AU69" r:id="rId228" display="http://abs.twimg.com/images/themes/theme1/bg.png"/>
    <hyperlink ref="AU70" r:id="rId229" display="http://abs.twimg.com/images/themes/theme1/bg.png"/>
    <hyperlink ref="AU71" r:id="rId230" display="http://abs.twimg.com/images/themes/theme1/bg.png"/>
    <hyperlink ref="AU72" r:id="rId231" display="http://abs.twimg.com/images/themes/theme1/bg.png"/>
    <hyperlink ref="AU73" r:id="rId232" display="http://pbs.twimg.com/profile_background_images/80374067/twitter_3.jpg"/>
    <hyperlink ref="AU74" r:id="rId233" display="http://abs.twimg.com/images/themes/theme1/bg.png"/>
    <hyperlink ref="AU76" r:id="rId234" display="http://abs.twimg.com/images/themes/theme5/bg.gif"/>
    <hyperlink ref="AU77" r:id="rId235" display="http://abs.twimg.com/images/themes/theme1/bg.png"/>
    <hyperlink ref="AU78" r:id="rId236" display="http://abs.twimg.com/images/themes/theme1/bg.png"/>
    <hyperlink ref="AU79" r:id="rId237" display="http://abs.twimg.com/images/themes/theme1/bg.png"/>
    <hyperlink ref="AU80" r:id="rId238" display="http://abs.twimg.com/images/themes/theme14/bg.gif"/>
    <hyperlink ref="AU81" r:id="rId239" display="http://abs.twimg.com/images/themes/theme1/bg.png"/>
    <hyperlink ref="AU82" r:id="rId240" display="http://abs.twimg.com/images/themes/theme1/bg.png"/>
    <hyperlink ref="AU83" r:id="rId241" display="http://abs.twimg.com/images/themes/theme1/bg.png"/>
    <hyperlink ref="AU84" r:id="rId242" display="http://abs.twimg.com/images/themes/theme1/bg.png"/>
    <hyperlink ref="AU85" r:id="rId243" display="http://abs.twimg.com/images/themes/theme1/bg.png"/>
    <hyperlink ref="AU86" r:id="rId244" display="http://abs.twimg.com/images/themes/theme1/bg.png"/>
    <hyperlink ref="AU87" r:id="rId245" display="http://abs.twimg.com/images/themes/theme1/bg.png"/>
    <hyperlink ref="AU88" r:id="rId246" display="http://pbs.twimg.com/profile_background_images/441162090359685120/kDrOs8Yk.jpeg"/>
    <hyperlink ref="AU89" r:id="rId247" display="http://abs.twimg.com/images/themes/theme1/bg.png"/>
    <hyperlink ref="AU90" r:id="rId248" display="http://abs.twimg.com/images/themes/theme14/bg.gif"/>
    <hyperlink ref="AU91" r:id="rId249" display="http://abs.twimg.com/images/themes/theme1/bg.png"/>
    <hyperlink ref="AU92" r:id="rId250" display="http://abs.twimg.com/images/themes/theme9/bg.gif"/>
    <hyperlink ref="AU93" r:id="rId251" display="http://abs.twimg.com/images/themes/theme11/bg.gif"/>
    <hyperlink ref="AU94" r:id="rId252" display="http://abs.twimg.com/images/themes/theme9/bg.gif"/>
    <hyperlink ref="F3" r:id="rId253" display="http://pbs.twimg.com/profile_images/2995195932/06d6ffaa218d344678ffe3df160ed42f_normal.png"/>
    <hyperlink ref="F4" r:id="rId254" display="http://pbs.twimg.com/profile_images/915514863559966720/d0L1gMRJ_normal.jpg"/>
    <hyperlink ref="F5" r:id="rId255" display="http://pbs.twimg.com/profile_images/806914304561684480/e4EvbujK_normal.jpg"/>
    <hyperlink ref="F6" r:id="rId256" display="http://pbs.twimg.com/profile_images/1013074160594161664/HsKabffQ_normal.jpg"/>
    <hyperlink ref="F7" r:id="rId257" display="http://pbs.twimg.com/profile_images/983841192566669317/uMY7jTWU_normal.jpg"/>
    <hyperlink ref="F8" r:id="rId258" display="http://pbs.twimg.com/profile_images/1068156781476630528/pqUSEn55_normal.jpg"/>
    <hyperlink ref="F9" r:id="rId259" display="http://pbs.twimg.com/profile_images/1047933196090978308/5XrfZm31_normal.jpg"/>
    <hyperlink ref="F10" r:id="rId260" display="http://pbs.twimg.com/profile_images/1080398583000633345/qwFLWNM3_normal.jpg"/>
    <hyperlink ref="F11" r:id="rId261" display="http://pbs.twimg.com/profile_images/702957825471807489/9CePV0fJ_normal.png"/>
    <hyperlink ref="F12" r:id="rId262" display="http://pbs.twimg.com/profile_images/727970024263159809/Gu5q6a9G_normal.jpg"/>
    <hyperlink ref="F13" r:id="rId263" display="http://pbs.twimg.com/profile_images/3034310687/56427608f2b0b089c98c5aac2627cac0_normal.jpeg"/>
    <hyperlink ref="F14" r:id="rId264" display="http://pbs.twimg.com/profile_images/740627963557744640/Ac0eZ0jS_normal.jpg"/>
    <hyperlink ref="F15" r:id="rId265" display="http://pbs.twimg.com/profile_images/660759706554748928/oljnXKAM_normal.jpg"/>
    <hyperlink ref="F16" r:id="rId266" display="http://pbs.twimg.com/profile_images/720666024413171712/xVYnVFuc_normal.jpg"/>
    <hyperlink ref="F17" r:id="rId267" display="http://pbs.twimg.com/profile_images/755033386989850624/T7K-6u06_normal.jpg"/>
    <hyperlink ref="F18" r:id="rId268" display="http://pbs.twimg.com/profile_images/832196246395879424/tHEnYoiQ_normal.jpg"/>
    <hyperlink ref="F19" r:id="rId269" display="http://pbs.twimg.com/profile_images/277782730/jem1_normal.jpg"/>
    <hyperlink ref="F20" r:id="rId270" display="http://pbs.twimg.com/profile_images/521694758696009729/mD8iRcEp_normal.jpeg"/>
    <hyperlink ref="F21" r:id="rId271" display="http://pbs.twimg.com/profile_images/1044972582011916288/YLmBv_N5_normal.jpg"/>
    <hyperlink ref="F22" r:id="rId272" display="http://pbs.twimg.com/profile_images/1223982572/73568_442667360546_566455546_5371102_4263136_n_normal.jpg"/>
    <hyperlink ref="F23" r:id="rId273" display="http://pbs.twimg.com/profile_images/421544468148269056/TN4K8qIN_normal.png"/>
    <hyperlink ref="F24" r:id="rId274" display="http://pbs.twimg.com/profile_images/956747498516721670/XSoGIQz4_normal.jpg"/>
    <hyperlink ref="F25" r:id="rId275" display="http://pbs.twimg.com/profile_images/859088427089842177/yMlLqsE4_normal.jpg"/>
    <hyperlink ref="F26" r:id="rId276" display="http://pbs.twimg.com/profile_images/875416480547917824/R6wl9gWl_normal.jpg"/>
    <hyperlink ref="F27" r:id="rId277" display="http://pbs.twimg.com/profile_images/829112544921006082/rfcZbBI5_normal.jpg"/>
    <hyperlink ref="F28" r:id="rId278" display="http://pbs.twimg.com/profile_images/758057972429881344/6E1xYbQ3_normal.jpg"/>
    <hyperlink ref="F29" r:id="rId279" display="http://pbs.twimg.com/profile_images/563103242259681280/1IgTFGmV_normal.jpeg"/>
    <hyperlink ref="F30" r:id="rId280" display="http://pbs.twimg.com/profile_images/96111735/HR08_009F_normal.jpg"/>
    <hyperlink ref="F31" r:id="rId281" display="http://pbs.twimg.com/profile_images/790980433894924294/G6wA7Mn1_normal.jpg"/>
    <hyperlink ref="F32" r:id="rId282" display="http://pbs.twimg.com/profile_images/666104033610825728/unyowjuO_normal.png"/>
    <hyperlink ref="F33" r:id="rId283" display="http://pbs.twimg.com/profile_images/809808421176287232/xp5vYzEI_normal.jpg"/>
    <hyperlink ref="F34" r:id="rId284" display="http://pbs.twimg.com/profile_images/1046600660005908485/JxEDBnOa_normal.jpg"/>
    <hyperlink ref="F35" r:id="rId285" display="http://pbs.twimg.com/profile_images/860587987595218944/41eYeA5d_normal.jpg"/>
    <hyperlink ref="F36" r:id="rId286" display="http://pbs.twimg.com/profile_images/1040003252748791811/dtz1f7R6_normal.jpg"/>
    <hyperlink ref="F37" r:id="rId287" display="http://pbs.twimg.com/profile_images/885176979938586629/uzVxEeKq_normal.jpg"/>
    <hyperlink ref="F38" r:id="rId288" display="http://pbs.twimg.com/profile_images/978420314412548099/HSsRQE2N_normal.jpg"/>
    <hyperlink ref="F39" r:id="rId289" display="http://pbs.twimg.com/profile_images/941009833926344704/gicrE24c_normal.jpg"/>
    <hyperlink ref="F40" r:id="rId290" display="http://pbs.twimg.com/profile_images/778649046244360192/UhInEyzk_normal.jpg"/>
    <hyperlink ref="F41" r:id="rId291" display="http://pbs.twimg.com/profile_images/1034161542659497985/96jTU3w__normal.jpg"/>
    <hyperlink ref="F42" r:id="rId292" display="http://pbs.twimg.com/profile_images/1039713555875020801/DdPN3Xbl_normal.jpg"/>
    <hyperlink ref="F43" r:id="rId293" display="http://pbs.twimg.com/profile_images/616215717273206784/ZXT8iOW0_normal.jpg"/>
    <hyperlink ref="F44" r:id="rId294" display="http://pbs.twimg.com/profile_images/619101231399579649/Lv9dzsd7_normal.jpg"/>
    <hyperlink ref="F45" r:id="rId295" display="http://pbs.twimg.com/profile_images/1015260330513948672/FxDDuOid_normal.jpg"/>
    <hyperlink ref="F46" r:id="rId296" display="http://pbs.twimg.com/profile_images/938094673498968065/0y8Cq0u7_normal.jpg"/>
    <hyperlink ref="F47" r:id="rId297" display="http://pbs.twimg.com/profile_images/897951620935417857/_iAanJTO_normal.jpg"/>
    <hyperlink ref="F48" r:id="rId298" display="http://pbs.twimg.com/profile_images/960896975737622528/-5k32D4t_normal.jpg"/>
    <hyperlink ref="F49" r:id="rId299" display="http://pbs.twimg.com/profile_images/1009463231297945606/2HEzPrHB_normal.jpg"/>
    <hyperlink ref="F50" r:id="rId300" display="http://pbs.twimg.com/profile_images/517197689746755584/795gibU7_normal.jpeg"/>
    <hyperlink ref="F51" r:id="rId301" display="http://pbs.twimg.com/profile_images/1042836053080637440/DFjkt-95_normal.jpg"/>
    <hyperlink ref="F52" r:id="rId302" display="http://pbs.twimg.com/profile_images/969523708955066368/gxy35ifT_normal.jpg"/>
    <hyperlink ref="F53" r:id="rId303" display="http://pbs.twimg.com/profile_images/553346805774434304/tVajfhpi_normal.jpeg"/>
    <hyperlink ref="F54" r:id="rId304" display="http://pbs.twimg.com/profile_images/552575413356994560/Nbx-aBfL_normal.jpeg"/>
    <hyperlink ref="F55" r:id="rId305" display="http://pbs.twimg.com/profile_images/1014395124036587520/vbFLjmGi_normal.jpg"/>
    <hyperlink ref="F56" r:id="rId306" display="http://pbs.twimg.com/profile_images/666388171677155328/nkJUD0hH_normal.jpg"/>
    <hyperlink ref="F57" r:id="rId307" display="http://pbs.twimg.com/profile_images/1053251132997406721/tEutxMDC_normal.jpg"/>
    <hyperlink ref="F58" r:id="rId308" display="http://pbs.twimg.com/profile_images/908297665854787584/bcdFP4ZM_normal.jpg"/>
    <hyperlink ref="F59" r:id="rId309" display="http://pbs.twimg.com/profile_images/742819912318603264/1Nn3875-_normal.jpg"/>
    <hyperlink ref="F60" r:id="rId310" display="http://pbs.twimg.com/profile_images/729776009231380480/Dozl6Ihw_normal.jpg"/>
    <hyperlink ref="F61" r:id="rId311" display="http://pbs.twimg.com/profile_images/1048744680492621826/sB0RSfAR_normal.jpg"/>
    <hyperlink ref="F62" r:id="rId312" display="http://pbs.twimg.com/profile_images/599330041093296128/gi6Xo2Av_normal.jpg"/>
    <hyperlink ref="F63" r:id="rId313" display="http://pbs.twimg.com/profile_images/1062834453163270144/j8Nh8Wvf_normal.jpg"/>
    <hyperlink ref="F64" r:id="rId314" display="http://pbs.twimg.com/profile_images/918328041293496320/V-HJAd-c_normal.jpg"/>
    <hyperlink ref="F65" r:id="rId315" display="http://pbs.twimg.com/profile_images/719951571816202240/UPNAWjaf_normal.jpg"/>
    <hyperlink ref="F66" r:id="rId316" display="http://pbs.twimg.com/profile_images/422929217136132096/cQTPnsko_normal.jpeg"/>
    <hyperlink ref="F67" r:id="rId317" display="http://pbs.twimg.com/profile_images/1071177977822613506/7ELCddNH_normal.jpg"/>
    <hyperlink ref="F68" r:id="rId318" display="http://pbs.twimg.com/profile_images/725446734726336513/AwZNaoVG_normal.jpg"/>
    <hyperlink ref="F69" r:id="rId319" display="http://pbs.twimg.com/profile_images/1024654017052532738/uSmFvQjL_normal.jpg"/>
    <hyperlink ref="F70" r:id="rId320" display="http://pbs.twimg.com/profile_images/1160255478/jongoesoff_normal.jpg"/>
    <hyperlink ref="F71" r:id="rId321" display="http://pbs.twimg.com/profile_images/981952009334153218/afsMaAr6_normal.jpg"/>
    <hyperlink ref="F72" r:id="rId322" display="http://pbs.twimg.com/profile_images/992103094866472960/W92Yj0KH_normal.jpg"/>
    <hyperlink ref="F73" r:id="rId323" display="http://pbs.twimg.com/profile_images/855421998901719040/4uTeLPuz_normal.jpg"/>
    <hyperlink ref="F74" r:id="rId324" display="http://pbs.twimg.com/profile_images/776104497495932928/MxPvWnh0_normal.jpg"/>
    <hyperlink ref="F75" r:id="rId325" display="http://pbs.twimg.com/profile_images/825443965247877120/NN0MCiQG_normal.jpg"/>
    <hyperlink ref="F76" r:id="rId326" display="http://pbs.twimg.com/profile_images/846463221347213312/WlAYk5Lq_normal.jpg"/>
    <hyperlink ref="F77" r:id="rId327" display="http://pbs.twimg.com/profile_images/928314675153985536/UR1XXfIc_normal.jpg"/>
    <hyperlink ref="F78" r:id="rId328" display="http://pbs.twimg.com/profile_images/1046859275644153856/fR8Ep4aQ_normal.jpg"/>
    <hyperlink ref="F79" r:id="rId329" display="http://pbs.twimg.com/profile_images/986627350728241152/RxDuoLR-_normal.jpg"/>
    <hyperlink ref="F80" r:id="rId330" display="http://pbs.twimg.com/profile_images/890964648488337412/wDbUhGs1_normal.jpg"/>
    <hyperlink ref="F81" r:id="rId331" display="http://pbs.twimg.com/profile_images/793169268267487232/wiA0muAW_normal.jpg"/>
    <hyperlink ref="F82" r:id="rId332" display="http://pbs.twimg.com/profile_images/1259558245/vala_300dpi_normal.jpg"/>
    <hyperlink ref="F83" r:id="rId333" display="http://pbs.twimg.com/profile_images/1019144681765163008/7_Xtb56r_normal.jpg"/>
    <hyperlink ref="F84" r:id="rId334" display="http://pbs.twimg.com/profile_images/949333641917804546/ZWDELIXM_normal.jpg"/>
    <hyperlink ref="F85" r:id="rId335" display="http://pbs.twimg.com/profile_images/749982957650190336/lMXaapI3_normal.jpg"/>
    <hyperlink ref="F86" r:id="rId336" display="http://pbs.twimg.com/profile_images/715678234822619136/rLDB65pb_normal.jpg"/>
    <hyperlink ref="F87" r:id="rId337" display="http://pbs.twimg.com/profile_images/897740655782494209/QLuW4ho4_normal.jpg"/>
    <hyperlink ref="F88" r:id="rId338" display="http://pbs.twimg.com/profile_images/661880776082984960/QbZ-_0Ig_normal.png"/>
    <hyperlink ref="F89" r:id="rId339" display="http://pbs.twimg.com/profile_images/928699517398069253/Kl1eYLJX_normal.jpg"/>
    <hyperlink ref="F90" r:id="rId340" display="http://pbs.twimg.com/profile_images/882626844087943168/Bxkq-fC9_normal.jpg"/>
    <hyperlink ref="F91" r:id="rId341" display="http://pbs.twimg.com/profile_images/861860670438080512/cE8TrfVg_normal.jpg"/>
    <hyperlink ref="F92" r:id="rId342" display="http://pbs.twimg.com/profile_images/999573776097423360/wM1LGX_7_normal.jpg"/>
    <hyperlink ref="F93" r:id="rId343" display="http://pbs.twimg.com/profile_images/751033272403128320/gju_wViN_normal.jpg"/>
    <hyperlink ref="F94" r:id="rId344" display="http://pbs.twimg.com/profile_images/736279971367378944/hsuVnIam_normal.jpg"/>
    <hyperlink ref="F95" r:id="rId345" display="http://pbs.twimg.com/profile_images/834022098339295232/Ro1e7SMv_normal.jpg"/>
    <hyperlink ref="AX3" r:id="rId346" display="https://twitter.com/softwaretimes"/>
    <hyperlink ref="AX4" r:id="rId347" display="https://twitter.com/nmachijidenma"/>
    <hyperlink ref="AX5" r:id="rId348" display="https://twitter.com/johnrmatthews"/>
    <hyperlink ref="AX6" r:id="rId349" display="https://twitter.com/ungoodnight"/>
    <hyperlink ref="AX7" r:id="rId350" display="https://twitter.com/dbmosermed"/>
    <hyperlink ref="AX8" r:id="rId351" display="https://twitter.com/jeff_w7"/>
    <hyperlink ref="AX9" r:id="rId352" display="https://twitter.com/nrfbigshow"/>
    <hyperlink ref="AX10" r:id="rId353" display="https://twitter.com/trurating"/>
    <hyperlink ref="AX11" r:id="rId354" display="https://twitter.com/nycrtweets"/>
    <hyperlink ref="AX12" r:id="rId355" display="https://twitter.com/guruizbiz"/>
    <hyperlink ref="AX13" r:id="rId356" display="https://twitter.com/jillcbentley"/>
    <hyperlink ref="AX14" r:id="rId357" display="https://twitter.com/rmhpos"/>
    <hyperlink ref="AX15" r:id="rId358" display="https://twitter.com/cazturner32"/>
    <hyperlink ref="AX16" r:id="rId359" display="https://twitter.com/acceo_solutions"/>
    <hyperlink ref="AX17" r:id="rId360" display="https://twitter.com/tsys_tss"/>
    <hyperlink ref="AX18" r:id="rId361" display="https://twitter.com/aures_usa"/>
    <hyperlink ref="AX19" r:id="rId362" display="https://twitter.com/jemkrause"/>
    <hyperlink ref="AX20" r:id="rId363" display="https://twitter.com/smckeveny"/>
    <hyperlink ref="AX21" r:id="rId364" display="https://twitter.com/andrewbusby"/>
    <hyperlink ref="AX22" r:id="rId365" display="https://twitter.com/simonsinek"/>
    <hyperlink ref="AX23" r:id="rId366" display="https://twitter.com/simo"/>
    <hyperlink ref="AX24" r:id="rId367" display="https://twitter.com/mattecannata"/>
    <hyperlink ref="AX25" r:id="rId368" display="https://twitter.com/subziwalla"/>
    <hyperlink ref="AX26" r:id="rId369" display="https://twitter.com/microsoft"/>
    <hyperlink ref="AX27" r:id="rId370" display="https://twitter.com/kroger"/>
    <hyperlink ref="AX28" r:id="rId371" display="https://twitter.com/smarterretail"/>
    <hyperlink ref="AX29" r:id="rId372" display="https://twitter.com/gregbuzek"/>
    <hyperlink ref="AX30" r:id="rId373" display="https://twitter.com/hlrivera"/>
    <hyperlink ref="AX31" r:id="rId374" display="https://twitter.com/erin_dorshorst"/>
    <hyperlink ref="AX32" r:id="rId375" display="https://twitter.com/piers_fawkes"/>
    <hyperlink ref="AX33" r:id="rId376" display="https://twitter.com/incisivio"/>
    <hyperlink ref="AX34" r:id="rId377" display="https://twitter.com/fcarlegren"/>
    <hyperlink ref="AX35" r:id="rId378" display="https://twitter.com/peapoddelivers"/>
    <hyperlink ref="AX36" r:id="rId379" display="https://twitter.com/instacart"/>
    <hyperlink ref="AX37" r:id="rId380" display="https://twitter.com/ocado"/>
    <hyperlink ref="AX38" r:id="rId381" display="https://twitter.com/carlboutet"/>
    <hyperlink ref="AX39" r:id="rId382" display="https://twitter.com/gk_software_usa"/>
    <hyperlink ref="AX40" r:id="rId383" display="https://twitter.com/a_riley17"/>
    <hyperlink ref="AX41" r:id="rId384" display="https://twitter.com/jim_roddy"/>
    <hyperlink ref="AX42" r:id="rId385" display="https://twitter.com/retailbrandon"/>
    <hyperlink ref="AX43" r:id="rId386" display="https://twitter.com/newbalance"/>
    <hyperlink ref="AX44" r:id="rId387" display="https://twitter.com/cl_baldwin"/>
    <hyperlink ref="AX45" r:id="rId388" display="https://twitter.com/toryburch"/>
    <hyperlink ref="AX46" r:id="rId389" display="https://twitter.com/sub8u"/>
    <hyperlink ref="AX47" r:id="rId390" display="https://twitter.com/samsungbizusa"/>
    <hyperlink ref="AX48" r:id="rId391" display="https://twitter.com/target"/>
    <hyperlink ref="AX49" r:id="rId392" display="https://twitter.com/degdigital"/>
    <hyperlink ref="AX50" r:id="rId393" display="https://twitter.com/karaswisher"/>
    <hyperlink ref="AX51" r:id="rId394" display="https://twitter.com/chicos"/>
    <hyperlink ref="AX52" r:id="rId395" display="https://twitter.com/nbkretail"/>
    <hyperlink ref="AX53" r:id="rId396" display="https://twitter.com/courtreagan"/>
    <hyperlink ref="AX54" r:id="rId397" display="https://twitter.com/shannonschuyler"/>
    <hyperlink ref="AX55" r:id="rId398" display="https://twitter.com/snowehome"/>
    <hyperlink ref="AX56" r:id="rId399" display="https://twitter.com/ultabeauty"/>
    <hyperlink ref="AX57" r:id="rId400" display="https://twitter.com/cnbc"/>
    <hyperlink ref="AX58" r:id="rId401" display="https://twitter.com/pwc"/>
    <hyperlink ref="AX59" r:id="rId402" display="https://twitter.com/wirleadership"/>
    <hyperlink ref="AX60" r:id="rId403" display="https://twitter.com/lowes"/>
    <hyperlink ref="AX61" r:id="rId404" display="https://twitter.com/marvinrellison"/>
    <hyperlink ref="AX62" r:id="rId405" display="https://twitter.com/johnldouglas"/>
    <hyperlink ref="AX63" r:id="rId406" display="https://twitter.com/natalie_berg"/>
    <hyperlink ref="AX64" r:id="rId407" display="https://twitter.com/retailprophet"/>
    <hyperlink ref="AX65" r:id="rId408" display="https://twitter.com/jongolddc"/>
    <hyperlink ref="AX66" r:id="rId409" display="https://twitter.com/adinnocenzio"/>
    <hyperlink ref="AX67" r:id="rId410" display="https://twitter.com/macys"/>
    <hyperlink ref="AX68" r:id="rId411" display="https://twitter.com/patagonia"/>
    <hyperlink ref="AX69" r:id="rId412" display="https://twitter.com/accentureretail"/>
    <hyperlink ref="AX70" r:id="rId413" display="https://twitter.com/jonerp"/>
    <hyperlink ref="AX71" r:id="rId414" display="https://twitter.com/jpuleri"/>
    <hyperlink ref="AX72" r:id="rId415" display="https://twitter.com/mindygrossman"/>
    <hyperlink ref="AX73" r:id="rId416" display="https://twitter.com/joanhornig"/>
    <hyperlink ref="AX74" r:id="rId417" display="https://twitter.com/shelleyzalis"/>
    <hyperlink ref="AX75" r:id="rId418" display="https://twitter.com/accuviasw"/>
    <hyperlink ref="AX76" r:id="rId419" display="https://twitter.com/stevenpdennis"/>
    <hyperlink ref="AX77" r:id="rId420" display="https://twitter.com/hyken"/>
    <hyperlink ref="AX78" r:id="rId421" display="https://twitter.com/dgingiss"/>
    <hyperlink ref="AX79" r:id="rId422" display="https://twitter.com/nrffoundation"/>
    <hyperlink ref="AX80" r:id="rId423" display="https://twitter.com/femalequotient"/>
    <hyperlink ref="AX81" r:id="rId424" display="https://twitter.com/nrfnews"/>
    <hyperlink ref="AX82" r:id="rId425" display="https://twitter.com/valaafshar"/>
    <hyperlink ref="AX83" r:id="rId426" display="https://twitter.com/mcdonaldbutler"/>
    <hyperlink ref="AX84" r:id="rId427" display="https://twitter.com/doddle"/>
    <hyperlink ref="AX85" r:id="rId428" display="https://twitter.com/aptos_retail"/>
    <hyperlink ref="AX86" r:id="rId429" display="https://twitter.com/mobify"/>
    <hyperlink ref="AX87" r:id="rId430" display="https://twitter.com/retailassist"/>
    <hyperlink ref="AX88" r:id="rId431" display="https://twitter.com/samsungbusiness"/>
    <hyperlink ref="AX89" r:id="rId432" display="https://twitter.com/ibmindustries"/>
    <hyperlink ref="AX90" r:id="rId433" display="https://twitter.com/redpointvc"/>
    <hyperlink ref="AX91" r:id="rId434" display="https://twitter.com/ncrcorporation"/>
    <hyperlink ref="AX92" r:id="rId435" display="https://twitter.com/dunnhumby"/>
    <hyperlink ref="AX93" r:id="rId436" display="https://twitter.com/mazzaknights"/>
    <hyperlink ref="AX94" r:id="rId437" display="https://twitter.com/ricardo_belmar"/>
    <hyperlink ref="AX95" r:id="rId438" display="https://twitter.com/ethicalthink"/>
  </hyperlinks>
  <printOptions/>
  <pageMargins left="0.7" right="0.7" top="0.75" bottom="0.75" header="0.3" footer="0.3"/>
  <pageSetup horizontalDpi="600" verticalDpi="600" orientation="portrait" r:id="rId442"/>
  <legacyDrawing r:id="rId440"/>
  <tableParts>
    <tablePart r:id="rId44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1597</v>
      </c>
      <c r="Z2" s="13" t="s">
        <v>1608</v>
      </c>
      <c r="AA2" s="13" t="s">
        <v>1627</v>
      </c>
      <c r="AB2" s="13" t="s">
        <v>1668</v>
      </c>
      <c r="AC2" s="13" t="s">
        <v>1716</v>
      </c>
      <c r="AD2" s="13" t="s">
        <v>1733</v>
      </c>
      <c r="AE2" s="13" t="s">
        <v>1736</v>
      </c>
      <c r="AF2" s="13" t="s">
        <v>1747</v>
      </c>
      <c r="AG2" s="117" t="s">
        <v>2055</v>
      </c>
      <c r="AH2" s="117" t="s">
        <v>2056</v>
      </c>
      <c r="AI2" s="117" t="s">
        <v>2057</v>
      </c>
      <c r="AJ2" s="117" t="s">
        <v>2058</v>
      </c>
      <c r="AK2" s="117" t="s">
        <v>2059</v>
      </c>
      <c r="AL2" s="117" t="s">
        <v>2060</v>
      </c>
      <c r="AM2" s="117" t="s">
        <v>2061</v>
      </c>
      <c r="AN2" s="117" t="s">
        <v>2062</v>
      </c>
      <c r="AO2" s="117" t="s">
        <v>2065</v>
      </c>
    </row>
    <row r="3" spans="1:41" ht="15">
      <c r="A3" s="87" t="s">
        <v>1563</v>
      </c>
      <c r="B3" s="65" t="s">
        <v>1568</v>
      </c>
      <c r="C3" s="65" t="s">
        <v>56</v>
      </c>
      <c r="D3" s="103"/>
      <c r="E3" s="102"/>
      <c r="F3" s="104" t="s">
        <v>2106</v>
      </c>
      <c r="G3" s="105"/>
      <c r="H3" s="105"/>
      <c r="I3" s="106">
        <v>3</v>
      </c>
      <c r="J3" s="107"/>
      <c r="K3" s="48">
        <v>53</v>
      </c>
      <c r="L3" s="48">
        <v>46</v>
      </c>
      <c r="M3" s="48">
        <v>40</v>
      </c>
      <c r="N3" s="48">
        <v>86</v>
      </c>
      <c r="O3" s="48">
        <v>15</v>
      </c>
      <c r="P3" s="49">
        <v>0.018867924528301886</v>
      </c>
      <c r="Q3" s="49">
        <v>0.037037037037037035</v>
      </c>
      <c r="R3" s="48">
        <v>1</v>
      </c>
      <c r="S3" s="48">
        <v>0</v>
      </c>
      <c r="T3" s="48">
        <v>53</v>
      </c>
      <c r="U3" s="48">
        <v>86</v>
      </c>
      <c r="V3" s="48">
        <v>2</v>
      </c>
      <c r="W3" s="49">
        <v>1.924528</v>
      </c>
      <c r="X3" s="49">
        <v>0.019593613933236574</v>
      </c>
      <c r="Y3" s="78" t="s">
        <v>1598</v>
      </c>
      <c r="Z3" s="78" t="s">
        <v>1609</v>
      </c>
      <c r="AA3" s="78" t="s">
        <v>1628</v>
      </c>
      <c r="AB3" s="84" t="s">
        <v>1669</v>
      </c>
      <c r="AC3" s="84" t="s">
        <v>1717</v>
      </c>
      <c r="AD3" s="84" t="s">
        <v>1734</v>
      </c>
      <c r="AE3" s="84" t="s">
        <v>1737</v>
      </c>
      <c r="AF3" s="84" t="s">
        <v>1748</v>
      </c>
      <c r="AG3" s="120">
        <v>114</v>
      </c>
      <c r="AH3" s="123">
        <v>6.354515050167224</v>
      </c>
      <c r="AI3" s="120">
        <v>13</v>
      </c>
      <c r="AJ3" s="123">
        <v>0.7246376811594203</v>
      </c>
      <c r="AK3" s="120">
        <v>0</v>
      </c>
      <c r="AL3" s="123">
        <v>0</v>
      </c>
      <c r="AM3" s="120">
        <v>1667</v>
      </c>
      <c r="AN3" s="123">
        <v>92.92084726867336</v>
      </c>
      <c r="AO3" s="120">
        <v>1794</v>
      </c>
    </row>
    <row r="4" spans="1:41" ht="15">
      <c r="A4" s="87" t="s">
        <v>1564</v>
      </c>
      <c r="B4" s="65" t="s">
        <v>1569</v>
      </c>
      <c r="C4" s="65" t="s">
        <v>56</v>
      </c>
      <c r="D4" s="109"/>
      <c r="E4" s="108"/>
      <c r="F4" s="110" t="s">
        <v>2107</v>
      </c>
      <c r="G4" s="111"/>
      <c r="H4" s="111"/>
      <c r="I4" s="112">
        <v>4</v>
      </c>
      <c r="J4" s="113"/>
      <c r="K4" s="48">
        <v>17</v>
      </c>
      <c r="L4" s="48">
        <v>33</v>
      </c>
      <c r="M4" s="48">
        <v>18</v>
      </c>
      <c r="N4" s="48">
        <v>51</v>
      </c>
      <c r="O4" s="48">
        <v>0</v>
      </c>
      <c r="P4" s="49">
        <v>0.10526315789473684</v>
      </c>
      <c r="Q4" s="49">
        <v>0.19047619047619047</v>
      </c>
      <c r="R4" s="48">
        <v>1</v>
      </c>
      <c r="S4" s="48">
        <v>0</v>
      </c>
      <c r="T4" s="48">
        <v>17</v>
      </c>
      <c r="U4" s="48">
        <v>51</v>
      </c>
      <c r="V4" s="48">
        <v>3</v>
      </c>
      <c r="W4" s="49">
        <v>1.695502</v>
      </c>
      <c r="X4" s="49">
        <v>0.15441176470588236</v>
      </c>
      <c r="Y4" s="78" t="s">
        <v>1599</v>
      </c>
      <c r="Z4" s="78" t="s">
        <v>456</v>
      </c>
      <c r="AA4" s="78" t="s">
        <v>1629</v>
      </c>
      <c r="AB4" s="84" t="s">
        <v>1670</v>
      </c>
      <c r="AC4" s="84" t="s">
        <v>1718</v>
      </c>
      <c r="AD4" s="84" t="s">
        <v>1735</v>
      </c>
      <c r="AE4" s="84" t="s">
        <v>1738</v>
      </c>
      <c r="AF4" s="84" t="s">
        <v>1749</v>
      </c>
      <c r="AG4" s="120">
        <v>14</v>
      </c>
      <c r="AH4" s="123">
        <v>7.291666666666667</v>
      </c>
      <c r="AI4" s="120">
        <v>0</v>
      </c>
      <c r="AJ4" s="123">
        <v>0</v>
      </c>
      <c r="AK4" s="120">
        <v>0</v>
      </c>
      <c r="AL4" s="123">
        <v>0</v>
      </c>
      <c r="AM4" s="120">
        <v>178</v>
      </c>
      <c r="AN4" s="123">
        <v>92.70833333333333</v>
      </c>
      <c r="AO4" s="120">
        <v>192</v>
      </c>
    </row>
    <row r="5" spans="1:41" ht="15">
      <c r="A5" s="87" t="s">
        <v>1565</v>
      </c>
      <c r="B5" s="65" t="s">
        <v>1570</v>
      </c>
      <c r="C5" s="65" t="s">
        <v>56</v>
      </c>
      <c r="D5" s="109"/>
      <c r="E5" s="108"/>
      <c r="F5" s="110" t="s">
        <v>2108</v>
      </c>
      <c r="G5" s="111"/>
      <c r="H5" s="111"/>
      <c r="I5" s="112">
        <v>5</v>
      </c>
      <c r="J5" s="113"/>
      <c r="K5" s="48">
        <v>9</v>
      </c>
      <c r="L5" s="48">
        <v>7</v>
      </c>
      <c r="M5" s="48">
        <v>4</v>
      </c>
      <c r="N5" s="48">
        <v>11</v>
      </c>
      <c r="O5" s="48">
        <v>0</v>
      </c>
      <c r="P5" s="49">
        <v>0</v>
      </c>
      <c r="Q5" s="49">
        <v>0</v>
      </c>
      <c r="R5" s="48">
        <v>1</v>
      </c>
      <c r="S5" s="48">
        <v>0</v>
      </c>
      <c r="T5" s="48">
        <v>9</v>
      </c>
      <c r="U5" s="48">
        <v>11</v>
      </c>
      <c r="V5" s="48">
        <v>3</v>
      </c>
      <c r="W5" s="49">
        <v>1.753086</v>
      </c>
      <c r="X5" s="49">
        <v>0.125</v>
      </c>
      <c r="Y5" s="78" t="s">
        <v>1600</v>
      </c>
      <c r="Z5" s="78" t="s">
        <v>1610</v>
      </c>
      <c r="AA5" s="78" t="s">
        <v>1630</v>
      </c>
      <c r="AB5" s="84" t="s">
        <v>1671</v>
      </c>
      <c r="AC5" s="84" t="s">
        <v>1719</v>
      </c>
      <c r="AD5" s="84" t="s">
        <v>232</v>
      </c>
      <c r="AE5" s="84" t="s">
        <v>1739</v>
      </c>
      <c r="AF5" s="84" t="s">
        <v>1750</v>
      </c>
      <c r="AG5" s="120">
        <v>24</v>
      </c>
      <c r="AH5" s="123">
        <v>6.6115702479338845</v>
      </c>
      <c r="AI5" s="120">
        <v>0</v>
      </c>
      <c r="AJ5" s="123">
        <v>0</v>
      </c>
      <c r="AK5" s="120">
        <v>0</v>
      </c>
      <c r="AL5" s="123">
        <v>0</v>
      </c>
      <c r="AM5" s="120">
        <v>339</v>
      </c>
      <c r="AN5" s="123">
        <v>93.38842975206612</v>
      </c>
      <c r="AO5" s="120">
        <v>363</v>
      </c>
    </row>
    <row r="6" spans="1:41" ht="15">
      <c r="A6" s="87" t="s">
        <v>1566</v>
      </c>
      <c r="B6" s="65" t="s">
        <v>1571</v>
      </c>
      <c r="C6" s="65" t="s">
        <v>56</v>
      </c>
      <c r="D6" s="109"/>
      <c r="E6" s="108"/>
      <c r="F6" s="110" t="s">
        <v>2109</v>
      </c>
      <c r="G6" s="111"/>
      <c r="H6" s="111"/>
      <c r="I6" s="112">
        <v>6</v>
      </c>
      <c r="J6" s="113"/>
      <c r="K6" s="48">
        <v>7</v>
      </c>
      <c r="L6" s="48">
        <v>7</v>
      </c>
      <c r="M6" s="48">
        <v>0</v>
      </c>
      <c r="N6" s="48">
        <v>7</v>
      </c>
      <c r="O6" s="48">
        <v>1</v>
      </c>
      <c r="P6" s="49">
        <v>0</v>
      </c>
      <c r="Q6" s="49">
        <v>0</v>
      </c>
      <c r="R6" s="48">
        <v>1</v>
      </c>
      <c r="S6" s="48">
        <v>0</v>
      </c>
      <c r="T6" s="48">
        <v>7</v>
      </c>
      <c r="U6" s="48">
        <v>7</v>
      </c>
      <c r="V6" s="48">
        <v>2</v>
      </c>
      <c r="W6" s="49">
        <v>1.469388</v>
      </c>
      <c r="X6" s="49">
        <v>0.14285714285714285</v>
      </c>
      <c r="Y6" s="78" t="s">
        <v>442</v>
      </c>
      <c r="Z6" s="78" t="s">
        <v>456</v>
      </c>
      <c r="AA6" s="78"/>
      <c r="AB6" s="84" t="s">
        <v>1672</v>
      </c>
      <c r="AC6" s="84" t="s">
        <v>1709</v>
      </c>
      <c r="AD6" s="84" t="s">
        <v>232</v>
      </c>
      <c r="AE6" s="84" t="s">
        <v>1740</v>
      </c>
      <c r="AF6" s="84" t="s">
        <v>1751</v>
      </c>
      <c r="AG6" s="120">
        <v>4</v>
      </c>
      <c r="AH6" s="123">
        <v>5.405405405405405</v>
      </c>
      <c r="AI6" s="120">
        <v>2</v>
      </c>
      <c r="AJ6" s="123">
        <v>2.7027027027027026</v>
      </c>
      <c r="AK6" s="120">
        <v>0</v>
      </c>
      <c r="AL6" s="123">
        <v>0</v>
      </c>
      <c r="AM6" s="120">
        <v>68</v>
      </c>
      <c r="AN6" s="123">
        <v>91.89189189189189</v>
      </c>
      <c r="AO6" s="120">
        <v>74</v>
      </c>
    </row>
    <row r="7" spans="1:41" ht="15">
      <c r="A7" s="87" t="s">
        <v>1567</v>
      </c>
      <c r="B7" s="65" t="s">
        <v>1572</v>
      </c>
      <c r="C7" s="65" t="s">
        <v>56</v>
      </c>
      <c r="D7" s="109"/>
      <c r="E7" s="108"/>
      <c r="F7" s="110" t="s">
        <v>2110</v>
      </c>
      <c r="G7" s="111"/>
      <c r="H7" s="111"/>
      <c r="I7" s="112">
        <v>7</v>
      </c>
      <c r="J7" s="113"/>
      <c r="K7" s="48">
        <v>7</v>
      </c>
      <c r="L7" s="48">
        <v>7</v>
      </c>
      <c r="M7" s="48">
        <v>0</v>
      </c>
      <c r="N7" s="48">
        <v>7</v>
      </c>
      <c r="O7" s="48">
        <v>7</v>
      </c>
      <c r="P7" s="49" t="s">
        <v>2066</v>
      </c>
      <c r="Q7" s="49" t="s">
        <v>2066</v>
      </c>
      <c r="R7" s="48">
        <v>7</v>
      </c>
      <c r="S7" s="48">
        <v>7</v>
      </c>
      <c r="T7" s="48">
        <v>1</v>
      </c>
      <c r="U7" s="48">
        <v>1</v>
      </c>
      <c r="V7" s="48">
        <v>0</v>
      </c>
      <c r="W7" s="49">
        <v>0</v>
      </c>
      <c r="X7" s="49">
        <v>0</v>
      </c>
      <c r="Y7" s="78" t="s">
        <v>1601</v>
      </c>
      <c r="Z7" s="78" t="s">
        <v>1611</v>
      </c>
      <c r="AA7" s="78" t="s">
        <v>1631</v>
      </c>
      <c r="AB7" s="84" t="s">
        <v>1673</v>
      </c>
      <c r="AC7" s="84" t="s">
        <v>1720</v>
      </c>
      <c r="AD7" s="84"/>
      <c r="AE7" s="84"/>
      <c r="AF7" s="84" t="s">
        <v>1752</v>
      </c>
      <c r="AG7" s="120">
        <v>5</v>
      </c>
      <c r="AH7" s="123">
        <v>6.756756756756757</v>
      </c>
      <c r="AI7" s="120">
        <v>0</v>
      </c>
      <c r="AJ7" s="123">
        <v>0</v>
      </c>
      <c r="AK7" s="120">
        <v>0</v>
      </c>
      <c r="AL7" s="123">
        <v>0</v>
      </c>
      <c r="AM7" s="120">
        <v>69</v>
      </c>
      <c r="AN7" s="123">
        <v>93.24324324324324</v>
      </c>
      <c r="AO7" s="120">
        <v>74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1563</v>
      </c>
      <c r="B2" s="84" t="s">
        <v>232</v>
      </c>
      <c r="C2" s="78">
        <f>VLOOKUP(GroupVertices[[#This Row],[Vertex]],Vertices[],MATCH("ID",Vertices[[#Headers],[Vertex]:[Vertex Content Word Count]],0),FALSE)</f>
        <v>10</v>
      </c>
    </row>
    <row r="3" spans="1:3" ht="15">
      <c r="A3" s="78" t="s">
        <v>1563</v>
      </c>
      <c r="B3" s="84" t="s">
        <v>304</v>
      </c>
      <c r="C3" s="78">
        <f>VLOOKUP(GroupVertices[[#This Row],[Vertex]],Vertices[],MATCH("ID",Vertices[[#Headers],[Vertex]:[Vertex Content Word Count]],0),FALSE)</f>
        <v>92</v>
      </c>
    </row>
    <row r="4" spans="1:3" ht="15">
      <c r="A4" s="78" t="s">
        <v>1563</v>
      </c>
      <c r="B4" s="84" t="s">
        <v>303</v>
      </c>
      <c r="C4" s="78">
        <f>VLOOKUP(GroupVertices[[#This Row],[Vertex]],Vertices[],MATCH("ID",Vertices[[#Headers],[Vertex]:[Vertex Content Word Count]],0),FALSE)</f>
        <v>91</v>
      </c>
    </row>
    <row r="5" spans="1:3" ht="15">
      <c r="A5" s="78" t="s">
        <v>1563</v>
      </c>
      <c r="B5" s="84" t="s">
        <v>302</v>
      </c>
      <c r="C5" s="78">
        <f>VLOOKUP(GroupVertices[[#This Row],[Vertex]],Vertices[],MATCH("ID",Vertices[[#Headers],[Vertex]:[Vertex Content Word Count]],0),FALSE)</f>
        <v>90</v>
      </c>
    </row>
    <row r="6" spans="1:3" ht="15">
      <c r="A6" s="78" t="s">
        <v>1563</v>
      </c>
      <c r="B6" s="84" t="s">
        <v>301</v>
      </c>
      <c r="C6" s="78">
        <f>VLOOKUP(GroupVertices[[#This Row],[Vertex]],Vertices[],MATCH("ID",Vertices[[#Headers],[Vertex]:[Vertex Content Word Count]],0),FALSE)</f>
        <v>89</v>
      </c>
    </row>
    <row r="7" spans="1:3" ht="15">
      <c r="A7" s="78" t="s">
        <v>1563</v>
      </c>
      <c r="B7" s="84" t="s">
        <v>300</v>
      </c>
      <c r="C7" s="78">
        <f>VLOOKUP(GroupVertices[[#This Row],[Vertex]],Vertices[],MATCH("ID",Vertices[[#Headers],[Vertex]:[Vertex Content Word Count]],0),FALSE)</f>
        <v>88</v>
      </c>
    </row>
    <row r="8" spans="1:3" ht="15">
      <c r="A8" s="78" t="s">
        <v>1563</v>
      </c>
      <c r="B8" s="84" t="s">
        <v>299</v>
      </c>
      <c r="C8" s="78">
        <f>VLOOKUP(GroupVertices[[#This Row],[Vertex]],Vertices[],MATCH("ID",Vertices[[#Headers],[Vertex]:[Vertex Content Word Count]],0),FALSE)</f>
        <v>87</v>
      </c>
    </row>
    <row r="9" spans="1:3" ht="15">
      <c r="A9" s="78" t="s">
        <v>1563</v>
      </c>
      <c r="B9" s="84" t="s">
        <v>298</v>
      </c>
      <c r="C9" s="78">
        <f>VLOOKUP(GroupVertices[[#This Row],[Vertex]],Vertices[],MATCH("ID",Vertices[[#Headers],[Vertex]:[Vertex Content Word Count]],0),FALSE)</f>
        <v>86</v>
      </c>
    </row>
    <row r="10" spans="1:3" ht="15">
      <c r="A10" s="78" t="s">
        <v>1563</v>
      </c>
      <c r="B10" s="84" t="s">
        <v>238</v>
      </c>
      <c r="C10" s="78">
        <f>VLOOKUP(GroupVertices[[#This Row],[Vertex]],Vertices[],MATCH("ID",Vertices[[#Headers],[Vertex]:[Vertex Content Word Count]],0),FALSE)</f>
        <v>85</v>
      </c>
    </row>
    <row r="11" spans="1:3" ht="15">
      <c r="A11" s="78" t="s">
        <v>1563</v>
      </c>
      <c r="B11" s="84" t="s">
        <v>297</v>
      </c>
      <c r="C11" s="78">
        <f>VLOOKUP(GroupVertices[[#This Row],[Vertex]],Vertices[],MATCH("ID",Vertices[[#Headers],[Vertex]:[Vertex Content Word Count]],0),FALSE)</f>
        <v>84</v>
      </c>
    </row>
    <row r="12" spans="1:3" ht="15">
      <c r="A12" s="78" t="s">
        <v>1563</v>
      </c>
      <c r="B12" s="84" t="s">
        <v>296</v>
      </c>
      <c r="C12" s="78">
        <f>VLOOKUP(GroupVertices[[#This Row],[Vertex]],Vertices[],MATCH("ID",Vertices[[#Headers],[Vertex]:[Vertex Content Word Count]],0),FALSE)</f>
        <v>83</v>
      </c>
    </row>
    <row r="13" spans="1:3" ht="15">
      <c r="A13" s="78" t="s">
        <v>1563</v>
      </c>
      <c r="B13" s="84" t="s">
        <v>295</v>
      </c>
      <c r="C13" s="78">
        <f>VLOOKUP(GroupVertices[[#This Row],[Vertex]],Vertices[],MATCH("ID",Vertices[[#Headers],[Vertex]:[Vertex Content Word Count]],0),FALSE)</f>
        <v>82</v>
      </c>
    </row>
    <row r="14" spans="1:3" ht="15">
      <c r="A14" s="78" t="s">
        <v>1563</v>
      </c>
      <c r="B14" s="84" t="s">
        <v>294</v>
      </c>
      <c r="C14" s="78">
        <f>VLOOKUP(GroupVertices[[#This Row],[Vertex]],Vertices[],MATCH("ID",Vertices[[#Headers],[Vertex]:[Vertex Content Word Count]],0),FALSE)</f>
        <v>81</v>
      </c>
    </row>
    <row r="15" spans="1:3" ht="15">
      <c r="A15" s="78" t="s">
        <v>1563</v>
      </c>
      <c r="B15" s="84" t="s">
        <v>293</v>
      </c>
      <c r="C15" s="78">
        <f>VLOOKUP(GroupVertices[[#This Row],[Vertex]],Vertices[],MATCH("ID",Vertices[[#Headers],[Vertex]:[Vertex Content Word Count]],0),FALSE)</f>
        <v>80</v>
      </c>
    </row>
    <row r="16" spans="1:3" ht="15">
      <c r="A16" s="78" t="s">
        <v>1563</v>
      </c>
      <c r="B16" s="84" t="s">
        <v>292</v>
      </c>
      <c r="C16" s="78">
        <f>VLOOKUP(GroupVertices[[#This Row],[Vertex]],Vertices[],MATCH("ID",Vertices[[#Headers],[Vertex]:[Vertex Content Word Count]],0),FALSE)</f>
        <v>79</v>
      </c>
    </row>
    <row r="17" spans="1:3" ht="15">
      <c r="A17" s="78" t="s">
        <v>1563</v>
      </c>
      <c r="B17" s="84" t="s">
        <v>291</v>
      </c>
      <c r="C17" s="78">
        <f>VLOOKUP(GroupVertices[[#This Row],[Vertex]],Vertices[],MATCH("ID",Vertices[[#Headers],[Vertex]:[Vertex Content Word Count]],0),FALSE)</f>
        <v>78</v>
      </c>
    </row>
    <row r="18" spans="1:3" ht="15">
      <c r="A18" s="78" t="s">
        <v>1563</v>
      </c>
      <c r="B18" s="84" t="s">
        <v>290</v>
      </c>
      <c r="C18" s="78">
        <f>VLOOKUP(GroupVertices[[#This Row],[Vertex]],Vertices[],MATCH("ID",Vertices[[#Headers],[Vertex]:[Vertex Content Word Count]],0),FALSE)</f>
        <v>77</v>
      </c>
    </row>
    <row r="19" spans="1:3" ht="15">
      <c r="A19" s="78" t="s">
        <v>1563</v>
      </c>
      <c r="B19" s="84" t="s">
        <v>237</v>
      </c>
      <c r="C19" s="78">
        <f>VLOOKUP(GroupVertices[[#This Row],[Vertex]],Vertices[],MATCH("ID",Vertices[[#Headers],[Vertex]:[Vertex Content Word Count]],0),FALSE)</f>
        <v>76</v>
      </c>
    </row>
    <row r="20" spans="1:3" ht="15">
      <c r="A20" s="78" t="s">
        <v>1563</v>
      </c>
      <c r="B20" s="84" t="s">
        <v>289</v>
      </c>
      <c r="C20" s="78">
        <f>VLOOKUP(GroupVertices[[#This Row],[Vertex]],Vertices[],MATCH("ID",Vertices[[#Headers],[Vertex]:[Vertex Content Word Count]],0),FALSE)</f>
        <v>74</v>
      </c>
    </row>
    <row r="21" spans="1:3" ht="15">
      <c r="A21" s="78" t="s">
        <v>1563</v>
      </c>
      <c r="B21" s="84" t="s">
        <v>288</v>
      </c>
      <c r="C21" s="78">
        <f>VLOOKUP(GroupVertices[[#This Row],[Vertex]],Vertices[],MATCH("ID",Vertices[[#Headers],[Vertex]:[Vertex Content Word Count]],0),FALSE)</f>
        <v>73</v>
      </c>
    </row>
    <row r="22" spans="1:3" ht="15">
      <c r="A22" s="78" t="s">
        <v>1563</v>
      </c>
      <c r="B22" s="84" t="s">
        <v>286</v>
      </c>
      <c r="C22" s="78">
        <f>VLOOKUP(GroupVertices[[#This Row],[Vertex]],Vertices[],MATCH("ID",Vertices[[#Headers],[Vertex]:[Vertex Content Word Count]],0),FALSE)</f>
        <v>71</v>
      </c>
    </row>
    <row r="23" spans="1:3" ht="15">
      <c r="A23" s="78" t="s">
        <v>1563</v>
      </c>
      <c r="B23" s="84" t="s">
        <v>285</v>
      </c>
      <c r="C23" s="78">
        <f>VLOOKUP(GroupVertices[[#This Row],[Vertex]],Vertices[],MATCH("ID",Vertices[[#Headers],[Vertex]:[Vertex Content Word Count]],0),FALSE)</f>
        <v>70</v>
      </c>
    </row>
    <row r="24" spans="1:3" ht="15">
      <c r="A24" s="78" t="s">
        <v>1563</v>
      </c>
      <c r="B24" s="84" t="s">
        <v>284</v>
      </c>
      <c r="C24" s="78">
        <f>VLOOKUP(GroupVertices[[#This Row],[Vertex]],Vertices[],MATCH("ID",Vertices[[#Headers],[Vertex]:[Vertex Content Word Count]],0),FALSE)</f>
        <v>69</v>
      </c>
    </row>
    <row r="25" spans="1:3" ht="15">
      <c r="A25" s="78" t="s">
        <v>1563</v>
      </c>
      <c r="B25" s="84" t="s">
        <v>282</v>
      </c>
      <c r="C25" s="78">
        <f>VLOOKUP(GroupVertices[[#This Row],[Vertex]],Vertices[],MATCH("ID",Vertices[[#Headers],[Vertex]:[Vertex Content Word Count]],0),FALSE)</f>
        <v>67</v>
      </c>
    </row>
    <row r="26" spans="1:3" ht="15">
      <c r="A26" s="78" t="s">
        <v>1563</v>
      </c>
      <c r="B26" s="84" t="s">
        <v>235</v>
      </c>
      <c r="C26" s="78">
        <f>VLOOKUP(GroupVertices[[#This Row],[Vertex]],Vertices[],MATCH("ID",Vertices[[#Headers],[Vertex]:[Vertex Content Word Count]],0),FALSE)</f>
        <v>66</v>
      </c>
    </row>
    <row r="27" spans="1:3" ht="15">
      <c r="A27" s="78" t="s">
        <v>1563</v>
      </c>
      <c r="B27" s="84" t="s">
        <v>281</v>
      </c>
      <c r="C27" s="78">
        <f>VLOOKUP(GroupVertices[[#This Row],[Vertex]],Vertices[],MATCH("ID",Vertices[[#Headers],[Vertex]:[Vertex Content Word Count]],0),FALSE)</f>
        <v>65</v>
      </c>
    </row>
    <row r="28" spans="1:3" ht="15">
      <c r="A28" s="78" t="s">
        <v>1563</v>
      </c>
      <c r="B28" s="84" t="s">
        <v>280</v>
      </c>
      <c r="C28" s="78">
        <f>VLOOKUP(GroupVertices[[#This Row],[Vertex]],Vertices[],MATCH("ID",Vertices[[#Headers],[Vertex]:[Vertex Content Word Count]],0),FALSE)</f>
        <v>64</v>
      </c>
    </row>
    <row r="29" spans="1:3" ht="15">
      <c r="A29" s="78" t="s">
        <v>1563</v>
      </c>
      <c r="B29" s="84" t="s">
        <v>279</v>
      </c>
      <c r="C29" s="78">
        <f>VLOOKUP(GroupVertices[[#This Row],[Vertex]],Vertices[],MATCH("ID",Vertices[[#Headers],[Vertex]:[Vertex Content Word Count]],0),FALSE)</f>
        <v>62</v>
      </c>
    </row>
    <row r="30" spans="1:3" ht="15">
      <c r="A30" s="78" t="s">
        <v>1563</v>
      </c>
      <c r="B30" s="84" t="s">
        <v>278</v>
      </c>
      <c r="C30" s="78">
        <f>VLOOKUP(GroupVertices[[#This Row],[Vertex]],Vertices[],MATCH("ID",Vertices[[#Headers],[Vertex]:[Vertex Content Word Count]],0),FALSE)</f>
        <v>61</v>
      </c>
    </row>
    <row r="31" spans="1:3" ht="15">
      <c r="A31" s="78" t="s">
        <v>1563</v>
      </c>
      <c r="B31" s="84" t="s">
        <v>276</v>
      </c>
      <c r="C31" s="78">
        <f>VLOOKUP(GroupVertices[[#This Row],[Vertex]],Vertices[],MATCH("ID",Vertices[[#Headers],[Vertex]:[Vertex Content Word Count]],0),FALSE)</f>
        <v>59</v>
      </c>
    </row>
    <row r="32" spans="1:3" ht="15">
      <c r="A32" s="78" t="s">
        <v>1563</v>
      </c>
      <c r="B32" s="84" t="s">
        <v>275</v>
      </c>
      <c r="C32" s="78">
        <f>VLOOKUP(GroupVertices[[#This Row],[Vertex]],Vertices[],MATCH("ID",Vertices[[#Headers],[Vertex]:[Vertex Content Word Count]],0),FALSE)</f>
        <v>58</v>
      </c>
    </row>
    <row r="33" spans="1:3" ht="15">
      <c r="A33" s="78" t="s">
        <v>1563</v>
      </c>
      <c r="B33" s="84" t="s">
        <v>274</v>
      </c>
      <c r="C33" s="78">
        <f>VLOOKUP(GroupVertices[[#This Row],[Vertex]],Vertices[],MATCH("ID",Vertices[[#Headers],[Vertex]:[Vertex Content Word Count]],0),FALSE)</f>
        <v>57</v>
      </c>
    </row>
    <row r="34" spans="1:3" ht="15">
      <c r="A34" s="78" t="s">
        <v>1563</v>
      </c>
      <c r="B34" s="84" t="s">
        <v>273</v>
      </c>
      <c r="C34" s="78">
        <f>VLOOKUP(GroupVertices[[#This Row],[Vertex]],Vertices[],MATCH("ID",Vertices[[#Headers],[Vertex]:[Vertex Content Word Count]],0),FALSE)</f>
        <v>56</v>
      </c>
    </row>
    <row r="35" spans="1:3" ht="15">
      <c r="A35" s="78" t="s">
        <v>1563</v>
      </c>
      <c r="B35" s="84" t="s">
        <v>272</v>
      </c>
      <c r="C35" s="78">
        <f>VLOOKUP(GroupVertices[[#This Row],[Vertex]],Vertices[],MATCH("ID",Vertices[[#Headers],[Vertex]:[Vertex Content Word Count]],0),FALSE)</f>
        <v>55</v>
      </c>
    </row>
    <row r="36" spans="1:3" ht="15">
      <c r="A36" s="78" t="s">
        <v>1563</v>
      </c>
      <c r="B36" s="84" t="s">
        <v>271</v>
      </c>
      <c r="C36" s="78">
        <f>VLOOKUP(GroupVertices[[#This Row],[Vertex]],Vertices[],MATCH("ID",Vertices[[#Headers],[Vertex]:[Vertex Content Word Count]],0),FALSE)</f>
        <v>54</v>
      </c>
    </row>
    <row r="37" spans="1:3" ht="15">
      <c r="A37" s="78" t="s">
        <v>1563</v>
      </c>
      <c r="B37" s="84" t="s">
        <v>270</v>
      </c>
      <c r="C37" s="78">
        <f>VLOOKUP(GroupVertices[[#This Row],[Vertex]],Vertices[],MATCH("ID",Vertices[[#Headers],[Vertex]:[Vertex Content Word Count]],0),FALSE)</f>
        <v>53</v>
      </c>
    </row>
    <row r="38" spans="1:3" ht="15">
      <c r="A38" s="78" t="s">
        <v>1563</v>
      </c>
      <c r="B38" s="84" t="s">
        <v>269</v>
      </c>
      <c r="C38" s="78">
        <f>VLOOKUP(GroupVertices[[#This Row],[Vertex]],Vertices[],MATCH("ID",Vertices[[#Headers],[Vertex]:[Vertex Content Word Count]],0),FALSE)</f>
        <v>52</v>
      </c>
    </row>
    <row r="39" spans="1:3" ht="15">
      <c r="A39" s="78" t="s">
        <v>1563</v>
      </c>
      <c r="B39" s="84" t="s">
        <v>268</v>
      </c>
      <c r="C39" s="78">
        <f>VLOOKUP(GroupVertices[[#This Row],[Vertex]],Vertices[],MATCH("ID",Vertices[[#Headers],[Vertex]:[Vertex Content Word Count]],0),FALSE)</f>
        <v>51</v>
      </c>
    </row>
    <row r="40" spans="1:3" ht="15">
      <c r="A40" s="78" t="s">
        <v>1563</v>
      </c>
      <c r="B40" s="84" t="s">
        <v>266</v>
      </c>
      <c r="C40" s="78">
        <f>VLOOKUP(GroupVertices[[#This Row],[Vertex]],Vertices[],MATCH("ID",Vertices[[#Headers],[Vertex]:[Vertex Content Word Count]],0),FALSE)</f>
        <v>49</v>
      </c>
    </row>
    <row r="41" spans="1:3" ht="15">
      <c r="A41" s="78" t="s">
        <v>1563</v>
      </c>
      <c r="B41" s="84" t="s">
        <v>265</v>
      </c>
      <c r="C41" s="78">
        <f>VLOOKUP(GroupVertices[[#This Row],[Vertex]],Vertices[],MATCH("ID",Vertices[[#Headers],[Vertex]:[Vertex Content Word Count]],0),FALSE)</f>
        <v>48</v>
      </c>
    </row>
    <row r="42" spans="1:3" ht="15">
      <c r="A42" s="78" t="s">
        <v>1563</v>
      </c>
      <c r="B42" s="84" t="s">
        <v>264</v>
      </c>
      <c r="C42" s="78">
        <f>VLOOKUP(GroupVertices[[#This Row],[Vertex]],Vertices[],MATCH("ID",Vertices[[#Headers],[Vertex]:[Vertex Content Word Count]],0),FALSE)</f>
        <v>47</v>
      </c>
    </row>
    <row r="43" spans="1:3" ht="15">
      <c r="A43" s="78" t="s">
        <v>1563</v>
      </c>
      <c r="B43" s="84" t="s">
        <v>263</v>
      </c>
      <c r="C43" s="78">
        <f>VLOOKUP(GroupVertices[[#This Row],[Vertex]],Vertices[],MATCH("ID",Vertices[[#Headers],[Vertex]:[Vertex Content Word Count]],0),FALSE)</f>
        <v>46</v>
      </c>
    </row>
    <row r="44" spans="1:3" ht="15">
      <c r="A44" s="78" t="s">
        <v>1563</v>
      </c>
      <c r="B44" s="84" t="s">
        <v>262</v>
      </c>
      <c r="C44" s="78">
        <f>VLOOKUP(GroupVertices[[#This Row],[Vertex]],Vertices[],MATCH("ID",Vertices[[#Headers],[Vertex]:[Vertex Content Word Count]],0),FALSE)</f>
        <v>45</v>
      </c>
    </row>
    <row r="45" spans="1:3" ht="15">
      <c r="A45" s="78" t="s">
        <v>1563</v>
      </c>
      <c r="B45" s="84" t="s">
        <v>233</v>
      </c>
      <c r="C45" s="78">
        <f>VLOOKUP(GroupVertices[[#This Row],[Vertex]],Vertices[],MATCH("ID",Vertices[[#Headers],[Vertex]:[Vertex Content Word Count]],0),FALSE)</f>
        <v>44</v>
      </c>
    </row>
    <row r="46" spans="1:3" ht="15">
      <c r="A46" s="78" t="s">
        <v>1563</v>
      </c>
      <c r="B46" s="84" t="s">
        <v>261</v>
      </c>
      <c r="C46" s="78">
        <f>VLOOKUP(GroupVertices[[#This Row],[Vertex]],Vertices[],MATCH("ID",Vertices[[#Headers],[Vertex]:[Vertex Content Word Count]],0),FALSE)</f>
        <v>43</v>
      </c>
    </row>
    <row r="47" spans="1:3" ht="15">
      <c r="A47" s="78" t="s">
        <v>1563</v>
      </c>
      <c r="B47" s="84" t="s">
        <v>260</v>
      </c>
      <c r="C47" s="78">
        <f>VLOOKUP(GroupVertices[[#This Row],[Vertex]],Vertices[],MATCH("ID",Vertices[[#Headers],[Vertex]:[Vertex Content Word Count]],0),FALSE)</f>
        <v>42</v>
      </c>
    </row>
    <row r="48" spans="1:3" ht="15">
      <c r="A48" s="78" t="s">
        <v>1563</v>
      </c>
      <c r="B48" s="84" t="s">
        <v>259</v>
      </c>
      <c r="C48" s="78">
        <f>VLOOKUP(GroupVertices[[#This Row],[Vertex]],Vertices[],MATCH("ID",Vertices[[#Headers],[Vertex]:[Vertex Content Word Count]],0),FALSE)</f>
        <v>41</v>
      </c>
    </row>
    <row r="49" spans="1:3" ht="15">
      <c r="A49" s="78" t="s">
        <v>1563</v>
      </c>
      <c r="B49" s="84" t="s">
        <v>258</v>
      </c>
      <c r="C49" s="78">
        <f>VLOOKUP(GroupVertices[[#This Row],[Vertex]],Vertices[],MATCH("ID",Vertices[[#Headers],[Vertex]:[Vertex Content Word Count]],0),FALSE)</f>
        <v>40</v>
      </c>
    </row>
    <row r="50" spans="1:3" ht="15">
      <c r="A50" s="78" t="s">
        <v>1563</v>
      </c>
      <c r="B50" s="84" t="s">
        <v>231</v>
      </c>
      <c r="C50" s="78">
        <f>VLOOKUP(GroupVertices[[#This Row],[Vertex]],Vertices[],MATCH("ID",Vertices[[#Headers],[Vertex]:[Vertex Content Word Count]],0),FALSE)</f>
        <v>39</v>
      </c>
    </row>
    <row r="51" spans="1:3" ht="15">
      <c r="A51" s="78" t="s">
        <v>1563</v>
      </c>
      <c r="B51" s="84" t="s">
        <v>224</v>
      </c>
      <c r="C51" s="78">
        <f>VLOOKUP(GroupVertices[[#This Row],[Vertex]],Vertices[],MATCH("ID",Vertices[[#Headers],[Vertex]:[Vertex Content Word Count]],0),FALSE)</f>
        <v>20</v>
      </c>
    </row>
    <row r="52" spans="1:3" ht="15">
      <c r="A52" s="78" t="s">
        <v>1563</v>
      </c>
      <c r="B52" s="84" t="s">
        <v>223</v>
      </c>
      <c r="C52" s="78">
        <f>VLOOKUP(GroupVertices[[#This Row],[Vertex]],Vertices[],MATCH("ID",Vertices[[#Headers],[Vertex]:[Vertex Content Word Count]],0),FALSE)</f>
        <v>19</v>
      </c>
    </row>
    <row r="53" spans="1:3" ht="15">
      <c r="A53" s="78" t="s">
        <v>1563</v>
      </c>
      <c r="B53" s="84" t="s">
        <v>244</v>
      </c>
      <c r="C53" s="78">
        <f>VLOOKUP(GroupVertices[[#This Row],[Vertex]],Vertices[],MATCH("ID",Vertices[[#Headers],[Vertex]:[Vertex Content Word Count]],0),FALSE)</f>
        <v>16</v>
      </c>
    </row>
    <row r="54" spans="1:3" ht="15">
      <c r="A54" s="78" t="s">
        <v>1563</v>
      </c>
      <c r="B54" s="84" t="s">
        <v>221</v>
      </c>
      <c r="C54" s="78">
        <f>VLOOKUP(GroupVertices[[#This Row],[Vertex]],Vertices[],MATCH("ID",Vertices[[#Headers],[Vertex]:[Vertex Content Word Count]],0),FALSE)</f>
        <v>15</v>
      </c>
    </row>
    <row r="55" spans="1:3" ht="15">
      <c r="A55" s="78" t="s">
        <v>1564</v>
      </c>
      <c r="B55" s="84" t="s">
        <v>240</v>
      </c>
      <c r="C55" s="78">
        <f>VLOOKUP(GroupVertices[[#This Row],[Vertex]],Vertices[],MATCH("ID",Vertices[[#Headers],[Vertex]:[Vertex Content Word Count]],0),FALSE)</f>
        <v>94</v>
      </c>
    </row>
    <row r="56" spans="1:3" ht="15">
      <c r="A56" s="78" t="s">
        <v>1564</v>
      </c>
      <c r="B56" s="84" t="s">
        <v>227</v>
      </c>
      <c r="C56" s="78">
        <f>VLOOKUP(GroupVertices[[#This Row],[Vertex]],Vertices[],MATCH("ID",Vertices[[#Headers],[Vertex]:[Vertex Content Word Count]],0),FALSE)</f>
        <v>28</v>
      </c>
    </row>
    <row r="57" spans="1:3" ht="15">
      <c r="A57" s="78" t="s">
        <v>1564</v>
      </c>
      <c r="B57" s="84" t="s">
        <v>250</v>
      </c>
      <c r="C57" s="78">
        <f>VLOOKUP(GroupVertices[[#This Row],[Vertex]],Vertices[],MATCH("ID",Vertices[[#Headers],[Vertex]:[Vertex Content Word Count]],0),FALSE)</f>
        <v>27</v>
      </c>
    </row>
    <row r="58" spans="1:3" ht="15">
      <c r="A58" s="78" t="s">
        <v>1564</v>
      </c>
      <c r="B58" s="84" t="s">
        <v>249</v>
      </c>
      <c r="C58" s="78">
        <f>VLOOKUP(GroupVertices[[#This Row],[Vertex]],Vertices[],MATCH("ID",Vertices[[#Headers],[Vertex]:[Vertex Content Word Count]],0),FALSE)</f>
        <v>26</v>
      </c>
    </row>
    <row r="59" spans="1:3" ht="15">
      <c r="A59" s="78" t="s">
        <v>1564</v>
      </c>
      <c r="B59" s="84" t="s">
        <v>241</v>
      </c>
      <c r="C59" s="78">
        <f>VLOOKUP(GroupVertices[[#This Row],[Vertex]],Vertices[],MATCH("ID",Vertices[[#Headers],[Vertex]:[Vertex Content Word Count]],0),FALSE)</f>
        <v>25</v>
      </c>
    </row>
    <row r="60" spans="1:3" ht="15">
      <c r="A60" s="78" t="s">
        <v>1564</v>
      </c>
      <c r="B60" s="84" t="s">
        <v>239</v>
      </c>
      <c r="C60" s="78">
        <f>VLOOKUP(GroupVertices[[#This Row],[Vertex]],Vertices[],MATCH("ID",Vertices[[#Headers],[Vertex]:[Vertex Content Word Count]],0),FALSE)</f>
        <v>93</v>
      </c>
    </row>
    <row r="61" spans="1:3" ht="15">
      <c r="A61" s="78" t="s">
        <v>1564</v>
      </c>
      <c r="B61" s="84" t="s">
        <v>230</v>
      </c>
      <c r="C61" s="78">
        <f>VLOOKUP(GroupVertices[[#This Row],[Vertex]],Vertices[],MATCH("ID",Vertices[[#Headers],[Vertex]:[Vertex Content Word Count]],0),FALSE)</f>
        <v>38</v>
      </c>
    </row>
    <row r="62" spans="1:3" ht="15">
      <c r="A62" s="78" t="s">
        <v>1564</v>
      </c>
      <c r="B62" s="84" t="s">
        <v>229</v>
      </c>
      <c r="C62" s="78">
        <f>VLOOKUP(GroupVertices[[#This Row],[Vertex]],Vertices[],MATCH("ID",Vertices[[#Headers],[Vertex]:[Vertex Content Word Count]],0),FALSE)</f>
        <v>34</v>
      </c>
    </row>
    <row r="63" spans="1:3" ht="15">
      <c r="A63" s="78" t="s">
        <v>1564</v>
      </c>
      <c r="B63" s="84" t="s">
        <v>257</v>
      </c>
      <c r="C63" s="78">
        <f>VLOOKUP(GroupVertices[[#This Row],[Vertex]],Vertices[],MATCH("ID",Vertices[[#Headers],[Vertex]:[Vertex Content Word Count]],0),FALSE)</f>
        <v>37</v>
      </c>
    </row>
    <row r="64" spans="1:3" ht="15">
      <c r="A64" s="78" t="s">
        <v>1564</v>
      </c>
      <c r="B64" s="84" t="s">
        <v>256</v>
      </c>
      <c r="C64" s="78">
        <f>VLOOKUP(GroupVertices[[#This Row],[Vertex]],Vertices[],MATCH("ID",Vertices[[#Headers],[Vertex]:[Vertex Content Word Count]],0),FALSE)</f>
        <v>36</v>
      </c>
    </row>
    <row r="65" spans="1:3" ht="15">
      <c r="A65" s="78" t="s">
        <v>1564</v>
      </c>
      <c r="B65" s="84" t="s">
        <v>255</v>
      </c>
      <c r="C65" s="78">
        <f>VLOOKUP(GroupVertices[[#This Row],[Vertex]],Vertices[],MATCH("ID",Vertices[[#Headers],[Vertex]:[Vertex Content Word Count]],0),FALSE)</f>
        <v>35</v>
      </c>
    </row>
    <row r="66" spans="1:3" ht="15">
      <c r="A66" s="78" t="s">
        <v>1564</v>
      </c>
      <c r="B66" s="84" t="s">
        <v>228</v>
      </c>
      <c r="C66" s="78">
        <f>VLOOKUP(GroupVertices[[#This Row],[Vertex]],Vertices[],MATCH("ID",Vertices[[#Headers],[Vertex]:[Vertex Content Word Count]],0),FALSE)</f>
        <v>33</v>
      </c>
    </row>
    <row r="67" spans="1:3" ht="15">
      <c r="A67" s="78" t="s">
        <v>1564</v>
      </c>
      <c r="B67" s="84" t="s">
        <v>254</v>
      </c>
      <c r="C67" s="78">
        <f>VLOOKUP(GroupVertices[[#This Row],[Vertex]],Vertices[],MATCH("ID",Vertices[[#Headers],[Vertex]:[Vertex Content Word Count]],0),FALSE)</f>
        <v>32</v>
      </c>
    </row>
    <row r="68" spans="1:3" ht="15">
      <c r="A68" s="78" t="s">
        <v>1564</v>
      </c>
      <c r="B68" s="84" t="s">
        <v>253</v>
      </c>
      <c r="C68" s="78">
        <f>VLOOKUP(GroupVertices[[#This Row],[Vertex]],Vertices[],MATCH("ID",Vertices[[#Headers],[Vertex]:[Vertex Content Word Count]],0),FALSE)</f>
        <v>31</v>
      </c>
    </row>
    <row r="69" spans="1:3" ht="15">
      <c r="A69" s="78" t="s">
        <v>1564</v>
      </c>
      <c r="B69" s="84" t="s">
        <v>252</v>
      </c>
      <c r="C69" s="78">
        <f>VLOOKUP(GroupVertices[[#This Row],[Vertex]],Vertices[],MATCH("ID",Vertices[[#Headers],[Vertex]:[Vertex Content Word Count]],0),FALSE)</f>
        <v>30</v>
      </c>
    </row>
    <row r="70" spans="1:3" ht="15">
      <c r="A70" s="78" t="s">
        <v>1564</v>
      </c>
      <c r="B70" s="84" t="s">
        <v>251</v>
      </c>
      <c r="C70" s="78">
        <f>VLOOKUP(GroupVertices[[#This Row],[Vertex]],Vertices[],MATCH("ID",Vertices[[#Headers],[Vertex]:[Vertex Content Word Count]],0),FALSE)</f>
        <v>29</v>
      </c>
    </row>
    <row r="71" spans="1:3" ht="15">
      <c r="A71" s="78" t="s">
        <v>1564</v>
      </c>
      <c r="B71" s="84" t="s">
        <v>226</v>
      </c>
      <c r="C71" s="78">
        <f>VLOOKUP(GroupVertices[[#This Row],[Vertex]],Vertices[],MATCH("ID",Vertices[[#Headers],[Vertex]:[Vertex Content Word Count]],0),FALSE)</f>
        <v>24</v>
      </c>
    </row>
    <row r="72" spans="1:3" ht="15">
      <c r="A72" s="78" t="s">
        <v>1565</v>
      </c>
      <c r="B72" s="84" t="s">
        <v>236</v>
      </c>
      <c r="C72" s="78">
        <f>VLOOKUP(GroupVertices[[#This Row],[Vertex]],Vertices[],MATCH("ID",Vertices[[#Headers],[Vertex]:[Vertex Content Word Count]],0),FALSE)</f>
        <v>75</v>
      </c>
    </row>
    <row r="73" spans="1:3" ht="15">
      <c r="A73" s="78" t="s">
        <v>1565</v>
      </c>
      <c r="B73" s="84" t="s">
        <v>243</v>
      </c>
      <c r="C73" s="78">
        <f>VLOOKUP(GroupVertices[[#This Row],[Vertex]],Vertices[],MATCH("ID",Vertices[[#Headers],[Vertex]:[Vertex Content Word Count]],0),FALSE)</f>
        <v>9</v>
      </c>
    </row>
    <row r="74" spans="1:3" ht="15">
      <c r="A74" s="78" t="s">
        <v>1565</v>
      </c>
      <c r="B74" s="84" t="s">
        <v>234</v>
      </c>
      <c r="C74" s="78">
        <f>VLOOKUP(GroupVertices[[#This Row],[Vertex]],Vertices[],MATCH("ID",Vertices[[#Headers],[Vertex]:[Vertex Content Word Count]],0),FALSE)</f>
        <v>63</v>
      </c>
    </row>
    <row r="75" spans="1:3" ht="15">
      <c r="A75" s="78" t="s">
        <v>1565</v>
      </c>
      <c r="B75" s="84" t="s">
        <v>222</v>
      </c>
      <c r="C75" s="78">
        <f>VLOOKUP(GroupVertices[[#This Row],[Vertex]],Vertices[],MATCH("ID",Vertices[[#Headers],[Vertex]:[Vertex Content Word Count]],0),FALSE)</f>
        <v>14</v>
      </c>
    </row>
    <row r="76" spans="1:3" ht="15">
      <c r="A76" s="78" t="s">
        <v>1565</v>
      </c>
      <c r="B76" s="84" t="s">
        <v>246</v>
      </c>
      <c r="C76" s="78">
        <f>VLOOKUP(GroupVertices[[#This Row],[Vertex]],Vertices[],MATCH("ID",Vertices[[#Headers],[Vertex]:[Vertex Content Word Count]],0),FALSE)</f>
        <v>18</v>
      </c>
    </row>
    <row r="77" spans="1:3" ht="15">
      <c r="A77" s="78" t="s">
        <v>1565</v>
      </c>
      <c r="B77" s="84" t="s">
        <v>245</v>
      </c>
      <c r="C77" s="78">
        <f>VLOOKUP(GroupVertices[[#This Row],[Vertex]],Vertices[],MATCH("ID",Vertices[[#Headers],[Vertex]:[Vertex Content Word Count]],0),FALSE)</f>
        <v>17</v>
      </c>
    </row>
    <row r="78" spans="1:3" ht="15">
      <c r="A78" s="78" t="s">
        <v>1565</v>
      </c>
      <c r="B78" s="84" t="s">
        <v>220</v>
      </c>
      <c r="C78" s="78">
        <f>VLOOKUP(GroupVertices[[#This Row],[Vertex]],Vertices[],MATCH("ID",Vertices[[#Headers],[Vertex]:[Vertex Content Word Count]],0),FALSE)</f>
        <v>13</v>
      </c>
    </row>
    <row r="79" spans="1:3" ht="15">
      <c r="A79" s="78" t="s">
        <v>1565</v>
      </c>
      <c r="B79" s="84" t="s">
        <v>219</v>
      </c>
      <c r="C79" s="78">
        <f>VLOOKUP(GroupVertices[[#This Row],[Vertex]],Vertices[],MATCH("ID",Vertices[[#Headers],[Vertex]:[Vertex Content Word Count]],0),FALSE)</f>
        <v>12</v>
      </c>
    </row>
    <row r="80" spans="1:3" ht="15">
      <c r="A80" s="78" t="s">
        <v>1565</v>
      </c>
      <c r="B80" s="84" t="s">
        <v>217</v>
      </c>
      <c r="C80" s="78">
        <f>VLOOKUP(GroupVertices[[#This Row],[Vertex]],Vertices[],MATCH("ID",Vertices[[#Headers],[Vertex]:[Vertex Content Word Count]],0),FALSE)</f>
        <v>8</v>
      </c>
    </row>
    <row r="81" spans="1:3" ht="15">
      <c r="A81" s="78" t="s">
        <v>1566</v>
      </c>
      <c r="B81" s="84" t="s">
        <v>287</v>
      </c>
      <c r="C81" s="78">
        <f>VLOOKUP(GroupVertices[[#This Row],[Vertex]],Vertices[],MATCH("ID",Vertices[[#Headers],[Vertex]:[Vertex Content Word Count]],0),FALSE)</f>
        <v>72</v>
      </c>
    </row>
    <row r="82" spans="1:3" ht="15">
      <c r="A82" s="78" t="s">
        <v>1566</v>
      </c>
      <c r="B82" s="84" t="s">
        <v>225</v>
      </c>
      <c r="C82" s="78">
        <f>VLOOKUP(GroupVertices[[#This Row],[Vertex]],Vertices[],MATCH("ID",Vertices[[#Headers],[Vertex]:[Vertex Content Word Count]],0),FALSE)</f>
        <v>21</v>
      </c>
    </row>
    <row r="83" spans="1:3" ht="15">
      <c r="A83" s="78" t="s">
        <v>1566</v>
      </c>
      <c r="B83" s="84" t="s">
        <v>283</v>
      </c>
      <c r="C83" s="78">
        <f>VLOOKUP(GroupVertices[[#This Row],[Vertex]],Vertices[],MATCH("ID",Vertices[[#Headers],[Vertex]:[Vertex Content Word Count]],0),FALSE)</f>
        <v>68</v>
      </c>
    </row>
    <row r="84" spans="1:3" ht="15">
      <c r="A84" s="78" t="s">
        <v>1566</v>
      </c>
      <c r="B84" s="84" t="s">
        <v>277</v>
      </c>
      <c r="C84" s="78">
        <f>VLOOKUP(GroupVertices[[#This Row],[Vertex]],Vertices[],MATCH("ID",Vertices[[#Headers],[Vertex]:[Vertex Content Word Count]],0),FALSE)</f>
        <v>60</v>
      </c>
    </row>
    <row r="85" spans="1:3" ht="15">
      <c r="A85" s="78" t="s">
        <v>1566</v>
      </c>
      <c r="B85" s="84" t="s">
        <v>267</v>
      </c>
      <c r="C85" s="78">
        <f>VLOOKUP(GroupVertices[[#This Row],[Vertex]],Vertices[],MATCH("ID",Vertices[[#Headers],[Vertex]:[Vertex Content Word Count]],0),FALSE)</f>
        <v>50</v>
      </c>
    </row>
    <row r="86" spans="1:3" ht="15">
      <c r="A86" s="78" t="s">
        <v>1566</v>
      </c>
      <c r="B86" s="84" t="s">
        <v>248</v>
      </c>
      <c r="C86" s="78">
        <f>VLOOKUP(GroupVertices[[#This Row],[Vertex]],Vertices[],MATCH("ID",Vertices[[#Headers],[Vertex]:[Vertex Content Word Count]],0),FALSE)</f>
        <v>23</v>
      </c>
    </row>
    <row r="87" spans="1:3" ht="15">
      <c r="A87" s="78" t="s">
        <v>1566</v>
      </c>
      <c r="B87" s="84" t="s">
        <v>247</v>
      </c>
      <c r="C87" s="78">
        <f>VLOOKUP(GroupVertices[[#This Row],[Vertex]],Vertices[],MATCH("ID",Vertices[[#Headers],[Vertex]:[Vertex Content Word Count]],0),FALSE)</f>
        <v>22</v>
      </c>
    </row>
    <row r="88" spans="1:3" ht="15">
      <c r="A88" s="78" t="s">
        <v>1567</v>
      </c>
      <c r="B88" s="84" t="s">
        <v>212</v>
      </c>
      <c r="C88" s="78">
        <f>VLOOKUP(GroupVertices[[#This Row],[Vertex]],Vertices[],MATCH("ID",Vertices[[#Headers],[Vertex]:[Vertex Content Word Count]],0),FALSE)</f>
        <v>3</v>
      </c>
    </row>
    <row r="89" spans="1:3" ht="15">
      <c r="A89" s="78" t="s">
        <v>1567</v>
      </c>
      <c r="B89" s="84" t="s">
        <v>213</v>
      </c>
      <c r="C89" s="78">
        <f>VLOOKUP(GroupVertices[[#This Row],[Vertex]],Vertices[],MATCH("ID",Vertices[[#Headers],[Vertex]:[Vertex Content Word Count]],0),FALSE)</f>
        <v>4</v>
      </c>
    </row>
    <row r="90" spans="1:3" ht="15">
      <c r="A90" s="78" t="s">
        <v>1567</v>
      </c>
      <c r="B90" s="84" t="s">
        <v>214</v>
      </c>
      <c r="C90" s="78">
        <f>VLOOKUP(GroupVertices[[#This Row],[Vertex]],Vertices[],MATCH("ID",Vertices[[#Headers],[Vertex]:[Vertex Content Word Count]],0),FALSE)</f>
        <v>5</v>
      </c>
    </row>
    <row r="91" spans="1:3" ht="15">
      <c r="A91" s="78" t="s">
        <v>1567</v>
      </c>
      <c r="B91" s="84" t="s">
        <v>215</v>
      </c>
      <c r="C91" s="78">
        <f>VLOOKUP(GroupVertices[[#This Row],[Vertex]],Vertices[],MATCH("ID",Vertices[[#Headers],[Vertex]:[Vertex Content Word Count]],0),FALSE)</f>
        <v>6</v>
      </c>
    </row>
    <row r="92" spans="1:3" ht="15">
      <c r="A92" s="78" t="s">
        <v>1567</v>
      </c>
      <c r="B92" s="84" t="s">
        <v>216</v>
      </c>
      <c r="C92" s="78">
        <f>VLOOKUP(GroupVertices[[#This Row],[Vertex]],Vertices[],MATCH("ID",Vertices[[#Headers],[Vertex]:[Vertex Content Word Count]],0),FALSE)</f>
        <v>7</v>
      </c>
    </row>
    <row r="93" spans="1:3" ht="15">
      <c r="A93" s="78" t="s">
        <v>1567</v>
      </c>
      <c r="B93" s="84" t="s">
        <v>218</v>
      </c>
      <c r="C93" s="78">
        <f>VLOOKUP(GroupVertices[[#This Row],[Vertex]],Vertices[],MATCH("ID",Vertices[[#Headers],[Vertex]:[Vertex Content Word Count]],0),FALSE)</f>
        <v>11</v>
      </c>
    </row>
    <row r="94" spans="1:3" ht="15">
      <c r="A94" s="78" t="s">
        <v>1567</v>
      </c>
      <c r="B94" s="84" t="s">
        <v>242</v>
      </c>
      <c r="C94" s="78">
        <f>VLOOKUP(GroupVertices[[#This Row],[Vertex]],Vertices[],MATCH("ID",Vertices[[#Headers],[Vertex]:[Vertex Content Word Count]],0),FALSE)</f>
        <v>95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1579</v>
      </c>
      <c r="B2" s="34" t="s">
        <v>1524</v>
      </c>
      <c r="D2" s="31">
        <f>MIN(Vertices[Degree])</f>
        <v>0</v>
      </c>
      <c r="E2" s="3">
        <f>COUNTIF(Vertices[Degree],"&gt;= "&amp;D2)-COUNTIF(Vertices[Degree],"&gt;="&amp;D3)</f>
        <v>0</v>
      </c>
      <c r="F2" s="37">
        <f>MIN(Vertices[In-Degree])</f>
        <v>0</v>
      </c>
      <c r="G2" s="38">
        <f>COUNTIF(Vertices[In-Degree],"&gt;= "&amp;F2)-COUNTIF(Vertices[In-Degree],"&gt;="&amp;F3)</f>
        <v>7</v>
      </c>
      <c r="H2" s="37">
        <f>MIN(Vertices[Out-Degree])</f>
        <v>0</v>
      </c>
      <c r="I2" s="38">
        <f>COUNTIF(Vertices[Out-Degree],"&gt;= "&amp;H2)-COUNTIF(Vertices[Out-Degree],"&gt;="&amp;H3)</f>
        <v>77</v>
      </c>
      <c r="J2" s="37">
        <f>MIN(Vertices[Betweenness Centrality])</f>
        <v>0</v>
      </c>
      <c r="K2" s="38">
        <f>COUNTIF(Vertices[Betweenness Centrality],"&gt;= "&amp;J2)-COUNTIF(Vertices[Betweenness Centrality],"&gt;="&amp;J3)</f>
        <v>86</v>
      </c>
      <c r="L2" s="37">
        <f>MIN(Vertices[Closeness Centrality])</f>
        <v>0</v>
      </c>
      <c r="M2" s="38">
        <f>COUNTIF(Vertices[Closeness Centrality],"&gt;= "&amp;L2)-COUNTIF(Vertices[Closeness Centrality],"&gt;="&amp;L3)</f>
        <v>7</v>
      </c>
      <c r="N2" s="37">
        <f>MIN(Vertices[Eigenvector Centrality])</f>
        <v>0</v>
      </c>
      <c r="O2" s="38">
        <f>COUNTIF(Vertices[Eigenvector Centrality],"&gt;= "&amp;N2)-COUNTIF(Vertices[Eigenvector Centrality],"&gt;="&amp;N3)</f>
        <v>9</v>
      </c>
      <c r="P2" s="37">
        <f>MIN(Vertices[PageRank])</f>
        <v>0.36024</v>
      </c>
      <c r="Q2" s="38">
        <f>COUNTIF(Vertices[PageRank],"&gt;= "&amp;P2)-COUNTIF(Vertices[PageRank],"&gt;="&amp;P3)</f>
        <v>72</v>
      </c>
      <c r="R2" s="37">
        <f>MIN(Vertices[Clustering Coefficient])</f>
        <v>0</v>
      </c>
      <c r="S2" s="43">
        <f>COUNTIF(Vertices[Clustering Coefficient],"&gt;= "&amp;R2)-COUNTIF(Vertices[Clustering Coefficient],"&gt;="&amp;R3)</f>
        <v>66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0.2727272727272727</v>
      </c>
      <c r="G3" s="40">
        <f>COUNTIF(Vertices[In-Degree],"&gt;= "&amp;F3)-COUNTIF(Vertices[In-Degree],"&gt;="&amp;F4)</f>
        <v>0</v>
      </c>
      <c r="H3" s="39">
        <f aca="true" t="shared" si="3" ref="H3:H26">H2+($H$57-$H$2)/BinDivisor</f>
        <v>1.1818181818181819</v>
      </c>
      <c r="I3" s="40">
        <f>COUNTIF(Vertices[Out-Degree],"&gt;= "&amp;H3)-COUNTIF(Vertices[Out-Degree],"&gt;="&amp;H4)</f>
        <v>5</v>
      </c>
      <c r="J3" s="39">
        <f aca="true" t="shared" si="4" ref="J3:J26">J2+($J$57-$J$2)/BinDivisor</f>
        <v>122.93181818181819</v>
      </c>
      <c r="K3" s="40">
        <f>COUNTIF(Vertices[Betweenness Centrality],"&gt;= "&amp;J3)-COUNTIF(Vertices[Betweenness Centrality],"&gt;="&amp;J4)</f>
        <v>3</v>
      </c>
      <c r="L3" s="39">
        <f aca="true" t="shared" si="5" ref="L3:L26">L2+($L$57-$L$2)/BinDivisor</f>
        <v>0.00018181818181818183</v>
      </c>
      <c r="M3" s="40">
        <f>COUNTIF(Vertices[Closeness Centrality],"&gt;= "&amp;L3)-COUNTIF(Vertices[Closeness Centrality],"&gt;="&amp;L4)</f>
        <v>0</v>
      </c>
      <c r="N3" s="39">
        <f aca="true" t="shared" si="6" ref="N3:N26">N2+($N$57-$N$2)/BinDivisor</f>
        <v>0.0017502</v>
      </c>
      <c r="O3" s="40">
        <f>COUNTIF(Vertices[Eigenvector Centrality],"&gt;= "&amp;N3)-COUNTIF(Vertices[Eigenvector Centrality],"&gt;="&amp;N4)</f>
        <v>6</v>
      </c>
      <c r="P3" s="39">
        <f aca="true" t="shared" si="7" ref="P3:P26">P2+($P$57-$P$2)/BinDivisor</f>
        <v>0.8039348363636364</v>
      </c>
      <c r="Q3" s="40">
        <f>COUNTIF(Vertices[PageRank],"&gt;= "&amp;P3)-COUNTIF(Vertices[PageRank],"&gt;="&amp;P4)</f>
        <v>11</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93</v>
      </c>
      <c r="D4" s="32">
        <f t="shared" si="1"/>
        <v>0</v>
      </c>
      <c r="E4" s="3">
        <f>COUNTIF(Vertices[Degree],"&gt;= "&amp;D4)-COUNTIF(Vertices[Degree],"&gt;="&amp;D5)</f>
        <v>0</v>
      </c>
      <c r="F4" s="37">
        <f t="shared" si="2"/>
        <v>0.5454545454545454</v>
      </c>
      <c r="G4" s="38">
        <f>COUNTIF(Vertices[In-Degree],"&gt;= "&amp;F4)-COUNTIF(Vertices[In-Degree],"&gt;="&amp;F5)</f>
        <v>0</v>
      </c>
      <c r="H4" s="37">
        <f t="shared" si="3"/>
        <v>2.3636363636363638</v>
      </c>
      <c r="I4" s="38">
        <f>COUNTIF(Vertices[Out-Degree],"&gt;= "&amp;H4)-COUNTIF(Vertices[Out-Degree],"&gt;="&amp;H5)</f>
        <v>2</v>
      </c>
      <c r="J4" s="37">
        <f t="shared" si="4"/>
        <v>245.86363636363637</v>
      </c>
      <c r="K4" s="38">
        <f>COUNTIF(Vertices[Betweenness Centrality],"&gt;= "&amp;J4)-COUNTIF(Vertices[Betweenness Centrality],"&gt;="&amp;J5)</f>
        <v>2</v>
      </c>
      <c r="L4" s="37">
        <f t="shared" si="5"/>
        <v>0.00036363636363636367</v>
      </c>
      <c r="M4" s="38">
        <f>COUNTIF(Vertices[Closeness Centrality],"&gt;= "&amp;L4)-COUNTIF(Vertices[Closeness Centrality],"&gt;="&amp;L5)</f>
        <v>0</v>
      </c>
      <c r="N4" s="37">
        <f t="shared" si="6"/>
        <v>0.0035004</v>
      </c>
      <c r="O4" s="38">
        <f>COUNTIF(Vertices[Eigenvector Centrality],"&gt;= "&amp;N4)-COUNTIF(Vertices[Eigenvector Centrality],"&gt;="&amp;N5)</f>
        <v>3</v>
      </c>
      <c r="P4" s="37">
        <f t="shared" si="7"/>
        <v>1.2476296727272729</v>
      </c>
      <c r="Q4" s="38">
        <f>COUNTIF(Vertices[PageRank],"&gt;= "&amp;P4)-COUNTIF(Vertices[PageRank],"&gt;="&amp;P5)</f>
        <v>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0.8181818181818181</v>
      </c>
      <c r="G5" s="40">
        <f>COUNTIF(Vertices[In-Degree],"&gt;= "&amp;F5)-COUNTIF(Vertices[In-Degree],"&gt;="&amp;F6)</f>
        <v>63</v>
      </c>
      <c r="H5" s="39">
        <f t="shared" si="3"/>
        <v>3.545454545454546</v>
      </c>
      <c r="I5" s="40">
        <f>COUNTIF(Vertices[Out-Degree],"&gt;= "&amp;H5)-COUNTIF(Vertices[Out-Degree],"&gt;="&amp;H6)</f>
        <v>4</v>
      </c>
      <c r="J5" s="39">
        <f t="shared" si="4"/>
        <v>368.79545454545456</v>
      </c>
      <c r="K5" s="40">
        <f>COUNTIF(Vertices[Betweenness Centrality],"&gt;= "&amp;J5)-COUNTIF(Vertices[Betweenness Centrality],"&gt;="&amp;J6)</f>
        <v>0</v>
      </c>
      <c r="L5" s="39">
        <f t="shared" si="5"/>
        <v>0.0005454545454545455</v>
      </c>
      <c r="M5" s="40">
        <f>COUNTIF(Vertices[Closeness Centrality],"&gt;= "&amp;L5)-COUNTIF(Vertices[Closeness Centrality],"&gt;="&amp;L6)</f>
        <v>0</v>
      </c>
      <c r="N5" s="39">
        <f t="shared" si="6"/>
        <v>0.005250599999999999</v>
      </c>
      <c r="O5" s="40">
        <f>COUNTIF(Vertices[Eigenvector Centrality],"&gt;= "&amp;N5)-COUNTIF(Vertices[Eigenvector Centrality],"&gt;="&amp;N6)</f>
        <v>0</v>
      </c>
      <c r="P5" s="39">
        <f t="shared" si="7"/>
        <v>1.6913245090909093</v>
      </c>
      <c r="Q5" s="40">
        <f>COUNTIF(Vertices[PageRank],"&gt;= "&amp;P5)-COUNTIF(Vertices[PageRank],"&gt;="&amp;P6)</f>
        <v>5</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115</v>
      </c>
      <c r="D6" s="32">
        <f t="shared" si="1"/>
        <v>0</v>
      </c>
      <c r="E6" s="3">
        <f>COUNTIF(Vertices[Degree],"&gt;= "&amp;D6)-COUNTIF(Vertices[Degree],"&gt;="&amp;D7)</f>
        <v>0</v>
      </c>
      <c r="F6" s="37">
        <f t="shared" si="2"/>
        <v>1.0909090909090908</v>
      </c>
      <c r="G6" s="38">
        <f>COUNTIF(Vertices[In-Degree],"&gt;= "&amp;F6)-COUNTIF(Vertices[In-Degree],"&gt;="&amp;F7)</f>
        <v>0</v>
      </c>
      <c r="H6" s="37">
        <f t="shared" si="3"/>
        <v>4.7272727272727275</v>
      </c>
      <c r="I6" s="38">
        <f>COUNTIF(Vertices[Out-Degree],"&gt;= "&amp;H6)-COUNTIF(Vertices[Out-Degree],"&gt;="&amp;H7)</f>
        <v>0</v>
      </c>
      <c r="J6" s="37">
        <f t="shared" si="4"/>
        <v>491.72727272727275</v>
      </c>
      <c r="K6" s="38">
        <f>COUNTIF(Vertices[Betweenness Centrality],"&gt;= "&amp;J6)-COUNTIF(Vertices[Betweenness Centrality],"&gt;="&amp;J7)</f>
        <v>0</v>
      </c>
      <c r="L6" s="37">
        <f t="shared" si="5"/>
        <v>0.0007272727272727273</v>
      </c>
      <c r="M6" s="38">
        <f>COUNTIF(Vertices[Closeness Centrality],"&gt;= "&amp;L6)-COUNTIF(Vertices[Closeness Centrality],"&gt;="&amp;L7)</f>
        <v>0</v>
      </c>
      <c r="N6" s="37">
        <f t="shared" si="6"/>
        <v>0.0070008</v>
      </c>
      <c r="O6" s="38">
        <f>COUNTIF(Vertices[Eigenvector Centrality],"&gt;= "&amp;N6)-COUNTIF(Vertices[Eigenvector Centrality],"&gt;="&amp;N7)</f>
        <v>0</v>
      </c>
      <c r="P6" s="37">
        <f t="shared" si="7"/>
        <v>2.1350193454545456</v>
      </c>
      <c r="Q6" s="38">
        <f>COUNTIF(Vertices[PageRank],"&gt;= "&amp;P6)-COUNTIF(Vertices[PageRank],"&gt;="&amp;P7)</f>
        <v>1</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111</v>
      </c>
      <c r="D7" s="32">
        <f t="shared" si="1"/>
        <v>0</v>
      </c>
      <c r="E7" s="3">
        <f>COUNTIF(Vertices[Degree],"&gt;= "&amp;D7)-COUNTIF(Vertices[Degree],"&gt;="&amp;D8)</f>
        <v>0</v>
      </c>
      <c r="F7" s="39">
        <f t="shared" si="2"/>
        <v>1.3636363636363635</v>
      </c>
      <c r="G7" s="40">
        <f>COUNTIF(Vertices[In-Degree],"&gt;= "&amp;F7)-COUNTIF(Vertices[In-Degree],"&gt;="&amp;F8)</f>
        <v>0</v>
      </c>
      <c r="H7" s="39">
        <f t="shared" si="3"/>
        <v>5.909090909090909</v>
      </c>
      <c r="I7" s="40">
        <f>COUNTIF(Vertices[Out-Degree],"&gt;= "&amp;H7)-COUNTIF(Vertices[Out-Degree],"&gt;="&amp;H8)</f>
        <v>1</v>
      </c>
      <c r="J7" s="39">
        <f t="shared" si="4"/>
        <v>614.659090909091</v>
      </c>
      <c r="K7" s="40">
        <f>COUNTIF(Vertices[Betweenness Centrality],"&gt;= "&amp;J7)-COUNTIF(Vertices[Betweenness Centrality],"&gt;="&amp;J8)</f>
        <v>0</v>
      </c>
      <c r="L7" s="39">
        <f t="shared" si="5"/>
        <v>0.0009090909090909092</v>
      </c>
      <c r="M7" s="40">
        <f>COUNTIF(Vertices[Closeness Centrality],"&gt;= "&amp;L7)-COUNTIF(Vertices[Closeness Centrality],"&gt;="&amp;L8)</f>
        <v>0</v>
      </c>
      <c r="N7" s="39">
        <f t="shared" si="6"/>
        <v>0.008751</v>
      </c>
      <c r="O7" s="40">
        <f>COUNTIF(Vertices[Eigenvector Centrality],"&gt;= "&amp;N7)-COUNTIF(Vertices[Eigenvector Centrality],"&gt;="&amp;N8)</f>
        <v>47</v>
      </c>
      <c r="P7" s="39">
        <f t="shared" si="7"/>
        <v>2.578714181818182</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226</v>
      </c>
      <c r="D8" s="32">
        <f t="shared" si="1"/>
        <v>0</v>
      </c>
      <c r="E8" s="3">
        <f>COUNTIF(Vertices[Degree],"&gt;= "&amp;D8)-COUNTIF(Vertices[Degree],"&gt;="&amp;D9)</f>
        <v>0</v>
      </c>
      <c r="F8" s="37">
        <f t="shared" si="2"/>
        <v>1.6363636363636362</v>
      </c>
      <c r="G8" s="38">
        <f>COUNTIF(Vertices[In-Degree],"&gt;= "&amp;F8)-COUNTIF(Vertices[In-Degree],"&gt;="&amp;F9)</f>
        <v>0</v>
      </c>
      <c r="H8" s="37">
        <f t="shared" si="3"/>
        <v>7.090909090909091</v>
      </c>
      <c r="I8" s="38">
        <f>COUNTIF(Vertices[Out-Degree],"&gt;= "&amp;H8)-COUNTIF(Vertices[Out-Degree],"&gt;="&amp;H9)</f>
        <v>0</v>
      </c>
      <c r="J8" s="37">
        <f t="shared" si="4"/>
        <v>737.5909090909092</v>
      </c>
      <c r="K8" s="38">
        <f>COUNTIF(Vertices[Betweenness Centrality],"&gt;= "&amp;J8)-COUNTIF(Vertices[Betweenness Centrality],"&gt;="&amp;J9)</f>
        <v>0</v>
      </c>
      <c r="L8" s="37">
        <f t="shared" si="5"/>
        <v>0.001090909090909091</v>
      </c>
      <c r="M8" s="38">
        <f>COUNTIF(Vertices[Closeness Centrality],"&gt;= "&amp;L8)-COUNTIF(Vertices[Closeness Centrality],"&gt;="&amp;L9)</f>
        <v>0</v>
      </c>
      <c r="N8" s="37">
        <f t="shared" si="6"/>
        <v>0.0105012</v>
      </c>
      <c r="O8" s="38">
        <f>COUNTIF(Vertices[Eigenvector Centrality],"&gt;= "&amp;N8)-COUNTIF(Vertices[Eigenvector Centrality],"&gt;="&amp;N9)</f>
        <v>16</v>
      </c>
      <c r="P8" s="37">
        <f t="shared" si="7"/>
        <v>3.0224090181818184</v>
      </c>
      <c r="Q8" s="38">
        <f>COUNTIF(Vertices[PageRank],"&gt;= "&amp;P8)-COUNTIF(Vertices[PageRank],"&gt;="&amp;P9)</f>
        <v>0</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1.909090909090909</v>
      </c>
      <c r="G9" s="40">
        <f>COUNTIF(Vertices[In-Degree],"&gt;= "&amp;F9)-COUNTIF(Vertices[In-Degree],"&gt;="&amp;F10)</f>
        <v>17</v>
      </c>
      <c r="H9" s="39">
        <f t="shared" si="3"/>
        <v>8.272727272727273</v>
      </c>
      <c r="I9" s="40">
        <f>COUNTIF(Vertices[Out-Degree],"&gt;= "&amp;H9)-COUNTIF(Vertices[Out-Degree],"&gt;="&amp;H10)</f>
        <v>2</v>
      </c>
      <c r="J9" s="39">
        <f t="shared" si="4"/>
        <v>860.5227272727275</v>
      </c>
      <c r="K9" s="40">
        <f>COUNTIF(Vertices[Betweenness Centrality],"&gt;= "&amp;J9)-COUNTIF(Vertices[Betweenness Centrality],"&gt;="&amp;J10)</f>
        <v>0</v>
      </c>
      <c r="L9" s="39">
        <f t="shared" si="5"/>
        <v>0.0012727272727272728</v>
      </c>
      <c r="M9" s="40">
        <f>COUNTIF(Vertices[Closeness Centrality],"&gt;= "&amp;L9)-COUNTIF(Vertices[Closeness Centrality],"&gt;="&amp;L10)</f>
        <v>0</v>
      </c>
      <c r="N9" s="39">
        <f t="shared" si="6"/>
        <v>0.0122514</v>
      </c>
      <c r="O9" s="40">
        <f>COUNTIF(Vertices[Eigenvector Centrality],"&gt;= "&amp;N9)-COUNTIF(Vertices[Eigenvector Centrality],"&gt;="&amp;N10)</f>
        <v>4</v>
      </c>
      <c r="P9" s="39">
        <f t="shared" si="7"/>
        <v>3.4661038545454548</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1580</v>
      </c>
      <c r="B10" s="34">
        <v>3</v>
      </c>
      <c r="D10" s="32">
        <f t="shared" si="1"/>
        <v>0</v>
      </c>
      <c r="E10" s="3">
        <f>COUNTIF(Vertices[Degree],"&gt;= "&amp;D10)-COUNTIF(Vertices[Degree],"&gt;="&amp;D11)</f>
        <v>0</v>
      </c>
      <c r="F10" s="37">
        <f t="shared" si="2"/>
        <v>2.1818181818181817</v>
      </c>
      <c r="G10" s="38">
        <f>COUNTIF(Vertices[In-Degree],"&gt;= "&amp;F10)-COUNTIF(Vertices[In-Degree],"&gt;="&amp;F11)</f>
        <v>0</v>
      </c>
      <c r="H10" s="37">
        <f t="shared" si="3"/>
        <v>9.454545454545455</v>
      </c>
      <c r="I10" s="38">
        <f>COUNTIF(Vertices[Out-Degree],"&gt;= "&amp;H10)-COUNTIF(Vertices[Out-Degree],"&gt;="&amp;H11)</f>
        <v>0</v>
      </c>
      <c r="J10" s="37">
        <f t="shared" si="4"/>
        <v>983.4545454545457</v>
      </c>
      <c r="K10" s="38">
        <f>COUNTIF(Vertices[Betweenness Centrality],"&gt;= "&amp;J10)-COUNTIF(Vertices[Betweenness Centrality],"&gt;="&amp;J11)</f>
        <v>0</v>
      </c>
      <c r="L10" s="37">
        <f t="shared" si="5"/>
        <v>0.0014545454545454547</v>
      </c>
      <c r="M10" s="38">
        <f>COUNTIF(Vertices[Closeness Centrality],"&gt;= "&amp;L10)-COUNTIF(Vertices[Closeness Centrality],"&gt;="&amp;L11)</f>
        <v>0</v>
      </c>
      <c r="N10" s="37">
        <f t="shared" si="6"/>
        <v>0.014001600000000001</v>
      </c>
      <c r="O10" s="38">
        <f>COUNTIF(Vertices[Eigenvector Centrality],"&gt;= "&amp;N10)-COUNTIF(Vertices[Eigenvector Centrality],"&gt;="&amp;N11)</f>
        <v>0</v>
      </c>
      <c r="P10" s="37">
        <f t="shared" si="7"/>
        <v>3.909798690909091</v>
      </c>
      <c r="Q10" s="38">
        <f>COUNTIF(Vertices[PageRank],"&gt;= "&amp;P10)-COUNTIF(Vertices[PageRank],"&gt;="&amp;P11)</f>
        <v>1</v>
      </c>
      <c r="R10" s="37">
        <f t="shared" si="8"/>
        <v>0.14545454545454548</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2.454545454545454</v>
      </c>
      <c r="G11" s="40">
        <f>COUNTIF(Vertices[In-Degree],"&gt;= "&amp;F11)-COUNTIF(Vertices[In-Degree],"&gt;="&amp;F12)</f>
        <v>0</v>
      </c>
      <c r="H11" s="39">
        <f t="shared" si="3"/>
        <v>10.636363636363637</v>
      </c>
      <c r="I11" s="40">
        <f>COUNTIF(Vertices[Out-Degree],"&gt;= "&amp;H11)-COUNTIF(Vertices[Out-Degree],"&gt;="&amp;H12)</f>
        <v>0</v>
      </c>
      <c r="J11" s="39">
        <f t="shared" si="4"/>
        <v>1106.386363636364</v>
      </c>
      <c r="K11" s="40">
        <f>COUNTIF(Vertices[Betweenness Centrality],"&gt;= "&amp;J11)-COUNTIF(Vertices[Betweenness Centrality],"&gt;="&amp;J12)</f>
        <v>0</v>
      </c>
      <c r="L11" s="39">
        <f t="shared" si="5"/>
        <v>0.0016363636363636365</v>
      </c>
      <c r="M11" s="40">
        <f>COUNTIF(Vertices[Closeness Centrality],"&gt;= "&amp;L11)-COUNTIF(Vertices[Closeness Centrality],"&gt;="&amp;L12)</f>
        <v>0</v>
      </c>
      <c r="N11" s="39">
        <f t="shared" si="6"/>
        <v>0.0157518</v>
      </c>
      <c r="O11" s="40">
        <f>COUNTIF(Vertices[Eigenvector Centrality],"&gt;= "&amp;N11)-COUNTIF(Vertices[Eigenvector Centrality],"&gt;="&amp;N12)</f>
        <v>0</v>
      </c>
      <c r="P11" s="39">
        <f t="shared" si="7"/>
        <v>4.353493527272727</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176</v>
      </c>
      <c r="B12" s="34">
        <v>23</v>
      </c>
      <c r="D12" s="32">
        <f t="shared" si="1"/>
        <v>0</v>
      </c>
      <c r="E12" s="3">
        <f>COUNTIF(Vertices[Degree],"&gt;= "&amp;D12)-COUNTIF(Vertices[Degree],"&gt;="&amp;D13)</f>
        <v>0</v>
      </c>
      <c r="F12" s="37">
        <f t="shared" si="2"/>
        <v>2.7272727272727266</v>
      </c>
      <c r="G12" s="38">
        <f>COUNTIF(Vertices[In-Degree],"&gt;= "&amp;F12)-COUNTIF(Vertices[In-Degree],"&gt;="&amp;F13)</f>
        <v>0</v>
      </c>
      <c r="H12" s="37">
        <f t="shared" si="3"/>
        <v>11.818181818181818</v>
      </c>
      <c r="I12" s="38">
        <f>COUNTIF(Vertices[Out-Degree],"&gt;= "&amp;H12)-COUNTIF(Vertices[Out-Degree],"&gt;="&amp;H13)</f>
        <v>0</v>
      </c>
      <c r="J12" s="37">
        <f t="shared" si="4"/>
        <v>1229.3181818181822</v>
      </c>
      <c r="K12" s="38">
        <f>COUNTIF(Vertices[Betweenness Centrality],"&gt;= "&amp;J12)-COUNTIF(Vertices[Betweenness Centrality],"&gt;="&amp;J13)</f>
        <v>1</v>
      </c>
      <c r="L12" s="37">
        <f t="shared" si="5"/>
        <v>0.0018181818181818184</v>
      </c>
      <c r="M12" s="38">
        <f>COUNTIF(Vertices[Closeness Centrality],"&gt;= "&amp;L12)-COUNTIF(Vertices[Closeness Centrality],"&gt;="&amp;L13)</f>
        <v>0</v>
      </c>
      <c r="N12" s="37">
        <f t="shared" si="6"/>
        <v>0.017502</v>
      </c>
      <c r="O12" s="38">
        <f>COUNTIF(Vertices[Eigenvector Centrality],"&gt;= "&amp;N12)-COUNTIF(Vertices[Eigenvector Centrality],"&gt;="&amp;N13)</f>
        <v>0</v>
      </c>
      <c r="P12" s="37">
        <f t="shared" si="7"/>
        <v>4.797188363636364</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305</v>
      </c>
      <c r="B13" s="34">
        <v>184</v>
      </c>
      <c r="D13" s="32">
        <f t="shared" si="1"/>
        <v>0</v>
      </c>
      <c r="E13" s="3">
        <f>COUNTIF(Vertices[Degree],"&gt;= "&amp;D13)-COUNTIF(Vertices[Degree],"&gt;="&amp;D14)</f>
        <v>0</v>
      </c>
      <c r="F13" s="39">
        <f t="shared" si="2"/>
        <v>2.999999999999999</v>
      </c>
      <c r="G13" s="40">
        <f>COUNTIF(Vertices[In-Degree],"&gt;= "&amp;F13)-COUNTIF(Vertices[In-Degree],"&gt;="&amp;F14)</f>
        <v>0</v>
      </c>
      <c r="H13" s="39">
        <f t="shared" si="3"/>
        <v>13</v>
      </c>
      <c r="I13" s="40">
        <f>COUNTIF(Vertices[Out-Degree],"&gt;= "&amp;H13)-COUNTIF(Vertices[Out-Degree],"&gt;="&amp;H14)</f>
        <v>1</v>
      </c>
      <c r="J13" s="39">
        <f t="shared" si="4"/>
        <v>1352.2500000000005</v>
      </c>
      <c r="K13" s="40">
        <f>COUNTIF(Vertices[Betweenness Centrality],"&gt;= "&amp;J13)-COUNTIF(Vertices[Betweenness Centrality],"&gt;="&amp;J14)</f>
        <v>0</v>
      </c>
      <c r="L13" s="39">
        <f t="shared" si="5"/>
        <v>0.002</v>
      </c>
      <c r="M13" s="40">
        <f>COUNTIF(Vertices[Closeness Centrality],"&gt;= "&amp;L13)-COUNTIF(Vertices[Closeness Centrality],"&gt;="&amp;L14)</f>
        <v>0</v>
      </c>
      <c r="N13" s="39">
        <f t="shared" si="6"/>
        <v>0.0192522</v>
      </c>
      <c r="O13" s="40">
        <f>COUNTIF(Vertices[Eigenvector Centrality],"&gt;= "&amp;N13)-COUNTIF(Vertices[Eigenvector Centrality],"&gt;="&amp;N14)</f>
        <v>2</v>
      </c>
      <c r="P13" s="39">
        <f t="shared" si="7"/>
        <v>5.240883200000001</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306</v>
      </c>
      <c r="B14" s="34">
        <v>19</v>
      </c>
      <c r="D14" s="32">
        <f t="shared" si="1"/>
        <v>0</v>
      </c>
      <c r="E14" s="3">
        <f>COUNTIF(Vertices[Degree],"&gt;= "&amp;D14)-COUNTIF(Vertices[Degree],"&gt;="&amp;D15)</f>
        <v>0</v>
      </c>
      <c r="F14" s="37">
        <f t="shared" si="2"/>
        <v>3.2727272727272716</v>
      </c>
      <c r="G14" s="38">
        <f>COUNTIF(Vertices[In-Degree],"&gt;= "&amp;F14)-COUNTIF(Vertices[In-Degree],"&gt;="&amp;F15)</f>
        <v>0</v>
      </c>
      <c r="H14" s="37">
        <f t="shared" si="3"/>
        <v>14.181818181818182</v>
      </c>
      <c r="I14" s="38">
        <f>COUNTIF(Vertices[Out-Degree],"&gt;= "&amp;H14)-COUNTIF(Vertices[Out-Degree],"&gt;="&amp;H15)</f>
        <v>0</v>
      </c>
      <c r="J14" s="37">
        <f t="shared" si="4"/>
        <v>1475.1818181818187</v>
      </c>
      <c r="K14" s="38">
        <f>COUNTIF(Vertices[Betweenness Centrality],"&gt;= "&amp;J14)-COUNTIF(Vertices[Betweenness Centrality],"&gt;="&amp;J15)</f>
        <v>0</v>
      </c>
      <c r="L14" s="37">
        <f t="shared" si="5"/>
        <v>0.002181818181818182</v>
      </c>
      <c r="M14" s="38">
        <f>COUNTIF(Vertices[Closeness Centrality],"&gt;= "&amp;L14)-COUNTIF(Vertices[Closeness Centrality],"&gt;="&amp;L15)</f>
        <v>0</v>
      </c>
      <c r="N14" s="37">
        <f t="shared" si="6"/>
        <v>0.0210024</v>
      </c>
      <c r="O14" s="38">
        <f>COUNTIF(Vertices[Eigenvector Centrality],"&gt;= "&amp;N14)-COUNTIF(Vertices[Eigenvector Centrality],"&gt;="&amp;N15)</f>
        <v>3</v>
      </c>
      <c r="P14" s="37">
        <f t="shared" si="7"/>
        <v>5.684578036363638</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3.545454545454544</v>
      </c>
      <c r="G15" s="40">
        <f>COUNTIF(Vertices[In-Degree],"&gt;= "&amp;F15)-COUNTIF(Vertices[In-Degree],"&gt;="&amp;F16)</f>
        <v>0</v>
      </c>
      <c r="H15" s="39">
        <f t="shared" si="3"/>
        <v>15.363636363636363</v>
      </c>
      <c r="I15" s="40">
        <f>COUNTIF(Vertices[Out-Degree],"&gt;= "&amp;H15)-COUNTIF(Vertices[Out-Degree],"&gt;="&amp;H16)</f>
        <v>0</v>
      </c>
      <c r="J15" s="39">
        <f t="shared" si="4"/>
        <v>1598.113636363637</v>
      </c>
      <c r="K15" s="40">
        <f>COUNTIF(Vertices[Betweenness Centrality],"&gt;= "&amp;J15)-COUNTIF(Vertices[Betweenness Centrality],"&gt;="&amp;J16)</f>
        <v>0</v>
      </c>
      <c r="L15" s="39">
        <f t="shared" si="5"/>
        <v>0.0023636363636363638</v>
      </c>
      <c r="M15" s="40">
        <f>COUNTIF(Vertices[Closeness Centrality],"&gt;= "&amp;L15)-COUNTIF(Vertices[Closeness Centrality],"&gt;="&amp;L16)</f>
        <v>0</v>
      </c>
      <c r="N15" s="39">
        <f t="shared" si="6"/>
        <v>0.0227526</v>
      </c>
      <c r="O15" s="40">
        <f>COUNTIF(Vertices[Eigenvector Centrality],"&gt;= "&amp;N15)-COUNTIF(Vertices[Eigenvector Centrality],"&gt;="&amp;N16)</f>
        <v>0</v>
      </c>
      <c r="P15" s="39">
        <f t="shared" si="7"/>
        <v>6.128272872727274</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23</v>
      </c>
      <c r="D16" s="32">
        <f t="shared" si="1"/>
        <v>0</v>
      </c>
      <c r="E16" s="3">
        <f>COUNTIF(Vertices[Degree],"&gt;= "&amp;D16)-COUNTIF(Vertices[Degree],"&gt;="&amp;D17)</f>
        <v>0</v>
      </c>
      <c r="F16" s="37">
        <f t="shared" si="2"/>
        <v>3.8181818181818166</v>
      </c>
      <c r="G16" s="38">
        <f>COUNTIF(Vertices[In-Degree],"&gt;= "&amp;F16)-COUNTIF(Vertices[In-Degree],"&gt;="&amp;F17)</f>
        <v>0</v>
      </c>
      <c r="H16" s="37">
        <f t="shared" si="3"/>
        <v>16.545454545454547</v>
      </c>
      <c r="I16" s="38">
        <f>COUNTIF(Vertices[Out-Degree],"&gt;= "&amp;H16)-COUNTIF(Vertices[Out-Degree],"&gt;="&amp;H17)</f>
        <v>0</v>
      </c>
      <c r="J16" s="37">
        <f t="shared" si="4"/>
        <v>1721.0454545454552</v>
      </c>
      <c r="K16" s="38">
        <f>COUNTIF(Vertices[Betweenness Centrality],"&gt;= "&amp;J16)-COUNTIF(Vertices[Betweenness Centrality],"&gt;="&amp;J17)</f>
        <v>0</v>
      </c>
      <c r="L16" s="37">
        <f t="shared" si="5"/>
        <v>0.0025454545454545456</v>
      </c>
      <c r="M16" s="38">
        <f>COUNTIF(Vertices[Closeness Centrality],"&gt;= "&amp;L16)-COUNTIF(Vertices[Closeness Centrality],"&gt;="&amp;L17)</f>
        <v>0</v>
      </c>
      <c r="N16" s="37">
        <f t="shared" si="6"/>
        <v>0.0245028</v>
      </c>
      <c r="O16" s="38">
        <f>COUNTIF(Vertices[Eigenvector Centrality],"&gt;= "&amp;N16)-COUNTIF(Vertices[Eigenvector Centrality],"&gt;="&amp;N17)</f>
        <v>1</v>
      </c>
      <c r="P16" s="37">
        <f t="shared" si="7"/>
        <v>6.571967709090911</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4.090909090909089</v>
      </c>
      <c r="G17" s="40">
        <f>COUNTIF(Vertices[In-Degree],"&gt;= "&amp;F17)-COUNTIF(Vertices[In-Degree],"&gt;="&amp;F18)</f>
        <v>0</v>
      </c>
      <c r="H17" s="39">
        <f t="shared" si="3"/>
        <v>17.72727272727273</v>
      </c>
      <c r="I17" s="40">
        <f>COUNTIF(Vertices[Out-Degree],"&gt;= "&amp;H17)-COUNTIF(Vertices[Out-Degree],"&gt;="&amp;H18)</f>
        <v>0</v>
      </c>
      <c r="J17" s="39">
        <f t="shared" si="4"/>
        <v>1843.9772727272734</v>
      </c>
      <c r="K17" s="40">
        <f>COUNTIF(Vertices[Betweenness Centrality],"&gt;= "&amp;J17)-COUNTIF(Vertices[Betweenness Centrality],"&gt;="&amp;J18)</f>
        <v>0</v>
      </c>
      <c r="L17" s="39">
        <f t="shared" si="5"/>
        <v>0.0027272727272727275</v>
      </c>
      <c r="M17" s="40">
        <f>COUNTIF(Vertices[Closeness Centrality],"&gt;= "&amp;L17)-COUNTIF(Vertices[Closeness Centrality],"&gt;="&amp;L18)</f>
        <v>0</v>
      </c>
      <c r="N17" s="39">
        <f t="shared" si="6"/>
        <v>0.026253000000000002</v>
      </c>
      <c r="O17" s="40">
        <f>COUNTIF(Vertices[Eigenvector Centrality],"&gt;= "&amp;N17)-COUNTIF(Vertices[Eigenvector Centrality],"&gt;="&amp;N18)</f>
        <v>1</v>
      </c>
      <c r="P17" s="39">
        <f t="shared" si="7"/>
        <v>7.015662545454548</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0.096</v>
      </c>
      <c r="D18" s="32">
        <f t="shared" si="1"/>
        <v>0</v>
      </c>
      <c r="E18" s="3">
        <f>COUNTIF(Vertices[Degree],"&gt;= "&amp;D18)-COUNTIF(Vertices[Degree],"&gt;="&amp;D19)</f>
        <v>0</v>
      </c>
      <c r="F18" s="37">
        <f t="shared" si="2"/>
        <v>4.3636363636363615</v>
      </c>
      <c r="G18" s="38">
        <f>COUNTIF(Vertices[In-Degree],"&gt;= "&amp;F18)-COUNTIF(Vertices[In-Degree],"&gt;="&amp;F19)</f>
        <v>0</v>
      </c>
      <c r="H18" s="37">
        <f t="shared" si="3"/>
        <v>18.909090909090914</v>
      </c>
      <c r="I18" s="38">
        <f>COUNTIF(Vertices[Out-Degree],"&gt;= "&amp;H18)-COUNTIF(Vertices[Out-Degree],"&gt;="&amp;H19)</f>
        <v>0</v>
      </c>
      <c r="J18" s="37">
        <f t="shared" si="4"/>
        <v>1966.9090909090917</v>
      </c>
      <c r="K18" s="38">
        <f>COUNTIF(Vertices[Betweenness Centrality],"&gt;= "&amp;J18)-COUNTIF(Vertices[Betweenness Centrality],"&gt;="&amp;J19)</f>
        <v>0</v>
      </c>
      <c r="L18" s="37">
        <f t="shared" si="5"/>
        <v>0.0029090909090909093</v>
      </c>
      <c r="M18" s="38">
        <f>COUNTIF(Vertices[Closeness Centrality],"&gt;= "&amp;L18)-COUNTIF(Vertices[Closeness Centrality],"&gt;="&amp;L19)</f>
        <v>0</v>
      </c>
      <c r="N18" s="37">
        <f t="shared" si="6"/>
        <v>0.028003200000000002</v>
      </c>
      <c r="O18" s="38">
        <f>COUNTIF(Vertices[Eigenvector Centrality],"&gt;= "&amp;N18)-COUNTIF(Vertices[Eigenvector Centrality],"&gt;="&amp;N19)</f>
        <v>0</v>
      </c>
      <c r="P18" s="37">
        <f t="shared" si="7"/>
        <v>7.459357381818185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0.17518248175182483</v>
      </c>
      <c r="D19" s="32">
        <f t="shared" si="1"/>
        <v>0</v>
      </c>
      <c r="E19" s="3">
        <f>COUNTIF(Vertices[Degree],"&gt;= "&amp;D19)-COUNTIF(Vertices[Degree],"&gt;="&amp;D20)</f>
        <v>0</v>
      </c>
      <c r="F19" s="39">
        <f t="shared" si="2"/>
        <v>4.636363636363634</v>
      </c>
      <c r="G19" s="40">
        <f>COUNTIF(Vertices[In-Degree],"&gt;= "&amp;F19)-COUNTIF(Vertices[In-Degree],"&gt;="&amp;F20)</f>
        <v>0</v>
      </c>
      <c r="H19" s="39">
        <f t="shared" si="3"/>
        <v>20.090909090909097</v>
      </c>
      <c r="I19" s="40">
        <f>COUNTIF(Vertices[Out-Degree],"&gt;= "&amp;H19)-COUNTIF(Vertices[Out-Degree],"&gt;="&amp;H20)</f>
        <v>0</v>
      </c>
      <c r="J19" s="39">
        <f t="shared" si="4"/>
        <v>2089.84090909091</v>
      </c>
      <c r="K19" s="40">
        <f>COUNTIF(Vertices[Betweenness Centrality],"&gt;= "&amp;J19)-COUNTIF(Vertices[Betweenness Centrality],"&gt;="&amp;J20)</f>
        <v>0</v>
      </c>
      <c r="L19" s="39">
        <f t="shared" si="5"/>
        <v>0.003090909090909091</v>
      </c>
      <c r="M19" s="40">
        <f>COUNTIF(Vertices[Closeness Centrality],"&gt;= "&amp;L19)-COUNTIF(Vertices[Closeness Centrality],"&gt;="&amp;L20)</f>
        <v>0</v>
      </c>
      <c r="N19" s="39">
        <f t="shared" si="6"/>
        <v>0.029753400000000003</v>
      </c>
      <c r="O19" s="40">
        <f>COUNTIF(Vertices[Eigenvector Centrality],"&gt;= "&amp;N19)-COUNTIF(Vertices[Eigenvector Centrality],"&gt;="&amp;N20)</f>
        <v>0</v>
      </c>
      <c r="P19" s="39">
        <f t="shared" si="7"/>
        <v>7.903052218181822</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4.9090909090909065</v>
      </c>
      <c r="G20" s="38">
        <f>COUNTIF(Vertices[In-Degree],"&gt;= "&amp;F20)-COUNTIF(Vertices[In-Degree],"&gt;="&amp;F21)</f>
        <v>0</v>
      </c>
      <c r="H20" s="37">
        <f t="shared" si="3"/>
        <v>21.27272727272728</v>
      </c>
      <c r="I20" s="38">
        <f>COUNTIF(Vertices[Out-Degree],"&gt;= "&amp;H20)-COUNTIF(Vertices[Out-Degree],"&gt;="&amp;H21)</f>
        <v>0</v>
      </c>
      <c r="J20" s="37">
        <f t="shared" si="4"/>
        <v>2212.772727272728</v>
      </c>
      <c r="K20" s="38">
        <f>COUNTIF(Vertices[Betweenness Centrality],"&gt;= "&amp;J20)-COUNTIF(Vertices[Betweenness Centrality],"&gt;="&amp;J21)</f>
        <v>0</v>
      </c>
      <c r="L20" s="37">
        <f t="shared" si="5"/>
        <v>0.003272727272727273</v>
      </c>
      <c r="M20" s="38">
        <f>COUNTIF(Vertices[Closeness Centrality],"&gt;= "&amp;L20)-COUNTIF(Vertices[Closeness Centrality],"&gt;="&amp;L21)</f>
        <v>0</v>
      </c>
      <c r="N20" s="37">
        <f t="shared" si="6"/>
        <v>0.0315036</v>
      </c>
      <c r="O20" s="38">
        <f>COUNTIF(Vertices[Eigenvector Centrality],"&gt;= "&amp;N20)-COUNTIF(Vertices[Eigenvector Centrality],"&gt;="&amp;N21)</f>
        <v>0</v>
      </c>
      <c r="P20" s="37">
        <f t="shared" si="7"/>
        <v>8.346747054545459</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152</v>
      </c>
      <c r="B21" s="34">
        <v>8</v>
      </c>
      <c r="D21" s="32">
        <f t="shared" si="1"/>
        <v>0</v>
      </c>
      <c r="E21" s="3">
        <f>COUNTIF(Vertices[Degree],"&gt;= "&amp;D21)-COUNTIF(Vertices[Degree],"&gt;="&amp;D22)</f>
        <v>0</v>
      </c>
      <c r="F21" s="39">
        <f t="shared" si="2"/>
        <v>5.181818181818179</v>
      </c>
      <c r="G21" s="40">
        <f>COUNTIF(Vertices[In-Degree],"&gt;= "&amp;F21)-COUNTIF(Vertices[In-Degree],"&gt;="&amp;F22)</f>
        <v>0</v>
      </c>
      <c r="H21" s="39">
        <f t="shared" si="3"/>
        <v>22.454545454545464</v>
      </c>
      <c r="I21" s="40">
        <f>COUNTIF(Vertices[Out-Degree],"&gt;= "&amp;H21)-COUNTIF(Vertices[Out-Degree],"&gt;="&amp;H22)</f>
        <v>0</v>
      </c>
      <c r="J21" s="39">
        <f t="shared" si="4"/>
        <v>2335.704545454546</v>
      </c>
      <c r="K21" s="40">
        <f>COUNTIF(Vertices[Betweenness Centrality],"&gt;= "&amp;J21)-COUNTIF(Vertices[Betweenness Centrality],"&gt;="&amp;J22)</f>
        <v>0</v>
      </c>
      <c r="L21" s="39">
        <f t="shared" si="5"/>
        <v>0.003454545454545455</v>
      </c>
      <c r="M21" s="40">
        <f>COUNTIF(Vertices[Closeness Centrality],"&gt;= "&amp;L21)-COUNTIF(Vertices[Closeness Centrality],"&gt;="&amp;L22)</f>
        <v>0</v>
      </c>
      <c r="N21" s="39">
        <f t="shared" si="6"/>
        <v>0.0332538</v>
      </c>
      <c r="O21" s="40">
        <f>COUNTIF(Vertices[Eigenvector Centrality],"&gt;= "&amp;N21)-COUNTIF(Vertices[Eigenvector Centrality],"&gt;="&amp;N22)</f>
        <v>0</v>
      </c>
      <c r="P21" s="39">
        <f t="shared" si="7"/>
        <v>8.790441890909095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7</v>
      </c>
      <c r="D22" s="32">
        <f t="shared" si="1"/>
        <v>0</v>
      </c>
      <c r="E22" s="3">
        <f>COUNTIF(Vertices[Degree],"&gt;= "&amp;D22)-COUNTIF(Vertices[Degree],"&gt;="&amp;D23)</f>
        <v>0</v>
      </c>
      <c r="F22" s="37">
        <f t="shared" si="2"/>
        <v>5.4545454545454515</v>
      </c>
      <c r="G22" s="38">
        <f>COUNTIF(Vertices[In-Degree],"&gt;= "&amp;F22)-COUNTIF(Vertices[In-Degree],"&gt;="&amp;F23)</f>
        <v>0</v>
      </c>
      <c r="H22" s="37">
        <f t="shared" si="3"/>
        <v>23.636363636363647</v>
      </c>
      <c r="I22" s="38">
        <f>COUNTIF(Vertices[Out-Degree],"&gt;= "&amp;H22)-COUNTIF(Vertices[Out-Degree],"&gt;="&amp;H23)</f>
        <v>0</v>
      </c>
      <c r="J22" s="37">
        <f t="shared" si="4"/>
        <v>2458.636363636364</v>
      </c>
      <c r="K22" s="38">
        <f>COUNTIF(Vertices[Betweenness Centrality],"&gt;= "&amp;J22)-COUNTIF(Vertices[Betweenness Centrality],"&gt;="&amp;J23)</f>
        <v>0</v>
      </c>
      <c r="L22" s="37">
        <f t="shared" si="5"/>
        <v>0.003636363636363637</v>
      </c>
      <c r="M22" s="38">
        <f>COUNTIF(Vertices[Closeness Centrality],"&gt;= "&amp;L22)-COUNTIF(Vertices[Closeness Centrality],"&gt;="&amp;L23)</f>
        <v>2</v>
      </c>
      <c r="N22" s="37">
        <f t="shared" si="6"/>
        <v>0.035004</v>
      </c>
      <c r="O22" s="38">
        <f>COUNTIF(Vertices[Eigenvector Centrality],"&gt;= "&amp;N22)-COUNTIF(Vertices[Eigenvector Centrality],"&gt;="&amp;N23)</f>
        <v>0</v>
      </c>
      <c r="P22" s="37">
        <f t="shared" si="7"/>
        <v>9.234136727272732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86</v>
      </c>
      <c r="D23" s="32">
        <f t="shared" si="1"/>
        <v>0</v>
      </c>
      <c r="E23" s="3">
        <f>COUNTIF(Vertices[Degree],"&gt;= "&amp;D23)-COUNTIF(Vertices[Degree],"&gt;="&amp;D24)</f>
        <v>0</v>
      </c>
      <c r="F23" s="39">
        <f t="shared" si="2"/>
        <v>5.727272727272724</v>
      </c>
      <c r="G23" s="40">
        <f>COUNTIF(Vertices[In-Degree],"&gt;= "&amp;F23)-COUNTIF(Vertices[In-Degree],"&gt;="&amp;F24)</f>
        <v>0</v>
      </c>
      <c r="H23" s="39">
        <f t="shared" si="3"/>
        <v>24.81818181818183</v>
      </c>
      <c r="I23" s="40">
        <f>COUNTIF(Vertices[Out-Degree],"&gt;= "&amp;H23)-COUNTIF(Vertices[Out-Degree],"&gt;="&amp;H24)</f>
        <v>0</v>
      </c>
      <c r="J23" s="39">
        <f t="shared" si="4"/>
        <v>2581.568181818182</v>
      </c>
      <c r="K23" s="40">
        <f>COUNTIF(Vertices[Betweenness Centrality],"&gt;= "&amp;J23)-COUNTIF(Vertices[Betweenness Centrality],"&gt;="&amp;J24)</f>
        <v>0</v>
      </c>
      <c r="L23" s="39">
        <f t="shared" si="5"/>
        <v>0.0038181818181818187</v>
      </c>
      <c r="M23" s="40">
        <f>COUNTIF(Vertices[Closeness Centrality],"&gt;= "&amp;L23)-COUNTIF(Vertices[Closeness Centrality],"&gt;="&amp;L24)</f>
        <v>2</v>
      </c>
      <c r="N23" s="39">
        <f t="shared" si="6"/>
        <v>0.0367542</v>
      </c>
      <c r="O23" s="40">
        <f>COUNTIF(Vertices[Eigenvector Centrality],"&gt;= "&amp;N23)-COUNTIF(Vertices[Eigenvector Centrality],"&gt;="&amp;N24)</f>
        <v>0</v>
      </c>
      <c r="P23" s="39">
        <f t="shared" si="7"/>
        <v>9.677831563636369</v>
      </c>
      <c r="Q23" s="40">
        <f>COUNTIF(Vertices[PageRank],"&gt;= "&amp;P23)-COUNTIF(Vertices[PageRank],"&gt;="&amp;P24)</f>
        <v>0</v>
      </c>
      <c r="R23" s="39">
        <f t="shared" si="8"/>
        <v>0.3818181818181819</v>
      </c>
      <c r="S23" s="44">
        <f>COUNTIF(Vertices[Clustering Coefficient],"&gt;= "&amp;R23)-COUNTIF(Vertices[Clustering Coefficient],"&gt;="&amp;R24)</f>
        <v>3</v>
      </c>
      <c r="T23" s="39" t="e">
        <f ca="1" t="shared" si="9"/>
        <v>#REF!</v>
      </c>
      <c r="U23" s="40" t="e">
        <f ca="1" t="shared" si="0"/>
        <v>#REF!</v>
      </c>
    </row>
    <row r="24" spans="1:21" ht="15">
      <c r="A24" s="34" t="s">
        <v>155</v>
      </c>
      <c r="B24" s="34">
        <v>219</v>
      </c>
      <c r="D24" s="32">
        <f t="shared" si="1"/>
        <v>0</v>
      </c>
      <c r="E24" s="3">
        <f>COUNTIF(Vertices[Degree],"&gt;= "&amp;D24)-COUNTIF(Vertices[Degree],"&gt;="&amp;D25)</f>
        <v>0</v>
      </c>
      <c r="F24" s="37">
        <f t="shared" si="2"/>
        <v>5.9999999999999964</v>
      </c>
      <c r="G24" s="38">
        <f>COUNTIF(Vertices[In-Degree],"&gt;= "&amp;F24)-COUNTIF(Vertices[In-Degree],"&gt;="&amp;F25)</f>
        <v>0</v>
      </c>
      <c r="H24" s="37">
        <f t="shared" si="3"/>
        <v>26.000000000000014</v>
      </c>
      <c r="I24" s="38">
        <f>COUNTIF(Vertices[Out-Degree],"&gt;= "&amp;H24)-COUNTIF(Vertices[Out-Degree],"&gt;="&amp;H25)</f>
        <v>0</v>
      </c>
      <c r="J24" s="37">
        <f t="shared" si="4"/>
        <v>2704.5</v>
      </c>
      <c r="K24" s="38">
        <f>COUNTIF(Vertices[Betweenness Centrality],"&gt;= "&amp;J24)-COUNTIF(Vertices[Betweenness Centrality],"&gt;="&amp;J25)</f>
        <v>0</v>
      </c>
      <c r="L24" s="37">
        <f t="shared" si="5"/>
        <v>0.004</v>
      </c>
      <c r="M24" s="38">
        <f>COUNTIF(Vertices[Closeness Centrality],"&gt;= "&amp;L24)-COUNTIF(Vertices[Closeness Centrality],"&gt;="&amp;L25)</f>
        <v>7</v>
      </c>
      <c r="N24" s="37">
        <f t="shared" si="6"/>
        <v>0.0385044</v>
      </c>
      <c r="O24" s="38">
        <f>COUNTIF(Vertices[Eigenvector Centrality],"&gt;= "&amp;N24)-COUNTIF(Vertices[Eigenvector Centrality],"&gt;="&amp;N25)</f>
        <v>0</v>
      </c>
      <c r="P24" s="37">
        <f t="shared" si="7"/>
        <v>10.121526400000006</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6.272727272727269</v>
      </c>
      <c r="G25" s="40">
        <f>COUNTIF(Vertices[In-Degree],"&gt;= "&amp;F25)-COUNTIF(Vertices[In-Degree],"&gt;="&amp;F26)</f>
        <v>0</v>
      </c>
      <c r="H25" s="39">
        <f t="shared" si="3"/>
        <v>27.181818181818198</v>
      </c>
      <c r="I25" s="40">
        <f>COUNTIF(Vertices[Out-Degree],"&gt;= "&amp;H25)-COUNTIF(Vertices[Out-Degree],"&gt;="&amp;H26)</f>
        <v>0</v>
      </c>
      <c r="J25" s="39">
        <f t="shared" si="4"/>
        <v>2827.431818181818</v>
      </c>
      <c r="K25" s="40">
        <f>COUNTIF(Vertices[Betweenness Centrality],"&gt;= "&amp;J25)-COUNTIF(Vertices[Betweenness Centrality],"&gt;="&amp;J26)</f>
        <v>0</v>
      </c>
      <c r="L25" s="39">
        <f t="shared" si="5"/>
        <v>0.0041818181818181815</v>
      </c>
      <c r="M25" s="40">
        <f>COUNTIF(Vertices[Closeness Centrality],"&gt;= "&amp;L25)-COUNTIF(Vertices[Closeness Centrality],"&gt;="&amp;L26)</f>
        <v>4</v>
      </c>
      <c r="N25" s="39">
        <f t="shared" si="6"/>
        <v>0.0402546</v>
      </c>
      <c r="O25" s="40">
        <f>COUNTIF(Vertices[Eigenvector Centrality],"&gt;= "&amp;N25)-COUNTIF(Vertices[Eigenvector Centrality],"&gt;="&amp;N26)</f>
        <v>0</v>
      </c>
      <c r="P25" s="39">
        <f t="shared" si="7"/>
        <v>10.565221236363643</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6.545454545454541</v>
      </c>
      <c r="G26" s="38">
        <f>COUNTIF(Vertices[In-Degree],"&gt;= "&amp;F26)-COUNTIF(Vertices[In-Degree],"&gt;="&amp;F28)</f>
        <v>0</v>
      </c>
      <c r="H26" s="37">
        <f t="shared" si="3"/>
        <v>28.36363636363638</v>
      </c>
      <c r="I26" s="38">
        <f>COUNTIF(Vertices[Out-Degree],"&gt;= "&amp;H26)-COUNTIF(Vertices[Out-Degree],"&gt;="&amp;H28)</f>
        <v>0</v>
      </c>
      <c r="J26" s="37">
        <f t="shared" si="4"/>
        <v>2950.363636363636</v>
      </c>
      <c r="K26" s="38">
        <f>COUNTIF(Vertices[Betweenness Centrality],"&gt;= "&amp;J26)-COUNTIF(Vertices[Betweenness Centrality],"&gt;="&amp;J28)</f>
        <v>0</v>
      </c>
      <c r="L26" s="37">
        <f t="shared" si="5"/>
        <v>0.004363636363636363</v>
      </c>
      <c r="M26" s="38">
        <f>COUNTIF(Vertices[Closeness Centrality],"&gt;= "&amp;L26)-COUNTIF(Vertices[Closeness Centrality],"&gt;="&amp;L28)</f>
        <v>0</v>
      </c>
      <c r="N26" s="37">
        <f t="shared" si="6"/>
        <v>0.0420048</v>
      </c>
      <c r="O26" s="38">
        <f>COUNTIF(Vertices[Eigenvector Centrality],"&gt;= "&amp;N26)-COUNTIF(Vertices[Eigenvector Centrality],"&gt;="&amp;N28)</f>
        <v>0</v>
      </c>
      <c r="P26" s="37">
        <f t="shared" si="7"/>
        <v>11.00891607272728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2.230987</v>
      </c>
      <c r="D27" s="32"/>
      <c r="E27" s="3">
        <f>COUNTIF(Vertices[Degree],"&gt;= "&amp;D27)-COUNTIF(Vertices[Degree],"&gt;="&amp;D28)</f>
        <v>0</v>
      </c>
      <c r="F27" s="61"/>
      <c r="G27" s="62">
        <f>COUNTIF(Vertices[In-Degree],"&gt;= "&amp;F27)-COUNTIF(Vertices[In-Degree],"&gt;="&amp;F28)</f>
        <v>-6</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-71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-18</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6.818181818181814</v>
      </c>
      <c r="G28" s="40">
        <f>COUNTIF(Vertices[In-Degree],"&gt;= "&amp;F28)-COUNTIF(Vertices[In-Degree],"&gt;="&amp;F40)</f>
        <v>2</v>
      </c>
      <c r="H28" s="39">
        <f>H26+($H$57-$H$2)/BinDivisor</f>
        <v>29.545454545454565</v>
      </c>
      <c r="I28" s="40">
        <f>COUNTIF(Vertices[Out-Degree],"&gt;= "&amp;H28)-COUNTIF(Vertices[Out-Degree],"&gt;="&amp;H40)</f>
        <v>0</v>
      </c>
      <c r="J28" s="39">
        <f>J26+($J$57-$J$2)/BinDivisor</f>
        <v>3073.295454545454</v>
      </c>
      <c r="K28" s="40">
        <f>COUNTIF(Vertices[Betweenness Centrality],"&gt;= "&amp;J28)-COUNTIF(Vertices[Betweenness Centrality],"&gt;="&amp;J40)</f>
        <v>0</v>
      </c>
      <c r="L28" s="39">
        <f>L26+($L$57-$L$2)/BinDivisor</f>
        <v>0.004545454545454544</v>
      </c>
      <c r="M28" s="40">
        <f>COUNTIF(Vertices[Closeness Centrality],"&gt;= "&amp;L28)-COUNTIF(Vertices[Closeness Centrality],"&gt;="&amp;L40)</f>
        <v>0</v>
      </c>
      <c r="N28" s="39">
        <f>N26+($N$57-$N$2)/BinDivisor</f>
        <v>0.043755</v>
      </c>
      <c r="O28" s="40">
        <f>COUNTIF(Vertices[Eigenvector Centrality],"&gt;= "&amp;N28)-COUNTIF(Vertices[Eigenvector Centrality],"&gt;="&amp;N40)</f>
        <v>0</v>
      </c>
      <c r="P28" s="39">
        <f>P26+($P$57-$P$2)/BinDivisor</f>
        <v>11.452610909090916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0.016012155212716223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1581</v>
      </c>
      <c r="B30" s="34">
        <v>0.378108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1582</v>
      </c>
      <c r="B32" s="34" t="s">
        <v>1583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-4</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-71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-4</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-71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7.090909090909086</v>
      </c>
      <c r="G40" s="38">
        <f>COUNTIF(Vertices[In-Degree],"&gt;= "&amp;F40)-COUNTIF(Vertices[In-Degree],"&gt;="&amp;F41)</f>
        <v>0</v>
      </c>
      <c r="H40" s="37">
        <f>H28+($H$57-$H$2)/BinDivisor</f>
        <v>30.727272727272748</v>
      </c>
      <c r="I40" s="38">
        <f>COUNTIF(Vertices[Out-Degree],"&gt;= "&amp;H40)-COUNTIF(Vertices[Out-Degree],"&gt;="&amp;H41)</f>
        <v>0</v>
      </c>
      <c r="J40" s="37">
        <f>J28+($J$57-$J$2)/BinDivisor</f>
        <v>3196.227272727272</v>
      </c>
      <c r="K40" s="38">
        <f>COUNTIF(Vertices[Betweenness Centrality],"&gt;= "&amp;J40)-COUNTIF(Vertices[Betweenness Centrality],"&gt;="&amp;J41)</f>
        <v>0</v>
      </c>
      <c r="L40" s="37">
        <f>L28+($L$57-$L$2)/BinDivisor</f>
        <v>0.004727272727272726</v>
      </c>
      <c r="M40" s="38">
        <f>COUNTIF(Vertices[Closeness Centrality],"&gt;= "&amp;L40)-COUNTIF(Vertices[Closeness Centrality],"&gt;="&amp;L41)</f>
        <v>0</v>
      </c>
      <c r="N40" s="37">
        <f>N28+($N$57-$N$2)/BinDivisor</f>
        <v>0.0455052</v>
      </c>
      <c r="O40" s="38">
        <f>COUNTIF(Vertices[Eigenvector Centrality],"&gt;= "&amp;N40)-COUNTIF(Vertices[Eigenvector Centrality],"&gt;="&amp;N41)</f>
        <v>0</v>
      </c>
      <c r="P40" s="37">
        <f>P28+($P$57-$P$2)/BinDivisor</f>
        <v>11.896305745454553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7.363636363636359</v>
      </c>
      <c r="G41" s="40">
        <f>COUNTIF(Vertices[In-Degree],"&gt;= "&amp;F41)-COUNTIF(Vertices[In-Degree],"&gt;="&amp;F42)</f>
        <v>0</v>
      </c>
      <c r="H41" s="39">
        <f aca="true" t="shared" si="12" ref="H41:H56">H40+($H$57-$H$2)/BinDivisor</f>
        <v>31.90909090909093</v>
      </c>
      <c r="I41" s="40">
        <f>COUNTIF(Vertices[Out-Degree],"&gt;= "&amp;H41)-COUNTIF(Vertices[Out-Degree],"&gt;="&amp;H42)</f>
        <v>0</v>
      </c>
      <c r="J41" s="39">
        <f aca="true" t="shared" si="13" ref="J41:J56">J40+($J$57-$J$2)/BinDivisor</f>
        <v>3319.15909090909</v>
      </c>
      <c r="K41" s="40">
        <f>COUNTIF(Vertices[Betweenness Centrality],"&gt;= "&amp;J41)-COUNTIF(Vertices[Betweenness Centrality],"&gt;="&amp;J42)</f>
        <v>0</v>
      </c>
      <c r="L41" s="39">
        <f aca="true" t="shared" si="14" ref="L41:L56">L40+($L$57-$L$2)/BinDivisor</f>
        <v>0.004909090909090907</v>
      </c>
      <c r="M41" s="40">
        <f>COUNTIF(Vertices[Closeness Centrality],"&gt;= "&amp;L41)-COUNTIF(Vertices[Closeness Centrality],"&gt;="&amp;L42)</f>
        <v>0</v>
      </c>
      <c r="N41" s="39">
        <f aca="true" t="shared" si="15" ref="N41:N56">N40+($N$57-$N$2)/BinDivisor</f>
        <v>0.0472554</v>
      </c>
      <c r="O41" s="40">
        <f>COUNTIF(Vertices[Eigenvector Centrality],"&gt;= "&amp;N41)-COUNTIF(Vertices[Eigenvector Centrality],"&gt;="&amp;N42)</f>
        <v>0</v>
      </c>
      <c r="P41" s="39">
        <f aca="true" t="shared" si="16" ref="P41:P56">P40+($P$57-$P$2)/BinDivisor</f>
        <v>12.34000058181819</v>
      </c>
      <c r="Q41" s="40">
        <f>COUNTIF(Vertices[PageRank],"&gt;= "&amp;P41)-COUNTIF(Vertices[PageRank],"&gt;="&amp;P42)</f>
        <v>0</v>
      </c>
      <c r="R41" s="39">
        <f aca="true" t="shared" si="17" ref="R41:R56">R40+($R$57-$R$2)/BinDivisor</f>
        <v>0.490909090909091</v>
      </c>
      <c r="S41" s="44">
        <f>COUNTIF(Vertices[Clustering Coefficient],"&gt;= "&amp;R41)-COUNTIF(Vertices[Clustering Coefficient],"&gt;="&amp;R42)</f>
        <v>7</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7.636363636363631</v>
      </c>
      <c r="G42" s="38">
        <f>COUNTIF(Vertices[In-Degree],"&gt;= "&amp;F42)-COUNTIF(Vertices[In-Degree],"&gt;="&amp;F43)</f>
        <v>0</v>
      </c>
      <c r="H42" s="37">
        <f t="shared" si="12"/>
        <v>33.090909090909115</v>
      </c>
      <c r="I42" s="38">
        <f>COUNTIF(Vertices[Out-Degree],"&gt;= "&amp;H42)-COUNTIF(Vertices[Out-Degree],"&gt;="&amp;H43)</f>
        <v>0</v>
      </c>
      <c r="J42" s="37">
        <f t="shared" si="13"/>
        <v>3442.090909090908</v>
      </c>
      <c r="K42" s="38">
        <f>COUNTIF(Vertices[Betweenness Centrality],"&gt;= "&amp;J42)-COUNTIF(Vertices[Betweenness Centrality],"&gt;="&amp;J43)</f>
        <v>0</v>
      </c>
      <c r="L42" s="37">
        <f t="shared" si="14"/>
        <v>0.005090909090909089</v>
      </c>
      <c r="M42" s="38">
        <f>COUNTIF(Vertices[Closeness Centrality],"&gt;= "&amp;L42)-COUNTIF(Vertices[Closeness Centrality],"&gt;="&amp;L43)</f>
        <v>0</v>
      </c>
      <c r="N42" s="37">
        <f t="shared" si="15"/>
        <v>0.0490056</v>
      </c>
      <c r="O42" s="38">
        <f>COUNTIF(Vertices[Eigenvector Centrality],"&gt;= "&amp;N42)-COUNTIF(Vertices[Eigenvector Centrality],"&gt;="&amp;N43)</f>
        <v>0</v>
      </c>
      <c r="P42" s="37">
        <f t="shared" si="16"/>
        <v>12.783695418181827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7.909090909090904</v>
      </c>
      <c r="G43" s="40">
        <f>COUNTIF(Vertices[In-Degree],"&gt;= "&amp;F43)-COUNTIF(Vertices[In-Degree],"&gt;="&amp;F44)</f>
        <v>3</v>
      </c>
      <c r="H43" s="39">
        <f t="shared" si="12"/>
        <v>34.272727272727295</v>
      </c>
      <c r="I43" s="40">
        <f>COUNTIF(Vertices[Out-Degree],"&gt;= "&amp;H43)-COUNTIF(Vertices[Out-Degree],"&gt;="&amp;H44)</f>
        <v>0</v>
      </c>
      <c r="J43" s="39">
        <f t="shared" si="13"/>
        <v>3565.022727272726</v>
      </c>
      <c r="K43" s="40">
        <f>COUNTIF(Vertices[Betweenness Centrality],"&gt;= "&amp;J43)-COUNTIF(Vertices[Betweenness Centrality],"&gt;="&amp;J44)</f>
        <v>0</v>
      </c>
      <c r="L43" s="39">
        <f t="shared" si="14"/>
        <v>0.00527272727272727</v>
      </c>
      <c r="M43" s="40">
        <f>COUNTIF(Vertices[Closeness Centrality],"&gt;= "&amp;L43)-COUNTIF(Vertices[Closeness Centrality],"&gt;="&amp;L44)</f>
        <v>50</v>
      </c>
      <c r="N43" s="39">
        <f t="shared" si="15"/>
        <v>0.050755800000000004</v>
      </c>
      <c r="O43" s="40">
        <f>COUNTIF(Vertices[Eigenvector Centrality],"&gt;= "&amp;N43)-COUNTIF(Vertices[Eigenvector Centrality],"&gt;="&amp;N44)</f>
        <v>0</v>
      </c>
      <c r="P43" s="39">
        <f t="shared" si="16"/>
        <v>13.227390254545464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8.181818181818176</v>
      </c>
      <c r="G44" s="38">
        <f>COUNTIF(Vertices[In-Degree],"&gt;= "&amp;F44)-COUNTIF(Vertices[In-Degree],"&gt;="&amp;F45)</f>
        <v>0</v>
      </c>
      <c r="H44" s="37">
        <f t="shared" si="12"/>
        <v>35.454545454545475</v>
      </c>
      <c r="I44" s="38">
        <f>COUNTIF(Vertices[Out-Degree],"&gt;= "&amp;H44)-COUNTIF(Vertices[Out-Degree],"&gt;="&amp;H45)</f>
        <v>0</v>
      </c>
      <c r="J44" s="37">
        <f t="shared" si="13"/>
        <v>3687.954545454544</v>
      </c>
      <c r="K44" s="38">
        <f>COUNTIF(Vertices[Betweenness Centrality],"&gt;= "&amp;J44)-COUNTIF(Vertices[Betweenness Centrality],"&gt;="&amp;J45)</f>
        <v>0</v>
      </c>
      <c r="L44" s="37">
        <f t="shared" si="14"/>
        <v>0.0054545454545454515</v>
      </c>
      <c r="M44" s="38">
        <f>COUNTIF(Vertices[Closeness Centrality],"&gt;= "&amp;L44)-COUNTIF(Vertices[Closeness Centrality],"&gt;="&amp;L45)</f>
        <v>13</v>
      </c>
      <c r="N44" s="37">
        <f t="shared" si="15"/>
        <v>0.052506000000000004</v>
      </c>
      <c r="O44" s="38">
        <f>COUNTIF(Vertices[Eigenvector Centrality],"&gt;= "&amp;N44)-COUNTIF(Vertices[Eigenvector Centrality],"&gt;="&amp;N45)</f>
        <v>0</v>
      </c>
      <c r="P44" s="37">
        <f t="shared" si="16"/>
        <v>13.6710850909091</v>
      </c>
      <c r="Q44" s="38">
        <f>COUNTIF(Vertices[PageRank],"&gt;= "&amp;P44)-COUNTIF(Vertices[PageRank],"&gt;="&amp;P45)</f>
        <v>0</v>
      </c>
      <c r="R44" s="37">
        <f t="shared" si="17"/>
        <v>0.5454545454545455</v>
      </c>
      <c r="S44" s="43">
        <f>COUNTIF(Vertices[Clustering Coefficient],"&gt;= "&amp;R44)-COUNTIF(Vertices[Clustering Coefficient],"&gt;="&amp;R45)</f>
        <v>2</v>
      </c>
      <c r="T44" s="37" t="e">
        <f ca="1" t="shared" si="18"/>
        <v>#REF!</v>
      </c>
      <c r="U44" s="38" t="e">
        <f ca="1" t="shared" si="0"/>
        <v>#REF!</v>
      </c>
    </row>
    <row r="45" spans="4:21" ht="15">
      <c r="D45" s="32">
        <f t="shared" si="10"/>
        <v>0</v>
      </c>
      <c r="E45" s="3">
        <f>COUNTIF(Vertices[Degree],"&gt;= "&amp;D45)-COUNTIF(Vertices[Degree],"&gt;="&amp;D46)</f>
        <v>0</v>
      </c>
      <c r="F45" s="39">
        <f t="shared" si="11"/>
        <v>8.45454545454545</v>
      </c>
      <c r="G45" s="40">
        <f>COUNTIF(Vertices[In-Degree],"&gt;= "&amp;F45)-COUNTIF(Vertices[In-Degree],"&gt;="&amp;F46)</f>
        <v>0</v>
      </c>
      <c r="H45" s="39">
        <f t="shared" si="12"/>
        <v>36.636363636363654</v>
      </c>
      <c r="I45" s="40">
        <f>COUNTIF(Vertices[Out-Degree],"&gt;= "&amp;H45)-COUNTIF(Vertices[Out-Degree],"&gt;="&amp;H46)</f>
        <v>0</v>
      </c>
      <c r="J45" s="39">
        <f t="shared" si="13"/>
        <v>3810.886363636362</v>
      </c>
      <c r="K45" s="40">
        <f>COUNTIF(Vertices[Betweenness Centrality],"&gt;= "&amp;J45)-COUNTIF(Vertices[Betweenness Centrality],"&gt;="&amp;J46)</f>
        <v>0</v>
      </c>
      <c r="L45" s="39">
        <f t="shared" si="14"/>
        <v>0.005636363636363633</v>
      </c>
      <c r="M45" s="40">
        <f>COUNTIF(Vertices[Closeness Centrality],"&gt;= "&amp;L45)-COUNTIF(Vertices[Closeness Centrality],"&gt;="&amp;L46)</f>
        <v>2</v>
      </c>
      <c r="N45" s="39">
        <f t="shared" si="15"/>
        <v>0.054256200000000004</v>
      </c>
      <c r="O45" s="40">
        <f>COUNTIF(Vertices[Eigenvector Centrality],"&gt;= "&amp;N45)-COUNTIF(Vertices[Eigenvector Centrality],"&gt;="&amp;N46)</f>
        <v>0</v>
      </c>
      <c r="P45" s="39">
        <f t="shared" si="16"/>
        <v>14.114779927272737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8.727272727272723</v>
      </c>
      <c r="G46" s="38">
        <f>COUNTIF(Vertices[In-Degree],"&gt;= "&amp;F46)-COUNTIF(Vertices[In-Degree],"&gt;="&amp;F47)</f>
        <v>0</v>
      </c>
      <c r="H46" s="37">
        <f t="shared" si="12"/>
        <v>37.818181818181834</v>
      </c>
      <c r="I46" s="38">
        <f>COUNTIF(Vertices[Out-Degree],"&gt;= "&amp;H46)-COUNTIF(Vertices[Out-Degree],"&gt;="&amp;H47)</f>
        <v>0</v>
      </c>
      <c r="J46" s="37">
        <f t="shared" si="13"/>
        <v>3933.81818181818</v>
      </c>
      <c r="K46" s="38">
        <f>COUNTIF(Vertices[Betweenness Centrality],"&gt;= "&amp;J46)-COUNTIF(Vertices[Betweenness Centrality],"&gt;="&amp;J47)</f>
        <v>0</v>
      </c>
      <c r="L46" s="37">
        <f t="shared" si="14"/>
        <v>0.005818181818181814</v>
      </c>
      <c r="M46" s="38">
        <f>COUNTIF(Vertices[Closeness Centrality],"&gt;= "&amp;L46)-COUNTIF(Vertices[Closeness Centrality],"&gt;="&amp;L47)</f>
        <v>1</v>
      </c>
      <c r="N46" s="37">
        <f t="shared" si="15"/>
        <v>0.056006400000000005</v>
      </c>
      <c r="O46" s="38">
        <f>COUNTIF(Vertices[Eigenvector Centrality],"&gt;= "&amp;N46)-COUNTIF(Vertices[Eigenvector Centrality],"&gt;="&amp;N47)</f>
        <v>0</v>
      </c>
      <c r="P46" s="37">
        <f t="shared" si="16"/>
        <v>14.558474763636374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8.999999999999996</v>
      </c>
      <c r="G47" s="40">
        <f>COUNTIF(Vertices[In-Degree],"&gt;= "&amp;F47)-COUNTIF(Vertices[In-Degree],"&gt;="&amp;F48)</f>
        <v>0</v>
      </c>
      <c r="H47" s="39">
        <f t="shared" si="12"/>
        <v>39.000000000000014</v>
      </c>
      <c r="I47" s="40">
        <f>COUNTIF(Vertices[Out-Degree],"&gt;= "&amp;H47)-COUNTIF(Vertices[Out-Degree],"&gt;="&amp;H48)</f>
        <v>0</v>
      </c>
      <c r="J47" s="39">
        <f t="shared" si="13"/>
        <v>4056.749999999998</v>
      </c>
      <c r="K47" s="40">
        <f>COUNTIF(Vertices[Betweenness Centrality],"&gt;= "&amp;J47)-COUNTIF(Vertices[Betweenness Centrality],"&gt;="&amp;J48)</f>
        <v>0</v>
      </c>
      <c r="L47" s="39">
        <f t="shared" si="14"/>
        <v>0.005999999999999996</v>
      </c>
      <c r="M47" s="40">
        <f>COUNTIF(Vertices[Closeness Centrality],"&gt;= "&amp;L47)-COUNTIF(Vertices[Closeness Centrality],"&gt;="&amp;L48)</f>
        <v>3</v>
      </c>
      <c r="N47" s="39">
        <f t="shared" si="15"/>
        <v>0.057756600000000005</v>
      </c>
      <c r="O47" s="40">
        <f>COUNTIF(Vertices[Eigenvector Centrality],"&gt;= "&amp;N47)-COUNTIF(Vertices[Eigenvector Centrality],"&gt;="&amp;N48)</f>
        <v>0</v>
      </c>
      <c r="P47" s="39">
        <f t="shared" si="16"/>
        <v>15.00216960000001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9.27272727272727</v>
      </c>
      <c r="G48" s="38">
        <f>COUNTIF(Vertices[In-Degree],"&gt;= "&amp;F48)-COUNTIF(Vertices[In-Degree],"&gt;="&amp;F49)</f>
        <v>0</v>
      </c>
      <c r="H48" s="37">
        <f t="shared" si="12"/>
        <v>40.181818181818194</v>
      </c>
      <c r="I48" s="38">
        <f>COUNTIF(Vertices[Out-Degree],"&gt;= "&amp;H48)-COUNTIF(Vertices[Out-Degree],"&gt;="&amp;H49)</f>
        <v>0</v>
      </c>
      <c r="J48" s="37">
        <f t="shared" si="13"/>
        <v>4179.681818181816</v>
      </c>
      <c r="K48" s="38">
        <f>COUNTIF(Vertices[Betweenness Centrality],"&gt;= "&amp;J48)-COUNTIF(Vertices[Betweenness Centrality],"&gt;="&amp;J49)</f>
        <v>0</v>
      </c>
      <c r="L48" s="37">
        <f t="shared" si="14"/>
        <v>0.006181818181818177</v>
      </c>
      <c r="M48" s="38">
        <f>COUNTIF(Vertices[Closeness Centrality],"&gt;= "&amp;L48)-COUNTIF(Vertices[Closeness Centrality],"&gt;="&amp;L49)</f>
        <v>1</v>
      </c>
      <c r="N48" s="37">
        <f t="shared" si="15"/>
        <v>0.059506800000000006</v>
      </c>
      <c r="O48" s="38">
        <f>COUNTIF(Vertices[Eigenvector Centrality],"&gt;= "&amp;N48)-COUNTIF(Vertices[Eigenvector Centrality],"&gt;="&amp;N49)</f>
        <v>0</v>
      </c>
      <c r="P48" s="37">
        <f t="shared" si="16"/>
        <v>15.445864436363648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9.545454545454543</v>
      </c>
      <c r="G49" s="40">
        <f>COUNTIF(Vertices[In-Degree],"&gt;= "&amp;F49)-COUNTIF(Vertices[In-Degree],"&gt;="&amp;F50)</f>
        <v>0</v>
      </c>
      <c r="H49" s="39">
        <f t="shared" si="12"/>
        <v>41.363636363636374</v>
      </c>
      <c r="I49" s="40">
        <f>COUNTIF(Vertices[Out-Degree],"&gt;= "&amp;H49)-COUNTIF(Vertices[Out-Degree],"&gt;="&amp;H50)</f>
        <v>0</v>
      </c>
      <c r="J49" s="39">
        <f t="shared" si="13"/>
        <v>4302.613636363634</v>
      </c>
      <c r="K49" s="40">
        <f>COUNTIF(Vertices[Betweenness Centrality],"&gt;= "&amp;J49)-COUNTIF(Vertices[Betweenness Centrality],"&gt;="&amp;J50)</f>
        <v>0</v>
      </c>
      <c r="L49" s="39">
        <f t="shared" si="14"/>
        <v>0.006363636363636359</v>
      </c>
      <c r="M49" s="40">
        <f>COUNTIF(Vertices[Closeness Centrality],"&gt;= "&amp;L49)-COUNTIF(Vertices[Closeness Centrality],"&gt;="&amp;L50)</f>
        <v>0</v>
      </c>
      <c r="N49" s="39">
        <f t="shared" si="15"/>
        <v>0.061257000000000006</v>
      </c>
      <c r="O49" s="40">
        <f>COUNTIF(Vertices[Eigenvector Centrality],"&gt;= "&amp;N49)-COUNTIF(Vertices[Eigenvector Centrality],"&gt;="&amp;N50)</f>
        <v>0</v>
      </c>
      <c r="P49" s="39">
        <f t="shared" si="16"/>
        <v>15.889559272727285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9.818181818181817</v>
      </c>
      <c r="G50" s="38">
        <f>COUNTIF(Vertices[In-Degree],"&gt;= "&amp;F50)-COUNTIF(Vertices[In-Degree],"&gt;="&amp;F51)</f>
        <v>0</v>
      </c>
      <c r="H50" s="37">
        <f t="shared" si="12"/>
        <v>42.545454545454554</v>
      </c>
      <c r="I50" s="38">
        <f>COUNTIF(Vertices[Out-Degree],"&gt;= "&amp;H50)-COUNTIF(Vertices[Out-Degree],"&gt;="&amp;H51)</f>
        <v>0</v>
      </c>
      <c r="J50" s="37">
        <f t="shared" si="13"/>
        <v>4425.545454545452</v>
      </c>
      <c r="K50" s="38">
        <f>COUNTIF(Vertices[Betweenness Centrality],"&gt;= "&amp;J50)-COUNTIF(Vertices[Betweenness Centrality],"&gt;="&amp;J51)</f>
        <v>0</v>
      </c>
      <c r="L50" s="37">
        <f t="shared" si="14"/>
        <v>0.00654545454545454</v>
      </c>
      <c r="M50" s="38">
        <f>COUNTIF(Vertices[Closeness Centrality],"&gt;= "&amp;L50)-COUNTIF(Vertices[Closeness Centrality],"&gt;="&amp;L51)</f>
        <v>0</v>
      </c>
      <c r="N50" s="37">
        <f t="shared" si="15"/>
        <v>0.0630072</v>
      </c>
      <c r="O50" s="38">
        <f>COUNTIF(Vertices[Eigenvector Centrality],"&gt;= "&amp;N50)-COUNTIF(Vertices[Eigenvector Centrality],"&gt;="&amp;N51)</f>
        <v>0</v>
      </c>
      <c r="P50" s="37">
        <f t="shared" si="16"/>
        <v>16.33325410909092</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10.09090909090909</v>
      </c>
      <c r="G51" s="40">
        <f>COUNTIF(Vertices[In-Degree],"&gt;= "&amp;F51)-COUNTIF(Vertices[In-Degree],"&gt;="&amp;F52)</f>
        <v>0</v>
      </c>
      <c r="H51" s="39">
        <f t="shared" si="12"/>
        <v>43.727272727272734</v>
      </c>
      <c r="I51" s="40">
        <f>COUNTIF(Vertices[Out-Degree],"&gt;= "&amp;H51)-COUNTIF(Vertices[Out-Degree],"&gt;="&amp;H52)</f>
        <v>0</v>
      </c>
      <c r="J51" s="39">
        <f t="shared" si="13"/>
        <v>4548.47727272727</v>
      </c>
      <c r="K51" s="40">
        <f>COUNTIF(Vertices[Betweenness Centrality],"&gt;= "&amp;J51)-COUNTIF(Vertices[Betweenness Centrality],"&gt;="&amp;J52)</f>
        <v>0</v>
      </c>
      <c r="L51" s="39">
        <f t="shared" si="14"/>
        <v>0.0067272727272727215</v>
      </c>
      <c r="M51" s="40">
        <f>COUNTIF(Vertices[Closeness Centrality],"&gt;= "&amp;L51)-COUNTIF(Vertices[Closeness Centrality],"&gt;="&amp;L52)</f>
        <v>0</v>
      </c>
      <c r="N51" s="39">
        <f t="shared" si="15"/>
        <v>0.06475739999999999</v>
      </c>
      <c r="O51" s="40">
        <f>COUNTIF(Vertices[Eigenvector Centrality],"&gt;= "&amp;N51)-COUNTIF(Vertices[Eigenvector Centrality],"&gt;="&amp;N52)</f>
        <v>0</v>
      </c>
      <c r="P51" s="39">
        <f t="shared" si="16"/>
        <v>16.776948945454556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10.363636363636363</v>
      </c>
      <c r="G52" s="38">
        <f>COUNTIF(Vertices[In-Degree],"&gt;= "&amp;F52)-COUNTIF(Vertices[In-Degree],"&gt;="&amp;F53)</f>
        <v>0</v>
      </c>
      <c r="H52" s="37">
        <f t="shared" si="12"/>
        <v>44.909090909090914</v>
      </c>
      <c r="I52" s="38">
        <f>COUNTIF(Vertices[Out-Degree],"&gt;= "&amp;H52)-COUNTIF(Vertices[Out-Degree],"&gt;="&amp;H53)</f>
        <v>0</v>
      </c>
      <c r="J52" s="37">
        <f t="shared" si="13"/>
        <v>4671.409090909088</v>
      </c>
      <c r="K52" s="38">
        <f>COUNTIF(Vertices[Betweenness Centrality],"&gt;= "&amp;J52)-COUNTIF(Vertices[Betweenness Centrality],"&gt;="&amp;J53)</f>
        <v>0</v>
      </c>
      <c r="L52" s="37">
        <f t="shared" si="14"/>
        <v>0.006909090909090903</v>
      </c>
      <c r="M52" s="38">
        <f>COUNTIF(Vertices[Closeness Centrality],"&gt;= "&amp;L52)-COUNTIF(Vertices[Closeness Centrality],"&gt;="&amp;L53)</f>
        <v>0</v>
      </c>
      <c r="N52" s="37">
        <f t="shared" si="15"/>
        <v>0.06650759999999999</v>
      </c>
      <c r="O52" s="38">
        <f>COUNTIF(Vertices[Eigenvector Centrality],"&gt;= "&amp;N52)-COUNTIF(Vertices[Eigenvector Centrality],"&gt;="&amp;N53)</f>
        <v>0</v>
      </c>
      <c r="P52" s="37">
        <f t="shared" si="16"/>
        <v>17.220643781818193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10.636363636363637</v>
      </c>
      <c r="G53" s="40">
        <f>COUNTIF(Vertices[In-Degree],"&gt;= "&amp;F53)-COUNTIF(Vertices[In-Degree],"&gt;="&amp;F54)</f>
        <v>0</v>
      </c>
      <c r="H53" s="39">
        <f t="shared" si="12"/>
        <v>46.09090909090909</v>
      </c>
      <c r="I53" s="40">
        <f>COUNTIF(Vertices[Out-Degree],"&gt;= "&amp;H53)-COUNTIF(Vertices[Out-Degree],"&gt;="&amp;H54)</f>
        <v>0</v>
      </c>
      <c r="J53" s="39">
        <f t="shared" si="13"/>
        <v>4794.340909090906</v>
      </c>
      <c r="K53" s="40">
        <f>COUNTIF(Vertices[Betweenness Centrality],"&gt;= "&amp;J53)-COUNTIF(Vertices[Betweenness Centrality],"&gt;="&amp;J54)</f>
        <v>0</v>
      </c>
      <c r="L53" s="39">
        <f t="shared" si="14"/>
        <v>0.007090909090909084</v>
      </c>
      <c r="M53" s="40">
        <f>COUNTIF(Vertices[Closeness Centrality],"&gt;= "&amp;L53)-COUNTIF(Vertices[Closeness Centrality],"&gt;="&amp;L54)</f>
        <v>0</v>
      </c>
      <c r="N53" s="39">
        <f t="shared" si="15"/>
        <v>0.06825779999999998</v>
      </c>
      <c r="O53" s="40">
        <f>COUNTIF(Vertices[Eigenvector Centrality],"&gt;= "&amp;N53)-COUNTIF(Vertices[Eigenvector Centrality],"&gt;="&amp;N54)</f>
        <v>0</v>
      </c>
      <c r="P53" s="39">
        <f t="shared" si="16"/>
        <v>17.66433861818183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10.90909090909091</v>
      </c>
      <c r="G54" s="38">
        <f>COUNTIF(Vertices[In-Degree],"&gt;= "&amp;F54)-COUNTIF(Vertices[In-Degree],"&gt;="&amp;F55)</f>
        <v>0</v>
      </c>
      <c r="H54" s="37">
        <f t="shared" si="12"/>
        <v>47.27272727272727</v>
      </c>
      <c r="I54" s="38">
        <f>COUNTIF(Vertices[Out-Degree],"&gt;= "&amp;H54)-COUNTIF(Vertices[Out-Degree],"&gt;="&amp;H55)</f>
        <v>0</v>
      </c>
      <c r="J54" s="37">
        <f t="shared" si="13"/>
        <v>4917.272727272724</v>
      </c>
      <c r="K54" s="38">
        <f>COUNTIF(Vertices[Betweenness Centrality],"&gt;= "&amp;J54)-COUNTIF(Vertices[Betweenness Centrality],"&gt;="&amp;J55)</f>
        <v>0</v>
      </c>
      <c r="L54" s="37">
        <f t="shared" si="14"/>
        <v>0.007272727272727266</v>
      </c>
      <c r="M54" s="38">
        <f>COUNTIF(Vertices[Closeness Centrality],"&gt;= "&amp;L54)-COUNTIF(Vertices[Closeness Centrality],"&gt;="&amp;L55)</f>
        <v>0</v>
      </c>
      <c r="N54" s="37">
        <f t="shared" si="15"/>
        <v>0.07000799999999997</v>
      </c>
      <c r="O54" s="38">
        <f>COUNTIF(Vertices[Eigenvector Centrality],"&gt;= "&amp;N54)-COUNTIF(Vertices[Eigenvector Centrality],"&gt;="&amp;N55)</f>
        <v>0</v>
      </c>
      <c r="P54" s="37">
        <f t="shared" si="16"/>
        <v>18.108033454545467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11.181818181818183</v>
      </c>
      <c r="G55" s="40">
        <f>COUNTIF(Vertices[In-Degree],"&gt;= "&amp;F55)-COUNTIF(Vertices[In-Degree],"&gt;="&amp;F56)</f>
        <v>0</v>
      </c>
      <c r="H55" s="39">
        <f t="shared" si="12"/>
        <v>48.45454545454545</v>
      </c>
      <c r="I55" s="40">
        <f>COUNTIF(Vertices[Out-Degree],"&gt;= "&amp;H55)-COUNTIF(Vertices[Out-Degree],"&gt;="&amp;H56)</f>
        <v>0</v>
      </c>
      <c r="J55" s="39">
        <f t="shared" si="13"/>
        <v>5040.204545454542</v>
      </c>
      <c r="K55" s="40">
        <f>COUNTIF(Vertices[Betweenness Centrality],"&gt;= "&amp;J55)-COUNTIF(Vertices[Betweenness Centrality],"&gt;="&amp;J56)</f>
        <v>0</v>
      </c>
      <c r="L55" s="39">
        <f t="shared" si="14"/>
        <v>0.007454545454545447</v>
      </c>
      <c r="M55" s="40">
        <f>COUNTIF(Vertices[Closeness Centrality],"&gt;= "&amp;L55)-COUNTIF(Vertices[Closeness Centrality],"&gt;="&amp;L56)</f>
        <v>0</v>
      </c>
      <c r="N55" s="39">
        <f t="shared" si="15"/>
        <v>0.07175819999999997</v>
      </c>
      <c r="O55" s="40">
        <f>COUNTIF(Vertices[Eigenvector Centrality],"&gt;= "&amp;N55)-COUNTIF(Vertices[Eigenvector Centrality],"&gt;="&amp;N56)</f>
        <v>0</v>
      </c>
      <c r="P55" s="39">
        <f t="shared" si="16"/>
        <v>18.551728290909104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11.454545454545457</v>
      </c>
      <c r="G56" s="38">
        <f>COUNTIF(Vertices[In-Degree],"&gt;= "&amp;F56)-COUNTIF(Vertices[In-Degree],"&gt;="&amp;F57)</f>
        <v>0</v>
      </c>
      <c r="H56" s="37">
        <f t="shared" si="12"/>
        <v>49.63636363636363</v>
      </c>
      <c r="I56" s="38">
        <f>COUNTIF(Vertices[Out-Degree],"&gt;= "&amp;H56)-COUNTIF(Vertices[Out-Degree],"&gt;="&amp;H57)</f>
        <v>0</v>
      </c>
      <c r="J56" s="37">
        <f t="shared" si="13"/>
        <v>5163.13636363636</v>
      </c>
      <c r="K56" s="38">
        <f>COUNTIF(Vertices[Betweenness Centrality],"&gt;= "&amp;J56)-COUNTIF(Vertices[Betweenness Centrality],"&gt;="&amp;J57)</f>
        <v>0</v>
      </c>
      <c r="L56" s="37">
        <f t="shared" si="14"/>
        <v>0.007636363636363629</v>
      </c>
      <c r="M56" s="38">
        <f>COUNTIF(Vertices[Closeness Centrality],"&gt;= "&amp;L56)-COUNTIF(Vertices[Closeness Centrality],"&gt;="&amp;L57)</f>
        <v>0</v>
      </c>
      <c r="N56" s="37">
        <f t="shared" si="15"/>
        <v>0.07350839999999996</v>
      </c>
      <c r="O56" s="38">
        <f>COUNTIF(Vertices[Eigenvector Centrality],"&gt;= "&amp;N56)-COUNTIF(Vertices[Eigenvector Centrality],"&gt;="&amp;N57)</f>
        <v>0</v>
      </c>
      <c r="P56" s="37">
        <f t="shared" si="16"/>
        <v>18.99542312727274</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15</v>
      </c>
      <c r="G57" s="42">
        <f>COUNTIF(Vertices[In-Degree],"&gt;= "&amp;F57)-COUNTIF(Vertices[In-Degree],"&gt;="&amp;F58)</f>
        <v>1</v>
      </c>
      <c r="H57" s="41">
        <f>MAX(Vertices[Out-Degree])</f>
        <v>65</v>
      </c>
      <c r="I57" s="42">
        <f>COUNTIF(Vertices[Out-Degree],"&gt;= "&amp;H57)-COUNTIF(Vertices[Out-Degree],"&gt;="&amp;H58)</f>
        <v>1</v>
      </c>
      <c r="J57" s="41">
        <f>MAX(Vertices[Betweenness Centrality])</f>
        <v>6761.25</v>
      </c>
      <c r="K57" s="42">
        <f>COUNTIF(Vertices[Betweenness Centrality],"&gt;= "&amp;J57)-COUNTIF(Vertices[Betweenness Centrality],"&gt;="&amp;J58)</f>
        <v>1</v>
      </c>
      <c r="L57" s="41">
        <f>MAX(Vertices[Closeness Centrality])</f>
        <v>0.01</v>
      </c>
      <c r="M57" s="42">
        <f>COUNTIF(Vertices[Closeness Centrality],"&gt;= "&amp;L57)-COUNTIF(Vertices[Closeness Centrality],"&gt;="&amp;L58)</f>
        <v>1</v>
      </c>
      <c r="N57" s="41">
        <f>MAX(Vertices[Eigenvector Centrality])</f>
        <v>0.096261</v>
      </c>
      <c r="O57" s="42">
        <f>COUNTIF(Vertices[Eigenvector Centrality],"&gt;= "&amp;N57)-COUNTIF(Vertices[Eigenvector Centrality],"&gt;="&amp;N58)</f>
        <v>1</v>
      </c>
      <c r="P57" s="41">
        <f>MAX(Vertices[PageRank])</f>
        <v>24.763456</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15</v>
      </c>
    </row>
    <row r="71" spans="1:2" ht="15">
      <c r="A71" s="33" t="s">
        <v>90</v>
      </c>
      <c r="B71" s="47">
        <f>_xlfn.IFERROR(AVERAGE(Vertices[In-Degree]),NoMetricMessage)</f>
        <v>1.6129032258064515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65</v>
      </c>
    </row>
    <row r="85" spans="1:2" ht="15">
      <c r="A85" s="33" t="s">
        <v>96</v>
      </c>
      <c r="B85" s="47">
        <f>_xlfn.IFERROR(AVERAGE(Vertices[Out-Degree]),NoMetricMessage)</f>
        <v>1.6129032258064515</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6761.25</v>
      </c>
    </row>
    <row r="99" spans="1:2" ht="15">
      <c r="A99" s="33" t="s">
        <v>102</v>
      </c>
      <c r="B99" s="47">
        <f>_xlfn.IFERROR(AVERAGE(Vertices[Betweenness Centrality]),NoMetricMessage)</f>
        <v>98.98924731182794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0.01</v>
      </c>
    </row>
    <row r="113" spans="1:2" ht="15">
      <c r="A113" s="33" t="s">
        <v>108</v>
      </c>
      <c r="B113" s="47">
        <f>_xlfn.IFERROR(AVERAGE(Vertices[Closeness Centrality]),NoMetricMessage)</f>
        <v>0.004906978494623664</v>
      </c>
    </row>
    <row r="114" spans="1:2" ht="15">
      <c r="A114" s="33" t="s">
        <v>109</v>
      </c>
      <c r="B114" s="47">
        <f>_xlfn.IFERROR(MEDIAN(Vertices[Closeness Centrality]),NoMetricMessage)</f>
        <v>0.005435</v>
      </c>
    </row>
    <row r="125" spans="1:2" ht="15">
      <c r="A125" s="33" t="s">
        <v>112</v>
      </c>
      <c r="B125" s="47">
        <f>IF(COUNT(Vertices[Eigenvector Centrality])&gt;0,N2,NoMetricMessage)</f>
        <v>0</v>
      </c>
    </row>
    <row r="126" spans="1:2" ht="15">
      <c r="A126" s="33" t="s">
        <v>113</v>
      </c>
      <c r="B126" s="47">
        <f>IF(COUNT(Vertices[Eigenvector Centrality])&gt;0,N57,NoMetricMessage)</f>
        <v>0.096261</v>
      </c>
    </row>
    <row r="127" spans="1:2" ht="15">
      <c r="A127" s="33" t="s">
        <v>114</v>
      </c>
      <c r="B127" s="47">
        <f>_xlfn.IFERROR(AVERAGE(Vertices[Eigenvector Centrality]),NoMetricMessage)</f>
        <v>0.01075239784946238</v>
      </c>
    </row>
    <row r="128" spans="1:2" ht="15">
      <c r="A128" s="33" t="s">
        <v>115</v>
      </c>
      <c r="B128" s="47">
        <f>_xlfn.IFERROR(MEDIAN(Vertices[Eigenvector Centrality]),NoMetricMessage)</f>
        <v>0.010055</v>
      </c>
    </row>
    <row r="139" spans="1:2" ht="15">
      <c r="A139" s="33" t="s">
        <v>140</v>
      </c>
      <c r="B139" s="47">
        <f>IF(COUNT(Vertices[PageRank])&gt;0,P2,NoMetricMessage)</f>
        <v>0.36024</v>
      </c>
    </row>
    <row r="140" spans="1:2" ht="15">
      <c r="A140" s="33" t="s">
        <v>141</v>
      </c>
      <c r="B140" s="47">
        <f>IF(COUNT(Vertices[PageRank])&gt;0,P57,NoMetricMessage)</f>
        <v>24.763456</v>
      </c>
    </row>
    <row r="141" spans="1:2" ht="15">
      <c r="A141" s="33" t="s">
        <v>142</v>
      </c>
      <c r="B141" s="47">
        <f>_xlfn.IFERROR(AVERAGE(Vertices[PageRank]),NoMetricMessage)</f>
        <v>0.9999942473118304</v>
      </c>
    </row>
    <row r="142" spans="1:2" ht="15">
      <c r="A142" s="33" t="s">
        <v>143</v>
      </c>
      <c r="B142" s="47">
        <f>_xlfn.IFERROR(MEDIAN(Vertices[PageRank]),NoMetricMessage)</f>
        <v>0.446464</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0.16891970361465455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1526</v>
      </c>
      <c r="K7" s="13" t="s">
        <v>1527</v>
      </c>
    </row>
    <row r="8" spans="1:11" ht="409.5">
      <c r="A8"/>
      <c r="B8">
        <v>2</v>
      </c>
      <c r="C8">
        <v>2</v>
      </c>
      <c r="D8" t="s">
        <v>61</v>
      </c>
      <c r="E8" t="s">
        <v>61</v>
      </c>
      <c r="H8" t="s">
        <v>73</v>
      </c>
      <c r="J8" t="s">
        <v>1528</v>
      </c>
      <c r="K8" s="13" t="s">
        <v>1529</v>
      </c>
    </row>
    <row r="9" spans="1:11" ht="409.5">
      <c r="A9"/>
      <c r="B9">
        <v>3</v>
      </c>
      <c r="C9">
        <v>4</v>
      </c>
      <c r="D9" t="s">
        <v>62</v>
      </c>
      <c r="E9" t="s">
        <v>62</v>
      </c>
      <c r="H9" t="s">
        <v>74</v>
      </c>
      <c r="J9" t="s">
        <v>1530</v>
      </c>
      <c r="K9" s="13" t="s">
        <v>1531</v>
      </c>
    </row>
    <row r="10" spans="1:11" ht="409.5">
      <c r="A10"/>
      <c r="B10">
        <v>4</v>
      </c>
      <c r="D10" t="s">
        <v>63</v>
      </c>
      <c r="E10" t="s">
        <v>63</v>
      </c>
      <c r="H10" t="s">
        <v>75</v>
      </c>
      <c r="J10" t="s">
        <v>1532</v>
      </c>
      <c r="K10" s="13" t="s">
        <v>1533</v>
      </c>
    </row>
    <row r="11" spans="1:11" ht="15">
      <c r="A11"/>
      <c r="B11">
        <v>5</v>
      </c>
      <c r="D11" t="s">
        <v>46</v>
      </c>
      <c r="E11">
        <v>1</v>
      </c>
      <c r="H11" t="s">
        <v>76</v>
      </c>
      <c r="J11" t="s">
        <v>1534</v>
      </c>
      <c r="K11" t="s">
        <v>1535</v>
      </c>
    </row>
    <row r="12" spans="1:11" ht="15">
      <c r="A12"/>
      <c r="B12"/>
      <c r="D12" t="s">
        <v>64</v>
      </c>
      <c r="E12">
        <v>2</v>
      </c>
      <c r="H12">
        <v>0</v>
      </c>
      <c r="J12" t="s">
        <v>1536</v>
      </c>
      <c r="K12" t="s">
        <v>1537</v>
      </c>
    </row>
    <row r="13" spans="1:11" ht="15">
      <c r="A13"/>
      <c r="B13"/>
      <c r="D13">
        <v>1</v>
      </c>
      <c r="E13">
        <v>3</v>
      </c>
      <c r="H13">
        <v>1</v>
      </c>
      <c r="J13" t="s">
        <v>1538</v>
      </c>
      <c r="K13" t="s">
        <v>1539</v>
      </c>
    </row>
    <row r="14" spans="4:11" ht="15">
      <c r="D14">
        <v>2</v>
      </c>
      <c r="E14">
        <v>4</v>
      </c>
      <c r="H14">
        <v>2</v>
      </c>
      <c r="J14" t="s">
        <v>1540</v>
      </c>
      <c r="K14" t="s">
        <v>1541</v>
      </c>
    </row>
    <row r="15" spans="4:11" ht="15">
      <c r="D15">
        <v>3</v>
      </c>
      <c r="E15">
        <v>5</v>
      </c>
      <c r="H15">
        <v>3</v>
      </c>
      <c r="J15" t="s">
        <v>1542</v>
      </c>
      <c r="K15" t="s">
        <v>1543</v>
      </c>
    </row>
    <row r="16" spans="4:11" ht="15">
      <c r="D16">
        <v>4</v>
      </c>
      <c r="E16">
        <v>6</v>
      </c>
      <c r="H16">
        <v>4</v>
      </c>
      <c r="J16" t="s">
        <v>1544</v>
      </c>
      <c r="K16" t="s">
        <v>1545</v>
      </c>
    </row>
    <row r="17" spans="4:11" ht="15">
      <c r="D17">
        <v>5</v>
      </c>
      <c r="E17">
        <v>7</v>
      </c>
      <c r="H17">
        <v>5</v>
      </c>
      <c r="J17" t="s">
        <v>1546</v>
      </c>
      <c r="K17" t="s">
        <v>1547</v>
      </c>
    </row>
    <row r="18" spans="4:11" ht="15">
      <c r="D18">
        <v>6</v>
      </c>
      <c r="E18">
        <v>8</v>
      </c>
      <c r="H18">
        <v>6</v>
      </c>
      <c r="J18" t="s">
        <v>1548</v>
      </c>
      <c r="K18" t="s">
        <v>1549</v>
      </c>
    </row>
    <row r="19" spans="4:11" ht="15">
      <c r="D19">
        <v>7</v>
      </c>
      <c r="E19">
        <v>9</v>
      </c>
      <c r="H19">
        <v>7</v>
      </c>
      <c r="J19" t="s">
        <v>1550</v>
      </c>
      <c r="K19" t="s">
        <v>1551</v>
      </c>
    </row>
    <row r="20" spans="4:11" ht="15">
      <c r="D20">
        <v>8</v>
      </c>
      <c r="H20">
        <v>8</v>
      </c>
      <c r="J20" t="s">
        <v>1552</v>
      </c>
      <c r="K20" t="s">
        <v>1553</v>
      </c>
    </row>
    <row r="21" spans="4:11" ht="409.5">
      <c r="D21">
        <v>9</v>
      </c>
      <c r="H21">
        <v>9</v>
      </c>
      <c r="J21" t="s">
        <v>1554</v>
      </c>
      <c r="K21" s="13" t="s">
        <v>1555</v>
      </c>
    </row>
    <row r="22" spans="4:11" ht="409.5">
      <c r="D22">
        <v>10</v>
      </c>
      <c r="J22" t="s">
        <v>1556</v>
      </c>
      <c r="K22" s="13" t="s">
        <v>1557</v>
      </c>
    </row>
    <row r="23" spans="4:11" ht="409.5">
      <c r="D23">
        <v>11</v>
      </c>
      <c r="J23" t="s">
        <v>1558</v>
      </c>
      <c r="K23" s="13" t="s">
        <v>1559</v>
      </c>
    </row>
    <row r="24" spans="10:11" ht="409.5">
      <c r="J24" t="s">
        <v>1560</v>
      </c>
      <c r="K24" s="13" t="s">
        <v>2113</v>
      </c>
    </row>
    <row r="25" spans="10:11" ht="15">
      <c r="J25" t="s">
        <v>1561</v>
      </c>
      <c r="K25" t="b">
        <v>0</v>
      </c>
    </row>
    <row r="26" spans="10:11" ht="15">
      <c r="J26" t="s">
        <v>2111</v>
      </c>
      <c r="K26" t="s">
        <v>2112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1576</v>
      </c>
      <c r="B2" s="116" t="s">
        <v>1577</v>
      </c>
      <c r="C2" s="117" t="s">
        <v>1578</v>
      </c>
    </row>
    <row r="3" spans="1:3" ht="15">
      <c r="A3" s="115" t="s">
        <v>1563</v>
      </c>
      <c r="B3" s="115" t="s">
        <v>1563</v>
      </c>
      <c r="C3" s="34">
        <v>86</v>
      </c>
    </row>
    <row r="4" spans="1:3" ht="15">
      <c r="A4" s="115" t="s">
        <v>1563</v>
      </c>
      <c r="B4" s="115" t="s">
        <v>1564</v>
      </c>
      <c r="C4" s="34">
        <v>8</v>
      </c>
    </row>
    <row r="5" spans="1:3" ht="15">
      <c r="A5" s="115" t="s">
        <v>1563</v>
      </c>
      <c r="B5" s="115" t="s">
        <v>1565</v>
      </c>
      <c r="C5" s="34">
        <v>26</v>
      </c>
    </row>
    <row r="6" spans="1:3" ht="15">
      <c r="A6" s="115" t="s">
        <v>1563</v>
      </c>
      <c r="B6" s="115" t="s">
        <v>1566</v>
      </c>
      <c r="C6" s="34">
        <v>8</v>
      </c>
    </row>
    <row r="7" spans="1:3" ht="15">
      <c r="A7" s="115" t="s">
        <v>1564</v>
      </c>
      <c r="B7" s="115" t="s">
        <v>1563</v>
      </c>
      <c r="C7" s="34">
        <v>3</v>
      </c>
    </row>
    <row r="8" spans="1:3" ht="15">
      <c r="A8" s="115" t="s">
        <v>1564</v>
      </c>
      <c r="B8" s="115" t="s">
        <v>1564</v>
      </c>
      <c r="C8" s="34">
        <v>51</v>
      </c>
    </row>
    <row r="9" spans="1:3" ht="15">
      <c r="A9" s="115" t="s">
        <v>1565</v>
      </c>
      <c r="B9" s="115" t="s">
        <v>1563</v>
      </c>
      <c r="C9" s="34">
        <v>14</v>
      </c>
    </row>
    <row r="10" spans="1:3" ht="15">
      <c r="A10" s="115" t="s">
        <v>1565</v>
      </c>
      <c r="B10" s="115" t="s">
        <v>1565</v>
      </c>
      <c r="C10" s="34">
        <v>11</v>
      </c>
    </row>
    <row r="11" spans="1:3" ht="15">
      <c r="A11" s="115" t="s">
        <v>1566</v>
      </c>
      <c r="B11" s="115" t="s">
        <v>1563</v>
      </c>
      <c r="C11" s="34">
        <v>3</v>
      </c>
    </row>
    <row r="12" spans="1:3" ht="15">
      <c r="A12" s="115" t="s">
        <v>1566</v>
      </c>
      <c r="B12" s="115" t="s">
        <v>1565</v>
      </c>
      <c r="C12" s="34">
        <v>2</v>
      </c>
    </row>
    <row r="13" spans="1:3" ht="15">
      <c r="A13" s="115" t="s">
        <v>1566</v>
      </c>
      <c r="B13" s="115" t="s">
        <v>1566</v>
      </c>
      <c r="C13" s="34">
        <v>7</v>
      </c>
    </row>
    <row r="14" spans="1:3" ht="15">
      <c r="A14" s="115" t="s">
        <v>1567</v>
      </c>
      <c r="B14" s="115" t="s">
        <v>1567</v>
      </c>
      <c r="C14" s="34">
        <v>7</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1584</v>
      </c>
      <c r="B1" s="13" t="s">
        <v>1585</v>
      </c>
      <c r="C1" s="13" t="s">
        <v>1586</v>
      </c>
      <c r="D1" s="13" t="s">
        <v>1588</v>
      </c>
      <c r="E1" s="13" t="s">
        <v>1587</v>
      </c>
      <c r="F1" s="13" t="s">
        <v>1590</v>
      </c>
      <c r="G1" s="13" t="s">
        <v>1589</v>
      </c>
      <c r="H1" s="13" t="s">
        <v>1592</v>
      </c>
      <c r="I1" s="13" t="s">
        <v>1591</v>
      </c>
      <c r="J1" s="13" t="s">
        <v>1594</v>
      </c>
      <c r="K1" s="13" t="s">
        <v>1593</v>
      </c>
      <c r="L1" s="13" t="s">
        <v>1596</v>
      </c>
    </row>
    <row r="2" spans="1:12" ht="15">
      <c r="A2" s="82" t="s">
        <v>419</v>
      </c>
      <c r="B2" s="78">
        <v>3</v>
      </c>
      <c r="C2" s="82" t="s">
        <v>419</v>
      </c>
      <c r="D2" s="78">
        <v>3</v>
      </c>
      <c r="E2" s="82" t="s">
        <v>417</v>
      </c>
      <c r="F2" s="78">
        <v>1</v>
      </c>
      <c r="G2" s="82" t="s">
        <v>413</v>
      </c>
      <c r="H2" s="78">
        <v>1</v>
      </c>
      <c r="I2" s="82" t="s">
        <v>442</v>
      </c>
      <c r="J2" s="78">
        <v>1</v>
      </c>
      <c r="K2" s="82" t="s">
        <v>408</v>
      </c>
      <c r="L2" s="78">
        <v>1</v>
      </c>
    </row>
    <row r="3" spans="1:12" ht="15">
      <c r="A3" s="82" t="s">
        <v>435</v>
      </c>
      <c r="B3" s="78">
        <v>2</v>
      </c>
      <c r="C3" s="82" t="s">
        <v>435</v>
      </c>
      <c r="D3" s="78">
        <v>2</v>
      </c>
      <c r="E3" s="82" t="s">
        <v>416</v>
      </c>
      <c r="F3" s="78">
        <v>1</v>
      </c>
      <c r="G3" s="82" t="s">
        <v>427</v>
      </c>
      <c r="H3" s="78">
        <v>1</v>
      </c>
      <c r="I3" s="78"/>
      <c r="J3" s="78"/>
      <c r="K3" s="82" t="s">
        <v>409</v>
      </c>
      <c r="L3" s="78">
        <v>1</v>
      </c>
    </row>
    <row r="4" spans="1:12" ht="15">
      <c r="A4" s="82" t="s">
        <v>442</v>
      </c>
      <c r="B4" s="78">
        <v>2</v>
      </c>
      <c r="C4" s="82" t="s">
        <v>424</v>
      </c>
      <c r="D4" s="78">
        <v>1</v>
      </c>
      <c r="E4" s="82" t="s">
        <v>418</v>
      </c>
      <c r="F4" s="78">
        <v>1</v>
      </c>
      <c r="G4" s="78"/>
      <c r="H4" s="78"/>
      <c r="I4" s="78"/>
      <c r="J4" s="78"/>
      <c r="K4" s="82" t="s">
        <v>410</v>
      </c>
      <c r="L4" s="78">
        <v>1</v>
      </c>
    </row>
    <row r="5" spans="1:12" ht="15">
      <c r="A5" s="82" t="s">
        <v>452</v>
      </c>
      <c r="B5" s="78">
        <v>1</v>
      </c>
      <c r="C5" s="82" t="s">
        <v>436</v>
      </c>
      <c r="D5" s="78">
        <v>1</v>
      </c>
      <c r="E5" s="78"/>
      <c r="F5" s="78"/>
      <c r="G5" s="78"/>
      <c r="H5" s="78"/>
      <c r="I5" s="78"/>
      <c r="J5" s="78"/>
      <c r="K5" s="82" t="s">
        <v>411</v>
      </c>
      <c r="L5" s="78">
        <v>1</v>
      </c>
    </row>
    <row r="6" spans="1:12" ht="15">
      <c r="A6" s="82" t="s">
        <v>424</v>
      </c>
      <c r="B6" s="78">
        <v>1</v>
      </c>
      <c r="C6" s="82" t="s">
        <v>437</v>
      </c>
      <c r="D6" s="78">
        <v>1</v>
      </c>
      <c r="E6" s="78"/>
      <c r="F6" s="78"/>
      <c r="G6" s="78"/>
      <c r="H6" s="78"/>
      <c r="I6" s="78"/>
      <c r="J6" s="78"/>
      <c r="K6" s="82" t="s">
        <v>442</v>
      </c>
      <c r="L6" s="78">
        <v>1</v>
      </c>
    </row>
    <row r="7" spans="1:12" ht="15">
      <c r="A7" s="82" t="s">
        <v>445</v>
      </c>
      <c r="B7" s="78">
        <v>1</v>
      </c>
      <c r="C7" s="82" t="s">
        <v>438</v>
      </c>
      <c r="D7" s="78">
        <v>1</v>
      </c>
      <c r="E7" s="78"/>
      <c r="F7" s="78"/>
      <c r="G7" s="78"/>
      <c r="H7" s="78"/>
      <c r="I7" s="78"/>
      <c r="J7" s="78"/>
      <c r="K7" s="82" t="s">
        <v>1595</v>
      </c>
      <c r="L7" s="78">
        <v>1</v>
      </c>
    </row>
    <row r="8" spans="1:12" ht="15">
      <c r="A8" s="82" t="s">
        <v>432</v>
      </c>
      <c r="B8" s="78">
        <v>1</v>
      </c>
      <c r="C8" s="82" t="s">
        <v>440</v>
      </c>
      <c r="D8" s="78">
        <v>1</v>
      </c>
      <c r="E8" s="78"/>
      <c r="F8" s="78"/>
      <c r="G8" s="78"/>
      <c r="H8" s="78"/>
      <c r="I8" s="78"/>
      <c r="J8" s="78"/>
      <c r="K8" s="82" t="s">
        <v>452</v>
      </c>
      <c r="L8" s="78">
        <v>1</v>
      </c>
    </row>
    <row r="9" spans="1:12" ht="15">
      <c r="A9" s="82" t="s">
        <v>434</v>
      </c>
      <c r="B9" s="78">
        <v>1</v>
      </c>
      <c r="C9" s="82" t="s">
        <v>441</v>
      </c>
      <c r="D9" s="78">
        <v>1</v>
      </c>
      <c r="E9" s="78"/>
      <c r="F9" s="78"/>
      <c r="G9" s="78"/>
      <c r="H9" s="78"/>
      <c r="I9" s="78"/>
      <c r="J9" s="78"/>
      <c r="K9" s="78"/>
      <c r="L9" s="78"/>
    </row>
    <row r="10" spans="1:12" ht="15">
      <c r="A10" s="82" t="s">
        <v>433</v>
      </c>
      <c r="B10" s="78">
        <v>1</v>
      </c>
      <c r="C10" s="82" t="s">
        <v>443</v>
      </c>
      <c r="D10" s="78">
        <v>1</v>
      </c>
      <c r="E10" s="78"/>
      <c r="F10" s="78"/>
      <c r="G10" s="78"/>
      <c r="H10" s="78"/>
      <c r="I10" s="78"/>
      <c r="J10" s="78"/>
      <c r="K10" s="78"/>
      <c r="L10" s="78"/>
    </row>
    <row r="11" spans="1:12" ht="15">
      <c r="A11" s="82" t="s">
        <v>429</v>
      </c>
      <c r="B11" s="78">
        <v>1</v>
      </c>
      <c r="C11" s="82" t="s">
        <v>444</v>
      </c>
      <c r="D11" s="78">
        <v>1</v>
      </c>
      <c r="E11" s="78"/>
      <c r="F11" s="78"/>
      <c r="G11" s="78"/>
      <c r="H11" s="78"/>
      <c r="I11" s="78"/>
      <c r="J11" s="78"/>
      <c r="K11" s="78"/>
      <c r="L11" s="78"/>
    </row>
    <row r="14" spans="1:12" ht="15" customHeight="1">
      <c r="A14" s="13" t="s">
        <v>1602</v>
      </c>
      <c r="B14" s="13" t="s">
        <v>1585</v>
      </c>
      <c r="C14" s="13" t="s">
        <v>1603</v>
      </c>
      <c r="D14" s="13" t="s">
        <v>1588</v>
      </c>
      <c r="E14" s="13" t="s">
        <v>1604</v>
      </c>
      <c r="F14" s="13" t="s">
        <v>1590</v>
      </c>
      <c r="G14" s="13" t="s">
        <v>1605</v>
      </c>
      <c r="H14" s="13" t="s">
        <v>1592</v>
      </c>
      <c r="I14" s="13" t="s">
        <v>1606</v>
      </c>
      <c r="J14" s="13" t="s">
        <v>1594</v>
      </c>
      <c r="K14" s="13" t="s">
        <v>1607</v>
      </c>
      <c r="L14" s="13" t="s">
        <v>1596</v>
      </c>
    </row>
    <row r="15" spans="1:12" ht="15">
      <c r="A15" s="78" t="s">
        <v>456</v>
      </c>
      <c r="B15" s="78">
        <v>37</v>
      </c>
      <c r="C15" s="78" t="s">
        <v>456</v>
      </c>
      <c r="D15" s="78">
        <v>29</v>
      </c>
      <c r="E15" s="78" t="s">
        <v>456</v>
      </c>
      <c r="F15" s="78">
        <v>3</v>
      </c>
      <c r="G15" s="78" t="s">
        <v>456</v>
      </c>
      <c r="H15" s="78">
        <v>1</v>
      </c>
      <c r="I15" s="78" t="s">
        <v>456</v>
      </c>
      <c r="J15" s="78">
        <v>1</v>
      </c>
      <c r="K15" s="78" t="s">
        <v>456</v>
      </c>
      <c r="L15" s="78">
        <v>3</v>
      </c>
    </row>
    <row r="16" spans="1:12" ht="15">
      <c r="A16" s="78" t="s">
        <v>453</v>
      </c>
      <c r="B16" s="78">
        <v>4</v>
      </c>
      <c r="C16" s="78" t="s">
        <v>453</v>
      </c>
      <c r="D16" s="78">
        <v>3</v>
      </c>
      <c r="E16" s="78"/>
      <c r="F16" s="78"/>
      <c r="G16" s="78" t="s">
        <v>459</v>
      </c>
      <c r="H16" s="78">
        <v>1</v>
      </c>
      <c r="I16" s="78"/>
      <c r="J16" s="78"/>
      <c r="K16" s="78" t="s">
        <v>453</v>
      </c>
      <c r="L16" s="78">
        <v>1</v>
      </c>
    </row>
    <row r="17" spans="1:12" ht="15">
      <c r="A17" s="78" t="s">
        <v>458</v>
      </c>
      <c r="B17" s="78">
        <v>2</v>
      </c>
      <c r="C17" s="78" t="s">
        <v>458</v>
      </c>
      <c r="D17" s="78">
        <v>2</v>
      </c>
      <c r="E17" s="78"/>
      <c r="F17" s="78"/>
      <c r="G17" s="78"/>
      <c r="H17" s="78"/>
      <c r="I17" s="78"/>
      <c r="J17" s="78"/>
      <c r="K17" s="78" t="s">
        <v>454</v>
      </c>
      <c r="L17" s="78">
        <v>1</v>
      </c>
    </row>
    <row r="18" spans="1:12" ht="15">
      <c r="A18" s="78" t="s">
        <v>462</v>
      </c>
      <c r="B18" s="78">
        <v>1</v>
      </c>
      <c r="C18" s="78" t="s">
        <v>461</v>
      </c>
      <c r="D18" s="78">
        <v>1</v>
      </c>
      <c r="E18" s="78"/>
      <c r="F18" s="78"/>
      <c r="G18" s="78"/>
      <c r="H18" s="78"/>
      <c r="I18" s="78"/>
      <c r="J18" s="78"/>
      <c r="K18" s="78" t="s">
        <v>455</v>
      </c>
      <c r="L18" s="78">
        <v>1</v>
      </c>
    </row>
    <row r="19" spans="1:12" ht="15">
      <c r="A19" s="78" t="s">
        <v>460</v>
      </c>
      <c r="B19" s="78">
        <v>1</v>
      </c>
      <c r="C19" s="78" t="s">
        <v>460</v>
      </c>
      <c r="D19" s="78">
        <v>1</v>
      </c>
      <c r="E19" s="78"/>
      <c r="F19" s="78"/>
      <c r="G19" s="78"/>
      <c r="H19" s="78"/>
      <c r="I19" s="78"/>
      <c r="J19" s="78"/>
      <c r="K19" s="78" t="s">
        <v>462</v>
      </c>
      <c r="L19" s="78">
        <v>1</v>
      </c>
    </row>
    <row r="20" spans="1:12" ht="15">
      <c r="A20" s="78" t="s">
        <v>459</v>
      </c>
      <c r="B20" s="78">
        <v>1</v>
      </c>
      <c r="C20" s="78"/>
      <c r="D20" s="78"/>
      <c r="E20" s="78"/>
      <c r="F20" s="78"/>
      <c r="G20" s="78"/>
      <c r="H20" s="78"/>
      <c r="I20" s="78"/>
      <c r="J20" s="78"/>
      <c r="K20" s="78"/>
      <c r="L20" s="78"/>
    </row>
    <row r="21" spans="1:12" ht="15">
      <c r="A21" s="78" t="s">
        <v>461</v>
      </c>
      <c r="B21" s="78">
        <v>1</v>
      </c>
      <c r="C21" s="78"/>
      <c r="D21" s="78"/>
      <c r="E21" s="78"/>
      <c r="F21" s="78"/>
      <c r="G21" s="78"/>
      <c r="H21" s="78"/>
      <c r="I21" s="78"/>
      <c r="J21" s="78"/>
      <c r="K21" s="78"/>
      <c r="L21" s="78"/>
    </row>
    <row r="22" spans="1:12" ht="15">
      <c r="A22" s="78" t="s">
        <v>455</v>
      </c>
      <c r="B22" s="78">
        <v>1</v>
      </c>
      <c r="C22" s="78"/>
      <c r="D22" s="78"/>
      <c r="E22" s="78"/>
      <c r="F22" s="78"/>
      <c r="G22" s="78"/>
      <c r="H22" s="78"/>
      <c r="I22" s="78"/>
      <c r="J22" s="78"/>
      <c r="K22" s="78"/>
      <c r="L22" s="78"/>
    </row>
    <row r="23" spans="1:12" ht="15">
      <c r="A23" s="78" t="s">
        <v>454</v>
      </c>
      <c r="B23" s="78">
        <v>1</v>
      </c>
      <c r="C23" s="78"/>
      <c r="D23" s="78"/>
      <c r="E23" s="78"/>
      <c r="F23" s="78"/>
      <c r="G23" s="78"/>
      <c r="H23" s="78"/>
      <c r="I23" s="78"/>
      <c r="J23" s="78"/>
      <c r="K23" s="78"/>
      <c r="L23" s="78"/>
    </row>
    <row r="26" spans="1:12" ht="15" customHeight="1">
      <c r="A26" s="13" t="s">
        <v>1612</v>
      </c>
      <c r="B26" s="13" t="s">
        <v>1585</v>
      </c>
      <c r="C26" s="13" t="s">
        <v>1618</v>
      </c>
      <c r="D26" s="13" t="s">
        <v>1588</v>
      </c>
      <c r="E26" s="13" t="s">
        <v>1620</v>
      </c>
      <c r="F26" s="13" t="s">
        <v>1590</v>
      </c>
      <c r="G26" s="13" t="s">
        <v>1622</v>
      </c>
      <c r="H26" s="13" t="s">
        <v>1592</v>
      </c>
      <c r="I26" s="78" t="s">
        <v>1625</v>
      </c>
      <c r="J26" s="78" t="s">
        <v>1594</v>
      </c>
      <c r="K26" s="13" t="s">
        <v>1626</v>
      </c>
      <c r="L26" s="13" t="s">
        <v>1596</v>
      </c>
    </row>
    <row r="27" spans="1:12" ht="15">
      <c r="A27" s="78" t="s">
        <v>467</v>
      </c>
      <c r="B27" s="78">
        <v>47</v>
      </c>
      <c r="C27" s="78" t="s">
        <v>467</v>
      </c>
      <c r="D27" s="78">
        <v>36</v>
      </c>
      <c r="E27" s="78" t="s">
        <v>467</v>
      </c>
      <c r="F27" s="78">
        <v>7</v>
      </c>
      <c r="G27" s="78" t="s">
        <v>467</v>
      </c>
      <c r="H27" s="78">
        <v>4</v>
      </c>
      <c r="I27" s="78"/>
      <c r="J27" s="78"/>
      <c r="K27" s="78" t="s">
        <v>463</v>
      </c>
      <c r="L27" s="78">
        <v>1</v>
      </c>
    </row>
    <row r="28" spans="1:12" ht="15">
      <c r="A28" s="78" t="s">
        <v>495</v>
      </c>
      <c r="B28" s="78">
        <v>15</v>
      </c>
      <c r="C28" s="78" t="s">
        <v>495</v>
      </c>
      <c r="D28" s="78">
        <v>13</v>
      </c>
      <c r="E28" s="78" t="s">
        <v>495</v>
      </c>
      <c r="F28" s="78">
        <v>2</v>
      </c>
      <c r="G28" s="78" t="s">
        <v>482</v>
      </c>
      <c r="H28" s="78">
        <v>1</v>
      </c>
      <c r="I28" s="78"/>
      <c r="J28" s="78"/>
      <c r="K28" s="78" t="s">
        <v>464</v>
      </c>
      <c r="L28" s="78">
        <v>1</v>
      </c>
    </row>
    <row r="29" spans="1:12" ht="15">
      <c r="A29" s="78" t="s">
        <v>464</v>
      </c>
      <c r="B29" s="78">
        <v>7</v>
      </c>
      <c r="C29" s="78" t="s">
        <v>464</v>
      </c>
      <c r="D29" s="78">
        <v>6</v>
      </c>
      <c r="E29" s="78" t="s">
        <v>1621</v>
      </c>
      <c r="F29" s="78">
        <v>1</v>
      </c>
      <c r="G29" s="78" t="s">
        <v>1623</v>
      </c>
      <c r="H29" s="78">
        <v>1</v>
      </c>
      <c r="I29" s="78"/>
      <c r="J29" s="78"/>
      <c r="K29" s="78"/>
      <c r="L29" s="78"/>
    </row>
    <row r="30" spans="1:12" ht="15">
      <c r="A30" s="78" t="s">
        <v>1613</v>
      </c>
      <c r="B30" s="78">
        <v>4</v>
      </c>
      <c r="C30" s="78" t="s">
        <v>1613</v>
      </c>
      <c r="D30" s="78">
        <v>4</v>
      </c>
      <c r="E30" s="78" t="s">
        <v>1614</v>
      </c>
      <c r="F30" s="78">
        <v>1</v>
      </c>
      <c r="G30" s="78" t="s">
        <v>1624</v>
      </c>
      <c r="H30" s="78">
        <v>1</v>
      </c>
      <c r="I30" s="78"/>
      <c r="J30" s="78"/>
      <c r="K30" s="78"/>
      <c r="L30" s="78"/>
    </row>
    <row r="31" spans="1:12" ht="15">
      <c r="A31" s="78" t="s">
        <v>468</v>
      </c>
      <c r="B31" s="78">
        <v>4</v>
      </c>
      <c r="C31" s="78" t="s">
        <v>468</v>
      </c>
      <c r="D31" s="78">
        <v>3</v>
      </c>
      <c r="E31" s="78"/>
      <c r="F31" s="78"/>
      <c r="G31" s="78" t="s">
        <v>468</v>
      </c>
      <c r="H31" s="78">
        <v>1</v>
      </c>
      <c r="I31" s="78"/>
      <c r="J31" s="78"/>
      <c r="K31" s="78"/>
      <c r="L31" s="78"/>
    </row>
    <row r="32" spans="1:12" ht="15">
      <c r="A32" s="78" t="s">
        <v>1614</v>
      </c>
      <c r="B32" s="78">
        <v>3</v>
      </c>
      <c r="C32" s="78" t="s">
        <v>1616</v>
      </c>
      <c r="D32" s="78">
        <v>2</v>
      </c>
      <c r="E32" s="78"/>
      <c r="F32" s="78"/>
      <c r="G32" s="78" t="s">
        <v>480</v>
      </c>
      <c r="H32" s="78">
        <v>1</v>
      </c>
      <c r="I32" s="78"/>
      <c r="J32" s="78"/>
      <c r="K32" s="78"/>
      <c r="L32" s="78"/>
    </row>
    <row r="33" spans="1:12" ht="15">
      <c r="A33" s="78" t="s">
        <v>1615</v>
      </c>
      <c r="B33" s="78">
        <v>2</v>
      </c>
      <c r="C33" s="78" t="s">
        <v>1614</v>
      </c>
      <c r="D33" s="78">
        <v>2</v>
      </c>
      <c r="E33" s="78"/>
      <c r="F33" s="78"/>
      <c r="G33" s="78"/>
      <c r="H33" s="78"/>
      <c r="I33" s="78"/>
      <c r="J33" s="78"/>
      <c r="K33" s="78"/>
      <c r="L33" s="78"/>
    </row>
    <row r="34" spans="1:12" ht="15">
      <c r="A34" s="78" t="s">
        <v>1616</v>
      </c>
      <c r="B34" s="78">
        <v>2</v>
      </c>
      <c r="C34" s="78" t="s">
        <v>1619</v>
      </c>
      <c r="D34" s="78">
        <v>2</v>
      </c>
      <c r="E34" s="78"/>
      <c r="F34" s="78"/>
      <c r="G34" s="78"/>
      <c r="H34" s="78"/>
      <c r="I34" s="78"/>
      <c r="J34" s="78"/>
      <c r="K34" s="78"/>
      <c r="L34" s="78"/>
    </row>
    <row r="35" spans="1:12" ht="15">
      <c r="A35" s="78" t="s">
        <v>482</v>
      </c>
      <c r="B35" s="78">
        <v>2</v>
      </c>
      <c r="C35" s="78" t="s">
        <v>1617</v>
      </c>
      <c r="D35" s="78">
        <v>2</v>
      </c>
      <c r="E35" s="78"/>
      <c r="F35" s="78"/>
      <c r="G35" s="78"/>
      <c r="H35" s="78"/>
      <c r="I35" s="78"/>
      <c r="J35" s="78"/>
      <c r="K35" s="78"/>
      <c r="L35" s="78"/>
    </row>
    <row r="36" spans="1:12" ht="15">
      <c r="A36" s="78" t="s">
        <v>1617</v>
      </c>
      <c r="B36" s="78">
        <v>2</v>
      </c>
      <c r="C36" s="78" t="s">
        <v>1615</v>
      </c>
      <c r="D36" s="78">
        <v>2</v>
      </c>
      <c r="E36" s="78"/>
      <c r="F36" s="78"/>
      <c r="G36" s="78"/>
      <c r="H36" s="78"/>
      <c r="I36" s="78"/>
      <c r="J36" s="78"/>
      <c r="K36" s="78"/>
      <c r="L36" s="78"/>
    </row>
    <row r="39" spans="1:12" ht="15" customHeight="1">
      <c r="A39" s="13" t="s">
        <v>1632</v>
      </c>
      <c r="B39" s="13" t="s">
        <v>1585</v>
      </c>
      <c r="C39" s="13" t="s">
        <v>1638</v>
      </c>
      <c r="D39" s="13" t="s">
        <v>1588</v>
      </c>
      <c r="E39" s="13" t="s">
        <v>1644</v>
      </c>
      <c r="F39" s="13" t="s">
        <v>1590</v>
      </c>
      <c r="G39" s="13" t="s">
        <v>1649</v>
      </c>
      <c r="H39" s="13" t="s">
        <v>1592</v>
      </c>
      <c r="I39" s="13" t="s">
        <v>1656</v>
      </c>
      <c r="J39" s="13" t="s">
        <v>1594</v>
      </c>
      <c r="K39" s="13" t="s">
        <v>1661</v>
      </c>
      <c r="L39" s="13" t="s">
        <v>1596</v>
      </c>
    </row>
    <row r="40" spans="1:12" ht="15">
      <c r="A40" s="84" t="s">
        <v>1633</v>
      </c>
      <c r="B40" s="84">
        <v>161</v>
      </c>
      <c r="C40" s="84" t="s">
        <v>467</v>
      </c>
      <c r="D40" s="84">
        <v>36</v>
      </c>
      <c r="E40" s="84" t="s">
        <v>250</v>
      </c>
      <c r="F40" s="84">
        <v>8</v>
      </c>
      <c r="G40" s="84" t="s">
        <v>232</v>
      </c>
      <c r="H40" s="84">
        <v>16</v>
      </c>
      <c r="I40" s="84" t="s">
        <v>232</v>
      </c>
      <c r="J40" s="84">
        <v>3</v>
      </c>
      <c r="K40" s="84" t="s">
        <v>232</v>
      </c>
      <c r="L40" s="84">
        <v>5</v>
      </c>
    </row>
    <row r="41" spans="1:12" ht="15">
      <c r="A41" s="84" t="s">
        <v>1634</v>
      </c>
      <c r="B41" s="84">
        <v>15</v>
      </c>
      <c r="C41" s="84" t="s">
        <v>243</v>
      </c>
      <c r="D41" s="84">
        <v>18</v>
      </c>
      <c r="E41" s="84" t="s">
        <v>249</v>
      </c>
      <c r="F41" s="84">
        <v>8</v>
      </c>
      <c r="G41" s="84" t="s">
        <v>243</v>
      </c>
      <c r="H41" s="84">
        <v>8</v>
      </c>
      <c r="I41" s="84" t="s">
        <v>243</v>
      </c>
      <c r="J41" s="84">
        <v>2</v>
      </c>
      <c r="K41" s="84" t="s">
        <v>1653</v>
      </c>
      <c r="L41" s="84">
        <v>4</v>
      </c>
    </row>
    <row r="42" spans="1:12" ht="15">
      <c r="A42" s="84" t="s">
        <v>1635</v>
      </c>
      <c r="B42" s="84">
        <v>0</v>
      </c>
      <c r="C42" s="84" t="s">
        <v>232</v>
      </c>
      <c r="D42" s="84">
        <v>17</v>
      </c>
      <c r="E42" s="84" t="s">
        <v>241</v>
      </c>
      <c r="F42" s="84">
        <v>8</v>
      </c>
      <c r="G42" s="84" t="s">
        <v>1650</v>
      </c>
      <c r="H42" s="84">
        <v>6</v>
      </c>
      <c r="I42" s="84" t="s">
        <v>1657</v>
      </c>
      <c r="J42" s="84">
        <v>2</v>
      </c>
      <c r="K42" s="84" t="s">
        <v>1662</v>
      </c>
      <c r="L42" s="84">
        <v>3</v>
      </c>
    </row>
    <row r="43" spans="1:12" ht="15">
      <c r="A43" s="84" t="s">
        <v>1636</v>
      </c>
      <c r="B43" s="84">
        <v>2321</v>
      </c>
      <c r="C43" s="84" t="s">
        <v>495</v>
      </c>
      <c r="D43" s="84">
        <v>17</v>
      </c>
      <c r="E43" s="84" t="s">
        <v>467</v>
      </c>
      <c r="F43" s="84">
        <v>7</v>
      </c>
      <c r="G43" s="84" t="s">
        <v>1651</v>
      </c>
      <c r="H43" s="84">
        <v>5</v>
      </c>
      <c r="I43" s="84" t="s">
        <v>1658</v>
      </c>
      <c r="J43" s="84">
        <v>2</v>
      </c>
      <c r="K43" s="84" t="s">
        <v>1663</v>
      </c>
      <c r="L43" s="84">
        <v>3</v>
      </c>
    </row>
    <row r="44" spans="1:12" ht="15">
      <c r="A44" s="84" t="s">
        <v>1637</v>
      </c>
      <c r="B44" s="84">
        <v>2497</v>
      </c>
      <c r="C44" s="84" t="s">
        <v>1639</v>
      </c>
      <c r="D44" s="84">
        <v>11</v>
      </c>
      <c r="E44" s="84" t="s">
        <v>227</v>
      </c>
      <c r="F44" s="84">
        <v>6</v>
      </c>
      <c r="G44" s="84" t="s">
        <v>1652</v>
      </c>
      <c r="H44" s="84">
        <v>4</v>
      </c>
      <c r="I44" s="84" t="s">
        <v>1659</v>
      </c>
      <c r="J44" s="84">
        <v>2</v>
      </c>
      <c r="K44" s="84" t="s">
        <v>1664</v>
      </c>
      <c r="L44" s="84">
        <v>3</v>
      </c>
    </row>
    <row r="45" spans="1:12" ht="15">
      <c r="A45" s="84" t="s">
        <v>467</v>
      </c>
      <c r="B45" s="84">
        <v>47</v>
      </c>
      <c r="C45" s="84" t="s">
        <v>1640</v>
      </c>
      <c r="D45" s="84">
        <v>11</v>
      </c>
      <c r="E45" s="84" t="s">
        <v>1645</v>
      </c>
      <c r="F45" s="84">
        <v>6</v>
      </c>
      <c r="G45" s="84" t="s">
        <v>1653</v>
      </c>
      <c r="H45" s="84">
        <v>4</v>
      </c>
      <c r="I45" s="84" t="s">
        <v>1660</v>
      </c>
      <c r="J45" s="84">
        <v>2</v>
      </c>
      <c r="K45" s="84" t="s">
        <v>1665</v>
      </c>
      <c r="L45" s="84">
        <v>3</v>
      </c>
    </row>
    <row r="46" spans="1:12" ht="15">
      <c r="A46" s="84" t="s">
        <v>232</v>
      </c>
      <c r="B46" s="84">
        <v>46</v>
      </c>
      <c r="C46" s="84" t="s">
        <v>1641</v>
      </c>
      <c r="D46" s="84">
        <v>10</v>
      </c>
      <c r="E46" s="84" t="s">
        <v>468</v>
      </c>
      <c r="F46" s="84">
        <v>6</v>
      </c>
      <c r="G46" s="84" t="s">
        <v>1639</v>
      </c>
      <c r="H46" s="84">
        <v>4</v>
      </c>
      <c r="I46" s="84"/>
      <c r="J46" s="84"/>
      <c r="K46" s="84" t="s">
        <v>1666</v>
      </c>
      <c r="L46" s="84">
        <v>2</v>
      </c>
    </row>
    <row r="47" spans="1:12" ht="15">
      <c r="A47" s="84" t="s">
        <v>243</v>
      </c>
      <c r="B47" s="84">
        <v>28</v>
      </c>
      <c r="C47" s="84" t="s">
        <v>1642</v>
      </c>
      <c r="D47" s="84">
        <v>10</v>
      </c>
      <c r="E47" s="84" t="s">
        <v>1646</v>
      </c>
      <c r="F47" s="84">
        <v>6</v>
      </c>
      <c r="G47" s="84" t="s">
        <v>1654</v>
      </c>
      <c r="H47" s="84">
        <v>4</v>
      </c>
      <c r="I47" s="84"/>
      <c r="J47" s="84"/>
      <c r="K47" s="84" t="s">
        <v>1667</v>
      </c>
      <c r="L47" s="84">
        <v>2</v>
      </c>
    </row>
    <row r="48" spans="1:12" ht="15">
      <c r="A48" s="84" t="s">
        <v>495</v>
      </c>
      <c r="B48" s="84">
        <v>19</v>
      </c>
      <c r="C48" s="84" t="s">
        <v>468</v>
      </c>
      <c r="D48" s="84">
        <v>9</v>
      </c>
      <c r="E48" s="84" t="s">
        <v>1647</v>
      </c>
      <c r="F48" s="84">
        <v>6</v>
      </c>
      <c r="G48" s="84" t="s">
        <v>1655</v>
      </c>
      <c r="H48" s="84">
        <v>4</v>
      </c>
      <c r="I48" s="84"/>
      <c r="J48" s="84"/>
      <c r="K48" s="84"/>
      <c r="L48" s="84"/>
    </row>
    <row r="49" spans="1:12" ht="15">
      <c r="A49" s="84" t="s">
        <v>468</v>
      </c>
      <c r="B49" s="84">
        <v>17</v>
      </c>
      <c r="C49" s="84" t="s">
        <v>1643</v>
      </c>
      <c r="D49" s="84">
        <v>8</v>
      </c>
      <c r="E49" s="84" t="s">
        <v>1648</v>
      </c>
      <c r="F49" s="84">
        <v>6</v>
      </c>
      <c r="G49" s="84" t="s">
        <v>467</v>
      </c>
      <c r="H49" s="84">
        <v>4</v>
      </c>
      <c r="I49" s="84"/>
      <c r="J49" s="84"/>
      <c r="K49" s="84"/>
      <c r="L49" s="84"/>
    </row>
    <row r="52" spans="1:12" ht="15" customHeight="1">
      <c r="A52" s="13" t="s">
        <v>1674</v>
      </c>
      <c r="B52" s="13" t="s">
        <v>1585</v>
      </c>
      <c r="C52" s="13" t="s">
        <v>1685</v>
      </c>
      <c r="D52" s="13" t="s">
        <v>1588</v>
      </c>
      <c r="E52" s="13" t="s">
        <v>1696</v>
      </c>
      <c r="F52" s="13" t="s">
        <v>1590</v>
      </c>
      <c r="G52" s="13" t="s">
        <v>1697</v>
      </c>
      <c r="H52" s="13" t="s">
        <v>1592</v>
      </c>
      <c r="I52" s="13" t="s">
        <v>1708</v>
      </c>
      <c r="J52" s="13" t="s">
        <v>1594</v>
      </c>
      <c r="K52" s="13" t="s">
        <v>1710</v>
      </c>
      <c r="L52" s="13" t="s">
        <v>1596</v>
      </c>
    </row>
    <row r="53" spans="1:12" ht="15">
      <c r="A53" s="84" t="s">
        <v>1675</v>
      </c>
      <c r="B53" s="84">
        <v>9</v>
      </c>
      <c r="C53" s="84" t="s">
        <v>1686</v>
      </c>
      <c r="D53" s="84">
        <v>5</v>
      </c>
      <c r="E53" s="84" t="s">
        <v>1675</v>
      </c>
      <c r="F53" s="84">
        <v>8</v>
      </c>
      <c r="G53" s="84" t="s">
        <v>1698</v>
      </c>
      <c r="H53" s="84">
        <v>3</v>
      </c>
      <c r="I53" s="84" t="s">
        <v>1709</v>
      </c>
      <c r="J53" s="84">
        <v>2</v>
      </c>
      <c r="K53" s="84" t="s">
        <v>1711</v>
      </c>
      <c r="L53" s="84">
        <v>3</v>
      </c>
    </row>
    <row r="54" spans="1:12" ht="15">
      <c r="A54" s="84" t="s">
        <v>1676</v>
      </c>
      <c r="B54" s="84">
        <v>9</v>
      </c>
      <c r="C54" s="84" t="s">
        <v>1687</v>
      </c>
      <c r="D54" s="84">
        <v>4</v>
      </c>
      <c r="E54" s="84" t="s">
        <v>1676</v>
      </c>
      <c r="F54" s="84">
        <v>8</v>
      </c>
      <c r="G54" s="84" t="s">
        <v>1699</v>
      </c>
      <c r="H54" s="84">
        <v>3</v>
      </c>
      <c r="I54" s="84"/>
      <c r="J54" s="84"/>
      <c r="K54" s="84" t="s">
        <v>1712</v>
      </c>
      <c r="L54" s="84">
        <v>3</v>
      </c>
    </row>
    <row r="55" spans="1:12" ht="15">
      <c r="A55" s="84" t="s">
        <v>1677</v>
      </c>
      <c r="B55" s="84">
        <v>7</v>
      </c>
      <c r="C55" s="84" t="s">
        <v>1688</v>
      </c>
      <c r="D55" s="84">
        <v>4</v>
      </c>
      <c r="E55" s="84" t="s">
        <v>1677</v>
      </c>
      <c r="F55" s="84">
        <v>6</v>
      </c>
      <c r="G55" s="84" t="s">
        <v>1700</v>
      </c>
      <c r="H55" s="84">
        <v>3</v>
      </c>
      <c r="I55" s="84"/>
      <c r="J55" s="84"/>
      <c r="K55" s="84" t="s">
        <v>1713</v>
      </c>
      <c r="L55" s="84">
        <v>3</v>
      </c>
    </row>
    <row r="56" spans="1:12" ht="15">
      <c r="A56" s="84" t="s">
        <v>1678</v>
      </c>
      <c r="B56" s="84">
        <v>7</v>
      </c>
      <c r="C56" s="84" t="s">
        <v>1689</v>
      </c>
      <c r="D56" s="84">
        <v>4</v>
      </c>
      <c r="E56" s="84" t="s">
        <v>1678</v>
      </c>
      <c r="F56" s="84">
        <v>6</v>
      </c>
      <c r="G56" s="84" t="s">
        <v>1701</v>
      </c>
      <c r="H56" s="84">
        <v>3</v>
      </c>
      <c r="I56" s="84"/>
      <c r="J56" s="84"/>
      <c r="K56" s="84" t="s">
        <v>1714</v>
      </c>
      <c r="L56" s="84">
        <v>2</v>
      </c>
    </row>
    <row r="57" spans="1:12" ht="15">
      <c r="A57" s="84" t="s">
        <v>1679</v>
      </c>
      <c r="B57" s="84">
        <v>7</v>
      </c>
      <c r="C57" s="84" t="s">
        <v>1690</v>
      </c>
      <c r="D57" s="84">
        <v>4</v>
      </c>
      <c r="E57" s="84" t="s">
        <v>1679</v>
      </c>
      <c r="F57" s="84">
        <v>6</v>
      </c>
      <c r="G57" s="84" t="s">
        <v>1702</v>
      </c>
      <c r="H57" s="84">
        <v>3</v>
      </c>
      <c r="I57" s="84"/>
      <c r="J57" s="84"/>
      <c r="K57" s="84" t="s">
        <v>1715</v>
      </c>
      <c r="L57" s="84">
        <v>2</v>
      </c>
    </row>
    <row r="58" spans="1:12" ht="15">
      <c r="A58" s="84" t="s">
        <v>1680</v>
      </c>
      <c r="B58" s="84">
        <v>7</v>
      </c>
      <c r="C58" s="84" t="s">
        <v>1691</v>
      </c>
      <c r="D58" s="84">
        <v>4</v>
      </c>
      <c r="E58" s="84" t="s">
        <v>1680</v>
      </c>
      <c r="F58" s="84">
        <v>6</v>
      </c>
      <c r="G58" s="84" t="s">
        <v>1703</v>
      </c>
      <c r="H58" s="84">
        <v>3</v>
      </c>
      <c r="I58" s="84"/>
      <c r="J58" s="84"/>
      <c r="K58" s="84"/>
      <c r="L58" s="84"/>
    </row>
    <row r="59" spans="1:12" ht="15">
      <c r="A59" s="84" t="s">
        <v>1681</v>
      </c>
      <c r="B59" s="84">
        <v>7</v>
      </c>
      <c r="C59" s="84" t="s">
        <v>1692</v>
      </c>
      <c r="D59" s="84">
        <v>4</v>
      </c>
      <c r="E59" s="84" t="s">
        <v>1681</v>
      </c>
      <c r="F59" s="84">
        <v>6</v>
      </c>
      <c r="G59" s="84" t="s">
        <v>1704</v>
      </c>
      <c r="H59" s="84">
        <v>3</v>
      </c>
      <c r="I59" s="84"/>
      <c r="J59" s="84"/>
      <c r="K59" s="84"/>
      <c r="L59" s="84"/>
    </row>
    <row r="60" spans="1:12" ht="15">
      <c r="A60" s="84" t="s">
        <v>1682</v>
      </c>
      <c r="B60" s="84">
        <v>7</v>
      </c>
      <c r="C60" s="84" t="s">
        <v>1693</v>
      </c>
      <c r="D60" s="84">
        <v>4</v>
      </c>
      <c r="E60" s="84" t="s">
        <v>1682</v>
      </c>
      <c r="F60" s="84">
        <v>6</v>
      </c>
      <c r="G60" s="84" t="s">
        <v>1705</v>
      </c>
      <c r="H60" s="84">
        <v>3</v>
      </c>
      <c r="I60" s="84"/>
      <c r="J60" s="84"/>
      <c r="K60" s="84"/>
      <c r="L60" s="84"/>
    </row>
    <row r="61" spans="1:12" ht="15">
      <c r="A61" s="84" t="s">
        <v>1683</v>
      </c>
      <c r="B61" s="84">
        <v>7</v>
      </c>
      <c r="C61" s="84" t="s">
        <v>1694</v>
      </c>
      <c r="D61" s="84">
        <v>4</v>
      </c>
      <c r="E61" s="84" t="s">
        <v>1683</v>
      </c>
      <c r="F61" s="84">
        <v>6</v>
      </c>
      <c r="G61" s="84" t="s">
        <v>1706</v>
      </c>
      <c r="H61" s="84">
        <v>3</v>
      </c>
      <c r="I61" s="84"/>
      <c r="J61" s="84"/>
      <c r="K61" s="84"/>
      <c r="L61" s="84"/>
    </row>
    <row r="62" spans="1:12" ht="15">
      <c r="A62" s="84" t="s">
        <v>1684</v>
      </c>
      <c r="B62" s="84">
        <v>7</v>
      </c>
      <c r="C62" s="84" t="s">
        <v>1695</v>
      </c>
      <c r="D62" s="84">
        <v>4</v>
      </c>
      <c r="E62" s="84" t="s">
        <v>1684</v>
      </c>
      <c r="F62" s="84">
        <v>6</v>
      </c>
      <c r="G62" s="84" t="s">
        <v>1707</v>
      </c>
      <c r="H62" s="84">
        <v>3</v>
      </c>
      <c r="I62" s="84"/>
      <c r="J62" s="84"/>
      <c r="K62" s="84"/>
      <c r="L62" s="84"/>
    </row>
    <row r="65" spans="1:12" ht="15" customHeight="1">
      <c r="A65" s="13" t="s">
        <v>1721</v>
      </c>
      <c r="B65" s="13" t="s">
        <v>1585</v>
      </c>
      <c r="C65" s="13" t="s">
        <v>1723</v>
      </c>
      <c r="D65" s="13" t="s">
        <v>1588</v>
      </c>
      <c r="E65" s="13" t="s">
        <v>1724</v>
      </c>
      <c r="F65" s="13" t="s">
        <v>1590</v>
      </c>
      <c r="G65" s="13" t="s">
        <v>1727</v>
      </c>
      <c r="H65" s="13" t="s">
        <v>1592</v>
      </c>
      <c r="I65" s="13" t="s">
        <v>1729</v>
      </c>
      <c r="J65" s="13" t="s">
        <v>1594</v>
      </c>
      <c r="K65" s="78" t="s">
        <v>1731</v>
      </c>
      <c r="L65" s="78" t="s">
        <v>1596</v>
      </c>
    </row>
    <row r="66" spans="1:12" ht="15">
      <c r="A66" s="78" t="s">
        <v>232</v>
      </c>
      <c r="B66" s="78">
        <v>4</v>
      </c>
      <c r="C66" s="78" t="s">
        <v>225</v>
      </c>
      <c r="D66" s="78">
        <v>3</v>
      </c>
      <c r="E66" s="78" t="s">
        <v>229</v>
      </c>
      <c r="F66" s="78">
        <v>1</v>
      </c>
      <c r="G66" s="78" t="s">
        <v>232</v>
      </c>
      <c r="H66" s="78">
        <v>1</v>
      </c>
      <c r="I66" s="78" t="s">
        <v>232</v>
      </c>
      <c r="J66" s="78">
        <v>2</v>
      </c>
      <c r="K66" s="78"/>
      <c r="L66" s="78"/>
    </row>
    <row r="67" spans="1:12" ht="15">
      <c r="A67" s="78" t="s">
        <v>225</v>
      </c>
      <c r="B67" s="78">
        <v>3</v>
      </c>
      <c r="C67" s="78" t="s">
        <v>258</v>
      </c>
      <c r="D67" s="78">
        <v>1</v>
      </c>
      <c r="E67" s="78" t="s">
        <v>232</v>
      </c>
      <c r="F67" s="78">
        <v>1</v>
      </c>
      <c r="G67" s="78"/>
      <c r="H67" s="78"/>
      <c r="I67" s="78"/>
      <c r="J67" s="78"/>
      <c r="K67" s="78"/>
      <c r="L67" s="78"/>
    </row>
    <row r="68" spans="1:12" ht="15">
      <c r="A68" s="78" t="s">
        <v>294</v>
      </c>
      <c r="B68" s="78">
        <v>1</v>
      </c>
      <c r="C68" s="78" t="s">
        <v>259</v>
      </c>
      <c r="D68" s="78">
        <v>1</v>
      </c>
      <c r="E68" s="78" t="s">
        <v>227</v>
      </c>
      <c r="F68" s="78">
        <v>1</v>
      </c>
      <c r="G68" s="78"/>
      <c r="H68" s="78"/>
      <c r="I68" s="78"/>
      <c r="J68" s="78"/>
      <c r="K68" s="78"/>
      <c r="L68" s="78"/>
    </row>
    <row r="69" spans="1:12" ht="15">
      <c r="A69" s="78" t="s">
        <v>276</v>
      </c>
      <c r="B69" s="78">
        <v>1</v>
      </c>
      <c r="C69" s="78" t="s">
        <v>260</v>
      </c>
      <c r="D69" s="78">
        <v>1</v>
      </c>
      <c r="E69" s="78"/>
      <c r="F69" s="78"/>
      <c r="G69" s="78"/>
      <c r="H69" s="78"/>
      <c r="I69" s="78"/>
      <c r="J69" s="78"/>
      <c r="K69" s="78"/>
      <c r="L69" s="78"/>
    </row>
    <row r="70" spans="1:12" ht="15">
      <c r="A70" s="78" t="s">
        <v>291</v>
      </c>
      <c r="B70" s="78">
        <v>1</v>
      </c>
      <c r="C70" s="78" t="s">
        <v>264</v>
      </c>
      <c r="D70" s="78">
        <v>1</v>
      </c>
      <c r="E70" s="78"/>
      <c r="F70" s="78"/>
      <c r="G70" s="78"/>
      <c r="H70" s="78"/>
      <c r="I70" s="78"/>
      <c r="J70" s="78"/>
      <c r="K70" s="78"/>
      <c r="L70" s="78"/>
    </row>
    <row r="71" spans="1:12" ht="15">
      <c r="A71" s="78" t="s">
        <v>286</v>
      </c>
      <c r="B71" s="78">
        <v>1</v>
      </c>
      <c r="C71" s="78" t="s">
        <v>279</v>
      </c>
      <c r="D71" s="78">
        <v>1</v>
      </c>
      <c r="E71" s="78"/>
      <c r="F71" s="78"/>
      <c r="G71" s="78"/>
      <c r="H71" s="78"/>
      <c r="I71" s="78"/>
      <c r="J71" s="78"/>
      <c r="K71" s="78"/>
      <c r="L71" s="78"/>
    </row>
    <row r="72" spans="1:12" ht="15">
      <c r="A72" s="78" t="s">
        <v>266</v>
      </c>
      <c r="B72" s="78">
        <v>1</v>
      </c>
      <c r="C72" s="78" t="s">
        <v>266</v>
      </c>
      <c r="D72" s="78">
        <v>1</v>
      </c>
      <c r="E72" s="78"/>
      <c r="F72" s="78"/>
      <c r="G72" s="78"/>
      <c r="H72" s="78"/>
      <c r="I72" s="78"/>
      <c r="J72" s="78"/>
      <c r="K72" s="78"/>
      <c r="L72" s="78"/>
    </row>
    <row r="73" spans="1:12" ht="15">
      <c r="A73" s="78" t="s">
        <v>279</v>
      </c>
      <c r="B73" s="78">
        <v>1</v>
      </c>
      <c r="C73" s="78" t="s">
        <v>286</v>
      </c>
      <c r="D73" s="78">
        <v>1</v>
      </c>
      <c r="E73" s="78"/>
      <c r="F73" s="78"/>
      <c r="G73" s="78"/>
      <c r="H73" s="78"/>
      <c r="I73" s="78"/>
      <c r="J73" s="78"/>
      <c r="K73" s="78"/>
      <c r="L73" s="78"/>
    </row>
    <row r="74" spans="1:12" ht="15">
      <c r="A74" s="78" t="s">
        <v>264</v>
      </c>
      <c r="B74" s="78">
        <v>1</v>
      </c>
      <c r="C74" s="78" t="s">
        <v>291</v>
      </c>
      <c r="D74" s="78">
        <v>1</v>
      </c>
      <c r="E74" s="78"/>
      <c r="F74" s="78"/>
      <c r="G74" s="78"/>
      <c r="H74" s="78"/>
      <c r="I74" s="78"/>
      <c r="J74" s="78"/>
      <c r="K74" s="78"/>
      <c r="L74" s="78"/>
    </row>
    <row r="75" spans="1:12" ht="15">
      <c r="A75" s="78" t="s">
        <v>260</v>
      </c>
      <c r="B75" s="78">
        <v>1</v>
      </c>
      <c r="C75" s="78" t="s">
        <v>276</v>
      </c>
      <c r="D75" s="78">
        <v>1</v>
      </c>
      <c r="E75" s="78"/>
      <c r="F75" s="78"/>
      <c r="G75" s="78"/>
      <c r="H75" s="78"/>
      <c r="I75" s="78"/>
      <c r="J75" s="78"/>
      <c r="K75" s="78"/>
      <c r="L75" s="78"/>
    </row>
    <row r="78" spans="1:12" ht="15" customHeight="1">
      <c r="A78" s="13" t="s">
        <v>1722</v>
      </c>
      <c r="B78" s="13" t="s">
        <v>1585</v>
      </c>
      <c r="C78" s="13" t="s">
        <v>1725</v>
      </c>
      <c r="D78" s="13" t="s">
        <v>1588</v>
      </c>
      <c r="E78" s="13" t="s">
        <v>1726</v>
      </c>
      <c r="F78" s="13" t="s">
        <v>1590</v>
      </c>
      <c r="G78" s="13" t="s">
        <v>1728</v>
      </c>
      <c r="H78" s="13" t="s">
        <v>1592</v>
      </c>
      <c r="I78" s="13" t="s">
        <v>1730</v>
      </c>
      <c r="J78" s="13" t="s">
        <v>1594</v>
      </c>
      <c r="K78" s="78" t="s">
        <v>1732</v>
      </c>
      <c r="L78" s="78" t="s">
        <v>1596</v>
      </c>
    </row>
    <row r="79" spans="1:12" ht="15">
      <c r="A79" s="78" t="s">
        <v>232</v>
      </c>
      <c r="B79" s="78">
        <v>28</v>
      </c>
      <c r="C79" s="78" t="s">
        <v>243</v>
      </c>
      <c r="D79" s="78">
        <v>18</v>
      </c>
      <c r="E79" s="78" t="s">
        <v>250</v>
      </c>
      <c r="F79" s="78">
        <v>8</v>
      </c>
      <c r="G79" s="78" t="s">
        <v>232</v>
      </c>
      <c r="H79" s="78">
        <v>13</v>
      </c>
      <c r="I79" s="78" t="s">
        <v>243</v>
      </c>
      <c r="J79" s="78">
        <v>2</v>
      </c>
      <c r="K79" s="78"/>
      <c r="L79" s="78"/>
    </row>
    <row r="80" spans="1:12" ht="15">
      <c r="A80" s="78" t="s">
        <v>243</v>
      </c>
      <c r="B80" s="78">
        <v>28</v>
      </c>
      <c r="C80" s="78" t="s">
        <v>232</v>
      </c>
      <c r="D80" s="78">
        <v>12</v>
      </c>
      <c r="E80" s="78" t="s">
        <v>249</v>
      </c>
      <c r="F80" s="78">
        <v>8</v>
      </c>
      <c r="G80" s="78" t="s">
        <v>243</v>
      </c>
      <c r="H80" s="78">
        <v>8</v>
      </c>
      <c r="I80" s="78" t="s">
        <v>247</v>
      </c>
      <c r="J80" s="78">
        <v>1</v>
      </c>
      <c r="K80" s="78"/>
      <c r="L80" s="78"/>
    </row>
    <row r="81" spans="1:12" ht="15">
      <c r="A81" s="78" t="s">
        <v>250</v>
      </c>
      <c r="B81" s="78">
        <v>9</v>
      </c>
      <c r="C81" s="78" t="s">
        <v>238</v>
      </c>
      <c r="D81" s="78">
        <v>5</v>
      </c>
      <c r="E81" s="78" t="s">
        <v>241</v>
      </c>
      <c r="F81" s="78">
        <v>8</v>
      </c>
      <c r="G81" s="78" t="s">
        <v>222</v>
      </c>
      <c r="H81" s="78">
        <v>2</v>
      </c>
      <c r="I81" s="78" t="s">
        <v>267</v>
      </c>
      <c r="J81" s="78">
        <v>1</v>
      </c>
      <c r="K81" s="78"/>
      <c r="L81" s="78"/>
    </row>
    <row r="82" spans="1:12" ht="15">
      <c r="A82" s="78" t="s">
        <v>249</v>
      </c>
      <c r="B82" s="78">
        <v>9</v>
      </c>
      <c r="C82" s="78" t="s">
        <v>231</v>
      </c>
      <c r="D82" s="78">
        <v>4</v>
      </c>
      <c r="E82" s="78" t="s">
        <v>227</v>
      </c>
      <c r="F82" s="78">
        <v>5</v>
      </c>
      <c r="G82" s="78" t="s">
        <v>246</v>
      </c>
      <c r="H82" s="78">
        <v>1</v>
      </c>
      <c r="I82" s="78" t="s">
        <v>287</v>
      </c>
      <c r="J82" s="78">
        <v>1</v>
      </c>
      <c r="K82" s="78"/>
      <c r="L82" s="78"/>
    </row>
    <row r="83" spans="1:12" ht="15">
      <c r="A83" s="78" t="s">
        <v>241</v>
      </c>
      <c r="B83" s="78">
        <v>9</v>
      </c>
      <c r="C83" s="78" t="s">
        <v>222</v>
      </c>
      <c r="D83" s="78">
        <v>3</v>
      </c>
      <c r="E83" s="78" t="s">
        <v>257</v>
      </c>
      <c r="F83" s="78">
        <v>3</v>
      </c>
      <c r="G83" s="78" t="s">
        <v>245</v>
      </c>
      <c r="H83" s="78">
        <v>1</v>
      </c>
      <c r="I83" s="78" t="s">
        <v>277</v>
      </c>
      <c r="J83" s="78">
        <v>1</v>
      </c>
      <c r="K83" s="78"/>
      <c r="L83" s="78"/>
    </row>
    <row r="84" spans="1:12" ht="15">
      <c r="A84" s="78" t="s">
        <v>227</v>
      </c>
      <c r="B84" s="78">
        <v>6</v>
      </c>
      <c r="C84" s="78" t="s">
        <v>244</v>
      </c>
      <c r="D84" s="78">
        <v>3</v>
      </c>
      <c r="E84" s="78" t="s">
        <v>256</v>
      </c>
      <c r="F84" s="78">
        <v>3</v>
      </c>
      <c r="G84" s="78"/>
      <c r="H84" s="78"/>
      <c r="I84" s="78" t="s">
        <v>283</v>
      </c>
      <c r="J84" s="78">
        <v>1</v>
      </c>
      <c r="K84" s="78"/>
      <c r="L84" s="78"/>
    </row>
    <row r="85" spans="1:12" ht="15">
      <c r="A85" s="78" t="s">
        <v>238</v>
      </c>
      <c r="B85" s="78">
        <v>5</v>
      </c>
      <c r="C85" s="78" t="s">
        <v>234</v>
      </c>
      <c r="D85" s="78">
        <v>3</v>
      </c>
      <c r="E85" s="78" t="s">
        <v>255</v>
      </c>
      <c r="F85" s="78">
        <v>3</v>
      </c>
      <c r="G85" s="78"/>
      <c r="H85" s="78"/>
      <c r="I85" s="78" t="s">
        <v>225</v>
      </c>
      <c r="J85" s="78">
        <v>1</v>
      </c>
      <c r="K85" s="78"/>
      <c r="L85" s="78"/>
    </row>
    <row r="86" spans="1:12" ht="15">
      <c r="A86" s="78" t="s">
        <v>222</v>
      </c>
      <c r="B86" s="78">
        <v>5</v>
      </c>
      <c r="C86" s="78" t="s">
        <v>292</v>
      </c>
      <c r="D86" s="78">
        <v>3</v>
      </c>
      <c r="E86" s="78" t="s">
        <v>230</v>
      </c>
      <c r="F86" s="78">
        <v>3</v>
      </c>
      <c r="G86" s="78"/>
      <c r="H86" s="78"/>
      <c r="I86" s="78" t="s">
        <v>232</v>
      </c>
      <c r="J86" s="78">
        <v>1</v>
      </c>
      <c r="K86" s="78"/>
      <c r="L86" s="78"/>
    </row>
    <row r="87" spans="1:12" ht="15">
      <c r="A87" s="78" t="s">
        <v>239</v>
      </c>
      <c r="B87" s="78">
        <v>4</v>
      </c>
      <c r="C87" s="78" t="s">
        <v>239</v>
      </c>
      <c r="D87" s="78">
        <v>3</v>
      </c>
      <c r="E87" s="78" t="s">
        <v>228</v>
      </c>
      <c r="F87" s="78">
        <v>3</v>
      </c>
      <c r="G87" s="78"/>
      <c r="H87" s="78"/>
      <c r="I87" s="78" t="s">
        <v>248</v>
      </c>
      <c r="J87" s="78">
        <v>1</v>
      </c>
      <c r="K87" s="78"/>
      <c r="L87" s="78"/>
    </row>
    <row r="88" spans="1:12" ht="15">
      <c r="A88" s="78" t="s">
        <v>231</v>
      </c>
      <c r="B88" s="78">
        <v>4</v>
      </c>
      <c r="C88" s="78" t="s">
        <v>265</v>
      </c>
      <c r="D88" s="78">
        <v>2</v>
      </c>
      <c r="E88" s="78" t="s">
        <v>232</v>
      </c>
      <c r="F88" s="78">
        <v>2</v>
      </c>
      <c r="G88" s="78"/>
      <c r="H88" s="78"/>
      <c r="I88" s="78"/>
      <c r="J88" s="78"/>
      <c r="K88" s="78"/>
      <c r="L88" s="78"/>
    </row>
    <row r="91" spans="1:12" ht="15" customHeight="1">
      <c r="A91" s="13" t="s">
        <v>1741</v>
      </c>
      <c r="B91" s="13" t="s">
        <v>1585</v>
      </c>
      <c r="C91" s="13" t="s">
        <v>1742</v>
      </c>
      <c r="D91" s="13" t="s">
        <v>1588</v>
      </c>
      <c r="E91" s="13" t="s">
        <v>1743</v>
      </c>
      <c r="F91" s="13" t="s">
        <v>1590</v>
      </c>
      <c r="G91" s="13" t="s">
        <v>1744</v>
      </c>
      <c r="H91" s="13" t="s">
        <v>1592</v>
      </c>
      <c r="I91" s="13" t="s">
        <v>1745</v>
      </c>
      <c r="J91" s="13" t="s">
        <v>1594</v>
      </c>
      <c r="K91" s="13" t="s">
        <v>1746</v>
      </c>
      <c r="L91" s="13" t="s">
        <v>1596</v>
      </c>
    </row>
    <row r="92" spans="1:12" ht="15">
      <c r="A92" s="114" t="s">
        <v>295</v>
      </c>
      <c r="B92" s="78">
        <v>365266</v>
      </c>
      <c r="C92" s="114" t="s">
        <v>295</v>
      </c>
      <c r="D92" s="78">
        <v>365266</v>
      </c>
      <c r="E92" s="114" t="s">
        <v>257</v>
      </c>
      <c r="F92" s="78">
        <v>193425</v>
      </c>
      <c r="G92" s="114" t="s">
        <v>219</v>
      </c>
      <c r="H92" s="78">
        <v>42643</v>
      </c>
      <c r="I92" s="114" t="s">
        <v>267</v>
      </c>
      <c r="J92" s="78">
        <v>113614</v>
      </c>
      <c r="K92" s="114" t="s">
        <v>218</v>
      </c>
      <c r="L92" s="78">
        <v>289062</v>
      </c>
    </row>
    <row r="93" spans="1:12" ht="15">
      <c r="A93" s="114" t="s">
        <v>218</v>
      </c>
      <c r="B93" s="78">
        <v>289062</v>
      </c>
      <c r="C93" s="114" t="s">
        <v>274</v>
      </c>
      <c r="D93" s="78">
        <v>256008</v>
      </c>
      <c r="E93" s="114" t="s">
        <v>250</v>
      </c>
      <c r="F93" s="78">
        <v>60229</v>
      </c>
      <c r="G93" s="114" t="s">
        <v>245</v>
      </c>
      <c r="H93" s="78">
        <v>5529</v>
      </c>
      <c r="I93" s="114" t="s">
        <v>277</v>
      </c>
      <c r="J93" s="78">
        <v>109730</v>
      </c>
      <c r="K93" s="114" t="s">
        <v>215</v>
      </c>
      <c r="L93" s="78">
        <v>263147</v>
      </c>
    </row>
    <row r="94" spans="1:12" ht="15">
      <c r="A94" s="114" t="s">
        <v>215</v>
      </c>
      <c r="B94" s="78">
        <v>263147</v>
      </c>
      <c r="C94" s="114" t="s">
        <v>282</v>
      </c>
      <c r="D94" s="78">
        <v>100847</v>
      </c>
      <c r="E94" s="114" t="s">
        <v>256</v>
      </c>
      <c r="F94" s="78">
        <v>37444</v>
      </c>
      <c r="G94" s="114" t="s">
        <v>217</v>
      </c>
      <c r="H94" s="78">
        <v>4645</v>
      </c>
      <c r="I94" s="114" t="s">
        <v>225</v>
      </c>
      <c r="J94" s="78">
        <v>25947</v>
      </c>
      <c r="K94" s="114" t="s">
        <v>214</v>
      </c>
      <c r="L94" s="78">
        <v>183059</v>
      </c>
    </row>
    <row r="95" spans="1:12" ht="15">
      <c r="A95" s="114" t="s">
        <v>274</v>
      </c>
      <c r="B95" s="78">
        <v>256008</v>
      </c>
      <c r="C95" s="114" t="s">
        <v>290</v>
      </c>
      <c r="D95" s="78">
        <v>69483</v>
      </c>
      <c r="E95" s="114" t="s">
        <v>227</v>
      </c>
      <c r="F95" s="78">
        <v>23270</v>
      </c>
      <c r="G95" s="114" t="s">
        <v>246</v>
      </c>
      <c r="H95" s="78">
        <v>3382</v>
      </c>
      <c r="I95" s="114" t="s">
        <v>283</v>
      </c>
      <c r="J95" s="78">
        <v>17562</v>
      </c>
      <c r="K95" s="114" t="s">
        <v>213</v>
      </c>
      <c r="L95" s="78">
        <v>81750</v>
      </c>
    </row>
    <row r="96" spans="1:12" ht="15">
      <c r="A96" s="114" t="s">
        <v>257</v>
      </c>
      <c r="B96" s="78">
        <v>193425</v>
      </c>
      <c r="C96" s="114" t="s">
        <v>273</v>
      </c>
      <c r="D96" s="78">
        <v>67841</v>
      </c>
      <c r="E96" s="114" t="s">
        <v>240</v>
      </c>
      <c r="F96" s="78">
        <v>16678</v>
      </c>
      <c r="G96" s="114" t="s">
        <v>243</v>
      </c>
      <c r="H96" s="78">
        <v>3318</v>
      </c>
      <c r="I96" s="114" t="s">
        <v>247</v>
      </c>
      <c r="J96" s="78">
        <v>3086</v>
      </c>
      <c r="K96" s="114" t="s">
        <v>212</v>
      </c>
      <c r="L96" s="78">
        <v>32559</v>
      </c>
    </row>
    <row r="97" spans="1:12" ht="15">
      <c r="A97" s="114" t="s">
        <v>214</v>
      </c>
      <c r="B97" s="78">
        <v>183059</v>
      </c>
      <c r="C97" s="114" t="s">
        <v>265</v>
      </c>
      <c r="D97" s="78">
        <v>65430</v>
      </c>
      <c r="E97" s="114" t="s">
        <v>249</v>
      </c>
      <c r="F97" s="78">
        <v>15074</v>
      </c>
      <c r="G97" s="114" t="s">
        <v>234</v>
      </c>
      <c r="H97" s="78">
        <v>2896</v>
      </c>
      <c r="I97" s="114" t="s">
        <v>248</v>
      </c>
      <c r="J97" s="78">
        <v>462</v>
      </c>
      <c r="K97" s="114" t="s">
        <v>242</v>
      </c>
      <c r="L97" s="78">
        <v>28062</v>
      </c>
    </row>
    <row r="98" spans="1:12" ht="15">
      <c r="A98" s="114" t="s">
        <v>267</v>
      </c>
      <c r="B98" s="78">
        <v>113614</v>
      </c>
      <c r="C98" s="114" t="s">
        <v>285</v>
      </c>
      <c r="D98" s="78">
        <v>36391</v>
      </c>
      <c r="E98" s="114" t="s">
        <v>255</v>
      </c>
      <c r="F98" s="78">
        <v>11836</v>
      </c>
      <c r="G98" s="114" t="s">
        <v>222</v>
      </c>
      <c r="H98" s="78">
        <v>398</v>
      </c>
      <c r="I98" s="114" t="s">
        <v>287</v>
      </c>
      <c r="J98" s="78">
        <v>75</v>
      </c>
      <c r="K98" s="114" t="s">
        <v>216</v>
      </c>
      <c r="L98" s="78">
        <v>3753</v>
      </c>
    </row>
    <row r="99" spans="1:12" ht="15">
      <c r="A99" s="114" t="s">
        <v>277</v>
      </c>
      <c r="B99" s="78">
        <v>109730</v>
      </c>
      <c r="C99" s="114" t="s">
        <v>221</v>
      </c>
      <c r="D99" s="78">
        <v>35763</v>
      </c>
      <c r="E99" s="114" t="s">
        <v>230</v>
      </c>
      <c r="F99" s="78">
        <v>8988</v>
      </c>
      <c r="G99" s="114" t="s">
        <v>220</v>
      </c>
      <c r="H99" s="78">
        <v>343</v>
      </c>
      <c r="I99" s="114"/>
      <c r="J99" s="78"/>
      <c r="K99" s="114"/>
      <c r="L99" s="78"/>
    </row>
    <row r="100" spans="1:12" ht="15">
      <c r="A100" s="114" t="s">
        <v>282</v>
      </c>
      <c r="B100" s="78">
        <v>100847</v>
      </c>
      <c r="C100" s="114" t="s">
        <v>291</v>
      </c>
      <c r="D100" s="78">
        <v>33183</v>
      </c>
      <c r="E100" s="114" t="s">
        <v>251</v>
      </c>
      <c r="F100" s="78">
        <v>7213</v>
      </c>
      <c r="G100" s="114" t="s">
        <v>236</v>
      </c>
      <c r="H100" s="78">
        <v>101</v>
      </c>
      <c r="I100" s="114"/>
      <c r="J100" s="78"/>
      <c r="K100" s="114"/>
      <c r="L100" s="78"/>
    </row>
    <row r="101" spans="1:12" ht="15">
      <c r="A101" s="114" t="s">
        <v>213</v>
      </c>
      <c r="B101" s="78">
        <v>81750</v>
      </c>
      <c r="C101" s="114" t="s">
        <v>263</v>
      </c>
      <c r="D101" s="78">
        <v>29503</v>
      </c>
      <c r="E101" s="114" t="s">
        <v>239</v>
      </c>
      <c r="F101" s="78">
        <v>5293</v>
      </c>
      <c r="G101" s="114"/>
      <c r="H101" s="78"/>
      <c r="I101" s="114"/>
      <c r="J101" s="78"/>
      <c r="K101" s="114"/>
      <c r="L101" s="78"/>
    </row>
  </sheetData>
  <hyperlinks>
    <hyperlink ref="A2" r:id="rId1" display="https://paymentweek.com/2019-1-10-intelligent-customer-feedback-retailers-via-new-gk-software-trurating-partnership/"/>
    <hyperlink ref="A3" r:id="rId2" display="https://twitter.com/trurating/status/1084849529373913088"/>
    <hyperlink ref="A4" r:id="rId3" display="https://twitter.com/TruRating/status/1085162499366895616"/>
    <hyperlink ref="A5" r:id="rId4" display="https://www.google.com/url?rct=j&amp;sa=t&amp;url=https://www.prweb.com/releases/trurating_announces_partnership_with_tsys_to_provide_savvy_retailers_with_smarter_customer_insights/prweb16048134.htm&amp;ct=ga&amp;cd=CAIyGmY2MjVlNmMzMzQ0ZTliZTY6Y29tOmVuOlVT&amp;usg=AFQjCNEF38-fbWWIeKiwsEqEYVMP3NoAOQ"/>
    <hyperlink ref="A6" r:id="rId5" display="https://twitter.com/ricardo_belmar/status/1085180141431607298"/>
    <hyperlink ref="A7" r:id="rId6" display="https://twitter.com/mazzaknights/status/1084886668673536002"/>
    <hyperlink ref="A8" r:id="rId7" display="https://www.trurating.com/NRF2019"/>
    <hyperlink ref="A9" r:id="rId8" display="https://www.forbes.com/sites/stevendennis/2019/01/10/out-on-a-limb-my-14-predictions-for-retail-in-2019/#3b6b59801f0c"/>
    <hyperlink ref="A10" r:id="rId9" display="https://twitter.com/TruRating/status/1085658235338579973"/>
    <hyperlink ref="A11" r:id="rId10" display="https://twitter.com/femalequotient/status/1085243702274998272"/>
    <hyperlink ref="C2" r:id="rId11" display="https://paymentweek.com/2019-1-10-intelligent-customer-feedback-retailers-via-new-gk-software-trurating-partnership/"/>
    <hyperlink ref="C3" r:id="rId12" display="https://twitter.com/trurating/status/1084849529373913088"/>
    <hyperlink ref="C4" r:id="rId13" display="https://twitter.com/ricardo_belmar/status/1085180141431607298"/>
    <hyperlink ref="C5" r:id="rId14" display="https://twitter.com/i/web/status/1084823872044781570"/>
    <hyperlink ref="C6" r:id="rId15" display="https://twitter.com/i/web/status/1084825740531494913"/>
    <hyperlink ref="C7" r:id="rId16" display="https://twitter.com/i/web/status/1084828393890299905"/>
    <hyperlink ref="C8" r:id="rId17" display="https://twitter.com/i/web/status/1086261219466588160"/>
    <hyperlink ref="C9" r:id="rId18" display="https://twitter.com/i/web/status/1086351998709043200"/>
    <hyperlink ref="C10" r:id="rId19" display="https://streetfightmag.com/2019/01/11/this-solution-showcases-the-future-of-collecting-customer-feedback-at-pos/"/>
    <hyperlink ref="C11" r:id="rId20" display="https://twitter.com/streetfightmag/status/1083761830789492736"/>
    <hyperlink ref="E2" r:id="rId21" display="https://twitter.com/i/web/status/1087408062502260737"/>
    <hyperlink ref="E3" r:id="rId22" display="https://twitter.com/SmarterRetail/status/1086352009836544001"/>
    <hyperlink ref="E4" r:id="rId23" display="https://twitter.com/i/web/status/1087399399691558914"/>
    <hyperlink ref="G2" r:id="rId24" display="https://twitter.com/i/web/status/1085298358002962432"/>
    <hyperlink ref="G3" r:id="rId25" display="https://www.youtube.com/watch?v=r0fBuRJGwrA"/>
    <hyperlink ref="I2" r:id="rId26" display="https://twitter.com/TruRating/status/1085162499366895616"/>
    <hyperlink ref="K2" r:id="rId27" display="https://paymentweek.com/2019-1-10-intelligent-customer-feedback-retailers-via-new-gk-software-trurating-partnership/?utm_source=dlvr.it&amp;utm_medium=twitter"/>
    <hyperlink ref="K3" r:id="rId28" display="https://www.thepaypers.com/ecommerce/gk-software-trurating-team-up-for-intelligent-customer-feedback-for-retailers/776809-25?utm_source=dlvr.it&amp;utm_medium=twitter"/>
    <hyperlink ref="K4" r:id="rId29" display="https://www.destinationcrm.com/Articles/ReadArticle.aspx?ArticleID=129358"/>
    <hyperlink ref="K5" r:id="rId30" display="https://twitter.com/i/web/status/1084871269554810881"/>
    <hyperlink ref="K6" r:id="rId31" display="https://twitter.com/TruRating/status/1085162499366895616"/>
    <hyperlink ref="K7" r:id="rId32" display="https://twitter.com/andrewbusby/status/1085173262399782912"/>
    <hyperlink ref="K8" r:id="rId33" display="https://www.google.com/url?rct=j&amp;sa=t&amp;url=https://www.prweb.com/releases/trurating_announces_partnership_with_tsys_to_provide_savvy_retailers_with_smarter_customer_insights/prweb16048134.htm&amp;ct=ga&amp;cd=CAIyGmY2MjVlNmMzMzQ0ZTliZTY6Y29tOmVuOlVT&amp;usg=AFQjCNEF38-fbWWIeKiwsEqEYVMP3NoAOQ"/>
  </hyperlinks>
  <printOptions/>
  <pageMargins left="0.7" right="0.7" top="0.75" bottom="0.75" header="0.3" footer="0.3"/>
  <pageSetup orientation="portrait" paperSize="9"/>
  <tableParts>
    <tablePart r:id="rId38"/>
    <tablePart r:id="rId40"/>
    <tablePart r:id="rId39"/>
    <tablePart r:id="rId34"/>
    <tablePart r:id="rId41"/>
    <tablePart r:id="rId36"/>
    <tablePart r:id="rId37"/>
    <tablePart r:id="rId3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2019-01-23T13:53:59Z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