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126"/>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<sst xmlns="http://schemas.openxmlformats.org/spreadsheetml/2006/main" count="4728" uniqueCount="1879">
  <si>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</si>
  <si>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</si>
  <si>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</si>
  <si>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</si>
  <si>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</si>
  <si>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</si>
  <si>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</si>
  <si>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</si>
  <si>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</si>
  <si>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</si>
  <si>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</si>
  <si>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</si>
  <si>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</si>
  <si>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</si>
  <si>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</si>
  <si>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</si>
  <si>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</si>
  <si>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</si>
  <si>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</si>
  <si>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</si>
  <si>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</si>
  <si>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</si>
  <si>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</si>
  <si>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</si>
  <si>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</si>
  <si>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</si>
  <si>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</si>
  <si>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</si>
  <si>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</si>
  <si>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</si>
  <si>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</si>
  <si>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</si>
  <si>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</si>
  <si>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</si>
  <si>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</si>
  <si>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</si>
  <si>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</si>
  <si>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</si>
  <si>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</si>
  <si>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</si>
  <si>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</si>
  <si>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</si>
  <si>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</si>
  <si>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</si>
  <si>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</si>
  <si>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</si>
  <si>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</si>
  <si>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</si>
  <si>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</si>
  <si>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</si>
  <si>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</si>
  <si>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</si>
  <si>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</si>
  <si>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</si>
  <si>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</si>
  <si>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</si>
  <si>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</si>
  <si>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</si>
  <si>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</si>
  <si>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</si>
  <si>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</si>
  <si>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</si>
  <si>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</si>
  <si>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</si>
  <si>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</si>
  <si>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</si>
  <si>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</si>
  <si>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</si>
  <si>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</si>
  <si>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</si>
  <si>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</si>
  <si>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</si>
  <si>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</si>
  <si>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</si>
  <si>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</si>
  <si>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</si>
  <si>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</si>
  <si>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</si>
  <si>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</si>
  <si>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</si>
  <si>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</si>
  <si>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</si>
  <si>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</si>
  <si>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</si>
  <si>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</si>
  <si>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</si>
  <si>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</si>
  <si>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</si>
  <si>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</si>
  <si>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</si>
  <si>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</si>
  <si>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</si>
  <si>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</si>
  <si>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</si>
  <si>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</si>
  <si>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</si>
  <si>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</si>
  <si>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</si>
  <si>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</si>
  <si>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</si>
  <si>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</si>
  <si>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</si>
  <si>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</si>
  <si>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</si>
  <si>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</si>
  <si>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</si>
  <si>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</si>
  <si>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</si>
  <si>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</si>
  <si>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</si>
  <si>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</si>
  <si>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</si>
  <si>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</si>
  <si>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</si>
  <si>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</si>
  <si>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</si>
  <si>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</si>
  <si>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</si>
  <si>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</si>
  <si>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</si>
  <si>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</si>
  <si>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</si>
  <si>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</si>
  <si>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</si>
  <si>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</si>
  <si>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</si>
  <si>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</si>
  <si>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</si>
  <si>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</si>
  <si>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</si>
  <si>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</si>
  <si>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</si>
  <si>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</si>
  <si>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</si>
  <si>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</si>
  <si>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</si>
  <si>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</si>
  <si>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</si>
  <si>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</si>
  <si>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</si>
  <si>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</si>
  <si>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</si>
  <si>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</si>
  <si>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</si>
  <si>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</si>
  <si>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</si>
  <si>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</si>
  <si>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</si>
  <si>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</si>
  <si>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</si>
  <si>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</si>
  <si>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</si>
  <si>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</si>
  <si>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</si>
  <si>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</si>
  <si>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</si>
  <si>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</si>
  <si>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</si>
  <si>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</si>
  <si>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</si>
  <si>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</si>
  <si>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</si>
  <si>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</si>
  <si>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</si>
  <si>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</si>
  <si>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</si>
  <si>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</si>
  <si>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</si>
  <si>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</si>
  <si>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</si>
  <si>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</si>
  <si>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</si>
  <si>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</si>
  <si>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</si>
  <si>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Data\Facebook&lt;/value&gt;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&lt;value&gt;Create SNA reports and maps with NodeXL Pro&lt;/value&gt;
      &lt;/setting&gt;
      &lt;setting name="URL" serializeAs="String"&gt;
        &lt;value&gt;http://www.smrfounda&lt;/value&gt;
      &lt;/setting&gt;
      &lt;setting name="BrandLogo" serializeAs="String"&gt;
        &lt;value&gt;http://www.smrfoundation.org/wp-content/uploads/2011/09/328-Social-Media-Research-</t>
  </si>
  <si>
    <t>Workbook Settings 2</t>
  </si>
  <si>
    <t>Foundation-Logo.jpg&lt;/value&gt;
      &lt;/setting&gt;
      &lt;setting name="Hashtag" serializeAs="String"&gt;
        &lt;value&gt;#NodeXL&lt;/value&gt;
      &lt;/setting&gt;
      &lt;setting name="ActionURL" serializeAs="String"&gt;
        &lt;value&gt;http://www.smrfoundation.org/nodexl/features/&lt;/value&gt;
      &lt;/setting&gt;
      &lt;setting name="BrandURL" serializeAs="String"&gt;
        &lt;value&gt;http://www.smrfoundation.org&lt;/value&gt;
      &lt;/setting&gt;
    &lt;/ExportDataUserSettings&gt;
    &lt;ImportDataUserSettings&gt;
      &lt;setting name="ClearTablesBeforeImport" serializeAs="String"&gt;
        &lt;value&gt;False&lt;/value&gt;
      &lt;/setting&gt;
      &lt;setting name="AutomateAfterImport" serializeAs="String"&gt;
        &lt;value&gt;False&lt;/value&gt;
      &lt;/setting&gt;
      &lt;setting name="SaveImportDescription" serializeAs="String"&gt;
        &lt;value&gt;False&lt;/value&gt;
      &lt;/setting&gt;
    &lt;/ImportDataUserSettings&gt;
    &lt;ExportToNodeXLGraphGalleryUserSettings&gt;
      &lt;setting name="UseFixedAspectRatio" serializeAs="String"&gt;
        &lt;value&gt;True&lt;/value&gt;
      &lt;/setting&gt;
      &lt;setting name="ExportWorkbookAndSettings" serializeAs="String"&gt;
        &lt;value&gt;True&lt;/value&gt;
      &lt;/setting&gt;
      &lt;setting name="SpaceDelimitedTags" serializeAs="String"&gt;
        &lt;value&gt;#NodeXL #nxlfb&lt;/value&gt;
      &lt;/setting&gt;
      &lt;setting name="ExportGraphML" serializeAs="String"&gt;
        &lt;value&gt;True&lt;/value&gt;
      &lt;/setting&gt;
      &lt;setting name="UseCredentials" serializeAs="String"&gt;
        &lt;value&gt;True&lt;/value&gt;
      &lt;/setting&gt;
      &lt;setting name="Author" serializeAs="String"&gt;
        &lt;value&gt;SMRFoundation&lt;/value&gt;
      &lt;/setting&gt;
    &lt;/ExportToNodeXLGraphGalleryUserSettings&gt;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 /&gt;
      &lt;/setting&gt;
    &lt;/MergeDuplicateEdgesUserSettings&gt;
    &lt;ExportToEmailUserSettings&gt;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name="Subject" serializeAs="String"&gt;
        &lt;value&gt;FlackCheck Facebook NodeXL SNA Map and Report for January 18, 2013&lt;/value&gt;
      &lt;/setting&gt;
      &lt;setting name="ExportWorkbookAndSettings" serializeAs="String"&gt;
        &lt;value&gt;True&lt;/value&gt;
      &lt;/setting&gt;
      &lt;setting name="UseFixedAspectRatio" serializeAs="String"&gt;
        &lt;value&gt;True&lt;/value&gt;
      &lt;/setting&gt;
      &lt;setting name="SmtpUserName" serializeAs="String"&gt;
        &lt;value&gt;NodeXL-Reports@connectedaction.net&lt;/value&gt;
      &lt;/setting&gt;
      &lt;setting name="UseSslForSmtp" serializeAs="String"&gt;
        &lt;value&gt;False&lt;/value&gt;
      &lt;/setting&gt;
      &lt;setting name="SpaceDelimitedToAddresses" serializeAs="String"&gt;
        &lt;value&gt;NodeXL-Reports@connectedaction.net&lt;/value&gt;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Facebook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8.25pt&lt;/value&gt;
      &lt;/setting&gt;
      &lt;setting name="IncludeHeader" serializeAs="String"&gt;
        &lt;value&gt;True&lt;/value&gt;
      &lt;/setting&gt;
      &lt;setting name="ImageSizePx" serializeAs="String"&gt;
        &lt;value&gt;4096, 3072&lt;/value&gt;
      &lt;/setting&gt;
    &lt;/AutomatedGraphImageUserSettings&gt;
    &lt;</t>
  </si>
  <si>
    <t>Workbook Settings 3</t>
  </si>
  <si>
    <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&lt;value&gt;CalculateSentiment░True▓TextColumnIsOnEdgeWorksheet░False▓TextColumnName░About▓CountByGroup░True▓SkipSingleTerms░True▓WordsToSkip░0 1 2 3 4 5 6 7 8 9 a à â å ä ã ab aber able about across after ain't all almost als also am among an and any are aren't as at au auch auf aus avec b be because been bei beim bin bis but by c can can't cannot could could've couldn't d da damit dann das dass de dein deine deinem deinen deiner deines dem den denen denn der deren des des dessen dich did didn't die dies diese diesem diesen dieses dir do doch does doesn't don't dort du durch e ein eine einem einen einer eines either el elle else en er es et euch euer euren eures ever every f for from für g get gleich got h haben had has hasn't hat hatte hätte hatten hätten hättest have he he'd he'll he's her hers hier him his how how'd how'll how's however http http https https i i i'd i'll i'm i've ich if ihm ihn ihnen ihr ihre ihrem ihren il im in in ins into is isn't ist it it's its j je jetzt just k kann können konnte könnte konnten könnten konntest könntest konntet l la las le least les let like likely los m mal man may me mein meine meinem meines mich might might've mir mit moi most muss musste müsste mussten müssten müsstest must must've mustn't my n na nach ne neither nicht no noch nor not nous nun nur o ö ob oder of off often on only or other our own p pas q r rather rt rt s said say says schon sein she she'd she'll she's should should've shouldn't sich sie since sind so so sogar soll sollst sollte sollten solltest some ß t than that that'll that's the their them then there there's these they they'd they'll they're they've this tja to toi too tu tun u ü über um un und une uns unser unsere unserem unseren unseres unter us v via via vom von vor vous w wants war wäre wären wärest was was wasn't we we'd we'll we're wenn wer werden were weren't what what's when where where'd where'll where's which while who who'd who'll who's whom why why'd wie will wir wird wirst with wo won't would would've wouldn't wurde wurden würden wurdest würdest www www x y yet yo you you'd you'll you're you've your z zu zum zur▓SentimentList1Name░Positive▓SentimentList2Name░Negative▓SentimentList3Name░(Enter your own list of words here)▓SentimentWordsInList1░a+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t>
  </si>
  <si>
    <t>Workbook Settings 4</t>
  </si>
  <si>
    <t xml:space="preserv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t>
  </si>
  <si>
    <t>Workbook Settings 5</t>
  </si>
  <si>
    <t>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t>
  </si>
  <si>
    <t>Workbook Settings 6</t>
  </si>
  <si>
    <t>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 abgesichert abmachen Abmachung abschließen Abschluß absolut abstimmen Abstimmung abwechslungsreich addieren adrett agil Agilität akkurat aktiv Aktivität aktualisieren Aktualisierung Aktualität aktuell akzeptabel Akzeptanz akzeptieren allerbeste allererste allgemeingültig allumfassend anbieten Andrang anerkannt anerkennen anerkennenswert Anerkennung Angebot angemessen Angemessenheit angenehm angesehen anheben Anhebung anheitern Anheiterung ankurbeln Ankurbelung anlocken annähern Annäherung annehmbar Annehmlichkeit anpassen Anpassung anpassungsfähig Anpassungsfähigkeit anreichern Anreicherung ansehnlich ansprechend Anspruch anspruchsvoll Anstand anständig Anständigkeit ansteigen Anstieg Anteil anteilig anvertrauen anziehen Anziehung applaudieren Applaus artig ästhetisch atemberaubend attraktiv Attraktivität aufbereiten Aufbereitung aufbessern Aufbesserung aufblühen auferstehen Auferstehung aufmerksam Aufmerksamkeit aufmuntern aufmunternd Aufmunterung aufrecht aufrichtig Aufrichtigkeit aufschwingen Aufschwung aufsteigen Aufstieg aufstocken Aufstockung Auftrag auftreiben Auftrieb aufwärts Aufwärtstrend aufwendig aufwerten Aufwertung Augenweide Ausbau ausbauen ausbilden Ausbildung Ausdauer ausdauern ausführlich ausgeflippt ausgeglichen ausgewählt ausgeweitet ausgewogen ausgezeichnet Ausgleich ausgleichen Ausgleichszahlung auskommen auskurieren ausreichen ausreichend außergewöhnlich außerordentlich aussichtsreich ausweiten auszeichnen Auszeichnung authentisch Authentizität autonom Autonomie bahnbrechend bärenstark barmherzig beachtenswert beachtlich beauftragen bedarfsgerecht bedarfsorientiert bedarft bedenken bedeuten bedeutend bedeutsam Bedeutung beeindrucken beeindruckend befördern Beförderung befreien Befreiung befriedigen befriedigend Befriedigung begehrt begeistern Begeisterung beglückend begnadet begnadigen Begnadigung begünstigen Begünstigung behaglich beheben beheizbar beherrscht behütet behutsam Beifall Beifallsruf beilegen Beilegung beispielhaft beisteuern Beisteuerung beitragen beitreten Beitritt bejubelt bekannt bekennend bekräftigen Bekräftigung belastbar Belastbarkeit beleben Belebtheit belehrbar beliebt Beliebtheit belohnen Belohnung bemerkenswert Benefiz beneidenswert bequem b</t>
  </si>
  <si>
    <t>Workbook Settings 7</t>
  </si>
  <si>
    <t>erauschend bereichern Bereicherung bereit Bereitschaft bereitstellen Bereitstellung beruhigen beruhigend Beruhigung berühmt bescheiden Bescheidenheit beschleunigen Beschleunigung beschwichtigen Beschwichtigung Besitz besitzen besondere besonderer besonders besonnen besser bessern Besserung bestätigen Bestätigung bestehen besten bestens bestmöglich beteiligen Beteiligung beträchtlich bevorzugt bewährt bewegend bewirken Bewunderer bewundern bewundernswert bewundert Bewunderung bezaubernd Bildung blendend blühen Blüte bombastisch bombig Bonität Bonus Boom boomen brandneu bravourös breitgefächert brillant Brillanz brilliant brillieren brüderlich Brüderlichkeit Bund Bündnis bunt Champion charakterstark Charisma charismatisch charmant Charme chic clever Cleverness Comeback cool dankbar Dankbarkeit danken dauerhaft denkwürdig detailliert dienlich diplomatisch diskret Diskretion Disziplin diszipliniert Duft dufte duften durchdacht durchhalten durchschlagend Dynamik dynamisch Echtheit edel effektiv effektvoll effizient Effizienz Ehre ehren ehrenwert Ehrfurcht ehrfürchtig ehrgeizig ehrlich Ehrlichkeit ehrwürdig Ehrwürdigkeit Eifer eifern eifrig Eigenkapital eignen Eignung eindeutig Eindeutigkeit eindrucksvoll einfach einfallsreich Einfallsreichtum einflußreich einhalten Einhaltung Einheit einheitlich Einheitlichkeit Einkauf einkaufen einmalig Einnahme einnehmen einsparen Einsparung einträglich einwandfrei einweihen Einweihung einzigartig Einzigartigkeit elegant Eleganz Empathie empathisch empfehlen empfehlenswert Empfehlung energisch Engagement engagieren engagiert enorm enthusiastisch entlasten Entlastung entlohnen Entlohnung enträtseln entschädigen Entschädigung entschlossen Entschluß entschlüsseln Entschlüsselung entspannen Entspannung entwirren Entwirrung entzückend epochal erarbeiten Erbe erben erfahren Erfahrung Erfolg erfolgreich Erfolgserlebnis erfreuen erfreulich erfreulicher erfrischend erfüllen Erfüllung ergänzen Ergänzung ergebnisreich ergiebig Ergiebigkeit erhalten erhältlich Erhaltung erhebend erheblich erhöhen Erhöhung erholen erholsam Erholung erkennbar erklärt erklimmen erlauben Erlaubnis erleichtern Erleichterung erleuchten Erleuchtung erlösen Erlösung ermöglichen ermunternd ermutigen ermutigend Ermutigung erneuern Erneuerung ernsthaft Ernsthaftigkeit erreichen erschaffen erschlossen Ersparnis ersprießlich erstaunen erstaunlich erstklassig erstrangig erstrebenswert Ertrag ertragreich erweitern erweitert Erweiterung erwünscht erzeugen Erzeugnis erzielen etabliert euphorisch exakt exklusiv exorbitant exotisch Experte Expertise explosiv exponiert exquisit extravagant exzellent Exzellenz fabelhaft fähig Fähigkeit fair Fairness famos fantasievoll fantastisch Faszination faszinieren faszinierend favorisieren Favorit fehlerfrei Feier feiern fein fertig fertigen Fertigkeit fesch fesselnd Fest Festakt Festigkeit festlich Festlichkeit fidel finanzieren Finanzierung findig fit Fitness Flair Fleiß fleißig flexibel Flexibilität flink florieren flott flüssig fördern Förderung formvollendet fortdauernd fortschreiten Fortschritt frei Freiheit freikommen freisprechen Freispruch freiwillig Freude freudig freuen Freund freundlich Freundlichkeit Freundschaft freundschaftlich Frieden friedlich friedvoll froh fröhlich frohlocken fruchtbar Fruchtbarkeit führen führend Führung Fülle füllen fulminant funkeln funktionieren funktionierend funktionsfähig Funktionsfähigkeit furchtlos Furchtlosigkeit Gabe galant Garantie garantiert gastfreundlich Gastfreundlichkeit gedeihen gedeihlich Gedenken gediegen Geduld geduldig geeignet Gefallen gefeiert gefesselt gefestigt gefragt geglückt Gehaltszulage gehörig gehorsam geil gelassen Gelassenheit Geldgeber geliebt gelohnt gelungen gemeinsam Gemeinschaft gemeinschaftlich gemütlich genau Genauigkeit genehm genehmigen Genehmigung genesen Genesung genial Genialität Genie genießbar genießen genügend Genuss geordnet gepflegt geräumig Geräumigkeit gerecht gerechtfertigt Gerechtigkeit gerührt geruhsam geschäftig geschätzt Geschenk Geschick Geschicklichkeit geschickt geschmackvoll gesteigert gestiegen gesund Gesundheit Gesundung getreu gewachsen gewährleisten Gewährleistung gewaltfrei gewaltig gewichtig Gewinn gewinnbringend gewinnen Gewinner gewissenhaft gewünscht gezielt gigantisch Glamour glamourös Glanz glänzen glänzend glanzvoll glasklar glatt Glaube glaubwürdig Glaubwürdigkeit gleichstellen Gleichstellung gleichwertig glorios glorreich Glück glücklich Glückseligkeit Glückwunsch glühend Gnade gnädig golden goldig gönnen Gönner Gönnerschaft göttlich grandios Gratulation gratulieren gravierend greifbar grenzenlos Grenzenlosigkeit groß großartig Größe großspurig größtmöglich großzügig Großzügigigkeit grundlegend gründlich Gründlichkeit grundsätzlich gültig Gültigkeit Gunst günstig gut Güte gutgehend gütig gütlich Hammer handfest handlich Harmonie harmonisch harmonisieren Harmonisierung hartnäckig Hartnäckigkeit hauptsächlich heben heil heilen heilig Heiligtum heilsam Heilung Heirat heiraten heiß heiter Heiterkeit helfen hell Helligkeit heranwachsen heraufsetzen herausgehoben herausragen herrlich Herrlichkeit herrschaftlich hervorragend herzig herzlich Highlight Hilfe hilfreich hilfsbereit Hilfsbereitschaft himmlisch hinausgehend Hingabe hingeben hinhauen hinreichend hinreißend hinterlassen hinzufügen hinzunehmen historisch hoch hochattraktiv Hochdruckgebiet hochgestellt hochgradig hochhalten hochheben hochkarätig hochklassig hochrangig Hochruf höchstmöglich hochtreibend hochwertig Hochwertigkeit hoffen Hoffnung hoffnungsfroh hoffnungsvoll höflich Höflichkeit Höhepunkt hörenswert hübsch human humanitär Humanität Humor humorvoll hundertprozentig Hurra Hurrageschrei ideal idyllisch illustre immens imponierend imposant inbrünstig Individualität individuell ingeniös Innovation innovativ Inspiration inspirieren inspirierend intakt integer integrieren Integrität Intellekt intelligent Intelligenz intensiv interessant Interesse Interessenvertretung interessieren interessiert investie</t>
  </si>
  <si>
    <t>Workbook Settings 8</t>
  </si>
  <si>
    <t>ren Investition Jubel jubeln Jubiläum Kauf kinderleicht klaglos klar klären Klarheit klasse klassisch klettern klimatisiert klug knorke knuddelig knuffig kollegial Komfort komfortabel kommod Kommunikation kommunikativ kompatibel Kompatibilität Kompensation kompensieren kompetent Kompetenz komplett Kompliment Kompromiss konfliktfrei kongenial Konjunkturaufschwung konkret konkurrenzfähig Konsens konsequent konsistent Konsistenz konsolidieren Konsolidierung konstant Konstanz konstruktiv Konsultation konsultieren kontinuierlich Kontinuität konzertiert Kooperation kooperativ kooperieren koordinieren koordiniert Koordinierung korrekt Korrektheit Korrektur kostbar Kostbarkeit kostengünstig kostenlos Kraft kräftig kraftvoll kreativ Kreativität kritisch kulant Kulanz kultiviert kümmern künstlerisch kunstreich kunstvoll Kur kurieren lächeln lachen langlebig Langlebigkeit lässig Laune lautstark lebendig lebensfähig Lebensfähigkeit lebhaft legal Legalität legendär legitim Legitimität leicht Leichtigkeit Leidenschaft leidenschaftlich Leistung leistungsfähig Leistungsfähigkeit leistungsstark lernen leuchtend leutselig liberal Liberalismus lieb Liebe liebenswert liebenswürdig liebevoll Liebling lindern Linderung Lob loben lobenswert löblich locker logisch Lohn lohnen lohnend lösen Lösung loyal Loyalität lückenlos lukrativ luxoriös luxuriös Luxus Macht mächtig Magie magisch Majestät majestätisch makellos malerisch markant massiv maximal maximieren Maximum meisterhaft meisterlich Meisterschaft Meisterwerk Menschenwürde menschenwürdig menschlich Menschlichkeit messbar mild Milde miteinander mitfühlen Mitgefühl mitmenschlich mobil mobilisieren Mobilität modern modernisieren Modernisierung Modernität mögen möglich Möglichkeit mondän monumental Moral moralisch Motivation motivieren motiviert mühelos mustergültig Mut mutig nachahmenswert nachhaltig Nachhaltigkeit nah Nähe nähren namhaft nennenswert nett neu niedlich nutzbringend Nutzen nützen nützlich Oase offensichtlich optimal Optimalität Optimismus Optimist optimistisch ordentlich ordnungsgemäß Ordnungsmäßigkeit original Originalität packend Pannenhilfe Paradies paradiesisch Partner Partnerschaft partnerschaftlich passend perfekt Perfektion Perfektionismus Perfektionist Pflege pflegen phänomenal Phantasie phantasievoll phantastisch planmäßig planvoll plausibel Plausibilität pompös populär positiv Positivität potent Potenz Pracht prächtig Prächtigkeit prachtvoll Präferenz praktikabel Praktikabilität praktisch prall präzis präzise Präzision preisgünstig Premium Prestige prima Privileg privilegiert problemlos produktiv Produktivität professionell profiliert Profit profitabel profitieren Progression progressiv prominent protzig prunkvoll pünktlich Pünktlichkeit puppig Qualifikation qualifizieren qualifiziert Qualität qualitativ Qualitätsverbesserung qualitätsvoll quicklebendig raffiniert Rat rational realistisch Recht rechtfertigen rechtlich rechtmäßig Rechtmäßigkeit rechtsgültig Rechtsgültigkeit Rehabilitation rehabilitieren reibungslos reich reichhaltig reichlich Reichtum reif reifen rein Reinheit reinigen Reinigung reizend reizvoll relevant Relevanz renommiert renovieren Renovierung rentabel Rentabilität Reparatur reparieren repräsentativ Respekt respektabel respektieren respektvoll retten Rettung revanchieren richtig richtigstellen riesengroß riesig robust Robustheit Romantik romantisch rosarot rosig Rückendeckung Rückgrat rückhaltlos Rücksicht rücksichtsvoll rückversichern Rückversicherung Ruhe ruhig Ruhm ruhmreich rührig sachgemäß sagenhaft sanft satt sauber Sauberkeit schaffen scharf Schatz schätzen schenken Schenkung schick schillern schillernd Schirmherr Schirmherrschaft schlagend schlank schlau Schlauheit schlüssig schmackhaft schmeichelnd Schmuck schmücken Schnäppchen schnell Schnelligkeit schön Schönheit schuldlos Schuldlosigkeit Schutz Schutzmaßnahmen Schwung schwunghaft sehenswert selbstständig Selbstständigkeit Sensation sensationell sensibel seriös Seriösität sexy sicher Sicherheit sichern sicherstellen sichtbar Siegeszug simpel Sinn sinnvoll solid solidarisch Solidarität sonnendurchflutet sonnig sorgen sorgenfrei sorgfältig Sorgfältigkeit sorglos Sorglosigkeit sorgsam souverän spannend sparen sparsam Sparsamkeit Spass spaßig spektakel spektakulär Spende spenden Spezialität speziell spielend spielerisch spitze Sprung spürbar stabil stabilisieren Stabilität standhaft Standhaftigkeit stark Stärke stärken stattlich Stattlichkeit staunen steigen steigend steigern Steigerung Steigflug stiften Stifter Stiftung Stil stilsicher stilvoll Stimulation stimulieren Stolz störungsfrei strahlen strahlend Stütze stützen Subvention subventionieren Suchtfaktor süchtig super Superlativ superschnell süß Symbiose Sympathie sympathisch sympathisieren systematisch tadellos tadelsfrei Talent talentiert tätig tatkräftig tauglich tiefgreifend tierisch tolerant Toleranz tolerieren toll top toppen Tradition traditionell traditionsreich tragfähig transparent traumhaft treffend trefflich treu Treue Triumph triumphal triumphieren Trophäe Trost trösten überdurchschnittlich Übereinkunft Übereinstimmung Überfluß überglücklich übergroß überholen überleben überlegen Überlegenheit überlegt Überlegung übermenschlich Überparteilichkeit überragend überraschend überrascht überrunden überschaubar Überschaubarkeit überschäumen überschwänglich Überschwänglichkeit übersichtlich übertreffen überwältigend überwältigt überwinden überzeugen überzeugend überzeugt Überzeugung ultimativ Umbruch umfangreich umfassend umgänglich umjubelt umsichtig umsorgen umwerfend unabhängig Unabhängigkeit unangefochten unantastbar unaufholbar unbedingt unbegrenzt unberührt unbeschreiblich unbeschwert unbesiegbar Unbesiegbarkeit unbestreitbar unbestritten unbezahlbar uneingeschränkt uneinholbar unerhört unermesslich unermüdlich unerreicht unerschrocken Unerschrockenheit unersetzlich unfehlbar Unfehlbarkeit ungeahnt ungebrochen ungeteilt ungezwungen unglaublich universell unkompliziert unparteiisch Unparteilichke</t>
  </si>
  <si>
    <t>Workbook Settings 9</t>
  </si>
  <si>
    <t>it unschätzbar unschlagbar Unschuld unschuldig unsterblich Unsterblichkeit unternehmerisch unterstützen Unterstützung untrennbar unübertrefflich unübertroffen unumschränkt unumstritten ununterbrochen unvergleichbar unvergleichlich unverhofft unverkrampft unverwundbar Unverwundbarkeit unverzichtbar Unverzichtbarkeit unwiderstehlich Unwiderstehlichkeit unzweifelhaft Upgrade upgraden üppig verantwortlich Verantwortung verantwortungsbewußt verantwortungsvoll Verband verbessern Verbesserung verbinden verbindlich verblüffend Verbund Verbundenheit Verbündete verdienen Verdienst verdient veredeln Veredelung verehren verehrt Verehrung vereidigen Vereinbarung vereinen vereinfachen Vereinfachung Vereinigung vererben Vererbung verfeinern Verfeinerung verführerisch vergeben Vergebung vergnügen vergolden vergöttern vergöttert Vergötterung vergrößern Vergrößerung verhandeln Verhandelung verheißungsvoll veritabel verlässlich Verlöbnis Verlobung verlockend vermachen vermehrt vermitteln Vermittlung Vernunft vernünftig verschlingen verschönern Verschönerung versichern Versicherung versiert versöhnen versöhnlich Versöhnung Versprechen Verstand verständlich Verständnis verstärken Verstärkung verstehen verteidigen Verteidiger Verteidigung Vertrag Vertrauen vertrauenerweckend vertrauensvoll vertrauenswürdig Vertrauenswürdigkeit vertraulich vertraut Vertrauter Vertrautheit verwendbar Verwendbarkeit verwirklichen Verwirklichung verwöhnen verzeihen verzückt vielfältig vielseitig Vielseitigkeit vielversprechend Vielzahl Visionär vital Vitalität vollkommen vollständig Vollständigkeit voranbringen vorankommen vorantreiben vorbehaltlos vorbereiten Vorbereitung vorbildlich Vorsicht vorsichtig Vorsorge vorsorgen vorsorglich Vorteil vorteilhaft vorwärts vorzeigbar vorzüglich wachsam Wachsamkeit wachsen wachsend Wachstum wagen wahr wahren Wahrheit warm Wärme wärmen warmherzig wärmstens wegweisend weich Weichheit weise Weisheit weiterempfehlen weitgehend weitläufig weiträumig weitreichend weitsichtig Weitsichtigkeit weltberühmt Wert wertig wertschätzen Wertschätzung Wertsteigerung wertvoll wichtig widerstandsfähig Widerstandsfähigkeit wiederaufleben wiederbeleben Wiederbelebung wiedergewinnen wiedergutmachen Wiedergutmachung wiederherstellen Wiederherstellung Wiederkehr wiederkehren wiedervereinigen Wiedervereinigung Wille willenstark willkommen wirksam Wirksamkeit wirkungsvoll wirtschaftlich Wissen Witz witzig wohlbehalten Wohlergehen Wohlgefallen wohlgeordnet wohlhabend wohlig Wohlstand Wohltat Wohltäter wohltätig Wohltätigkeit wohltuend Wohlwollen wohlwollend wohnlich Wunder wunderbar wundersam wunderschön wundervoll wünschenswert wunschgemäß würdevoll würdig würdigen zauberhaft zeitsparend Zenit Ziel zielgerichtet zielstrebig zivilisiert zufließen Zuflucht zufrieden Zufriedenheit zufriedenstellend zufügen Zugabe zugänglich Zugänglichkeit zugeben zugreifen zukunftsweisend Zulage zulässig Zulässigkeit zulegen Zuneigung zurückgewinnen Zusammenarbeit Zusammengehörigkeit Zusammenhalt zusammenhalten zuschießen Zuschuß zustimmen Zustimmung zuverlässig Zuverlässigkeit Zuversicht zuversichtlich zuvorkommend zweifellos▓SentimentWordsInList2░2-faced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t>
  </si>
  <si>
    <t>Workbook Settings 10</t>
  </si>
  <si>
    <t xml:space="preserve">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t>
  </si>
  <si>
    <t>Workbook Settings 11</t>
  </si>
  <si>
    <t>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
  </si>
  <si>
    <t>Workbook Settings 12</t>
  </si>
  <si>
    <t>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t>
  </si>
  <si>
    <t>Workbook Settings 13</t>
  </si>
  <si>
    <t>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t>
  </si>
  <si>
    <t>Workbook Settings 14</t>
  </si>
  <si>
    <t>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t>
  </si>
  <si>
    <t>Workbook Settings 15</t>
  </si>
  <si>
    <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t>
  </si>
  <si>
    <t>Workbook Settings 16</t>
  </si>
  <si>
    <t xml:space="preserve">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Abbau abbauen abbrechen Abbruch abdämpfen Abdämpfung abdanken Abdankung Abfall abfal</t>
  </si>
  <si>
    <t>Workbook Settings 17</t>
  </si>
  <si>
    <t>len abfällig Abfuhr abführen abgebrochen abgedroschen abgestanden abgetakelt abgleiten Abgrund abgründig abhängig Abhängigkeit ablaufen ablehnen Ablehnung ablenken Ablenkung Abnahme abnehmen Abneigung abnutzen Abnutzung abraten abreissen Abriss abrupt Abrutsch abrutschen abschaffen Abschaffung abschätzig abschießen abschrecken abschreckend Abschreckung abschreiben Abschreibung Abschuß abschwächen Abschwächung absenken Absenkung absinken abspalten Abspaltung absperren Absperrung absteigen Abstieg Abstoß abstoßen abstoßend Abstrich abstumpfen Abstumpfung Absturz abstürzen absurd Absurdität abtragen Abwärtstrend abweichen Abweichung abweisen Abweisung abwerten Abwertung Abzocke achtlos Achtlosigkeit Affäre Aggression aggressiv Aggressivität Aggressor Agitation Alarm alarmieren alkoholisiert Alptraum alt altmodisch Amateur amateurhaft ambivalent Ambivalenz androhen Androhung anfällig Anfälligkeit angespannt angestrengt angetrunken angreifen Angreifer Angriff Angst ängstigen ängstlich Anklage anklagen anmaßen Anmaßung annullieren Annullierung Anomalie anschießen anspannen Anspannung anstößig anstrengen anstrengend Anstrengung Antipathie antiquiert anzünden apathisch apokalyptisch arbeitslos Arbeitslose Arbeitslosigkeit archaisch Ärger ärgerlich ärgern Ärgernis arm armselig Armut arrogant Arroganz Arschloch Attacke attackieren aufblähen aufblasen aufbringen auffallen aufgeben aufgebracht aufgeregt Aufhebung aufhören auflösen Auflösung aufregen Aufregung aufreibend Aufruhr aufrühren aufschlagen Aufschrei aufschreien Aufstand aufwühlen Ausbeute ausbeuten Ausbeuter Ausbeutung ausbrechen Ausbruch auseinanderfallen auseinandersetzen Auseinandersetzung Ausfall ausfallen ausgehungert ausgestorben ausgleiten ausgrenzen Ausgrenzung Auslöschung ausradieren ausrotten Ausrottung ausschalten ausschließen Ausschließung aussetzen Aussetzung aussichtslos aussterben banal Banalität Bankrott barbarisch Barriere beängstigend beanstandet bedauerlich bedauern bedauernswert bedenklich bedeppert bedeutungslos Bedeutungslosigkeit bedrängen Bedrängung bedrohen bedrohlich Bedrohung bedrücken bedrückt Bedrückung bedürftig Bedürftige beeinträchtigen Beeinträchtigung beenden Befall befallen befangen Befangenheit befremdlich befürchten Befürchtung begrenzen begrenzt Begrenzung begriffsstutzig behämmert behindern Behinderung beklagen beklagenswert bekloppt beknackt bekümmert belanglos belasten belästigen Belästigung Belastung beleidigen beleidigend beleidigt Beleidigung berauben bergab beschädigen Beschädigung beschäftigungslos Beschäftigungslose Beschäftigungsloser beschämen Beschämung bescheuert beschissen beschneiden Beschneidung beschränken beschränkt Beschränkung beschruppt beschuldigen Beschuldigung Beschwerde beschweren beschwerlich Beschwerlichkeit beseitigen Beseitigung Besorgnis besorgniserregend besorgt bestechen Bestechung besteuern Besteuerung bestrafen Bestrafung bestürzt Bestürzung betäuben Betrug betrügen Betrüger betrügerisch betrunken Beule beunruhigen beunruhigend beunruhigt Beunruhigung bevormunden Bevormundung bewegungslos billig bitter Bitterkeit bizarr blauäugig blind Blindheit Blockade blockieren Blockierung blöd blöde Blödheit blutig Bombardement bombardieren Bombardierung Bombe borniert bösartig Bösartigkeit böse Bösewicht boshaft Bosheit Brand brechen brennen brisant Bruch brüchig brutal Brutalität Bürde Bußgeld Chaos chaotisch charakterschwach Crash dahinschwinden dämlich dämpfen Dämpfer debil Defekt Defizit defizitär Deformation deformieren degradieren Degradierung deinstallieren deinstalliert dekadent Dekadenz demütigen Demütigung denkfaul Denkfehler Depression depressiv Desaster Desinteresse desinteressiert desolat destruktiv dezimieren Dezimierung Dieb Diebstahl diffamieren Diffamierung diffizil diffus Diktator diktatorisch Dilemma dilettantisch diskreditieren Diskriminierung Dissens distanziert disziplinlos dominieren Dominierung doof Doppeldeutigkeit Doppelspiel dramatisch drängelnd drängen drastisch Dreck dreckig dreist Drift driften drohen Drohung drosseln Drosselung dumm Dummheit Dummkopf dunkel Dunkelheit Durcheinander durchfallen dürr Dürre Dussel dusselig düster Düsternis Egoist egoistisch ehebrechen Ehebruch eigenartig einbehalten einbrechen Einbrecher Einbruch Einbuße einfältig eingehen eingeschränkt einsam Einsamkeit Einschlag einschlagen einschränken Einschränkung einschrumpfen einschüchtern einschüchternd Einschüchterung einsinken einstellen Einsturz einstürzen eintönig Ekel ekelerregend ekelig eklatant elend elendig empören Empörung Ende energielos Energielosigkeit engstirnig entbehrungsreich entbinden Entbindung entfremden Entfremdung entführen Entführung entgleiten enthaupten Enthauptung entkräftet entlassen Entlassung entmutigen Entmutigung entnervt entrüstet entschwinden entsetzlich enttäuschen enttäuschend enttäuscht Enttäuschung entwürdigend entziehen Entziehung Epidemie erbärmlich erbittert erbost erbrechen erdrückend ergaunern ergebnislos erleiden erliegen ermahnen Ermahnung ermorden Ermordung ermüden Ermüdung erniedrigen Erniedrigung ernüchternd Ernüchterung Erosion erpressen Erpressung erschießen erschlaffen erschlagen erschöpfen erschöpft Erschöpfung erschrecken erschreckend erschüttern erschütternd erschüttert Erschütterung erschweren erstechen ersticken ertrinken erwürgen erzürnt existenzbedrohend explodieren Explosion fad fadenscheinig fahrlässig Fahrlässigkeit fallen falsch fälschen Fälschung farblos Farce Faschist faschistisch fatal faul Faulheit Fehde Fehlanzeige fehlen Fehler fehleranfällig fehlerhaft Fehlermeldung Fehlkauf Fehlkonstruktion Fehlleistung Fehltritt Fehlverhalten feige Feind feindlich feindselig fesseln Feuer feuern Fiasko fies Finanzkrise finster Finte flach flau Flaute Fluch Flucht flüchtend flüchtig Flüchtiger Flüchtigkeit Flüchtling folgenschwer folgewidrig fragil fraglich fragwürdig frech Frechheit fremd fremdartig freudlos frivol fruchtlos Frust Frustration frustrieren frustrierend frustriert fuchsteufelswild Furcht furchtbar fürchten fürcht</t>
  </si>
  <si>
    <t>Workbook Settings 18</t>
  </si>
  <si>
    <t>erlich furchterregend gallig gammelig gammeln Gammler gammlig Gangster Garnichts garstig Gauner geärgert geblitzt Gebrechen gebrechlich gedankenlos Gedränge gedrängt Gefahr gefährden Gefährdung gefährlich Gefecht Gegner gehandicapt gehässig geisteskrank Geisteskrankheit geistlos Geistlosigkeit Geiz Geizhals Geizkragen gekränkt gelähmt Geldstrafe gemein genervt gering geringwertig Geschäftsauflösung geschmacklos Geschmacklosigkeit Gestank gestreßt Gewalt gewaltsam gewalttätig Gewalttätige Gewalttätiger Gift giftig glanzlos Glanzlosigkeit gleichgültig Gleichgültigkeit glücklos Glücklosigkeit gnadenlos Gnadenlosigkeit grässlich grau grauen grauenhaft grauenvoll grausam Grausamkeit grausig grenzdebil grimmig grob groggy Groll grotesk Groteske grottenschlecht grottenübel gruselig haarig haarsträubend Habgier habgierig Haft halbfertig hämisch Handgemenge Handicap happig harsch hart Härte hartnäckig Hass hassen hässlich heftig heikel heillos heimsuchen Heimsuchung heimtückisch heimzahlen Hektik hektisch hemmen Hemmung herabsetzen herausfordern Herausforderung herrisch herunter heruntermachen herzlos Heuchelei heucheln Heuchler heuchlerisch hilflos Hilflosigkeit Hindernis hinfällig Hinterhalt Hinterlist hinterlistig hochtrabend hoffnungslos Hohn höhnisch Hölle Horror Hunger hungern Hungersnot Hungertod hungrig Hysterie hysterisch Idiot idiotisch illegal Illegalität illoyal immobil Immobilität ineffizient Ineffizienz Infektion Infiltration infiltrieren Inflation inkompetent Inkompetenz inkonsequent Inkonsequenz inkonsistent Inkonsistenz inkorrekt instabil Instabilität intervenieren Intervention intolerant Invasion irrational irre irrsinnig Isolation isolieren Jähzorn jähzornig Jammer jammern kacke kahl kalt Kälte kaltherzig Kampf kämpfen Kapitalverbrechen Kapitulation kapitulieren kaputt katastrophal Katastrophe Keim keimig kentern kippen Klage klagen Kläger klein Klischee klobig knapp Knappheit knurrig kollabieren Kollaps kollidieren Kollision Komplikation kompliziert Konflikt Konfrontation konfrontieren Konjunkturrückgang Konkurrenz Konkurrenzkampf konkurrieren Konkurs kontraproduktiv kontrovers Kontroverse Kopfschmerzen korrupt Korruption kostenintensiv kostspielig Kostspieligkeit Krach krachen kraftlos krank kränkeln kranken kränken Krankheit kränklich Kränkung krass kriechen Krieg kriegerisch Kriminalität kriminell Krise Kritik Kritiker kritisch kritisieren krude krumm Krüppel kümmerlich kündigen Kündigung Kurseinbruch kurz kürzen kurzsichtig Kürzung labil lächerlich lädiert lähmen Lähmung laienhaft lakonisch langatmig Langeweile langsam langweilen Langweiler langweilig läppisch lasch Last lästig Launenhaftigkeit launisch lebensfeindlich Lebensgefahr lebensgefährlich leblos Leblosigkeit leer Leere leichtgläubig Leichtsinn leichtsinnig Leichtsinnsfehler Leid leiden Leidende leider leistungsunfähig leugnen lieblos Liquidation liquidieren löschen Löschung loswerden lückenhaft Lüge Lügner machtlos mager magern Makel makelhaft Mangel mangelbehaftet mangelhaft mangeln Manipulation manipulieren Massaker maßlos Maßlosigkeit matt mau meckern meiden Melancholie melancholisch Melodrama melodramatisch menschenunwürdig merkwürdig Merkwürdigkeit mies miesepetrig mindern Minderung minderwertig Minderwertigkeit miserabel missachten Missachtung Missbrauch missbrauchen missfallen missgelaunt Missgeschick Missglück missglücken misslingen missmutig missraten Misstrauen Misstrauensantrag misstrauisch Missverständnis missverstehen mist mittellos Mittellosigkeit mittelmäßig Mittelmäßigkeit monoton Monotonie morbid Mord morden mörderisch müde Müdigkeit Mühe mühsam Müll murren mürrisch mutlos Mutlosigkeit nachlassen nachlässig Nachlässigkeit Nachteil nachteilig naiv Naivität Narr närrisch negativ Negativität Neid neidisch nerven nervenaufreibend nervig nervös Nervosität Neustart neutralisieren Niedergang niedergeschlagen Niedergeschlagenheit niedergleitend Niederlage niederschlagen niederschmetternd niederträchtig niedrig nörgeln Not Notfall nötigen Nötigung Notstand nutzlos Nutzlosigkeit oberflächlich Oberflächlichkeit öde Offensive ominös Opposition ordnungswidrig Panik panisch Panne Pech peinlich Pessimismus pessimistisch Pest Pflicht pflichtwidrig pikiert planlos Pleite Preissturz prekär primitiv Problem problematisch profan Propaganda Protest protestieren provisorisch Provisorium Provokation provozieren prügeln Qual quälen Qualitätsminderung qualvoll rabiat Rache rächen radikal rammen ramponieren rasend Ratlosigkeit Rätselraten Raub Räuber rauh rausgeschmissen Rebellen Rebellion rebellisch rechthaberisch rechtswidrig Rechtswidrigkeit Redundanz reduzieren Reinfall Reklamation renitent Reparatur repetiv Revolte Revolution Rezession Risiko riskant riskieren Rivale Rivalität Rost rosten ruchlos ruckeln Rückfall Rückgang rückläufig Rückschritt Rücksendung rücksichtslos Rücksichtslosigkeit Rückstand rückständig Rückständigkeit Rücktritt rückwärts Rückzug rüde Ruin ruinös ruppig Rutsch rutschen Sabotage sabotieren Sackgasse sauer schäbig schade Schaden Schäden Schadensbild schadhaft schädigend schädigenden Schädigung schädlich schal Scham schämen schamlos Schande schauerlich schaurig scheiden Scheidung scheiss scheisse Scheitern Schelte schelten scheusslich Scheußlichkeit schimmelig schimpfend Schlachtfeld schlaff Schlag schlagen Schlägerei Schlamperei schlapp schlecht Schlechtigkeit schleppend schlicht schließen schlimm schlimmer Schlitterbahn schlotterig schlottern Schmerz schmerzen schmerzerfüllt schmerzhaft schmerzlich schmerzvoll Schmuggel schmuggeln Schmutz schmutzig Schock schocken schockierend schonungslos Schräglauf Schramme Schreck schrecklich Schrott schrumpfen Schubs schubsen schuftig Schuld schulden schuldhaft schuldig Schuldner Schuldnerin Schurke schwach Schwäche schwächen schwächlich Schwächung schwer schwerfällig schwerwiegend schwierig Schwierigkeit schwinden schwindlig Schwund seicht seltsam senken Senkung sinken sinnlos Sinnlosigkeit Sintflut Skandal skandalös skeptisch Sklave Sklavenarbeit skrupel</t>
  </si>
  <si>
    <t>Workbook Settings 19</t>
  </si>
  <si>
    <t>los Sorge sorgen sorgenschwer Spott sprengen Sprengstoff Sprengung spröde Stagnation stagnieren starr statisch Stau stehlen Sterben Steuerhinterziehung stilllegen Stilllegung Stillstand stillstehen stinken stocken stören stornieren Stornierung Störung Stoß stoßen stottern strafbar Strafverfahren Strapaze Streik streiken Streit streiten streng Strenge Stress strittig stümperhaft stumpfsinnig stupide stur Sturheit stürmisch Sturz stürzen suboptimal Sucht Sündenbock Tabu tadel tadeln tadelnswert tatenlos täuschen Täuschung Terror terrorisieren Terrorismus teuer Teuerung Teuerungsrate Teufelskreis teuflisch Tod Todesfall Todesstrafe tödlich Torheit töricht tot totalitär töten Totschlag träge Trägheit tragisch Tragödie Träne Trauer trauern Trauma traumatisch traumatisieren traurig Traurigkeit trennen Trennung trist Tristesse trostlos Trostlosigkeit Trott trottelig trotten trotzen trüb Trübsal trügerisch Trugschluß Turbolenz Turbolenzen turbulent Tyrannei tyrannisch Übel übellaunig überfallen überflüssig überflutet Überfüllung Übergewicht übergewichtig überhöhen Überhöhung überlastet Überlastung Übermaß übermäßig überschreiten Überschreitung Überschuß überschwemmen Überschwemmung übersehen übertreiben Übertreibung übertreten übertrieben überwältigen umgetauscht umständlich umstritten Umtausch umtauschen umweltschädlich unachtsam unangemessen unangenehm unanständig unattraktiv unaufgefordert unaufhörlich unaufrichtig unbarmherzig unbedacht unbedeutend unbefriedigend unbefriedigt unbefugt unbegründet Unbehagen Unbehaglichkeit unbeliebt Unbeliebtheit unbequem Unbequemlichkeit unberechtigt unbestimmt Unbestimmtheit unbewiesen unbotmäßig unbrauchbar undankbar Undankbarkeit undemokratisch undiplomatisch undiszipliniert undurchführbar undurchsichtig unehrlich Unehrlichkeit uneinig Uneinigkeit uneinsichtig unerbittlich Unerbittlichkeit unerfreulich unerhört unerklärlich unerlaubt unerquicklich unerträglich Unerträglichkeit unerwartet unerwiesen unerwünscht unfähig Unfähigkeit unfair Unfall unfein unfreiwillig unfreundlich Unfreundlichkeit Unfug ungebeten ungebührlich ungedeckt Ungeduld ungeduldig ungeeignet ungeheuer ungeheuerlich ungehobelt ungehorsam Ungehorsamkeit ungeliebt ungemütlich ungenau Ungenauigkeit ungeordnet ungerecht ungerechtfertigt Ungerechtigkeit Ungeschicklichkeit ungeschickt ungeschminkt ungesetzlich ungesund ungeübt ungewohnt ungewollt ungezogen unglaubwürdig Unglaubwürdigkeit ungleich Ungleichheit Unglück unglücklich ungültig ungünstig unheilbar Unheilbarkeit unheilvoll unhöflich Unhöflichkeit uninformiert unklar Unklarheit unklug unkorrekt unkritisch unlauter unliebsam unlogisch unmenschlich Unmenschlichkeit unmöglich Unmoral unmoralisch Unmut unnötig unnütz Unordnung unpassend unpersönlich unpopulär unpraktisch unqualifiziert Unrecht unredlich unregelmäßig Unregelmäßigkeit unrentabel Unrentabilität Unruhe unruhig unrühmlich unsachgemäß unsäglich unsauber unscharf unschön unselig unseriös unsicher Unsicherheit Unsinn unsinnig unsittlich unsolidarisch unsolide unsozial unsportlich unstetig Unstetigkeit Unstimmigkeit untauglich unten unterbelichtet unterbrechen Unterbrechung unterdrücken Unterdrückung unterentwickelt Untergang untergehen untergraben unterirdisch unterlassen Unterlassung unterlaufen unterliegen unterstellen unterwerfen Unterwerfung unterwürfig untragbar untreu Untreue untröstlich unübersichtlich unüblich unverantwortlich unverantwortliche Unverantwortlichkeit unverbesserlich unvereinbar Unvereinbarkeit unverhältnismäßig Unverhältnismäßigkeit unverlangt unvermeidlich unvernünftig Unverschämtheit unverständlich unvollkommen Unvollkommenheit unvollständig Unvollständigkeit unvorhergesehen unwahr Unwahrheit unwichtig unwillig unwirksam Unwirksamkeit unwirtlich unwirtschaftlich Unwirtschaftlichkeit unwissend Unwissenheit unwürdig unzivilisiert unzüchtig unzufrieden Unzufriedenheit unzulässig unzumutbar Unzumutbarkeit unzurechnungsfähig unzureichend unzusammenhängend unzuverlässig Unzuverlässigkeit vage Vagheit verabscheuungswürdig verachten verächtlich Verachtung veraltet verängstigt verärgern verarschen verbannen Verbannung verbeulen verbieten verbittert verblassen Verbot verboten Verdacht Verdächtige verdammen verdammt verdecken verderben verderblich verdorben Verdorbenheit verdrängen Verdrängung verdrießlich verdunkeln vereiteln Verfall verfallen verfälschen verfassungswidrig verfehlen Verfehlung verfluchen vergammelt vergeblich vergelten Vergeltung Vergeltungsmaßnahme vergeuden Vergeudung vergewaltigen Verhängnis verhängnisvoll verharmlosen verhasst verheeren verheerend verherrlichen Verherrlichung verhöhnen verirren verkehrswidrig verkleinern Verkleinerung verkrüppeln verlangsamen Verlangsamung verletzbar verletzen verletzlich verletzt Verletzung verleumden Verleumdung verlieren Verlierer verlogen Verlust vermeiden Vermeidung vermindern Verminderung Vernachlässigung vernichten vernichtend Vernichtung Verrat verraten Verräter verräterisch verringern verrucht verrückt Verrückter Verrücktheit Versagen Versäumnis verschimmelt verschlechtern Verschlechterung verschleppen verschleudern verschlingen verschmutzen Verschmutzung verschwenden verschwenderisch Verschwendung verschwinden Verschwörung versenken Versenkung versklaven versklavt Versklavung verspätet verspielen verstimmen verstopfen Verstoß verstoßen verstricken Verstrickung Versuchung vertreiben Vertreibung verurteilen Verurteilung Verweigerung verwelken verwerflich Verwerfung verwickeln verwirren Verwirrung verworren verwunden Verwundung verwüsten Verwüstung verzerren Verzerrung Verzicht verzichten verzögern Verzögerung verzweifeln verzweifelt Verzweiflung verzwickt volltrunken vorhersehbar Vorurteil Vorwand vorwerfen Vorwurf vorzeitig vulgär wackelig wackeln Wahnsinn wahnsinnig wankelmütig wegfallen weglassen wehklagend weinen welken Wermutstropfen wertlos Wertlosigkeit Wertverlust wettbewerbswidrig Wichtigtuer wichtigtun widerlegen widernatürlich Widernatürlichkeit Widerruf widerrufen widersinnig widerspenstig w</t>
  </si>
  <si>
    <t>Workbook Settings 20</t>
  </si>
  <si>
    <t>idersprechen Widerspruch widersprüchlich widerwärtig widrig Widrigkeit willkürlich wirkungslos wirr Wirtschaftskrise Wrack Wunde würgen Wüste Wut wüten wütend wutentbrannt wutschäumend zahlungsunfähig Zahlungsunfähigkeit zappeln zaudern Zeitverschwendung zensieren Zensur zerbrechen zerfressen zerren zerrissen Zerrung zerschlagen Zerschlagung zerschmettern zerschunden zersetzen zersetzend zerstören zerstörerisch zerstört Zerstörung zerstreuen ziellos Ziellosigkeit zittern zögern Zoll Zorn zornig züchtigen Zumutung zurückbleiben zurückgeben zurückgegeben zurückgehen zurückgeschickt zurückhalten zurückschicken zusammenbrechen Zusammenbruch zusammenhanglos zusammenrechen zusammenschlagen Zusammenstoß zusammenstoßen Zwang Zwangslage Zwangsmaßnahmen zwecklos zweideutig Zweifel zweifelhaft zweifeln zweitklassig zwiespältig Zwietracht zwieträchtig zwingen&lt;/value&gt;
      &lt;/setting&gt;
      &lt;setting name="TimeSeriesUserSettings" serializeAs="String"&gt;
        &lt;value&gt;TimeColumnName░Time▓TimeSlice░Days▓UniqueEdges░False&lt;/value&gt;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&lt;value&gt;C:\Users\Marc Smith\Dropbox\_NodeXL\NodeXL Data\Facebook&lt;/value&gt;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&lt;value&gt;Description&lt;/value&gt;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Disk&lt;/value&gt;
      &lt;/setting&gt;
      &lt;setting name="VertexYDetails" serializeAs="String"&gt;
        &lt;value&gt;False False 0 0 0 9999 False False&lt;/value&gt;
      &lt;/setting&gt;
      &lt;setting name="VertexLayoutO</t>
  </si>
  <si>
    <t>Workbook Settings 21</t>
  </si>
  <si>
    <t>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0 Gray Red True False True&lt;/value&gt;
      &lt;/setting&gt;
      &lt;setting name="EdgeAlphaDetails" serializeAs="String"&gt;
        &lt;value&gt;False False 0 0 50 20 True True&lt;/value&gt;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True&lt;/value&gt;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0, 64, 128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&lt;value&gt;6&lt;/value&gt;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27.75pt White BottomCenter 20 2147483647 Black True 550 Black 86 TopLeft Microsoft Sans Serif, 28.2pt Microsoft Sans Serif, 12pt&lt;/value&gt;
      &lt;/setting&gt;
      &lt;setting name="EdgeAlpha" serializeAs="String"&gt;
        &lt;value&gt;100&lt;/value&gt;
      &lt;/setting&gt;
      &lt;setting name="SelectedVertexColor" serializeAs="String"&gt;
        &lt;value&gt;Red&lt;/value&gt;
      &lt;/setting&gt;
      &lt;setting name="VertexColor" serializeAs="String"&gt;
        &lt;value</t>
  </si>
  <si>
    <t>Workbook Settings 22</t>
  </si>
  <si>
    <t>Relationship</t>
  </si>
  <si>
    <t>Type</t>
  </si>
  <si>
    <t>Network Level</t>
  </si>
  <si>
    <t>MITnews</t>
  </si>
  <si>
    <t>MITAA</t>
  </si>
  <si>
    <t>MITSloanAlumni</t>
  </si>
  <si>
    <t>technologyreview</t>
  </si>
  <si>
    <t>MIT.SHASS</t>
  </si>
  <si>
    <t>mitpress</t>
  </si>
  <si>
    <t>mitesd</t>
  </si>
  <si>
    <t>mit.dmse</t>
  </si>
  <si>
    <t>MITChemEng</t>
  </si>
  <si>
    <t>MITNSE</t>
  </si>
  <si>
    <t>MITPoliSci</t>
  </si>
  <si>
    <t>scienceMIT</t>
  </si>
  <si>
    <t>MISTIatMIT</t>
  </si>
  <si>
    <t>mitmedialab</t>
  </si>
  <si>
    <t>mitpkg</t>
  </si>
  <si>
    <t>MathPrizeforGirls</t>
  </si>
  <si>
    <t>mitphysics</t>
  </si>
  <si>
    <t>MITEdgertonCenter</t>
  </si>
  <si>
    <t>edX</t>
  </si>
  <si>
    <t>mitlgo</t>
  </si>
  <si>
    <t>MITengineers</t>
  </si>
  <si>
    <t>MITSchoolofEngineering</t>
  </si>
  <si>
    <t>MITGlobalChange</t>
  </si>
  <si>
    <t>MITSloan</t>
  </si>
  <si>
    <t>MITAdmissions</t>
  </si>
  <si>
    <t>upop.mit.edu</t>
  </si>
  <si>
    <t>MIT.OEIT</t>
  </si>
  <si>
    <t>MITBiology</t>
  </si>
  <si>
    <t>SenseableCity</t>
  </si>
  <si>
    <t>mistimitisrael</t>
  </si>
  <si>
    <t>278885102137177_MIT France Program</t>
  </si>
  <si>
    <t>mitenergyclub</t>
  </si>
  <si>
    <t>34631939969_Experimental Study Group (ESG)</t>
  </si>
  <si>
    <t>MITOCW</t>
  </si>
  <si>
    <t>MitMexicoProgram</t>
  </si>
  <si>
    <t>MITGSW</t>
  </si>
  <si>
    <t>MitFrance</t>
  </si>
  <si>
    <t>mitenergy</t>
  </si>
  <si>
    <t>MITEconomics</t>
  </si>
  <si>
    <t>MITCEE</t>
  </si>
  <si>
    <t>mcgoverninstitute</t>
  </si>
  <si>
    <t>gordonmitelp</t>
  </si>
  <si>
    <t>MITCoLab</t>
  </si>
  <si>
    <t>themittech</t>
  </si>
  <si>
    <t>Spectrum.MIT</t>
  </si>
  <si>
    <t>SloanSportsConference</t>
  </si>
  <si>
    <t>SDM.MIT</t>
  </si>
  <si>
    <t>MITSloanExecEd</t>
  </si>
  <si>
    <t>mit.dusp</t>
  </si>
  <si>
    <t>MITDepartmentofArchitecture</t>
  </si>
  <si>
    <t>MITCenterForInternationalStudies</t>
  </si>
  <si>
    <t>MITCareers</t>
  </si>
  <si>
    <t>MITaeroastro</t>
  </si>
  <si>
    <t>getfitmit</t>
  </si>
  <si>
    <t>MITSloanFellows</t>
  </si>
  <si>
    <t>MITSciwrite</t>
  </si>
  <si>
    <t>MITProfessionalEducation</t>
  </si>
  <si>
    <t>mitpe</t>
  </si>
  <si>
    <t>MITMuseum</t>
  </si>
  <si>
    <t>mitlistarts</t>
  </si>
  <si>
    <t>MITLinguistics</t>
  </si>
  <si>
    <t>mitlib</t>
  </si>
  <si>
    <t>MITK12STEMAlumniNetwork</t>
  </si>
  <si>
    <t>MITK12</t>
  </si>
  <si>
    <t>mitglobalchallenge</t>
  </si>
  <si>
    <t>mitfcu</t>
  </si>
  <si>
    <t>MITCSAIL</t>
  </si>
  <si>
    <t>MIT.CMSW</t>
  </si>
  <si>
    <t>MITCivicMedia</t>
  </si>
  <si>
    <t>mit100k</t>
  </si>
  <si>
    <t>LemelsonMITProgram</t>
  </si>
  <si>
    <t>mitgamelab</t>
  </si>
  <si>
    <t>EECS.MIT</t>
  </si>
  <si>
    <t>dlabmit</t>
  </si>
  <si>
    <t>artsatmit</t>
  </si>
  <si>
    <t>sapmit</t>
  </si>
  <si>
    <t>EAPS.MIT</t>
  </si>
  <si>
    <t>EshipMIT</t>
  </si>
  <si>
    <t>HumansOfMIT</t>
  </si>
  <si>
    <t>mitfsae</t>
  </si>
  <si>
    <t>TataCenterMIT</t>
  </si>
  <si>
    <t>MITPolice</t>
  </si>
  <si>
    <t>MITAlert</t>
  </si>
  <si>
    <t>MITPrepared</t>
  </si>
  <si>
    <t>HUBWeekBoston</t>
  </si>
  <si>
    <t>lidsmit</t>
  </si>
  <si>
    <t>MITRegistrar</t>
  </si>
  <si>
    <t>enginexyz</t>
  </si>
  <si>
    <t>mitmeche</t>
  </si>
  <si>
    <t>mitearthrl</t>
  </si>
  <si>
    <t>mitclubsportsandims</t>
  </si>
  <si>
    <t>Page likes Page</t>
  </si>
  <si>
    <t>Page Like</t>
  </si>
  <si>
    <t>One</t>
  </si>
  <si>
    <t>Custom Menu Item Text</t>
  </si>
  <si>
    <t>Custom Menu Item Action</t>
  </si>
  <si>
    <t>Vertex Type</t>
  </si>
  <si>
    <t>Picture</t>
  </si>
  <si>
    <t>About</t>
  </si>
  <si>
    <t>Affiliation</t>
  </si>
  <si>
    <t>Artists We Like</t>
  </si>
  <si>
    <t>Attire</t>
  </si>
  <si>
    <t>Awards</t>
  </si>
  <si>
    <t>Band Interests</t>
  </si>
  <si>
    <t>Band Members</t>
  </si>
  <si>
    <t>Bio</t>
  </si>
  <si>
    <t>Birthday</t>
  </si>
  <si>
    <t>Booking Agent</t>
  </si>
  <si>
    <t>Built</t>
  </si>
  <si>
    <t>Category</t>
  </si>
  <si>
    <t>Category List</t>
  </si>
  <si>
    <t>Checkins</t>
  </si>
  <si>
    <t>Company Overview</t>
  </si>
  <si>
    <t>Contact Address</t>
  </si>
  <si>
    <t>Country Page Likes</t>
  </si>
  <si>
    <t>Cover</t>
  </si>
  <si>
    <t>Culinary Team</t>
  </si>
  <si>
    <t>Current Location</t>
  </si>
  <si>
    <t>Description</t>
  </si>
  <si>
    <t>Directed By</t>
  </si>
  <si>
    <t>Display Subtext</t>
  </si>
  <si>
    <t>Response Time</t>
  </si>
  <si>
    <t>E-mails</t>
  </si>
  <si>
    <t>Engagement</t>
  </si>
  <si>
    <t>Fan Count</t>
  </si>
  <si>
    <t>Featured Video</t>
  </si>
  <si>
    <t>Features</t>
  </si>
  <si>
    <t>Food Styles</t>
  </si>
  <si>
    <t>Founded</t>
  </si>
  <si>
    <t>General Info</t>
  </si>
  <si>
    <t>General Manager</t>
  </si>
  <si>
    <t>Genre</t>
  </si>
  <si>
    <t>Has Added App</t>
  </si>
  <si>
    <t>Hometown</t>
  </si>
  <si>
    <t>Hours</t>
  </si>
  <si>
    <t>Influences</t>
  </si>
  <si>
    <t>Is Always Open</t>
  </si>
  <si>
    <t>Is Community Page</t>
  </si>
  <si>
    <t>Is Eligible For Branded Content</t>
  </si>
  <si>
    <t>Is Permanently Closed</t>
  </si>
  <si>
    <t>Is Verified</t>
  </si>
  <si>
    <t>Link</t>
  </si>
  <si>
    <t>Location</t>
  </si>
  <si>
    <t>Members</t>
  </si>
  <si>
    <t>Mission</t>
  </si>
  <si>
    <t>Mpg</t>
  </si>
  <si>
    <t>Name</t>
  </si>
  <si>
    <t>Network</t>
  </si>
  <si>
    <t>Overall Star Rating</t>
  </si>
  <si>
    <t>Parent Page</t>
  </si>
  <si>
    <t>Parking</t>
  </si>
  <si>
    <t>Payment Options</t>
  </si>
  <si>
    <t>Personal Info</t>
  </si>
  <si>
    <t>Personal Interests</t>
  </si>
  <si>
    <t>Pharma Safety Info</t>
  </si>
  <si>
    <t>Phone</t>
  </si>
  <si>
    <t>Place Type</t>
  </si>
  <si>
    <t>Plot Outline</t>
  </si>
  <si>
    <t>Press Contact</t>
  </si>
  <si>
    <t>Price Range</t>
  </si>
  <si>
    <t>Produced By</t>
  </si>
  <si>
    <t>Products</t>
  </si>
  <si>
    <t>Public Transit</t>
  </si>
  <si>
    <t>Rating Count</t>
  </si>
  <si>
    <t>Record Label</t>
  </si>
  <si>
    <t>Release Date</t>
  </si>
  <si>
    <t>Restaurant Services</t>
  </si>
  <si>
    <t>Restaurant Specialties</t>
  </si>
  <si>
    <t>Schedule</t>
  </si>
  <si>
    <t>Screenplay By</t>
  </si>
  <si>
    <t>Season</t>
  </si>
  <si>
    <t>Single Line Address</t>
  </si>
  <si>
    <t>Starring</t>
  </si>
  <si>
    <t>Start Info</t>
  </si>
  <si>
    <t>Studio</t>
  </si>
  <si>
    <t>Talking About Count</t>
  </si>
  <si>
    <t>Username</t>
  </si>
  <si>
    <t>Verification Status</t>
  </si>
  <si>
    <t>Website</t>
  </si>
  <si>
    <t>Were Here Count</t>
  </si>
  <si>
    <t>Written By</t>
  </si>
  <si>
    <t>Is Seed Fan Page</t>
  </si>
  <si>
    <t>Open Facebook for This Page</t>
  </si>
  <si>
    <t>https://www.facebook.com/126533127390327</t>
  </si>
  <si>
    <t>https://www.facebook.com/62365107362</t>
  </si>
  <si>
    <t>https://www.facebook.com/128816978564</t>
  </si>
  <si>
    <t>https://www.facebook.com/17043549797</t>
  </si>
  <si>
    <t>https://www.facebook.com/277445841636</t>
  </si>
  <si>
    <t>https://www.facebook.com/5970424893</t>
  </si>
  <si>
    <t>https://www.facebook.com/126418585347</t>
  </si>
  <si>
    <t>https://www.facebook.com/173269071896</t>
  </si>
  <si>
    <t>https://www.facebook.com/284322841298</t>
  </si>
  <si>
    <t>https://www.facebook.com/277007919158</t>
  </si>
  <si>
    <t>https://www.facebook.com/308770541885</t>
  </si>
  <si>
    <t>https://www.facebook.com/107974835939601</t>
  </si>
  <si>
    <t>https://www.facebook.com/188379071190806</t>
  </si>
  <si>
    <t>https://www.facebook.com/51320424738</t>
  </si>
  <si>
    <t>https://www.facebook.com/152162144827448</t>
  </si>
  <si>
    <t>https://www.facebook.com/182380221803572</t>
  </si>
  <si>
    <t>https://www.facebook.com/188409091201667</t>
  </si>
  <si>
    <t>https://www.facebook.com/207116922718281</t>
  </si>
  <si>
    <t>https://www.facebook.com/143664199098284</t>
  </si>
  <si>
    <t>https://www.facebook.com/115919001770621</t>
  </si>
  <si>
    <t>https://www.facebook.com/220473176562</t>
  </si>
  <si>
    <t>https://www.facebook.com/150485098317814</t>
  </si>
  <si>
    <t>https://www.facebook.com/134298293273459</t>
  </si>
  <si>
    <t>https://www.facebook.com/54959855872</t>
  </si>
  <si>
    <t>https://www.facebook.com/119086011435531</t>
  </si>
  <si>
    <t>https://www.facebook.com/194709513904597</t>
  </si>
  <si>
    <t>https://www.facebook.com/193527290762667</t>
  </si>
  <si>
    <t>https://www.facebook.com/216044591818233</t>
  </si>
  <si>
    <t>https://www.facebook.com/209829779040020</t>
  </si>
  <si>
    <t>https://www.facebook.com/257080287692024</t>
  </si>
  <si>
    <t>https://www.facebook.com/278885102137177</t>
  </si>
  <si>
    <t>https://www.facebook.com/164288253593384</t>
  </si>
  <si>
    <t>https://www.facebook.com/34631939969</t>
  </si>
  <si>
    <t>https://www.facebook.com/64897566856</t>
  </si>
  <si>
    <t>https://www.facebook.com/195373930566266</t>
  </si>
  <si>
    <t>https://www.facebook.com/274366055918487</t>
  </si>
  <si>
    <t>https://www.facebook.com/229875593776849</t>
  </si>
  <si>
    <t>https://www.facebook.com/129326580429220</t>
  </si>
  <si>
    <t>https://www.facebook.com/282496178490136</t>
  </si>
  <si>
    <t>https://www.facebook.com/196594453705300</t>
  </si>
  <si>
    <t>https://www.facebook.com/323460413731</t>
  </si>
  <si>
    <t>https://www.facebook.com/181102695248997</t>
  </si>
  <si>
    <t>https://www.facebook.com/176614662399198</t>
  </si>
  <si>
    <t>https://www.facebook.com/109856012191</t>
  </si>
  <si>
    <t>https://www.facebook.com/157397627612193</t>
  </si>
  <si>
    <t>https://www.facebook.com/78747791362</t>
  </si>
  <si>
    <t>https://www.facebook.com/349968480866</t>
  </si>
  <si>
    <t>https://www.facebook.com/67622592449</t>
  </si>
  <si>
    <t>https://www.facebook.com/76181914232</t>
  </si>
  <si>
    <t>https://www.facebook.com/117350158294031</t>
  </si>
  <si>
    <t>https://www.facebook.com/174031032346</t>
  </si>
  <si>
    <t>https://www.facebook.com/104740232918061</t>
  </si>
  <si>
    <t>https://www.facebook.com/108235865913325</t>
  </si>
  <si>
    <t>https://www.facebook.com/222511073244</t>
  </si>
  <si>
    <t>https://www.facebook.com/270843290082</t>
  </si>
  <si>
    <t>https://www.facebook.com/97266266250</t>
  </si>
  <si>
    <t>https://www.facebook.com/122270234471211</t>
  </si>
  <si>
    <t>https://www.facebook.com/123024357747254</t>
  </si>
  <si>
    <t>https://www.facebook.com/29200770089</t>
  </si>
  <si>
    <t>https://www.facebook.com/195766317398</t>
  </si>
  <si>
    <t>https://www.facebook.com/251882034831881</t>
  </si>
  <si>
    <t>https://www.facebook.com/5867534138</t>
  </si>
  <si>
    <t>https://www.facebook.com/107283195960505</t>
  </si>
  <si>
    <t>https://www.facebook.com/196910443722237</t>
  </si>
  <si>
    <t>https://www.facebook.com/116906176224</t>
  </si>
  <si>
    <t>https://www.facebook.com/25738334201</t>
  </si>
  <si>
    <t>https://www.facebook.com/170698642709</t>
  </si>
  <si>
    <t>https://www.facebook.com/130487660325395</t>
  </si>
  <si>
    <t>https://www.facebook.com/165242470204039</t>
  </si>
  <si>
    <t>https://www.facebook.com/35546482165</t>
  </si>
  <si>
    <t>https://www.facebook.com/115101688531086</t>
  </si>
  <si>
    <t>https://www.facebook.com/28508466452</t>
  </si>
  <si>
    <t>https://www.facebook.com/259423067890</t>
  </si>
  <si>
    <t>https://www.facebook.com/217443984949563</t>
  </si>
  <si>
    <t>https://www.facebook.com/170244178498</t>
  </si>
  <si>
    <t>https://www.facebook.com/137079867290</t>
  </si>
  <si>
    <t>https://www.facebook.com/314579945235790</t>
  </si>
  <si>
    <t>https://www.facebook.com/143075105798831</t>
  </si>
  <si>
    <t>https://www.facebook.com/1423618151213750</t>
  </si>
  <si>
    <t>https://www.facebook.com/185628002130</t>
  </si>
  <si>
    <t>https://www.facebook.com/1418036568420034</t>
  </si>
  <si>
    <t>https://www.facebook.com/1428875867332756</t>
  </si>
  <si>
    <t>https://www.facebook.com/466107030198818</t>
  </si>
  <si>
    <t>https://www.facebook.com/903983369673399</t>
  </si>
  <si>
    <t>https://www.facebook.com/1374363739527676</t>
  </si>
  <si>
    <t>https://www.facebook.com/132127590304887</t>
  </si>
  <si>
    <t>https://www.facebook.com/740032236094465</t>
  </si>
  <si>
    <t>https://www.facebook.com/1761672580796993</t>
  </si>
  <si>
    <t>https://www.facebook.com/366559410030726</t>
  </si>
  <si>
    <t>https://www.facebook.com/926143440793631</t>
  </si>
  <si>
    <t>https://www.facebook.com/495777833835490</t>
  </si>
  <si>
    <t>https://scontent.xx.fbcdn.net/v/t1.0-1/p50x50/1148800_680835795293388_126913444_n.png?_nc_cat=102&amp;_nc_ht=scontent.xx&amp;oh=d8fac778a1c57b66a3e31514741e98e2&amp;oe=5D007E04</t>
  </si>
  <si>
    <t>https://scontent.xx.fbcdn.net/v/t1.0-1/p50x50/10245333_10152398290227363_2159770046046938792_n.png?_nc_cat=111&amp;_nc_ht=scontent.xx&amp;oh=e5415d65383fc48337f75320460b1742&amp;oe=5CC51D68</t>
  </si>
  <si>
    <t>https://scontent.xx.fbcdn.net/v/t1.0-1/p50x50/29542108_10155577757413565_4368481776705581119_n.jpg?_nc_cat=109&amp;_nc_ht=scontent.xx&amp;oh=1d42f90bbd9834587009ba7506f937ec&amp;oe=5CFF53EE</t>
  </si>
  <si>
    <t>https://scontent.xx.fbcdn.net/v/t1.0-1/p50x50/36337842_10156432194149798_8441115822029537280_n.png?_nc_cat=1&amp;_nc_ht=scontent.xx&amp;oh=dd9292c5960e8aec7951bbfd7b4f68a5&amp;oe=5CF90790</t>
  </si>
  <si>
    <t>https://scontent.xx.fbcdn.net/v/t1.0-1/p50x50/17861495_10154254153071637_7826738155627889579_n.jpg?_nc_cat=107&amp;_nc_ht=scontent.xx&amp;oh=f40f0f30bdc9b7a1ba063fcf99f993af&amp;oe=5CFB0708</t>
  </si>
  <si>
    <t>https://scontent.xx.fbcdn.net/v/t1.0-1/p50x50/38471704_10156559729019894_5806510001363091456_n.jpg?_nc_cat=109&amp;_nc_ht=scontent.xx&amp;oh=1535b389eb3ad0eea6c6f6f4ef0f39c5&amp;oe=5CB2FFE5</t>
  </si>
  <si>
    <t>https://scontent.xx.fbcdn.net/v/t1.0-1/p50x50/285758_10151270737570348_1489776686_n.jpg?_nc_cat=104&amp;_nc_ht=scontent.xx&amp;oh=7af3b5eb0548fcbf40fb8d35e3a51db7&amp;oe=5D005394</t>
  </si>
  <si>
    <t>https://scontent.xx.fbcdn.net/v/t1.0-1/p50x50/47178837_10156674221671897_4423404998746963968_n.png?_nc_cat=100&amp;_nc_ht=scontent.xx&amp;oh=cec830517e131cbce51985e6857a615b&amp;oe=5CC609B2</t>
  </si>
  <si>
    <t>https://scontent.xx.fbcdn.net/v/t1.0-1/c5.0.50.50a/p50x50/541582_10151347064686299_93582394_n.jpg?_nc_cat=111&amp;_nc_ht=scontent.xx&amp;oh=f27892c1b7251f6e8b6f6076979e35a0&amp;oe=5CC6EAAF</t>
  </si>
  <si>
    <t>https://scontent.xx.fbcdn.net/v/t1.0-1/p50x50/419414_10150520591604159_327556179_n.jpg?_nc_cat=103&amp;_nc_ht=scontent.xx&amp;oh=3ce93798c74e14d025f3f95dc0642cf6&amp;oe=5CBB312E</t>
  </si>
  <si>
    <t>https://scontent.xx.fbcdn.net/v/t1.0-1/c0.1.50.50a/p50x50/168121_487598886885_809799_n.jpg?_nc_cat=105&amp;_nc_ht=scontent.xx&amp;oh=0116af5ffb374eb513d71cd4b3b48607&amp;oe=5CF63217</t>
  </si>
  <si>
    <t>https://scontent.xx.fbcdn.net/v/t1.0-1/p50x50/10649822_1084216541648754_126615797746221824_n.png?_nc_cat=111&amp;_nc_ht=scontent.xx&amp;oh=c63ec94d225cf75cbfa0303514d6ebe9&amp;oe=5CB9AFCF</t>
  </si>
  <si>
    <t>https://scontent.xx.fbcdn.net/v/t1.0-1/p50x50/17190976_1559018280793538_2402023361617388976_n.jpg?_nc_cat=108&amp;_nc_ht=scontent.xx&amp;oh=393446777a6267aa6af17852beaa5396&amp;oe=5CC20B0E</t>
  </si>
  <si>
    <t>https://scontent.xx.fbcdn.net/v/t1.0-1/p50x50/20914316_10155824282974739_1033246478776806159_n.png?_nc_cat=107&amp;_nc_ht=scontent.xx&amp;oh=775821052aafc42cf5512ac4213706c5&amp;oe=5CC66FCC</t>
  </si>
  <si>
    <t>https://scontent.xx.fbcdn.net/v/t1.0-1/p50x50/27657564_1643464722363842_8315823568280019428_n.jpg?_nc_cat=100&amp;_nc_ht=scontent.xx&amp;oh=ecefa6029d37078706bd093d565e7a85&amp;oe=5CB800D6</t>
  </si>
  <si>
    <t>https://scontent.xx.fbcdn.net/v/t1.0-1/c18.18.220.220a/s50x50/184815_182387401802854_67228_n.jpg?_nc_cat=108&amp;_nc_ht=scontent.xx&amp;oh=639a41feabd6e7a1343a9a9555fb8eb6&amp;oe=5CBB5B09</t>
  </si>
  <si>
    <t>https://scontent.xx.fbcdn.net/v/t1.0-1/p50x50/20915582_1651911181518110_2201442807883312823_n.png?_nc_cat=103&amp;_nc_ht=scontent.xx&amp;oh=ef11beadb114d884ee578fde90e0fb0f&amp;oe=5CBCACA5</t>
  </si>
  <si>
    <t>https://scontent.xx.fbcdn.net/v/t1.0-1/p50x50/35836755_1648724405224185_2278448440784453632_n.png?_nc_cat=107&amp;_nc_ht=scontent.xx&amp;oh=9275a4ef4c3de2edc4f55a95a6730387&amp;oe=5CCB0F0E</t>
  </si>
  <si>
    <t>https://scontent.xx.fbcdn.net/v/t1.0-1/p50x50/12376315_787201331411231_4341360090925390453_n.jpg?_nc_cat=110&amp;_nc_ht=scontent.xx&amp;oh=887f03d69dd69faf667b4ab7d7d415e9&amp;oe=5CB6C79B</t>
  </si>
  <si>
    <t>https://scontent.xx.fbcdn.net/v/t1.0-1/p50x50/14702401_1392853777410464_5315321968738777233_n.png?_nc_cat=102&amp;_nc_ht=scontent.xx&amp;oh=c71c4b28607f381eda3f745e45d3dae6&amp;oe=5CC525BB</t>
  </si>
  <si>
    <t>https://scontent.xx.fbcdn.net/v/t1.0-1/c0.1.50.50a/p50x50/1916236_220518336562_64514_n.jpg?_nc_cat=102&amp;_nc_ht=scontent.xx&amp;oh=254cbfc4e0b7e7a842a9ad68d593fb5d&amp;oe=5CB5EBD0</t>
  </si>
  <si>
    <t>https://scontent.xx.fbcdn.net/v/t1.0-1/p50x50/19145749_1549026861796957_7161243964569154615_n.png?_nc_cat=102&amp;_nc_ht=scontent.xx&amp;oh=bcca474974a7dcf29b00160d54a52434&amp;oe=5CF50A67</t>
  </si>
  <si>
    <t>https://scontent.xx.fbcdn.net/v/t1.0-1/p50x50/400912_435273076509311_1193301498_n.jpg?_nc_cat=102&amp;_nc_ht=scontent.xx&amp;oh=3f02408f5b33853a6625f32170ffa5a4&amp;oe=5CC47D57</t>
  </si>
  <si>
    <t>https://scontent.xx.fbcdn.net/v/t1.0-1/p50x50/27072420_10155740668825873_6524617116720235022_n.png?_nc_cat=105&amp;_nc_ht=scontent.xx&amp;oh=a955bcd4df48ba84366b33b6bf14033e&amp;oe=5CC06522</t>
  </si>
  <si>
    <t>https://scontent.xx.fbcdn.net/v/t1.0-1/c31.31.388.388a/s50x50/404891_551704461507015_44197922_n.jpg?_nc_cat=100&amp;_nc_ht=scontent.xx&amp;oh=d42b7103c636221da503c45c2a56dd6e&amp;oe=5CB60139</t>
  </si>
  <si>
    <t>https://scontent.xx.fbcdn.net/v/t1.0-1/p50x50/12508774_1000641156644758_2150259486376285086_n.png?_nc_cat=110&amp;_nc_ht=scontent.xx&amp;oh=e5b55a3dabbc5c20a3802db3e4d2088f&amp;oe=5CFCE973</t>
  </si>
  <si>
    <t>https://scontent.xx.fbcdn.net/v/t1.0-1/p50x50/13902675_1033808910067830_2701857529982735304_n.png?_nc_cat=107&amp;_nc_ht=scontent.xx&amp;oh=725ceb0d567b03e48f965c2bbdbbcaf4&amp;oe=5CF739B7</t>
  </si>
  <si>
    <t>https://scontent.xx.fbcdn.net/v/t1.0-1/p50x50/27540047_1589238067832205_4071278697958838789_n.jpg?_nc_cat=100&amp;_nc_ht=scontent.xx&amp;oh=678741ed351a341009f4353c9839a586&amp;oe=5CC08A80</t>
  </si>
  <si>
    <t>https://scontent.xx.fbcdn.net/v/t1.0-1/p50x50/29791595_1756820564340926_6830303507034206858_n.png?_nc_cat=105&amp;_nc_ht=scontent.xx&amp;oh=11458e2c192af2b2bcbe607d569cd472&amp;oe=5CBE5122</t>
  </si>
  <si>
    <t>https://scontent.xx.fbcdn.net/v/t1.0-1/p50x50/377440_257081681025218_1392575214_n.jpg?_nc_cat=111&amp;_nc_ht=scontent.xx&amp;oh=d1be20debb548a90e93777b099f9445f&amp;oe=5CC6E116</t>
  </si>
  <si>
    <t>https://scontent.xx.fbcdn.net/v/t1.0-1/p50x50/308731_278917628800591_1181392086_n.jpg?_nc_cat=111&amp;_nc_ht=scontent.xx&amp;oh=c1fd5a526026350dbe482d0c19e419f7&amp;oe=5CFA12FE</t>
  </si>
  <si>
    <t>https://scontent.xx.fbcdn.net/v/t1.0-1/c192.101.768.768a/s50x50/40164240_2004734722882052_8362780574942756864_n.png?_nc_cat=104&amp;_nc_ht=scontent.xx&amp;oh=9f2f51acfae8a561d86ecc50fc28a413&amp;oe=5CB4DEF4</t>
  </si>
  <si>
    <t>https://scontent.xx.fbcdn.net/v/t1.0-1/c173.49.614.614a/s50x50/557437_10150320246944970_225054999_n.jpg?_nc_cat=111&amp;_nc_ht=scontent.xx&amp;oh=0af348be4daba0bf710ef09ceacfaff3&amp;oe=5CB56855</t>
  </si>
  <si>
    <t>https://scontent.xx.fbcdn.net/v/t1.0-1/p50x50/10525926_10152190076601857_3373879292029985409_n.png?_nc_cat=107&amp;_nc_ht=scontent.xx&amp;oh=adc7c5fd19aeac80ff0151e07ffc0d0b&amp;oe=5CBB9B76</t>
  </si>
  <si>
    <t>https://scontent.xx.fbcdn.net/v/t1.0-1/p50x50/548065_195381423898850_1831745533_n.jpg?_nc_cat=101&amp;_nc_ht=scontent.xx&amp;oh=8c7b2762a41c6df1cc801a79ed59b10a&amp;oe=5CBDD1A0</t>
  </si>
  <si>
    <t>https://scontent.xx.fbcdn.net/v/t1.0-1/p50x50/46059096_2110864808935260_4308267448211079168_n.png?_nc_cat=100&amp;_nc_ht=scontent.xx&amp;oh=d09a1d17fe6bc6d40c5d6a4b32822ff7&amp;oe=5CC25CFE</t>
  </si>
  <si>
    <t>https://scontent.xx.fbcdn.net/v/t1.0-1/p50x50/524853_241815949249480_584521744_n.jpg?_nc_cat=103&amp;_nc_ht=scontent.xx&amp;oh=825cea4860fce464d5b2dfad34f15bf6&amp;oe=5CC60D8B</t>
  </si>
  <si>
    <t>https://scontent.xx.fbcdn.net/v/t1.0-1/p50x50/12688006_1196558747039326_2307529749378711691_n.png?_nc_cat=104&amp;_nc_ht=scontent.xx&amp;oh=e3463ef80dc0578a26a2ff6f3eb12ddc&amp;oe=5CB2F386</t>
  </si>
  <si>
    <t>https://scontent.xx.fbcdn.net/v/t1.0-1/c15.0.50.50a/p50x50/1797586_628244660581951_2022115541_n.jpg?_nc_cat=105&amp;_nc_ht=scontent.xx&amp;oh=9d614760baa39510266beff30f6ac109&amp;oe=5CC22DFE</t>
  </si>
  <si>
    <t>https://scontent.xx.fbcdn.net/v/t1.0-1/c0.5.50.50a/p50x50/12002148_1008619935836077_5596175779965635287_n.jpg?_nc_cat=107&amp;_nc_ht=scontent.xx&amp;oh=1f9c835234d84a1b926f1e15b8411bd4&amp;oe=5CC53590</t>
  </si>
  <si>
    <t>https://scontent.xx.fbcdn.net/v/t1.0-1/p50x50/15073303_10154283854268732_8687379886860162191_n.jpg?_nc_cat=111&amp;_nc_ht=scontent.xx&amp;oh=4b9d16e41d301ee0b8fa54f01778da3e&amp;oe=5CFD811B</t>
  </si>
  <si>
    <t>https://scontent.xx.fbcdn.net/v/t1.0-1/p50x50/10455045_904635216229071_921023100138923363_n.png?_nc_cat=104&amp;_nc_ht=scontent.xx&amp;oh=c600a55049fa4e40241e5ce12328dee4&amp;oe=5CC543CB</t>
  </si>
  <si>
    <t>https://scontent.xx.fbcdn.net/v/t1.0-1/p50x50/13006711_1039023912824931_6503409276328909070_n.jpg?_nc_cat=109&amp;_nc_ht=scontent.xx&amp;oh=f4f418d9527a6d8d80b014bef7b22910&amp;oe=5CFE6A5B</t>
  </si>
  <si>
    <t>https://scontent.xx.fbcdn.net/v/t1.0-1/p50x50/563104_10150704107067192_89470547_n.jpg?_nc_cat=109&amp;_nc_ht=scontent.xx&amp;oh=b7de0a516767f540caa289f7be8f4971&amp;oe=5CB9F5C6</t>
  </si>
  <si>
    <t>https://scontent.xx.fbcdn.net/v/t1.0-1/p50x50/13103388_1191653547519924_5306523156398041326_n.jpg?_nc_cat=105&amp;_nc_ht=scontent.xx&amp;oh=d23f0889033b2dc76ed02d54fcc44ca3&amp;oe=5CCC3256</t>
  </si>
  <si>
    <t>https://scontent.xx.fbcdn.net/v/t1.0-1/p50x50/49271307_10155786841186363_68825038442201088_n.jpg?_nc_cat=102&amp;_nc_ht=scontent.xx&amp;oh=a88e4655df4cc588269a6961885e259f&amp;oe=5CFCE174</t>
  </si>
  <si>
    <t>https://scontent.xx.fbcdn.net/v/t1.0-1/c7.0.50.50a/p50x50/10612670_10152670214585867_7511135003137892386_n.png?_nc_cat=105&amp;_nc_ht=scontent.xx&amp;oh=f86e9ef6450e2c2faadab742c84361c8&amp;oe=5CFB03E5</t>
  </si>
  <si>
    <t>https://scontent.xx.fbcdn.net/v/t1.0-1/p50x50/29594558_10156467870182450_3181156457284371085_n.jpg?_nc_cat=1&amp;_nc_ht=scontent.xx&amp;oh=bc192a5e54807af93d1ba7f92fcda608&amp;oe=5CFB89FA</t>
  </si>
  <si>
    <t>https://scontent.xx.fbcdn.net/v/t1.0-1/p50x50/14670671_10154657719974233_2037152544451894681_n.png?_nc_cat=101&amp;_nc_ht=scontent.xx&amp;oh=0feb26cdbc4fa39255d7ba0f3ac2fe5c&amp;oe=5CC8B695</t>
  </si>
  <si>
    <t>https://scontent.xx.fbcdn.net/v/t1.0-1/p50x50/12289665_1240829032612799_1024547592614989630_n.jpg?_nc_cat=110&amp;_nc_ht=scontent.xx&amp;oh=d3f909d2600a10fd0e85865ca726b8bb&amp;oe=5CBBB54D</t>
  </si>
  <si>
    <t>https://scontent.xx.fbcdn.net/v/t1.0-1/p50x50/11855852_10153441472457347_8470345761668988259_n.jpg?_nc_cat=107&amp;_nc_ht=scontent.xx&amp;oh=49da19dd8fe47cc1dbf0eea952a331bc&amp;oe=5CFAD4EE</t>
  </si>
  <si>
    <t>https://scontent.xx.fbcdn.net/v/t1.0-1/p50x50/38085939_1925306190861447_696864967831322624_n.png?_nc_cat=108&amp;_nc_ht=scontent.xx&amp;oh=c3b71fd52d791c12ac9c4f1ee4959cd5&amp;oe=5CCCFFA1</t>
  </si>
  <si>
    <t>https://scontent.xx.fbcdn.net/v/t1.0-1/p50x50/20952996_1623577677712462_2557091594333498100_n.jpg?_nc_cat=105&amp;_nc_ht=scontent.xx&amp;oh=8724685e6ae3e0027a697b9f931fe7ff&amp;oe=5CF9F343</t>
  </si>
  <si>
    <t>https://scontent.xx.fbcdn.net/v/t1.0-1/p50x50/15873131_10154853223258245_6692550083033661695_n.png?_nc_cat=106&amp;_nc_ht=scontent.xx&amp;oh=6c81f4ac4572cc06269c423dd0e88df4&amp;oe=5CC16121</t>
  </si>
  <si>
    <t>https://scontent.xx.fbcdn.net/v/t1.0-1/p50x50/38697882_10160794665440083_8239477797655937024_n.jpg?_nc_cat=105&amp;_nc_ht=scontent.xx&amp;oh=b9c3657b011946baa82e6766e790f325&amp;oe=5CCB5275</t>
  </si>
  <si>
    <t>https://scontent.xx.fbcdn.net/v/t1.0-1/c0.0.50.50a/p50x50/4762_116258561250_4276404_n.jpg?_nc_cat=111&amp;_nc_ht=scontent.xx&amp;oh=b314b79e2a579881db68c0dc06f6e51d&amp;oe=5CC05789</t>
  </si>
  <si>
    <t>https://scontent.xx.fbcdn.net/v/t1.0-1/p50x50/12990995_1139644009400490_3138549536886438035_n.png?_nc_cat=107&amp;_nc_ht=scontent.xx&amp;oh=cf8ae163c8d0bbad89c215215bd8ea6f&amp;oe=5CC10A89</t>
  </si>
  <si>
    <t>https://scontent.xx.fbcdn.net/v/t1.0-1/p50x50/47574163_1879752835407722_293087352803295232_n.png?_nc_cat=100&amp;_nc_ht=scontent.xx&amp;oh=0add04ca0b6314126cfad126bcd73710&amp;oe=5CC2EC73</t>
  </si>
  <si>
    <t>https://scontent.xx.fbcdn.net/v/t1.0-1/p50x50/22309107_10155503493090090_1974019718752664364_n.jpg?_nc_cat=102&amp;_nc_ht=scontent.xx&amp;oh=ff363c44c6c6bc588414b225e482b924&amp;oe=5CC3FB8D</t>
  </si>
  <si>
    <t>https://scontent.xx.fbcdn.net/v/l/t1.0-1/c6.1.50.50a/p60x60/1185976_10151607448812399_645175252_n.jpg?_nc_cat=109&amp;_nc_ht=scontent.xx&amp;oh=60026bc0a681c3ecac13d6286338f627&amp;oe=5CB27CAD</t>
  </si>
  <si>
    <t>https://scontent.xx.fbcdn.net/v/t1.0-1/c0.0.50.50a/p50x50/10419583_954714547881956_3220677565414768713_n.jpg?_nc_cat=107&amp;_nc_ht=scontent.xx&amp;oh=2c458d56c976faad634bed9dd486bb2d&amp;oe=5CF5256B</t>
  </si>
  <si>
    <t>https://scontent.xx.fbcdn.net/v/t1.0-1/p50x50/26907820_10155523587654139_350111477777155321_n.png?_nc_cat=104&amp;_nc_ht=scontent.xx&amp;oh=08a5430b60df30965aaf705a822c6e82&amp;oe=5CCD1208</t>
  </si>
  <si>
    <t>https://scontent.xx.fbcdn.net/v/t1.0-1/p50x50/1601038_681575731864579_1126950827_n.jpg?_nc_cat=109&amp;_nc_ht=scontent.xx&amp;oh=a1e05fe63bf2cd2a27a07e5320a374b7&amp;oe=5CB9483B</t>
  </si>
  <si>
    <t>https://scontent.xx.fbcdn.net/v/t1.0-1/p50x50/13507072_1035072429906030_1506005691284267483_n.png?_nc_cat=102&amp;_nc_ht=scontent.xx&amp;oh=c7ee959082387922696a6ce2f6f22c6d&amp;oe=5CC93A88</t>
  </si>
  <si>
    <t>https://scontent.xx.fbcdn.net/v/t1.0-1/c1.0.50.50a/p50x50/28168720_10155597575571225_6116498131380386234_n.jpg?_nc_cat=108&amp;_nc_ht=scontent.xx&amp;oh=e369e1b3f42c9cbe44593526e6ac9384&amp;oe=5CBC096F</t>
  </si>
  <si>
    <t>https://scontent.xx.fbcdn.net/v/t1.0-1/p50x50/1450970_10152407713139202_601465931_n.png?_nc_cat=105&amp;_nc_ht=scontent.xx&amp;oh=17196a6b29a4a87780de8f810333b9fd&amp;oe=5CC91146</t>
  </si>
  <si>
    <t>https://scontent.xx.fbcdn.net/v/t1.0-1/p50x50/1916502_171640687709_2633755_n.jpg?_nc_cat=111&amp;_nc_ht=scontent.xx&amp;oh=93071727ca3774ed1f7bd55d3bbcac36&amp;oe=5CCAAD23</t>
  </si>
  <si>
    <t>https://scontent.xx.fbcdn.net/v/t1.0-1/p50x50/13445314_1254585631248920_1363899581544847973_n.png?_nc_cat=100&amp;_nc_ht=scontent.xx&amp;oh=dd7557b876e44546d4ade014f8e40c23&amp;oe=5CBFED50</t>
  </si>
  <si>
    <t>https://scontent.xx.fbcdn.net/v/t1.0-1/p50x50/270108_177072429021043_6212211_n.jpg?_nc_cat=102&amp;_nc_ht=scontent.xx&amp;oh=2a56462cc76e955e16f279adc3211d43&amp;oe=5CC8A3D3</t>
  </si>
  <si>
    <t>https://scontent.xx.fbcdn.net/v/t1.0-1/p50x50/46520639_10157981591347166_2479473758008508416_n.jpg?_nc_cat=109&amp;_nc_ht=scontent.xx&amp;oh=1089e020355e87fdaf6e521505690f04&amp;oe=5CCB5AB3</t>
  </si>
  <si>
    <t>https://scontent.xx.fbcdn.net/v/t1.0-1/p50x50/482425_514398351934749_1210428152_n.jpg?_nc_cat=109&amp;_nc_ht=scontent.xx&amp;oh=4013fdd3aa93d7b4e01ba2ee0df9a7ab&amp;oe=5CFFB212</t>
  </si>
  <si>
    <t>https://scontent.xx.fbcdn.net/v/t1.0-1/p50x50/560790_10151069525491453_1681982119_n.png?_nc_cat=110&amp;_nc_ht=scontent.xx&amp;oh=f26b2a551cc2205051070883f9e0021a&amp;oe=5CC491CF</t>
  </si>
  <si>
    <t>https://scontent.xx.fbcdn.net/v/t1.0-1/p50x50/10644464_10152572940982891_7141674722188416713_n.png?_nc_cat=108&amp;_nc_ht=scontent.xx&amp;oh=0ebbf0bdd101db31a04fdf816f42659c&amp;oe=5CFB7547</t>
  </si>
  <si>
    <t>https://scontent.xx.fbcdn.net/v/t1.0-1/p50x50/41013231_2401028479924425_8038558458749911040_n.jpg?_nc_cat=103&amp;_nc_ht=scontent.xx&amp;oh=85348c7ddb1b771929205d1cde860091&amp;oe=5CF86B39</t>
  </si>
  <si>
    <t>https://scontent.xx.fbcdn.net/v/t1.0-1/p50x50/10341613_10152124718523499_6284077634843023569_n.png?_nc_cat=101&amp;_nc_ht=scontent.xx&amp;oh=2b03b8459bdd85c57116b427316002c8&amp;oe=5CFB5F8A</t>
  </si>
  <si>
    <t>https://scontent.xx.fbcdn.net/v/t1.0-1/c0.0.50.50a/p50x50/1935045_137091437290_4235506_n.jpg?_nc_cat=109&amp;_nc_ht=scontent.xx&amp;oh=a77f9b07b695a8f0892b4fb8750a7af2&amp;oe=5CCA1339</t>
  </si>
  <si>
    <t>https://scontent.xx.fbcdn.net/v/t1.0-1/p50x50/156845_632434483450333_2014488617_n.png?_nc_cat=106&amp;_nc_ht=scontent.xx&amp;oh=e4bb2f1ae97cc30b402a2f66a74e6868&amp;oe=5CB739A9</t>
  </si>
  <si>
    <t>https://scontent.xx.fbcdn.net/v/t1.0-1/c1.0.50.50a/p50x50/934113_785634924876176_8172396224346137468_n.jpg?_nc_cat=106&amp;_nc_ht=scontent.xx&amp;oh=58ad3513234458b64c5dd6c74f62a39b&amp;oe=5CC253FA</t>
  </si>
  <si>
    <t>https://scontent.xx.fbcdn.net/v/t1.0-1/c8.0.50.50a/p50x50/1926662_1424034774505421_1964742153_n.jpg?_nc_cat=105&amp;_nc_ht=scontent.xx&amp;oh=c49b19669b41361c2bf5f96ecadab470&amp;oe=5CF66E2C</t>
  </si>
  <si>
    <t>https://scontent.xx.fbcdn.net/v/t1.0-1/p50x50/19511569_10154422426367131_4592925986654406123_n.jpg?_nc_cat=102&amp;_nc_ht=scontent.xx&amp;oh=d0006bb91d589b017c56da4389fba03e&amp;oe=5CB97A38</t>
  </si>
  <si>
    <t>https://scontent.xx.fbcdn.net/v/t1.0-1/p50x50/21314412_2010174252539593_9202108399125541045_n.png?_nc_cat=107&amp;_nc_ht=scontent.xx&amp;oh=e5ce2ff63063c6dfbb784576ea46a4c7&amp;oe=5CC86FBE</t>
  </si>
  <si>
    <t>https://scontent.xx.fbcdn.net/v/t1.0-1/p50x50/20953851_1987652464788424_4188197987771968233_n.jpg?_nc_cat=110&amp;_nc_ht=scontent.xx&amp;oh=5c28aa55511a7a5a21e033628f66110c&amp;oe=5CFB73EF</t>
  </si>
  <si>
    <t>https://scontent.xx.fbcdn.net/v/t1.0-1/p50x50/1907948_466108226865365_6917832156012719083_n.png?_nc_cat=106&amp;_nc_ht=scontent.xx&amp;oh=c9bf3b3173d7548df64e8986303e921c&amp;oe=5CF8CFD7</t>
  </si>
  <si>
    <t>https://scontent.xx.fbcdn.net/v/t1.0-1/p50x50/37598953_2166380716766985_3623021161484386304_n.jpg?_nc_cat=111&amp;_nc_ht=scontent.xx&amp;oh=8296bd0c61d9db8898a5fbbb6c378217&amp;oe=5CFE8E45</t>
  </si>
  <si>
    <t>https://scontent.xx.fbcdn.net/v/t1.0-1/p50x50/20914756_1763740713923308_2244025417120215640_n.png?_nc_cat=109&amp;_nc_ht=scontent.xx&amp;oh=c27dc8a76a398a2deec1294e590658db&amp;oe=5CF51562</t>
  </si>
  <si>
    <t>https://scontent.xx.fbcdn.net/v/t1.0-1/p50x50/18814262_688903584627282_2841369145493628842_n.jpg?_nc_cat=108&amp;_nc_ht=scontent.xx&amp;oh=5b748946009f3b994ef4160f08f9a04f&amp;oe=5CFE9C65</t>
  </si>
  <si>
    <t>https://scontent.xx.fbcdn.net/v/t1.0-1/p50x50/19149362_1287238131373870_521061354829921952_n.png?_nc_cat=111&amp;_nc_ht=scontent.xx&amp;oh=baaa97e0e9e47ec988486b3cc74183d9&amp;oe=5CB88D01</t>
  </si>
  <si>
    <t>https://scontent.xx.fbcdn.net/v/t1.0-1/p50x50/21105547_1761673534130231_8593027326910887917_n.jpg?_nc_cat=103&amp;_nc_ht=scontent.xx&amp;oh=4ce35008e99bad9ed6b363365b3e0169&amp;oe=5CC60AD8</t>
  </si>
  <si>
    <t>https://scontent.xx.fbcdn.net/v/t1.0-1/p50x50/26733511_1755208754499111_3208160055815140879_n.png?_nc_cat=105&amp;_nc_ht=scontent.xx&amp;oh=3793b787d62fd048fdbfe74b4fc487f5&amp;oe=5CFEF516</t>
  </si>
  <si>
    <t>https://scontent.xx.fbcdn.net/v/t1.0-1/c5.0.50.50a/p50x50/12246670_926155774125731_9093458996149509326_n.png?_nc_cat=102&amp;_nc_ht=scontent.xx&amp;oh=afb68b2573f3d9c0f32532af3f75ea31&amp;oe=5CB48A45</t>
  </si>
  <si>
    <t>https://scontent.xx.fbcdn.net/v/t1.0-1/p50x50/44165086_1994226070657318_5239157882557038592_n.jpg?_nc_cat=109&amp;_nc_ht=scontent.xx&amp;oh=992011702e7012102ad23a5cfdf6b26e&amp;oe=5D011152</t>
  </si>
  <si>
    <t xml:space="preserve">MIT is a world-class educational institution where teaching and research — with relevance to the practical world as a guiding principle — continue to be its primary purpose. </t>
  </si>
  <si>
    <t>The MIT Alumni Association strengthens alumni's ties to MIT and each other. The connections are infinite.</t>
  </si>
  <si>
    <t>The official Page for alumni and friends of the MIT Sloan School of Management. Connect with us to keep you engaged in the life of the school. Follow us on Twitter @MITSloanAlumni. Visit us at mitsloan.mit.edu/alumni/</t>
  </si>
  <si>
    <t xml:space="preserve">Join us in leading the conversation about technologies that matter. Get stories from www.technologyreview.com and more from our editors, staff &amp; readers. </t>
  </si>
  <si>
    <t>Great Ideas Change the World</t>
  </si>
  <si>
    <t>The Engineering Systems Division at the Massachusetts Institute of Technology tackles complex sociotechnical problems. Visit esd.mit.edu.</t>
  </si>
  <si>
    <t>DMSE researches all classes of materials, from a unified viewpoint with an emphasis on the connections between structure, processing, properties, and performance. Materials science innovations are in energy, transportation, computing, and medicine.</t>
  </si>
  <si>
    <t>MIT Course X  explores chemistry, biology, and physics through groundbreaking investigation into nanotechnology, biomedical processes, molecular computation, and catalysis.</t>
  </si>
  <si>
    <t>We are also known as Course 22 in MIT talk for those who don't know!</t>
  </si>
  <si>
    <t>Course 17 : Political Science was formally established in 1955, within what was then the Department of Economics and Social Science, as part of a broad effort to develop research and training at MIT in the social sciences.</t>
  </si>
  <si>
    <t>https://twitter.com/ScienceMIT
What's new in our Departments of Brain &amp; Cognitive Sciences, Biology, Chemistry, EAPS, Math, and Physics</t>
  </si>
  <si>
    <t>MIT's primary international program, MISTI sends hundreds of MIT students on international internships every year!</t>
  </si>
  <si>
    <t>This is the official page for the MIT Media Lab, administered by the Media Lab.</t>
  </si>
  <si>
    <t>Working together for a better world</t>
  </si>
  <si>
    <t>The goal is to inspire more young women to become the mathematical leaders of tomorrow.</t>
  </si>
  <si>
    <t>The official Facebook page for the MIT Department of Physics.</t>
  </si>
  <si>
    <t>Where mind and hand come together in the spirit of hands-on learning</t>
  </si>
  <si>
    <t>EdX is the leading nonprofit, open-source online learning destination, offering high-quality courses from the world’s best universities and institutions.</t>
  </si>
  <si>
    <t>Two-year Engineering/MBA program. We work with elite partner companies to provide research fellowships and career placements in top fields.</t>
  </si>
  <si>
    <t>Welcome to the official Facebook page of MIT varsity athletics.</t>
  </si>
  <si>
    <t xml:space="preserve">Official Facebook Page of the MIT School of Engineering </t>
  </si>
  <si>
    <t>The Joint Program combines scientific research w/ policy analysis to assess the impacts of global change and how best to respond.</t>
  </si>
  <si>
    <t>Smart enough to know we’re smarter together.</t>
  </si>
  <si>
    <t>An awesome education, incredible research, mad hacks, and delicious burritos. Learn more and apply at http://mitadmissions.org</t>
  </si>
  <si>
    <t>UPOP is a year-long “career kick-starter” for sophomores of all majors at MIT: we give students the foundational skills they need for leadership careers.</t>
  </si>
  <si>
    <t>xTalks: Digital Discourses. Residential Education of Office of Digital Learning</t>
  </si>
  <si>
    <t>Official Facebook account for the Massachusetts Institute of Technology Department of Biology</t>
  </si>
  <si>
    <t xml:space="preserve">The MIT Senseable City Laboratory aims to investigate and anticipate how digital technologies are changing the way people live and their implications at the urban scale. </t>
  </si>
  <si>
    <t xml:space="preserve">Celebrating 7 years of connecting MIT students &amp; faculty with companies and research opportunities in Israel </t>
  </si>
  <si>
    <t>The MIT France Program builds collaborations between the Massachusetts Institute of Technology (MIT) and France</t>
  </si>
  <si>
    <t>Bringing together the energy technology, policy, and business communities at MIT for fact-based analysis and education</t>
  </si>
  <si>
    <t>ESG is an alternative academic program at MIT that offers experimental, small group learning in the core freshman subjects within a community-based setting of 50 freshmen, 15 staff and faculty, and 25 upper class student instructors.</t>
  </si>
  <si>
    <t>MIT OpenCourseWare makes the materials used in the teaching of almost all of MIT’s undergraduate and graduate subjects available on the Web, free of charge, to any user in the world. There's no registration, credits, certificates, or degrees.</t>
  </si>
  <si>
    <t>Connecting MIT students &amp; faculty with research &amp; industry in Mexico</t>
  </si>
  <si>
    <t>MIT GSW is more than just a conference; it has become a premiere global training and networking event for entrepreneurs.</t>
  </si>
  <si>
    <t>MIT Club de France is the association of MIT alumni and affiliates in France.</t>
  </si>
  <si>
    <t>The MIT Energy Initiative links science, innovation, and policy to transform the world's energy systems.</t>
  </si>
  <si>
    <t>For over a century, the Department of Economics at MIT has played a leading role in economics education, research, and public service.</t>
  </si>
  <si>
    <t xml:space="preserve">Grounded in science and engineering, we seek to understand the world, invent, and lead with creative design. http://cee.mit.edu </t>
  </si>
  <si>
    <t>MIT research institute committed to understanding the brain in health and disease. Learn more at http://mcgovern.mit.edu</t>
  </si>
  <si>
    <t>The Gordon-MIT Engineering Leadership Program creates new approaches to develop young engineers into tomorrow's effective engineering leaders.</t>
  </si>
  <si>
    <t>CoLab supports communities working on equitable, democratic, and sustainable development in the US and globally.</t>
  </si>
  <si>
    <t>The Tech is MIT's oldest and largest newspaper. We are an independent student organization serving a community of 20,000 students, faculty and staff.
Read the latest news from campus at www.thetech.com.</t>
  </si>
  <si>
    <t xml:space="preserve">Connect to MIT’s vision, impact, and exceptional community at spectrum.mit.edu.
See how MIT is working to make a better world at betterworld.mit.edu </t>
  </si>
  <si>
    <t>11th Annual MIT Sloan Sports Analytics Conference (SSAC): March 3-4, 2017. Hynes Convention Center in Boston, MA.</t>
  </si>
  <si>
    <t>Master's in Engineering and Management at MIT - systems thinking for complex problems in a complex world</t>
  </si>
  <si>
    <t>MIT Sloan Executive Education’s programs provide business professionals from around the world with targeted flexible means to advance their career goals.</t>
  </si>
  <si>
    <t>Missives from the Department of Urban Studies and Planning at the Massachusetts Institute of Technology</t>
  </si>
  <si>
    <t>Architecture was one of the four original departments at MIT, and it was the first signal that MIT would not be narrowly defined in science and technology.</t>
  </si>
  <si>
    <t>The Center for International Studies (CIS) aims to support and promote international research and education at MIT.</t>
  </si>
  <si>
    <t>We help MIT students build careers that are intellectually challenging, personally enriching, and of service to the world.  
gecd.mit.edu / gecd@mit.edu</t>
  </si>
  <si>
    <t xml:space="preserve">MIT Aeronautics and Astronautics Department - the oldest and most distinguished aerospace program in the United States. </t>
  </si>
  <si>
    <t>Like us to receive updates about getfit, a 12-week team-oriented fitness challenge available to the entire MIT community.  http://getfit.mit.edu</t>
  </si>
  <si>
    <t>The MIT Sloan Fellows MBA Program is an immersive, 12-month MBA / SM program for mid-career professionals. http://mitsloan.mit.edu/fellows/</t>
  </si>
  <si>
    <t>This is a one-year program that leads to a Master of Science degree in Science Writing.Find us on the web at: http://sciwrite.mit.edu. Follow us on Twitter at: http://twitter.com/MIT_Sciwrite</t>
  </si>
  <si>
    <t>Welcome to the portal to all science &amp; technology education @ MIT. MIT Professional Education is here to serve your educational needs and provide solutions that address your organizational challenges.</t>
  </si>
  <si>
    <t>Welcome to the MIT PE Facebook. We provide information about PE Registration, including our Health &amp; Wellness courses.</t>
  </si>
  <si>
    <t>Visitors from around the world have discovered the MIT Museum in Cambridge, MA- a public place where you can get inside MIT and find innovation, invention and ideas that have changed the world.</t>
  </si>
  <si>
    <t>The MIT List Visual Arts Center is highly respected as one of the most significant university art galleries in the country for its innovative, provocative, and scholarly exhibitions and publications.</t>
  </si>
  <si>
    <t>MIT Linguistics, one of two programs housed in MIT's Department of Linguistics and Philosophy</t>
  </si>
  <si>
    <t>For lots more info, visit us at http://libraries.mit.edu.</t>
  </si>
  <si>
    <t>The K-12 STEM Education Alumni Network includes alumni volunteers from around the world who want to engage with local schools, educators, after-school programs, students and their parents to enhance student understanding and appreciation of STEM.</t>
  </si>
  <si>
    <t>Homecooked STEM videos for K-12 students made by MIT students. Served up fresh from MIT's Office of Digital Learning, with a side of MIT resources.</t>
  </si>
  <si>
    <t>MIT IDEAS connects and awards teams of public service innovators that are working with communities around the world to tackle barriers to human well-being.</t>
  </si>
  <si>
    <t>MITFCU is a member-owned financial institution exclusive to the MIT community that offers superior financial products and services.</t>
  </si>
  <si>
    <t xml:space="preserve">The Computer Science and Artificial Intelligence Laboratory – known as CSAIL - is the largest interdepartmental laboratory at MIT and one of the world’s most important centers of computer science and information technology research.  </t>
  </si>
  <si>
    <t>An innovative academic program that applies critical analysis, collaborative research, and design across a variety of media arts, forms, and practices.</t>
  </si>
  <si>
    <t>The MIT Center for Civic Media creates and deploys technical and social tools that fill the information needs of communities.</t>
  </si>
  <si>
    <t>www.mit100k.org | The MIT $100K is the world's premier student-run entrepreneurship competition. Our mission is to provide entrepreneurial students with the resources, network and learning opportunities needed to start successful ventures.</t>
  </si>
  <si>
    <t>Celebrating invention and inspiring youth.</t>
  </si>
  <si>
    <t>Exploring the potential of play</t>
  </si>
  <si>
    <t>MIT Department of Electrical Engineering and Computer Science — electrons and bits dancing to a joyful tune</t>
  </si>
  <si>
    <t>Designing for a more equitable world.</t>
  </si>
  <si>
    <t>Connecting creative minds across disciplines for a lifetime of exploration and self discovery</t>
  </si>
  <si>
    <t xml:space="preserve">The School of Architecture + Planning is one of five schools at the Massachusetts Institute of Technology. </t>
  </si>
  <si>
    <t>EAPS at MIT is a community of scientists from multiple disciplines who collaborate to understand the Earth, Planets, Climate, and Origins of Life.</t>
  </si>
  <si>
    <t>The Martin Trust Center for MIT Entrepreneurship builds students' capacity for innovation-based entrepreneurship through its program areas: Educate, Nurture, Network, Research and Celebrate.</t>
  </si>
  <si>
    <t>Humans of MIT. A portrait blog of life in the MIT community. Inspired by Brandon Stanton's Humans of New York.</t>
  </si>
  <si>
    <t>MIT Motorsports</t>
  </si>
  <si>
    <t>The MIT Tata Center supports high-impact research and entrepreneurship to improve quality of life and promote a sustainable future in the developing world.</t>
  </si>
  <si>
    <t>Official Facebook page of the MIT Police Department</t>
  </si>
  <si>
    <t xml:space="preserve">Alerts about life threatening emergencies affecting MIT, and instructions on how to respond. For non-urgent emergency info: @MITPrepared </t>
  </si>
  <si>
    <t>Preparedness information for the MIT community. Account not always monitored. For emergencies, call @MITpolice 617-253-1212. For alerts follow @MITalert</t>
  </si>
  <si>
    <t>A weeklong exploration of innovation and creativity in Greater Boston, October 8-14, 2018.</t>
  </si>
  <si>
    <t xml:space="preserve">LIDS is an interdepartmental research lab at MIT. It is home to faculty, graduate students and researchers affiliated with EECS, Aero-Astro, Mechanical Engineering, Civil Engineering, and the Operations Research Center. </t>
  </si>
  <si>
    <t xml:space="preserve">Serving all students, faculty, alumni, and staff of the Massachusetts Institute of Technology.
Open Monday through Friday, 9 AM to 5 PM.
Rooms 5-115, 5-117 (main office), 5-122, 5-133
</t>
  </si>
  <si>
    <t>We’re here for the long shots, the unimaginable, and the unbelievable.
We ensure this potential doesn’t slip through the cracks by bridging the gaps. We work hard to move hard tech from the lab into the light.</t>
  </si>
  <si>
    <t>Official page for the Department of Mechanical Engineering @ MIT
http://meche.mit.edu</t>
  </si>
  <si>
    <t>MIT’s home for geophysical research driven by technological questions.</t>
  </si>
  <si>
    <t xml:space="preserve">educational activities that promote healthy lifestyles, enhance a sense of community and foster growth in leadership and teamwork skills </t>
  </si>
  <si>
    <t>MIT's DAPER (Department of Athletics, Physical Education and Recreation)</t>
  </si>
  <si>
    <t xml:space="preserve">Faculty of MIT have won numerous awards, including the Nobel Prize, Medal of Science, John Bates Clark Medal, Fields Medal, PECASE awards, MacArthur 'genius' grants, and many more. Many faculty are members of the AAAS, IEEE, American Academy of Arts and Sciences, and other prestigious societies. Students from MIT are regularly named Fulbright Fellows, Marshall Scholars, Rhodes Scholars, Truman Scholars and Gates Scholars.
</t>
  </si>
  <si>
    <t xml:space="preserve">National Magazine Award
• 2014 Finalist, General Excellence
• 2013 Finalist, General Excellence
• 2010 Finalist, Public Policy
• 2009 Finalist, Single Topic Issue
• 2005 Finalist, General Excellence (Circulation of 250,000 to 500,000)
• 2002 Finalist, Single Topic Issue
Eddie/Ozzie Awards
• 2012 Nominations for Best Full Issue, Best Article/Feature, Best Feature Design 
• 2011, Gold for Best Single Article, Consumer, Technology/Computing
• 2010 Gold Winner for Best Single Article, Consumer, Technology/Computing: “Natural Gas Changes the Energy Map” (November 2009)
• 2010 Silver Winner for Best Single Article, Consumer, Technology/Computing: “Prescription: Networking” (November 2009)
• 2010 Bronze Winner for Best Single Article, Consumer, Technology/Computing: “Chasing the Sun” (July 2009)
• 2010 Gold Winner for Best Full Issue, Consumer, Technology/Computing (November 2009)
• 2010 Silver Winner for Best Full Issue, Consumer, Technology/Computing (June 2009)
• 2009 Gold, Silver &amp; Bronze Winners for Best Single Article, Consumer, Technology/Computing
• 2008 Gold, Silver &amp; Bronze Winners for Best Single Article, Consumer, Technology/Computing
• 2008 Gold Winner for Best Full Issue, Consumer, Technology/Computing
• 2007 Issue of the Year (January/February 2007)
• 2007 Article of the Year: “Anything You Can Do, I Can Do Meta” (January/February 2007)
UTNE Independent Press Award
• 2011 Winner for Best Science/Technology Coverage
• 2005 Nominee for General Excellence and Science/Tech Coverage
Web Awards
Eddie Awards
• 2010 Bronze Winner for Best Site Design, Consumer
• 2009 Best Online News Coverage
• 2008 Best Online Community
• 2008 2nd Runner-up for the Best Online Tool  (TR’s electric-car primer)
MPA Digital Awards
• 2007 2nd Runner-up in Best Online Video Series
• 2006 1st Runner-up in Best Online Video
• 2006 Honorable Mention for Website of the Year – Business/News
PC Magazine Top Web Sites
• 2005 PC Magazine’s Top 101 Web Sites
Webby Awards
• 2008 Honoree, Documentary Series, Technology &amp; IT Hardware/Software
• 2007 Finalist, Best Online Film &amp; Video, Documentary
• 2007 Finalist, Best Online Film &amp; Video, Technology
MITX
• 2002 Award Finalist, Best Media/Portal
Marketing Awards
Eddie Awards
• 2006 Gold Winner for Best Media Kit Design, Consumer
Apex Award of Excellence
• 2004, Media Kit &amp; News Release Writing
</t>
  </si>
  <si>
    <t>Five Nobel Prize winning faculty members since 1990. Five of our alumni have won Nobel Prizes since 1998.</t>
  </si>
  <si>
    <t>—The Harold W. McGraw, Jr. Prize in Education
—Reimagine Education Award
—PCMag.com Editors’ Choice
—2015 ISIC Award
—Boston Business Journal Innovation All-Stars
—Excellence in Higher Education, New England Board of Higher Education
—Top 30 Technologists, Transformers &amp; Trailblazers, Center for Digital Education</t>
  </si>
  <si>
    <t>Listed on the National Academy of Engineering's "Changing the Conversation" website: http://www.engineeringmessages.org/.</t>
  </si>
  <si>
    <t xml:space="preserve">TED 2011
World Technology Award
NSF Visualization Challenge Winner
</t>
  </si>
  <si>
    <t>Nearly one-third of CSAIL's faculty are members of the US national academies. CSAIL's ranks include more than 60 professional society fellows, six MacArthur fellows, five Turing Award winners, two Nevanlinna Prize winners, and one Millennium Technology Prize winner.</t>
  </si>
  <si>
    <t xml:space="preserve">Boston Indie Showcase 2010 – Dearth (finalist)
Boston Indie Showcase 2010 – Waker (finalist)
Foundations of Digital Games 2012 Research &amp; Experimental Game Festival – Elude
Independent Games Festival 2012 – 
The Snowfield (student finalist)
Independent Games Festival China 2011 – Robotany (student winner)
Independent Games Festival China 2010 – Afterland (student finalist)
Independent Games Festival 2009 – Picopoke (finalist, Next Great Mobile Game)
Independent Games Festival Mobile 2008 – Backflow (finalist)
Indie Game Challenge 2011 – Symon 
(winner, Kongregate Award)
Indie Game Challenge 2010 – Waker (finalist)
Indiecade 2012 – A Closed World (finalist)
Indiecade 2011 – Improviso (finalist)
Indiecade 2010 – Akrasia (finalist)
Indiecade 2007 – Revolution (finalist)
Meaningful Play 2012 – A Closed World
Meaningful Play 2012 – The Snowfield
Meaningful Play 2012 – Movers &amp; Shakers
Meaningful Play 2010 – Elude (winner)
Meaningful Play 2010 – Yet One Word 
(runner-up, Most Meaningful Game)
Meaningful Play 2010 – Afterland 
(runner-up, Most Innovative)
Meaningful Play 2010 – Yet One Word 
(runner-up, Best Student Created Game)
Meaningful Play 2010 – Afterland 
(winner, Best Student Created Game)
Meaningful Play 2010 – Yet One Word 
(winner, Best Overall Game)
Meaningful Play 2010 – Elude 
(runner-up, Peoples Choice)
Jay is Games Best of 2009 – Rosemary (nominated)
Jay is Games Best of 2008 – Akrasia (nominated, best game or interactive puzzle)
Serious Play Conference 2012 – The Snowfield (Gold award, Student competition)
Serious Play Conference 2012 – A Closed World (Gold award, Student competition)
</t>
  </si>
  <si>
    <t>Consistently ranked No. 1 in computer science by US News and World Reports.</t>
  </si>
  <si>
    <t>01/01/1861</t>
  </si>
  <si>
    <t>College &amp; University</t>
  </si>
  <si>
    <t>Campus Building</t>
  </si>
  <si>
    <t>School</t>
  </si>
  <si>
    <t>Publisher</t>
  </si>
  <si>
    <t>Education</t>
  </si>
  <si>
    <t>Nonprofit Organization</t>
  </si>
  <si>
    <t>School Sports Team</t>
  </si>
  <si>
    <t>Public &amp; Government Service</t>
  </si>
  <si>
    <t>Media/News Company</t>
  </si>
  <si>
    <t>Career Counselor</t>
  </si>
  <si>
    <t>Gym/Physical Fitness Center</t>
  </si>
  <si>
    <t>Museum</t>
  </si>
  <si>
    <t>Art Gallery</t>
  </si>
  <si>
    <t>Financial Planner</t>
  </si>
  <si>
    <t>Community</t>
  </si>
  <si>
    <t>Police Station</t>
  </si>
  <si>
    <t>Science, Technology &amp; Engineering</t>
  </si>
  <si>
    <t>Sports League</t>
  </si>
  <si>
    <t>Campus Building,College &amp; University,Nonprofit Organization</t>
  </si>
  <si>
    <t>School,College &amp; University,Campus Building</t>
  </si>
  <si>
    <t>College &amp; University,Educational Research Center</t>
  </si>
  <si>
    <t>Publisher,College &amp; University,Nonprofit Organization</t>
  </si>
  <si>
    <t>College &amp; University,Campus Building</t>
  </si>
  <si>
    <t>College &amp; University,School,Organization</t>
  </si>
  <si>
    <t>Education,Information Technology Company</t>
  </si>
  <si>
    <t>College &amp; University,School</t>
  </si>
  <si>
    <t>Nonprofit Organization,College &amp; University</t>
  </si>
  <si>
    <t>Nonprofit Organization,Education</t>
  </si>
  <si>
    <t>College &amp; University,Education Website,Science Website</t>
  </si>
  <si>
    <t>Nonprofit Organization,School,Education Company</t>
  </si>
  <si>
    <t>College &amp; University,Science, Technology &amp; Engineering</t>
  </si>
  <si>
    <t>School,College &amp; University</t>
  </si>
  <si>
    <t>School,Social Service</t>
  </si>
  <si>
    <t>School,Nonprofit Organization</t>
  </si>
  <si>
    <t>College &amp; University,Nonprofit Organization</t>
  </si>
  <si>
    <t>Public &amp; Government Service,School</t>
  </si>
  <si>
    <t>Media/News Company,Newspaper</t>
  </si>
  <si>
    <t>College &amp; University,Educational Consultant</t>
  </si>
  <si>
    <t>Campus Building,School,Community College</t>
  </si>
  <si>
    <t>Career Counselor,College &amp; University</t>
  </si>
  <si>
    <t>School,Community College</t>
  </si>
  <si>
    <t>Gym/Physical Fitness Center,Medical Company</t>
  </si>
  <si>
    <t>Campus Building,School</t>
  </si>
  <si>
    <t>School,Medical &amp; Health,Sports &amp; Fitness Instruction</t>
  </si>
  <si>
    <t>Art Gallery,College &amp; University,Art Museum</t>
  </si>
  <si>
    <t>College &amp; University,Library</t>
  </si>
  <si>
    <t>Nonprofit Organization,School</t>
  </si>
  <si>
    <t>Financial Planner,Loan Service,Bank</t>
  </si>
  <si>
    <t>Campus Building,Educational Research Center,Organization</t>
  </si>
  <si>
    <t>School,Campus Building</t>
  </si>
  <si>
    <t>College &amp; University,Media/News Company</t>
  </si>
  <si>
    <t>Education,Organization</t>
  </si>
  <si>
    <t>Nonprofit Organization,Science, Technology &amp; Engineering,Education</t>
  </si>
  <si>
    <t>School,Video Game</t>
  </si>
  <si>
    <t>Campus Building,College &amp; University</t>
  </si>
  <si>
    <t>College &amp; University,Art Gallery</t>
  </si>
  <si>
    <t>College &amp; University,Architectural Designer,Science, Technology &amp; Engineering</t>
  </si>
  <si>
    <t>College &amp; University,Public &amp; Government Service</t>
  </si>
  <si>
    <t>Police Station,College &amp; University,School</t>
  </si>
  <si>
    <t>Nonprofit Organization,Event</t>
  </si>
  <si>
    <t>Sports League,College &amp; University</t>
  </si>
  <si>
    <t xml:space="preserve">Our mission is to make technology a greater force for good by bringing about better-informed, more conscious technology decisions through authoritative, influential, and trustworthy journalism. </t>
  </si>
  <si>
    <t>Welcome to The MIT Press Facebook page. Please join our fan base, share insights, and leave your thoughts on our wall!
TThe MIT Press commits daily to re-imagining what a university press can be. Known for bold design and creative technology, the Press advances knowledge by publishing significant works from leading educators and researchers around the globe for the broadest possible access, impact, and audience. We seek to honor real-world complexity by featuring iconic, provocative, and transformative scholarship that crosses traditional academic and geographic boundaries. Our workplace fosters an open culture of diverse and spirited individuality that values employee initiative, supports professional growth, and encourages experimentation.</t>
  </si>
  <si>
    <t xml:space="preserve">The PKG Center helps MIT achieve its mission of working wisely, creatively, and effectively for the betterment of humankind. Through our programs, we provide encouragement, advice, logistical support, and funding to help students engage in meaningful and effective public service work in the local community, throughout the United States, and around the world.
</t>
  </si>
  <si>
    <t>• MIT’s primary league affiliation lies with the New England Women’s and Men’s Athletic Conference (NEWMAC) as a Division III member of the NCAA, while the Engineers’ rowing programs compete at the Division I level.
• Although crew is the only classified Division I program, water polo, sailing, rifle, track and field, squash, cross country, fencing and men’s volleyball all compete against Division I opponents.</t>
  </si>
  <si>
    <t xml:space="preserve">The largest and most-active MIT student group focused on Energy Technology, Policy, and Business. </t>
  </si>
  <si>
    <t xml:space="preserve">The MIT Energy Initiative (MITEI) pairs MIT’s world-class research teams with key players across the innovation spectrum to help improve today’s energy systems and shape tomorrow’s global energy marketplace. MITEI is also a resource for policy makers and the public, providing unbiased analysis and serving as an honest broker for industry and  government. With unparalleled depth and breadth across all the relevant areas of science, technology, and policy, MITEI is also educating a new generation of energy innovators and transforming the MIT campus into an energy learning lab.
</t>
  </si>
  <si>
    <t>E-mail: general@tech.mit.edu
News tips: news@tech.mit.edu
Letters: letters@tech.mit.edu
Telephone: 617-253-1541
Business office: 617-258-TECH (617-258-8324)
FAX: 617-258-8226
PO Box 397029
Cambridge, MA 02139-7029
MIT Interdepartmental Mail - Room W20-483
http://thetech.com/ads/adscontact</t>
  </si>
  <si>
    <t>A magazine for friends and supporters of the Massachusetts Institute of Technology.</t>
  </si>
  <si>
    <t>MIT Sloan is dedicated to fostering growth and innovation in the sports arena and the annual Sports Analytics Conference enriches opportunities for learning and understanding the sports business world.</t>
  </si>
  <si>
    <t>From intensive two-day courses focused on a particular area of interest, to executive certificates covering a range of management topics, to custom engagements addressing the specific business challenges of a particular organization, our portfolio of non-degree, executive education and management programs provides business professionals with a targeted and flexible means to advance their career development goals and position their organizations for future growth.</t>
  </si>
  <si>
    <t xml:space="preserve">getfit is a 12-week, team-oriented fitness challenge open to the entire MIT community. The goal of getfit is to help make MIT a healthier community by encouraging participants to exercise regularly.
From February through April each year, teams of five to eight people compete based on the average number of minutes exercised each week. Prizes are awarded weekly to teams and individuals selected at random from among those teams meeting the steadily increasing weekly exercise goals. The grand prize winner is selected randomly from all eligible teams meeting the minimum average exercise threshold for at least ten out of twelve weeks of the competition.
getfit is presented by MIT Medical, the MIT Health Plans, and Community Wellness at MIT Medical, with major sponsorship from the Department of Athletics, Physical Education, and Recreation (DAPER). </t>
  </si>
  <si>
    <t>Discover. Innovate. Collaborate. Excel.
MIT Professional Education is the gateway to lifelong learning from MIT’s renowned faculty, whether in a Cambridge classroom or at your company site. MIT Professional Education programs can place you in regular MIT academic courses or in industry-focused short courses. Individuals can build skills to reenter their professional fields and companies can benefit from custom programs designed to meet their specific business needs. MIT Professional Education brings MIT to the world.</t>
  </si>
  <si>
    <t xml:space="preserve">The MIT K-12 STEM Education Alumni Network includes alumni volunteers from around the world who want to engage with local schools, educators, after-school programs, students and their parents to enhance student understanding and appreciation of science, technology, engineering and math subjects. Alumni can register to join the network or update your network information by logging into the Infinite Connection. MIT’s K-12 STEM Education Alumni Network abides by Facebook’s Terms and Conditions and asks you to do the same while in this community. </t>
  </si>
  <si>
    <t>We seed and mentor early-stage social innovation projects by MIT students and their collaborators. The projects happen around the world and are often the roots of future organizations and technology transfers. Come get to know our teams - globalchallenge.mit.edu</t>
  </si>
  <si>
    <t xml:space="preserve">MIT Federal Credit Union is a member-owned financial cooperative. It was founded in 1940 to provide basic financial services to employees at MIT.
Today membership is exclusively for MIT students, employees, affiliates, alumni and their household and family members. Our members democratically own and operate MIT Federal Credit Union.
MITFCU has three branch locations including:
1.Technology Square
Building NE48
700 Technology Square
Cambridge, MA 02139-3586
Monday-Friday: 8:30am to 4:00pm
2. Lincoln Laboratory
Building A-100
244 Wood Street
Lexington, MA 02420-9108
Monday-Friday: 8:30am to 4:00pm
3. Student Center
Building W20
84 Massachusetts Avenue
Cambridge, MA 02139-4300
Monday-Wednesday &amp; Friday: 
9:00am to 4:30pm,
Thursday: 9:00am-5:30pm
</t>
  </si>
  <si>
    <t xml:space="preserve">The Lemelson-MIT Program recognizes outstanding innovators and  inspires young people to pursue creative lives and careers through invention.
</t>
  </si>
  <si>
    <t>MIT Motorsports is the student-run Formula SAE team at the Massachusetts Institute of Technology.  We design and build formula-style cars for the international Formula SAE competition, and are developing our first ever electric-powered FSAE car!</t>
  </si>
  <si>
    <t>Welcome! The Earth Resources Laboratory (ERL) is MIT’s home for geophysical research driven by technological questions. The laboratory is comprised of a dozen faculty members and their groups, active in areas ranging from seismology to geomechanics, rock physics, flows in porous media, and methods of inversion, inference, and uncertainty quantification.
As the “information revolution” is shaking up the research enterprise in many fields, ERL is embracing scientific machine learning as a main research objective. New tools lead to new questions, such as
Is parameter estimation still possible when the physical models are too coarse, or contain too much uncertainty, but when data are abundant?
How to bridge the “transfer learning” gap from synthetic to real data, or from labeled (rich) to unlabeled (poor) data?
Is it possible to automate tasks that otherwise require a human’s ability to make generalizations?
Machine learning and artificial intelligence will only succeed in the sciences if their predictive power can outperform that of human-designed physical or statistical models. ERL has a long-term goal to identify the questions in geophysics, broadly understood, where machine learning genuinely extends the reach of traditional predictive models and data processing. Here are two examples: predicting the missing low frequencies in a seismic shot record, and correcting the overestimation of the US oil reserves with machine learning.
ERL’s sponsored projects are often interdisciplinary, and bring together complementary expertise from all over MIT. While ERL is primarily associated with the department of Earth, Atmospheric, and Planetary Sciences (EAPS), some of its faculty members are affiilated with Civil and Environmental Engineering; Mathematics; and Aero-Astro.
Companies can join ERL as founding members to meet our students/postdocs, and get to know their research. We are continuously looking for talented people to join the lab.Stay in touch to learn about ERL's livestreams and other announcements.</t>
  </si>
  <si>
    <t>https://scontent.xx.fbcdn.net/v/t31.0-8/s720x720/11025281_855786844464948_1026577290588423453_o.jpg?_nc_cat=110&amp;_nc_ht=scontent.xx&amp;oh=43f4838854549510c9522d3202080ac1&amp;oe=5CB5593B</t>
  </si>
  <si>
    <t>https://scontent.xx.fbcdn.net/v/t1.0-9/s720x720/50487705_10157046696072363_8530846983152205824_o.jpg?_nc_cat=100&amp;_nc_ht=scontent.xx&amp;oh=01de92a5f8a14ddbae765e716899c40f&amp;oe=5CBABA8B</t>
  </si>
  <si>
    <t>https://scontent.xx.fbcdn.net/v/t31.0-0/q83/p240x240/13227420_10153769625513565_5820165636636461384_o.jpg?_nc_cat=106&amp;_nc_ht=scontent.xx&amp;oh=8049db2221d860d75b8ae2a6fa1b4159&amp;oe=5CC3D122</t>
  </si>
  <si>
    <t>https://scontent.xx.fbcdn.net/v/t1.0-9/s720x720/48897680_10156853411704798_1175023208743567360_o.jpg?_nc_cat=108&amp;_nc_ht=scontent.xx&amp;oh=b7d740ec778e895492786cc91483621d&amp;oe=5D0129CE</t>
  </si>
  <si>
    <t>https://scontent.xx.fbcdn.net/v/t1.0-9/s720x720/429318_10150574799866637_1425628543_n.jpg?_nc_cat=104&amp;_nc_ht=scontent.xx&amp;oh=57b7a841e68dc6e986b9436020c66f30&amp;oe=5D009481</t>
  </si>
  <si>
    <t>https://scontent.xx.fbcdn.net/v/t1.0-9/s720x720/48395412_10156892343329894_4121534948924456960_o.png?_nc_cat=110&amp;_nc_ht=scontent.xx&amp;oh=58032c8f95eb12dc818d5d57d7632f28&amp;oe=5CC15B31</t>
  </si>
  <si>
    <t>https://scontent.xx.fbcdn.net/v/t31.0-8/s720x720/462909_10150756217050348_1318129267_o.jpg?_nc_cat=108&amp;_nc_ht=scontent.xx&amp;oh=5064fdee754286e8e4c2d3cabcedd18c&amp;oe=5CC74CED</t>
  </si>
  <si>
    <t>https://scontent.xx.fbcdn.net/v/t31.0-0/p180x540/468233_10150637523441897_1839248441_o.jpg?_nc_cat=103&amp;_nc_ht=scontent.xx&amp;oh=963482be77d91cdcf3d3deaeaf9e061c&amp;oe=5CFA2149</t>
  </si>
  <si>
    <t>https://scontent.xx.fbcdn.net/v/t31.0-0/p480x480/10511535_10152309985611299_3361764010959308334_o.jpg?_nc_cat=107&amp;_nc_ht=scontent.xx&amp;oh=9a7832d6440258c94893a8afbd367d4b&amp;oe=5CC14C13</t>
  </si>
  <si>
    <t>https://scontent.xx.fbcdn.net/v/t31.0-8/s720x720/13323413_10153246027254159_6172190506353682145_o.jpg?_nc_cat=104&amp;_nc_ht=scontent.xx&amp;oh=876d30443ed36bdafe32153e6508a495&amp;oe=5CBB623B</t>
  </si>
  <si>
    <t>https://scontent.xx.fbcdn.net/v/t1.0-9/s720x720/10940488_10153122878071886_3395696232077227361_n.jpg?_nc_cat=100&amp;_nc_ht=scontent.xx&amp;oh=e0d98b452607ada678a5ec3efb2228e3&amp;oe=5CCC3113</t>
  </si>
  <si>
    <t>https://scontent.xx.fbcdn.net/v/t31.0-8/q82/s720x720/21544120_1717988024938266_6549940599198593610_o.jpg?_nc_cat=106&amp;_nc_ht=scontent.xx&amp;oh=731891f9c212f6f101a47c3438b7de89&amp;oe=5CC97F77</t>
  </si>
  <si>
    <t>https://scontent.xx.fbcdn.net/v/t31.0-0/p180x540/11000190_1059365317425506_1572415431180957824_o.jpg?_nc_cat=105&amp;_nc_ht=scontent.xx&amp;oh=b7445495915927774642c0b202591a87&amp;oe=5CCB82E1</t>
  </si>
  <si>
    <t>https://scontent.xx.fbcdn.net/v/t1.0-9/s720x720/48407574_10157215693594739_3539233260141805568_o.jpg?_nc_cat=104&amp;_nc_ht=scontent.xx&amp;oh=74d8b8bdc4f7b7ea3bc1aae235b8ef85&amp;oe=5CB2F8FD</t>
  </si>
  <si>
    <t>https://scontent.xx.fbcdn.net/v/t1.0-9/s720x720/42686605_2497174583657446_8388852095876333568_o.jpg?_nc_cat=104&amp;_nc_ht=scontent.xx&amp;oh=b4da40453efbaf6e58d9383dd48329cd&amp;oe=5CC28ED0</t>
  </si>
  <si>
    <t>https://scontent.xx.fbcdn.net/v/t1.0-0/p480x480/37797108_2108118949230662_2774118367169085440_n.jpg?_nc_cat=103&amp;_nc_ht=scontent.xx&amp;oh=d173c603836eb33fe765df11f84cd925&amp;oe=5CC1184B</t>
  </si>
  <si>
    <t>https://scontent.xx.fbcdn.net/v/t1.0-9/s720x720/49635923_1934660836630539_5464360129036025856_o.jpg?_nc_cat=104&amp;_nc_ht=scontent.xx&amp;oh=3913ff66e5c9d9e261ee968d01752629&amp;oe=5CFB7CCE</t>
  </si>
  <si>
    <t>https://scontent.xx.fbcdn.net/v/t1.0-9/s720x720/49629716_1435572469907444_6423743045711167488_n.png?_nc_cat=109&amp;_nc_ht=scontent.xx&amp;oh=a916f24b3aa2288a60713b484cced57a&amp;oe=5D012659</t>
  </si>
  <si>
    <t>https://scontent.xx.fbcdn.net/v/t1.0-9/q81/s720x720/49702436_2405086142853884_6255074474496884736_o.jpg?_nc_cat=107&amp;_nc_ht=scontent.xx&amp;oh=608d55ae7ba5f5ecdaa5c2aa74e2f8f2&amp;oe=5CC33D6E</t>
  </si>
  <si>
    <t>https://scontent.xx.fbcdn.net/v/t31.0-8/s720x720/20280565_10155565908781563_7691541013277552331_o.jpg?_nc_cat=107&amp;_nc_ht=scontent.xx&amp;oh=8bc22be72386cf04a61a39297083704c&amp;oe=5CC40E02</t>
  </si>
  <si>
    <t>https://scontent.xx.fbcdn.net/v/t31.0-8/s720x720/16602523_1417253961640915_176147933682314201_o.jpg?_nc_cat=105&amp;_nc_ht=scontent.xx&amp;oh=98fc16cfcbf85a5dbfdde0516bc3063c&amp;oe=5CB3B8E8</t>
  </si>
  <si>
    <t>https://scontent.xx.fbcdn.net/v/t31.0-0/q88/p180x540/1534813_628984077138209_1639358755_o.jpg?_nc_cat=102&amp;_nc_ht=scontent.xx&amp;oh=98c070f98bc699887ec4a93f1d56725a&amp;oe=5CC25CDB</t>
  </si>
  <si>
    <t>https://scontent.xx.fbcdn.net/v/t1.0-9/q82/s720x720/49345160_10156525953645873_4796815086163329024_o.jpg?_nc_cat=104&amp;_nc_ht=scontent.xx&amp;oh=657157b0670155d8d183606ab08f8f16&amp;oe=5CC5F8B5</t>
  </si>
  <si>
    <t>https://scontent.xx.fbcdn.net/v/t1.0-9/s720x720/1558525_842901385752070_2861027888748115551_n.jpg?_nc_cat=109&amp;_nc_ht=scontent.xx&amp;oh=9fc942ead2f182eb20df748ddf779d14&amp;oe=5CC841A8</t>
  </si>
  <si>
    <t>https://scontent.xx.fbcdn.net/v/t1.0-9/579435_221221931326536_1894764206_n.jpg?_nc_cat=106&amp;_nc_ht=scontent.xx&amp;oh=e47beee1e61e714879fc28c8a3fc9832&amp;oe=5CC6C0B8</t>
  </si>
  <si>
    <t>https://scontent.xx.fbcdn.net/v/t1.0-9/s720x720/45153166_1929396703816338_8378202866199822336_n.jpg?_nc_cat=105&amp;_nc_ht=scontent.xx&amp;oh=23b4e5a50f2af7152952177e9cb01785&amp;oe=5CFA4C0E</t>
  </si>
  <si>
    <t>https://scontent.xx.fbcdn.net/v/t1.0-9/q84/s720x720/50091223_2141340952555550_939812863831179264_o.jpg?_nc_cat=106&amp;_nc_ht=scontent.xx&amp;oh=c957ec95edbda7233f414e9779a6523f&amp;oe=5D0024FA</t>
  </si>
  <si>
    <t>https://scontent.xx.fbcdn.net/v/t1.0-9/s720x720/10764_814306561969391_2498813320782505719_n.jpg?_nc_cat=107&amp;_nc_ht=scontent.xx&amp;oh=e3d0ac6096fc56d441aa47aee2754981&amp;oe=5CC1E328</t>
  </si>
  <si>
    <t>https://scontent.xx.fbcdn.net/v/t1.0-9/64210_727394323952917_1092309473_n.jpg?_nc_cat=109&amp;_nc_ht=scontent.xx&amp;oh=e478aeea080f91ceeb520417c62cb4ce&amp;oe=5CC24C15</t>
  </si>
  <si>
    <t>https://scontent.xx.fbcdn.net/v/t31.0-8/s720x720/192627_471196699569203_1844339354_o.jpg?_nc_cat=106&amp;_nc_ht=scontent.xx&amp;oh=d6d657443675a1bdb86b425194f83e95&amp;oe=5CB27AAC</t>
  </si>
  <si>
    <t>https://scontent.xx.fbcdn.net/v/t1.0-9/q83/s720x720/46482453_10151206496134970_2924821012874788864_o.jpg?_nc_cat=108&amp;_nc_ht=scontent.xx&amp;oh=34a21b1dec077e89639c09791f84b18d&amp;oe=5CC52C8E</t>
  </si>
  <si>
    <t>https://scontent.xx.fbcdn.net/v/t1.0-9/s720x720/24796678_10154918099506857_7051100498493160124_n.jpg?_nc_cat=111&amp;_nc_ht=scontent.xx&amp;oh=2225f13c51ee8386aa4b15d47da704c8&amp;oe=5CBCFC9F</t>
  </si>
  <si>
    <t>https://scontent.xx.fbcdn.net/v/t31.0-8/s720x720/10467028_474268852676771_7422171125573969953_o.jpg?_nc_cat=111&amp;_nc_ht=scontent.xx&amp;oh=76d9533bb6f51561d87c5706e1453ec9&amp;oe=5CB5DE29</t>
  </si>
  <si>
    <t>https://scontent.xx.fbcdn.net/v/t1.0-9/s720x720/47130159_2138892956132445_8255463184895311872_o.png?_nc_cat=101&amp;_nc_ht=scontent.xx&amp;oh=5eca3398b89e0f798f34d4daa98c8015&amp;oe=5CC3D954</t>
  </si>
  <si>
    <t>https://scontent.xx.fbcdn.net/v/t1.0-0/p526x296/561377_241819882582420_610777005_n.jpg?_nc_cat=110&amp;_nc_ht=scontent.xx&amp;oh=3c6632d2e5e88107d410c6a4602a41a4&amp;oe=5CB30EB3</t>
  </si>
  <si>
    <t>https://scontent.xx.fbcdn.net/v/t1.0-9/s720x720/29694689_2002848583077001_2242322005006100374_n.png?_nc_cat=104&amp;_nc_ht=scontent.xx&amp;oh=dc47f523c0c74988d92cd55bb578d977&amp;oe=5CBF40FC</t>
  </si>
  <si>
    <t>https://scontent.xx.fbcdn.net/v/t31.0-8/s720x720/467524_282506835155737_1933850575_o.jpg?_nc_cat=106&amp;_nc_ht=scontent.xx&amp;oh=f310356b1747e9a5c4bcedcd8b0d2853&amp;oe=5CC641FE</t>
  </si>
  <si>
    <t>https://scontent.xx.fbcdn.net/v/t1.0-9/s720x720/17021967_1414750028556397_6541575889070861471_n.jpg?_nc_cat=108&amp;_nc_ht=scontent.xx&amp;oh=47e4713a296466a4ed8a11e6d2ecae3e&amp;oe=5CBC15AE</t>
  </si>
  <si>
    <t>https://scontent.xx.fbcdn.net/v/t1.0-9/s720x720/41715317_10156033907603732_2798566064047259648_o.jpg?_nc_cat=110&amp;_nc_ht=scontent.xx&amp;oh=5ab16980291fe4ea1c3fa21e213ae3ff&amp;oe=5CBEB2B1</t>
  </si>
  <si>
    <t>https://scontent.xx.fbcdn.net/v/t1.0-9/s720x720/33981210_2553467591345817_2602442648832704512_o.jpg?_nc_cat=110&amp;_nc_ht=scontent.xx&amp;oh=81d28d4f233d58999514e02c7f778287&amp;oe=5CB83E65</t>
  </si>
  <si>
    <t>https://scontent.xx.fbcdn.net/v/t31.0-8/s720x720/12983861_1039038652823457_5717045445356599958_o.jpg?_nc_cat=110&amp;_nc_ht=scontent.xx&amp;oh=ba1f6d85ebda15d06c42f3d5afe94f4e&amp;oe=5CC22B5D</t>
  </si>
  <si>
    <t>https://scontent.xx.fbcdn.net/v/t31.0-8/s720x720/476385_10150704103992192_1204059769_o.jpg?_nc_cat=107&amp;_nc_ht=scontent.xx&amp;oh=3b23c5014aa8f6c7e05c7fa29aaa1023&amp;oe=5CB7F6F1</t>
  </si>
  <si>
    <t>https://scontent.xx.fbcdn.net/v/t1.0-9/s720x720/44335572_2144371665581436_8732622330515161088_o.jpg?_nc_cat=104&amp;_nc_ht=scontent.xx&amp;oh=1f22d6ab8fc6af3f6e726e1a260d21db&amp;oe=5CC5F557</t>
  </si>
  <si>
    <t>https://scontent.xx.fbcdn.net/v/t1.0-9/s720x720/49346169_10155786837841363_4377190300238479360_n.jpg?_nc_cat=106&amp;_nc_ht=scontent.xx&amp;oh=5b10034a4dfc994f465e086807361842&amp;oe=5CFDCFD2</t>
  </si>
  <si>
    <t>https://scontent.xx.fbcdn.net/v/t31.0-8/s720x720/10620037_10152641479450867_8315867481960950115_o.jpg?_nc_cat=105&amp;_nc_ht=scontent.xx&amp;oh=5b44079016a31cce1b13455826e7d275&amp;oe=5CC6D11A</t>
  </si>
  <si>
    <t>https://scontent.xx.fbcdn.net/v/t31.0-8/s720x720/10648233_10152942871172450_5650954927287212325_o.jpg?_nc_cat=111&amp;_nc_ht=scontent.xx&amp;oh=1dae87567b5d26519db63d44627a9abb&amp;oe=5CBFAE80</t>
  </si>
  <si>
    <t>https://scontent.xx.fbcdn.net/v/t1.0-9/s720x720/47393134_10156848475574233_6374812390273318912_o.jpg?_nc_cat=108&amp;_nc_ht=scontent.xx&amp;oh=44f44fcc64f3d78f5d430d2d59cfd540&amp;oe=5CB79838</t>
  </si>
  <si>
    <t>https://scontent.xx.fbcdn.net/v/t1.0-9/s720x720/43880410_2513547772007579_7600246244350361600_o.jpg?_nc_cat=100&amp;_nc_ht=scontent.xx&amp;oh=fa1bd8faef0c23329e54d7ad04829387&amp;oe=5CFDFFE8</t>
  </si>
  <si>
    <t>https://scontent.xx.fbcdn.net/v/t1.0-9/s720x720/47577783_10156628920582347_6916672735716311040_o.jpg?_nc_cat=106&amp;_nc_ht=scontent.xx&amp;oh=e7b872c9a86abcd83ace25edab2fae6b&amp;oe=5CC93CC2</t>
  </si>
  <si>
    <t>https://scontent.xx.fbcdn.net/v/t1.0-9/971729_568618876530192_208720453_n.jpg?_nc_cat=100&amp;_nc_ht=scontent.xx&amp;oh=c757e28c5987085b65f1400c59ad4340&amp;oe=5CB4DB53</t>
  </si>
  <si>
    <t>https://scontent.xx.fbcdn.net/v/t31.0-0/p180x540/18589084_1507283939341837_1453477466206476571_o.jpg?_nc_cat=108&amp;_nc_ht=scontent.xx&amp;oh=01296dcdd24d3606eab285671cf4f98f&amp;oe=5CB512F5</t>
  </si>
  <si>
    <t>https://scontent.xx.fbcdn.net/v/t1.0-9/s720x720/15781447_10154853222173245_45238221257914393_n.png?_nc_cat=103&amp;_nc_ht=scontent.xx&amp;oh=da9223ec7cf566df7dde15e383b4cba9&amp;oe=5CC103E7</t>
  </si>
  <si>
    <t>https://scontent.xx.fbcdn.net/v/t1.0-9/s720x720/23658415_10159651159385083_6202629605195263185_n.png?_nc_cat=104&amp;_nc_ht=scontent.xx&amp;oh=a7b3cf3c75910fb02028c2c36dcf7f81&amp;oe=5CB7B9AC</t>
  </si>
  <si>
    <t>https://scontent.xx.fbcdn.net/v/t1.0-9/422087_10150694229506251_1508777298_n.jpg?_nc_cat=106&amp;_nc_ht=scontent.xx&amp;oh=71c3363afdda604eb9ba391c77a2ffe7&amp;oe=5CB524CD</t>
  </si>
  <si>
    <t>https://scontent.xx.fbcdn.net/v/t1.0-0/p480x480/1454674_672229462808616_776451463_n.jpg?_nc_cat=103&amp;_nc_ht=scontent.xx&amp;oh=afcf240994c4f88ae7889c8a40b33f7e&amp;oe=5CB52A87</t>
  </si>
  <si>
    <t>https://scontent.xx.fbcdn.net/v/t31.0-0/p180x540/12120009_895764843806531_237301642646789414_o.jpg?_nc_cat=107&amp;_nc_ht=scontent.xx&amp;oh=49401a8cc10a95241b3637a8830513f7&amp;oe=5CC09A3A</t>
  </si>
  <si>
    <t>https://scontent.xx.fbcdn.net/v/t1.0-9/s720x720/29683950_10155982387000090_1738469711923904512_n.jpg?_nc_cat=110&amp;_nc_ht=scontent.xx&amp;oh=b221c0aa8cf2c20e4e802503c616ce2b&amp;oe=5CF715CE</t>
  </si>
  <si>
    <t>https://scontent.xx.fbcdn.net/v/t1.0-9/s720x720/43570798_10155917661887399_2996887493200052224_o.jpg?_nc_cat=102&amp;_nc_ht=scontent.xx&amp;oh=188045678d6e2b3b83cc7fd244058ace&amp;oe=5CBDD410</t>
  </si>
  <si>
    <t>https://scontent.xx.fbcdn.net/v/t31.0-8/s720x720/460491_380084125345004_35039270_o.jpg?_nc_cat=104&amp;_nc_ht=scontent.xx&amp;oh=c24bb06d76d410a0595bfd5203e36fd1&amp;oe=5CB5EB7D</t>
  </si>
  <si>
    <t>https://scontent.xx.fbcdn.net/v/t1.0-9/s720x720/26815215_10155523588589139_9206754057097333054_n.jpg?_nc_cat=108&amp;_nc_ht=scontent.xx&amp;oh=390ff12ee0b80978c7dbe8deb94715e1&amp;oe=5CCB295E</t>
  </si>
  <si>
    <t>https://scontent.xx.fbcdn.net/v/t31.0-0/p180x540/465993_545975335424620_1060961256_o.jpg?_nc_cat=110&amp;_nc_ht=scontent.xx&amp;oh=4e0761f194a379c4f63dddec01caf800&amp;oe=5CBE0C6F</t>
  </si>
  <si>
    <t>https://scontent.xx.fbcdn.net/v/t31.0-8/s720x720/13490779_1035073346572605_2048858663375785349_o.jpg?_nc_cat=107&amp;_nc_ht=scontent.xx&amp;oh=47b1baf21098ab3bb698db3d121852ac&amp;oe=5CFB16E8</t>
  </si>
  <si>
    <t>https://scontent.xx.fbcdn.net/v/t1.0-9/s720x720/37409903_10155949073576225_915760196570054656_o.jpg?_nc_cat=104&amp;_nc_ht=scontent.xx&amp;oh=e8d7a8f7ff83fdd0173dd865b4668bf0&amp;oe=5CF55EB9</t>
  </si>
  <si>
    <t>https://scontent.xx.fbcdn.net/v/t1.0-9/s720x720/10300113_10152807653439202_7013812712699777764_n.png?_nc_cat=100&amp;_nc_ht=scontent.xx&amp;oh=0bc51ad89e125cdb2bc745370f0cae65&amp;oe=5CB64193</t>
  </si>
  <si>
    <t>https://scontent.xx.fbcdn.net/v/t31.0-8/s720x720/20507286_10155636377102710_3660030095746960802_o.jpg?_nc_cat=103&amp;_nc_ht=scontent.xx&amp;oh=990352f6ad4416b160c348e85630346f&amp;oe=5CC2E677</t>
  </si>
  <si>
    <t>https://scontent.xx.fbcdn.net/v/t31.0-8/s720x720/17635295_1628133903894089_5241947738632056620_o.jpg?_nc_cat=104&amp;_nc_ht=scontent.xx&amp;oh=38aed5f11c63cb191791705c02fee4b9&amp;oe=5CBAF0CD</t>
  </si>
  <si>
    <t>https://scontent.xx.fbcdn.net/v/t1.0-9/s720x720/11951292_929840513744227_2093168336815040423_n.png?_nc_cat=102&amp;_nc_ht=scontent.xx&amp;oh=bb553dd45adaa534f0483af7e324762b&amp;oe=5CCC047A</t>
  </si>
  <si>
    <t>https://scontent.xx.fbcdn.net/v/t1.0-9/s720x720/31924543_10157400791542166_1114544537298010112_o.jpg?_nc_cat=103&amp;_nc_ht=scontent.xx&amp;oh=4cc42f976b01914495c8480a0120257a&amp;oe=5CB92E08</t>
  </si>
  <si>
    <t>https://scontent.xx.fbcdn.net/v/t31.0-8/s720x720/20617011_1634048499969723_1368149949353464543_o.jpg?_nc_cat=105&amp;_nc_ht=scontent.xx&amp;oh=0377846609ee3ea4dc61fb5c5a36614d&amp;oe=5CF7D87D</t>
  </si>
  <si>
    <t>https://scontent.xx.fbcdn.net/v/t1.0-0/p180x540/578575_10151326582776453_1065263525_n.jpg?_nc_cat=109&amp;_nc_ht=scontent.xx&amp;oh=44eac10d39b9bc9ff2647376cd19eea8&amp;oe=5CFCFD71</t>
  </si>
  <si>
    <t>https://scontent.xx.fbcdn.net/v/t31.0-0/p180x540/18193013_10155310821427891_2824753474929806140_o.jpg?_nc_cat=109&amp;_nc_ht=scontent.xx&amp;oh=407e8178b68eac30cd9cb4dd0e1da8b4&amp;oe=5CC00793</t>
  </si>
  <si>
    <t>https://scontent.xx.fbcdn.net/v/t31.0-0/p480x480/22712242_1991715220855755_4784180479976601083_o.jpg?_nc_cat=103&amp;_nc_ht=scontent.xx&amp;oh=54b4fd3b512fc9d5cc2c812f5a90afd8&amp;oe=5CFC0722</t>
  </si>
  <si>
    <t>https://scontent.xx.fbcdn.net/v/t31.0-8/s720x720/20643436_10154838643278499_1139023837293758674_o.jpg?_nc_cat=107&amp;_nc_ht=scontent.xx&amp;oh=24045b7dab58e8d7e8c7d3d6e5dfcd55&amp;oe=5CB6878E</t>
  </si>
  <si>
    <t>https://scontent.xx.fbcdn.net/v/t31.0-8/s720x720/15577941_10154202122252291_3056006972651258751_o.jpg?_nc_cat=100&amp;_nc_ht=scontent.xx&amp;oh=fe0cb1c8b9d6ac0b7d8cc24c8b0de841&amp;oe=5CC352FE</t>
  </si>
  <si>
    <t>https://scontent.xx.fbcdn.net/v/t1.0-9/s720x720/29511300_2108438759183224_7886529402589151232_o.jpg?_nc_cat=105&amp;_nc_ht=scontent.xx&amp;oh=0fdd926d621064a67a76494c5eb94e57&amp;oe=5CC5E88D</t>
  </si>
  <si>
    <t>https://scontent.xx.fbcdn.net/v/t1.0-9/24312_344016439038029_2981528_n.jpg?_nc_cat=108&amp;_nc_ht=scontent.xx&amp;oh=f86b02585c2a6df2b1768683f71ef77c&amp;oe=5CBF4D3E</t>
  </si>
  <si>
    <t>https://scontent.xx.fbcdn.net/v/t1.0-9/s720x720/30127960_2007659016142991_2480660105285074944_o.png?_nc_cat=104&amp;_nc_ht=scontent.xx&amp;oh=e455afd3d8318468a60c01dfde8dde31&amp;oe=5CCBB1A8</t>
  </si>
  <si>
    <t>https://scontent.xx.fbcdn.net/v/t1.0-9/s720x720/36087719_10155235382552131_7490957863746011136_o.jpg?_nc_cat=110&amp;_nc_ht=scontent.xx&amp;oh=e6515a3f30ceee43a4c628bd5038ae96&amp;oe=5CFC33B1</t>
  </si>
  <si>
    <t>https://scontent.xx.fbcdn.net/v/t1.0-9/s720x720/21317722_2010177229205962_6806314826563618593_n.png?_nc_cat=105&amp;_nc_ht=scontent.xx&amp;oh=de6d38af1ec63ea7c704d141a0302af8&amp;oe=5CBBB486</t>
  </si>
  <si>
    <t>https://scontent.xx.fbcdn.net/v/t31.0-0/q88/p180x540/10259016_1644224662464541_4138458994873147984_o.jpg?_nc_cat=104&amp;_nc_ht=scontent.xx&amp;oh=629210e6d0a1e608e6b11f5c1b622ae2&amp;oe=5D001FE5</t>
  </si>
  <si>
    <t>https://scontent.xx.fbcdn.net/v/t1.0-9/s720x720/20842268_944662065676643_8108212877864628330_n.jpg?_nc_cat=105&amp;_nc_ht=scontent.xx&amp;oh=1bc7b066eb6886643064a303cce84b16&amp;oe=5CBB5D05</t>
  </si>
  <si>
    <t>https://scontent.xx.fbcdn.net/v/t31.0-8/s720x720/16463186_1469364689801928_3853163912710594397_o.jpg?_nc_cat=102&amp;_nc_ht=scontent.xx&amp;oh=95040b998569ae4e8e203124198a9156&amp;oe=5CB942D0</t>
  </si>
  <si>
    <t>https://scontent.xx.fbcdn.net/v/t1.0-9/s720x720/48378888_2019735881657122_7169010508262014976_o.jpg?_nc_cat=108&amp;_nc_ht=scontent.xx&amp;oh=9b5ee6aeba618368213a14246528f18f&amp;oe=5CC7CDC2</t>
  </si>
  <si>
    <t>https://scontent.xx.fbcdn.net/v/t31.0-8/s720x720/18700707_688898101294497_8468958463900945332_o.jpg?_nc_cat=107&amp;_nc_ht=scontent.xx&amp;oh=2f6332fa25e77b28b476137440fac9e8&amp;oe=5CBEA11A</t>
  </si>
  <si>
    <t>https://scontent.xx.fbcdn.net/v/t31.0-8/q89/s720x720/26171499_1493101884120826_8833514350479388458_o.jpg?_nc_cat=108&amp;_nc_ht=scontent.xx&amp;oh=59dd618ab6431813564fc05e098443ca&amp;oe=5CC58B98</t>
  </si>
  <si>
    <t>https://scontent.xx.fbcdn.net/v/t1.0-9/s720x720/21616483_1769764476654470_7890737759118288593_n.jpg?_nc_cat=110&amp;_nc_ht=scontent.xx&amp;oh=8f07cbc1cf4e14931a56cd3812f84aa0&amp;oe=5CF9CFC1</t>
  </si>
  <si>
    <t>https://scontent.xx.fbcdn.net/v/t1.0-9/q84/s720x720/45033162_2117254958294487_5775956505962479616_o.jpg?_nc_cat=106&amp;_nc_ht=scontent.xx&amp;oh=2f95d71a27dcdcea3b8778e678aa6db9&amp;oe=5CC9FA05</t>
  </si>
  <si>
    <t>https://scontent.xx.fbcdn.net/v/t31.0-0/p180x540/12304028_926158920792083_4782279029909170031_o.jpg?_nc_cat=101&amp;_nc_ht=scontent.xx&amp;oh=aab87b260dd6c3826e0176073b030a5b&amp;oe=5CC415A3</t>
  </si>
  <si>
    <t>https://scontent.xx.fbcdn.net/v/t1.0-0/p180x540/46456189_2042614692485122_8496180085903065088_o.jpg?_nc_cat=107&amp;_nc_ht=scontent.xx&amp;oh=5b98ff66a618bf066f01cb8d4379347b&amp;oe=5CBA708E</t>
  </si>
  <si>
    <t>MIT is independent, coeducational, and privately endowed. Its five schools and one college encompass numerous academic departments, divisions and degree-granting programs, as well as interdisciplinary centers, laboratories and programs whose work cuts across traditional departmental boundaries.
Connect with MIT via social media: http://connect.mit.edu
Instagram: http://instagram.com/MITpics
Twitter: http://twitter.com/MIT
Pinterest: http://pinterest.com/mitcampus
The Future of Education at MIT: 
- http://future.mit.edu 
- http://twitter.com/futureMIT</t>
  </si>
  <si>
    <t>The MIT Sloan alumni community is a global network of management leaders and entrepreneurs. The MIT Sloan facebook page brings you news from those alumni around the world, as well as the latest happenings on the MIT Sloan campus, including research and academic news from faculty and current students. Stay connected with your classmates and with MIT Sloan through the MIT Sloan facebook page.
The MIT Sloan School of Management, based in Cambridge, Massachusetts, is one of the world's leading business schools — conducting cutting-edge research and providing management education to top students from more than 60 countries. The School is part of MIT's rich intellectual tradition of education and research.</t>
  </si>
  <si>
    <t>Founded at MIT in 1899, MIT Technology Review is an independent media company whose mission is to equip audiences with the intelligence to understand and contribute to a world shaped by technology. Readers are a global audience of business and thought leaders, innovators and early adopters, entrepreneurs and investors. We’re first to report on a broad range of new technologies, informing our audiences about how important breakthroughs will impact their careers and lives. Subscribe. Follow: Twitter, Facebook, LinkedIn, Google+.</t>
  </si>
  <si>
    <t>DMSE faculty and students study the ways in which atoms can be built into solid materials and how the structural arrangement of the atoms in a material governs its properties.</t>
  </si>
  <si>
    <t>Chemical engineering is among the disciplines that were truly incubated and created at MIT. From the Institute’s earliest days, its engineers were investigating the transformation of molecules into processes and products by chemical and biological means. Many of Course X’s earliest advances concerned the petrochemical industry, but chemical engineering research has come to affect nearly every facet of modern life.
Today, Chemical Engineering at MIT explores a broad spectrum of chemical, biological, materials, and energy applications. Course X graduates pursue careers as academics, entrepreneurs, and practicing engineers. The emphasis on molecular engineering continues to play a central role in emerging technologies, including health science and alternative energy.</t>
  </si>
  <si>
    <t>The Department of Nuclear Science &amp; Engineering provides educational opportunities for undergraduate and graduate students interested in advancing the frontiers of nuclear science and engineering and in developing applications of nuclear technology for the benefit of society and the environment. We prepare our students to make contributions to the scientific fundamentals of our field; to the development and engineering of nuclear systems for energy generation, security, health care, and other applications; and to the integration of nuclear systems into society and the natural environment.</t>
  </si>
  <si>
    <t>Our six departments consistently rank among the top in the nation - even the world. Like us for the latest updates in cutting edge research, new developments, and accomplishments of our distinguished faculty and alumni.</t>
  </si>
  <si>
    <t xml:space="preserve">MIT International Science and Technology Initiatives—better known as MISTI—connects MIT students and faculty with research and innovation around the world. MISTI is a pioneer in applied international studies—a distinctively MIT concept. Currently, we have programs in Africa, Australia, Belgium, Brazil, Chile, China, France, Germany, India, Israel, Italy, Japan, Jordan, Kazakhstan, Korea, Mexico, Morocco, Netherlands, New Zealand, Portugal, Peru, Russia, Singapore, Spain, Switzerland, and the United Kingdom! We also send MIT students to teach STEM, entrepreneurship and mobile app development through our Global Teaching Labs and Global Startup Labs programs.
MISTI general: misti@mit.edu
Global Startup Labs: mit-gsl@mit.edu </t>
  </si>
  <si>
    <t>The Math Prize for Girls contest takes place every September at the Massachusetts Institute of Technology (MIT) in Cambridge, MA. The goal is to inspire more young women to become the mathematical leaders of tomorrow. 
If you are a girl in 11th grade or below who took the AMC 10 or 12 and who lives in the US or Canada, then you are welcome to apply for our contest. 
We are offering a prize fund of $55,000, including a top prize of $31,000. 
For more information, please visit http://mathprize.atfoundation.org. We also have a discussion forum on the Art of Problem Solving: http://www.artofproblemsolving.com/Forum/index.php?f=563.
Please let interested students, teachers, and coaches know about this unique event</t>
  </si>
  <si>
    <t>The MIT Physics Department is one of the best places in the world for research and education in physics.  We have been ranked the number one physics department since 2002 by US News &amp; World Report. In recent years we have produced the largest numbers of undergraduate and doctoral degrees in physics of any university in the US.  Our successes are widely admired and emulated.
The Department has about 75 faculty, 280 undergraduate majors, and 245 graduate students.  Our research is organized into four primary research areas, pushing  back the frontiers of human understanding of space and time and of matter and energy in all its forms, from the subatomic to the cosmological and from the elementary to the complex. We have had four Nobel Prize winners since 1990. Four of our alumni have won Nobel Prizes since 1998, which reflects the outstanding quality of students we attract and the superb education they receive.
The Department has been the source of innovation in physics education for decades.  Seven members of our Department have won the Oersted Medal, the most prestigious award of the American Association of Physics Teachers.  Our most recent educational initiatives are the Technology Enabled Active Learningapproach to freshman physics, and an alternative flexible SB degree that has helped to more than double the number of physics majors since a decade ago.</t>
  </si>
  <si>
    <t>The MIT Edgerton Center continues the hands-on legacy of beloved Institute Professor Harold (Doc) Edgerton. At the Edgerton Center, we believe that students can learn to master complex challenges, discover their competencies, and find their inspiration through hands-on project-based learning. To that end, we support student teams in engineering competitions, offer classes, provide workshop space, and engage students in service projects in developing countries. We also advance kindergarten through 12th grade STEM education through our classes, intenstive summer programs, curricula development, and professional development workshops.</t>
  </si>
  <si>
    <t>Founded by Harvard University and MIT in 2012, edX was created to democratize and reimagine education by increasing worldwide access and creating a culture of continuous, lifelong learning. Anyone, anywhere with a desire to learn and an internet connection can take high-quality online courses online. With almost 100 global partners, we are proud to count the world’s leading universities, nonprofits, and institutions as our partners. 
Our students come from every country in the world. Whether you are interested in computer science, languages, engineering, psychology, writing, electronics, biology, or marketing, we have the course for you. 
Explore courses on www.edx.org and learn something new.</t>
  </si>
  <si>
    <t>Founded in 1861, MIT has a proud history of influencing the world through technological leadership and research innovation. MIT is one of the world’s preeminent research universities: renowned for rigorous academic programs in science, technology, and other areas of scholarship; cutting-edge research; a diverse campus community; and a longstanding commitment to working with the public and private sectors to bring new knowledge to bear on the world’s complex challenges.</t>
  </si>
  <si>
    <t>Confronting Global Environmental Change: Science and Policy Working Together
The Joint Program on the Science and Policy of Global Change is MIT's response to the research, analysis and communication challenges of global environmental change. We combine scientific research with policy analysis to provide an independent, integrative assessment of the impacts of global change and how best to respond.
Our team is composed of specialists working together from a wide range of disciplines, and our work combines the efforts and expertise of two complementary MIT research centers--the Center for Global Change Science (CGCS) and the Center for Energy and Environmental Policy Research (CEEPR). We also collaborate with other MIT departments, research institutions and nonprofit organizations worldwide.</t>
  </si>
  <si>
    <t>UPOP is a year-long “career kick-starter” for sophomores of all majors at MIT: we give students the foundational skills and tools they need for leadership careers, through top-flight instruction and high-touch support. 
UPOP (the Undergraduate Practice Opportunities Program) takes “practice” seriously: by the end of their UPOP year, students will have tapped into and interacted with UPOP's impressive network of employers (1000 and growing), MIT alums and significant industry contacts; they will have had hands-on workshops on negotiation, project planning, estimation, team leadership, resume &amp; cover-letter writing; they will have had field trips, dinners with VIP speakers, mock interviews; and they will have had an excellent internship, often overseas: our students have gone to Apple, Microsoft, HP, IBM, Google, Shell, Deutsche Bank, Goldman Sachs, UBS, eBay, BMW, Sandia National Labs, NASA, to name just a few.</t>
  </si>
  <si>
    <t xml:space="preserve">The xTalk speaker series provides MIT faculty, researchers, staff, and students an opportunity to share their experiences developing and using digital technologies in the classroom. </t>
  </si>
  <si>
    <t xml:space="preserve">The department is home to approximately 180 undergraduates, 200 graduate students, 100+ postdoctoral researchers, and more than 60 world-renowned faculty, including:
    3 Nobel laureates 
    33 members of the National Academy of Sciences 
    16 Howard Hughes Medical Institute (HHMI) investigators 
     4 recipients of the National Medal of Science
</t>
  </si>
  <si>
    <t>The real-time city is now real! The increasing deployment of sensors and hand-held electronics in recent years is allowing a new approach to the study of the built environment. The way we describe and understand cities is being radically transformed - alongside the tools we use to design them and impact on their physical structure.  
Studying these changes from a critical point of view and anticipating them is the goal of the SENSEable City Laboratory, a new research initiative at the Massachusetts Institute of Technology.</t>
  </si>
  <si>
    <t xml:space="preserve">Experience Israel's science, technology and innovation first hand. Opportunities include paid internships at companies, research institutes and universities; study abroad at top engineering universities; and opportunities to teach STEM subjects in high schools over IAP. </t>
  </si>
  <si>
    <t>MIT-France was created to encourage exchange between the Massachusetts Institute of Technology (http://mit.edu/) and France. Our main activity is to organize internships for young MIT students and recent graduates in companies and labs in France. We send about 100 MIT students to France each year!</t>
  </si>
  <si>
    <t>MIT OpenCourseWare is a free and open publication of material from thousands of MIT courses, covering the entire MIT curriculum and used by millions of learners and educators around the world.
No enrollment or registration. Freely browse and use OCW materials at your own pace. There's no signup, and no start or end dates.
Knowledge is your reward. Use OCW to guide your own life-long learning, or to teach others. We don't offer credit or certification for using OCW.
Made for sharing. Download files for later. Send to friends and colleagues. Modify, remix, and reuse (just remember to cite OCW as the source.)</t>
  </si>
  <si>
    <t>The annual MIT Global Startup Workshop (GSW) brings together entrepreneurial leaders, financiers, students, professors, government agents and private parties to build a global support network for entrepreneurship. We bridge boundaries across different sectors to stimulate discussion, generate ideas and share best entrepreneurial practices. Since 1998 our non-profit, student run organization has held 14 international workshops, spanning 6 continents and attracted participants from 70 nations.</t>
  </si>
  <si>
    <t>For over a century, the Department of Economics at MIT has played a leading role in economics education, research, and public service. Francis Amasa Walker, MIT’s third president, introduced undergraduate studies in economics more than one hundred years ago.  Walker, who rose to the rank of Brigadier General in the Civil War and directed the 1870 U.S. Census, was a leading economist of his day. He was a founder and president of the American Economic Association. In the early part of the twentieth century, Davis R. Dewey, the editor of the American Economic Review for twenty years and a longtime chairman of the MIT Economics Department, played a major role in preserving and expanding economics at MIT. In 1937, the Department added graduate courses leading to a master’s degree. Four years later, in 1941, it inaugurated the Ph.D. program that is renowned worlwide. MIT’s approach to graduate training in economics has been widely emulated at other leading institutions.
MIT established its School of Humanities, Arts and Social Sciences (SHASS) in 1950, with the Economics Department playing a central role within the School. The Economics Department expanded significantly in the years following World War II with entrepreneurial leadership from Rupert MacLaurin and a supportive university administration. By the 1950s, it was established as one of the world’s leading centers for economic research. Graduates of the MIT Economics Department’s doctoral program are now well-represented on the faculties of virtually all leading economics departments.
The MIT Economics Department today is a vibrant collection of faculty and students. The Department’s distinguished scholars have received numerous awards, including four Nobel Prizes (Peter Diamond, the late Paul Samuelson, Robert Solow, and the late Franco Modigliani), and many are Fellows of the National Academy of Sciences, the American Academy of Arts and Sciences, and the Econometric Society. Many faculty members have served in various elected offices of the American Economic Association and the Econometric Society.
The Department offers exceptional opportunities for undergraduate and graduate study and research. The MIT Economics Department is one of the world’s preeminent economic research and teaching institutions. It is one of the leaders, if not the leader, in graduate training, and it offers the most rigorous undergraduate economics education at any U.S. college or university. The Department is intellectually healthy. New ideas and new directions in economic research are being developed and pursued with vigor. The faculty is strong. Both undergraduate and graduate students are actively engaged in learning and research. The Department attracts a very large undergraduate student enrollment. During the 2009-2010 academic year, 2072 undergraduates enrolled in economics courses, 143 undergraduates were majoring in economics, 114 were minoring in economics, and another 293 took economics as a concentration. Many undergraduate majors, as well as students from other departments at MIT, participated in research projects supervised by the economics faculty.
Each year the MIT Ph.D. program enrolls about twenty-four candidates, selected from approximately 800 applicants. One important development of the last two decades has been a growing internationalization in the demand for graduate economics training. As nations in Eastern Europe and Asia have embraced free-market economics, there has been a sharp uptick in demand for economists and economic analysis. This has resulted in a significant increase in the number of foreign applicants to MIT’s Ph.D. program.
As a result, currently about half of admitted students have undergraduate degrees from American universities, while the rest have degrees from the developed and developing world.
During the 2009-2010 academic year, there were 118 graduate students enrolled in the Department’s Ph.D. program. Student dissertation topics span a wide range of issues in microeconomics and macroeconomics, and advance the frontier of economic theory, data analysis, and econometric methodology. Most doctoral candidates spend five years in residence at MIT taking graduate courses and doing research. The first two years of the Ph.D. program are devoted primarily to course work, while the remainder of the program focuses on writing a doctoral dissertation. Graduates of MIT’s Ph.D. program pursue diverse careers. Many take positions in academia or in domestic or international economic organizations. Others join firms in the private sector, working as economic consultants or in other capacities.
As the Internet has enabled electronic dissemination of information to replace traditional print media, the MIT Economics Department has taken steps to develop a presence in cyberspace. The Department’s website provides upto-date information on department courses and seminars. It includes links to the many web pages maintained by faculty, who often post research papers, policy papers, data sets, and even computer programs on their sites. Graduate students and economics researchers from around the world visit these web pages to download current research. Our faculty’s research papers are often widely read and cited months or years before they are published in academic journals. Most courses in the economics department are also available online as part of MIT’s Open CourseWare (OCW) initiative.
© 2012 MIT. All rights reserved.</t>
  </si>
  <si>
    <t>The McGovern Institute for Brain Research at MIT is led by a team of world-renowned neuroscientists committed to meeting two great challenges of modern science: understanding how the brain works and discovering new ways to prevent or treat brain disorders.
The McGovern Institute was established in 2000 by Patrick J. McGovern and Lore Harp McGovern, who are committed to improving human welfare, communication and understanding through their support for neuroscience research.
The director is Robert Desimone, formerly the head of intramural research at the National Institute of Mental Health.
http://mcgovern.mit.edu</t>
  </si>
  <si>
    <t>The Gordon Engineering Leadership program features two years: GEL Year One is open to a competitively chosen cohort (approximately 100 students) of MIT engineering Juniors and Seniors committed to honing their engineering leadership skills.
For a cohort of GELs (approximately 30 students) who successfully complete the GEL Year One program requirements and elect to advance, GEL Year Two offers an array of intensely personalized leadership development activities featuring a high degree of interaction with industry leaders, faculty and fellow students.</t>
  </si>
  <si>
    <t>CoLab translates its vision and mission into knowledge-creation, practice, teaching, service, and professional education by:
Providing a space for students, faculty, and community partners to improve local and regional practice through inquiry, dialogue, collaboration, and reflection.
Generating new and relevant knowledge about urban sustainability and co-crafting theories of community engagement, development, and social change.
Preparing new cadres of planners with the commitment, skills, and agency to lead innovation across sectors and address systemic failures.</t>
  </si>
  <si>
    <t>Jointly offered by MIT's School of Engineering and the MIT Sloan School of Management, the System Design and Management (SDM) master's program in engineering and management educates mid-career professionals to lead effectively and creatively by using systems thinking to solve large-scale, complex challenges in product design, development, and innovation.
SDM provides a global mindset; a systems thinking perspective that integrates management, technology, and social sciences; and ways to lead across organizational and cultural boundaries to address rapidly accelerating complexity and change in today's global markets.
The curriculum of MIT's System Design and Management Program encompasses leadership development and critical, creative, and integrative thinking as well as an appreciation of diversity and an understanding of how to foster positive change within organizations, society at large, and — most importantly — within oneself.</t>
  </si>
  <si>
    <t>Whenever possible, we capitalize on MIT's great strengths in science and engineering, examining the international aspects of these fields as they relate to both policy and practice, and focusing on those issues where science and engineering intersect most closely with foreign affairs.
CIS includes 160 members of the MIT faculty and staff, mainly drawn from the departments of political science and urban studies, and visiting scholars from around the world. We sponsor formal programs, multidisciplinary working groups and numerous public events. While CIS does not offer teaching programs, the Center's faculty and staff engage with students as colleagues in research, audiences in public events, and enthusiastic participants in the MISTI international internship program. We also assist MIT students in obtaining external funds for international activities through the CIS fellowship database.
CIS is one of several academic research centers founded in the aftermath of World War II. We celebrated our 50th anniversary in May 2002 with a symposium on past and future challenges.</t>
  </si>
  <si>
    <t>Global Education &amp; Career Development (GECD) guides all students as they explore and prepare for careers, global opportunities, and health professions.</t>
  </si>
  <si>
    <t>MIT AeroAstro students, faculty, and staff share a passion for air and space vehicles, the technologies that enable them, and the missions they fulfill.
Aerospace is an intellectually challenging, economically important, and exciting field. MIT AeroAstro’s mission is preparing engineers for success and leadership in the conception, design, implementation, and operation of aerospace and related engineering systems. We achieve this through our commitment to educational excellence, and to the creation of critical aerospace vehicle and information engineering technologies, and the engineering of complex high-performance systems.</t>
  </si>
  <si>
    <t>The MIT Sloan Fellows Program is a one-year, full-time MBA/MS program for mid-career professionals. For over 80 years, the MIT Sloan Fellows Program has provided an environment for executives to develop knowledge and skills essential to world-class leaders; build a tight-knit network that stretches across continents; expand confidence, abilities, and global impact; and translate their visions into achievable objectives. See more at: http://mitsloan.mit.edu/fellows/advantages/ 
Visit the MIT Sloan Fellows Leadership Blog: http://mitsloan.mit.edu/fellows/leadership-blog/</t>
  </si>
  <si>
    <t>A program for English and science majors, freelance writers or journalists seeking a specialty, working scientists, and others in which to learn the art and discipline of science writing.
An opportunity to contribute to public understanding of science, medicine, engineering, and technology.
A chance to work closely with a distinguished core faculty of award-winning journalists, authors, and scholars within one of the most exciting scientific communities in the world.
A place to produce news articles, features, essays, and radio/video broadcasts about lasers and genes, capillaries and quarks.</t>
  </si>
  <si>
    <t>MIT Professional Education delivers timely, relevant programs to a global audience of scientists, engineers, technicians, managers, consultants, and others from industry, government, the military, non-profit, and academia. The MIT Professional Education mission is to provide a gateway to renowned MIT research, knowledge and expertise for those engaged in science and technology worldwide, through advanced education programs designed for working professionals. The programs are delivered by MIT faculty and promote technical excellence through ongoing educational engagement with communities of practice.</t>
  </si>
  <si>
    <t>Our office offers a variety of physical education courses for undergraduate students to complete the swim requirement and the 8 point General Institute Requirement. The swim requirement can be met by completing a beginner swim course or electing to test out. 
Courses generally meet twice a week for 40 minutes. The program administers over 40 different instructional activities beginning every six weeks during the academic year.
Students are expected to complete the Physical Education General Institute Requirement by end of their second year. If you have concerns about completing the General Institute Requirement by the end of your 2nd year, please contact the physical education office at mitpe@mit.edu.</t>
  </si>
  <si>
    <t xml:space="preserve">The contemporary art museum at MIT. </t>
  </si>
  <si>
    <t>The MIT Linguistics Group has been engaged in the study of language since the 1950's, and admitted its first class of PhD students in 1961. Our research aims to discover the rules and representations underlying the structure of particular languages and what they reveal about the general principles that determine the form and development of language in the individual and the species. The program covers the traditional subfields of linguistics (phonetics, phonology, morphology, syntax, semantics, and psycholinguistics) as well as interfaces with philosophy and logic, speech science and technology, computer science and artificial intelligence, and study of the brain and cognition.</t>
  </si>
  <si>
    <t>MIT Federal Credit Union membership delivers a higher degree of banking through our valuable products and services. We offer mobile and web-based options as well as the traditional branch experience.
Established in 1940, membership is extended to Select Employee Groups (SEGs), which include MIT and other Cambridge-based organizations such as:
Novartis
Draper Labs
Whitehead Institute
Lexington-based Lincoln Laboratory
Immediate family and household members of all eligible groups are also welcome to join. 
MIT Federal Credit Union extends the "people helping people" philosophy to our surrounding communities through corporate citizenship efforts. Visit our website to learn more at www.mitfcu.org.</t>
  </si>
  <si>
    <t xml:space="preserve">CSAIL has played a major role in the technology revolution of the past 50 years. Currently, CSAIL is focused on conducting groundbreaking research in artificial intelligence, computer systems, and the theory of computation, while also tackling pressing societal challenges such as education, health care, manufacturing and transportation. 
CSAIL makes its home in the Frank Gehry-designed Stata Center on the MIT campus, and will celebrate its 50th anniversary in 2013.
</t>
  </si>
  <si>
    <t>MIT Comparative Media Studies/Writing offers an innovative academic program that applies critical analysis, collaborative research, and design across a variety of media arts, forms, and practices.
It develops thinkers who understand the dynamics of media change and can apply their insights to contemporary problems. It cultivates practitioners and artists who can work in multiple forms of contemporary media. Its students and research help shape the future by engaging with media industries and the arts as critical and visionary partners at a time of rapid transformation.
CMS/W is devoted to understanding the ways that media technologies and their uses can enrich the lives of individuals locally, across the U.S., and globally. CMS/W faculty, researchers, and students share a deep commitment to the development of pioneering new tools and strategies which serve the needs of diverse communities in the 21st-century.
In its unique approach to humanities and arts education, CMS/W:
* Offers graduate and undergraduate degree programs centered on teamwork and research laboratories;
* Engages with media practices across historical periods, cultural settings, and methods in order to assess change, design new tools, and anticipate media developments;
* Supports a distinguished studio and workshop curriculum featuring the techniques and traditions of contemporary fiction, poetry, creative non-fiction, journalism, digital media, video, and games;
* Works with programs throughout MIT to draw on and enrich the Institute’s unique mix of intellectual and entrepreneurial talent;
* Cultivates a community of students, faculty, and staff devoted to the highest standards of scholarship and ethical practice;
* And extends its educational work into industry, the arts, and the public sphere by offering socially aware, critically informed expertise and events.</t>
  </si>
  <si>
    <t>We are inventors of new technologies that support and foster civic media and political action; we are a hub for the study of these technologies; and we coordinate community-based test beds both in the United States and internationally.</t>
  </si>
  <si>
    <t>Play allows us to connect with one another and the world. Through play, we encounter challenges with delight, we brave overwhelming odds with hope, and we conquer our world with imagination. 
Play is the most positive response of the human spirit to a universe of uncertainty.</t>
  </si>
  <si>
    <t xml:space="preserve">The largest department at the Massachusetts Institute of Technology, MIT EECS supports over 1050 undergraduate and Masters of Engineering students and over 600 graduate students in a wide range of interdisciplinary fields. </t>
  </si>
  <si>
    <t>MIT D-Lab works with people around the world to develop and advance collaborative approaches and practical solutions to global poverty challenges.
The program’s mission is pursued through interdisciplinary courses, research in collaboration with global partners, technology development, and community initiatives — all of which emphasize experiential learning, real-world projects, community-led development, and scalability.
Founded in 2002 by Amy Smith, Senior Lecturer in Mechanical Engineering, D-Lab has developed a range of technologies and processes, including community watertesting and treatment systems, human-powered agricultural processing machines, medical and assistive devices for global health, and clean-burning cooking fuels made from waste.
D-Lab classes, research groups, and programs are connected to communities around the world in countries including Botswana, Brazil, Colombia, El Salvador, Ghana, Guatemala, India, Indonesia, Haiti, Ghana, Mali, Morocco, Nicaragua, Pakistan, Peru, Philippines, Tanzania, Uganda, Zambia, and others.</t>
  </si>
  <si>
    <t xml:space="preserve">The School of Architecture + Planning is one of five schools at MIT. The school comprises five main divisions:
    The Department of Architecture
    The Department of Urban Studies + Planning
    The Media Lab
    The Center for Real Estate
    The Program in Art, Culture and Technology
The school is also host to the Levanthal Center for Advanced Urbanism and the Center for Bits and Atoms.
</t>
  </si>
  <si>
    <t>At MIT’s Department of Earth, Atmospheric and Planetary Sciences (EAPS), we are driven by curiosity. How did life originate? Is it unique to Earth? When did the oceans and atmosphere form? What can 4.3 billion year-old rocks tell us about our past and future climate and its influence on life? We delve into questions about the fundamental forces shaping the natural world, spanning the full scale of space and time—from microscale structures of minerals and aerosols to the composition of massive planetary bodies light years away; from earthquakes which strike in a split second to the co-evolution of life and environmental systems over billions of years. Our work stands at the crossroads between basic theory—be it physics, biology, or chemistry—and practical applications to sustain life on Earth, allowing us to both benefit from and protect our planet.
The breadth of our research is unparalleled. In our pursuit of answers, EAPS students and faculty cross boundaries between disciplines, fostering interdepartmental collaborations unmatched by any other program. Geologists team with atmospheric scientists to understand how a model of changing precipitation trends can help predict landslides. DNA sequencing of extant organisms combined with isotopic dating of ancient rocks reveals the origins of animal life in sea sponges and the influence of tiny microbes on mass extinction. Ours is a truly interdisciplinary effort to understand nature in all of its forms. 
We are explorers. We travel the globe, scouring the geologic record for evidence of ancient organic life. We partner with NASA to search distant space for signs of exoplanetary atmospheres. We examine how the forces tens, hundreds, or even thousands of kilometers below our feet influence the surface we live on. We survey the oceans, clouds, and ice caps to understand Earth’s dynamic climate, and even its implications for our environment and human health. Our pioneering research provides the facts that help inform the understanding of the broader community—from policymakers and the public, to our colleagues in science and industry around the world.</t>
  </si>
  <si>
    <t>Follow us on all our social media!
Twitter, Snapchat and Instagram name: eshipMIT</t>
  </si>
  <si>
    <t>The MIT Tata Center for Technology and Design is training a new breed of engineers and entrepreneurs to develop solutions for resource-constrained communities globally, with an initial focus on serving human needs in India.
Guided by the core principle of relevance to global societal challenges, MIT Tata Center projects place an emphasis on affordability, practicality, and performance in six overlapping thematic areas: Agriculture, Energy, Environment, Health, Urbanization, and Water.
Tata Center projects are being developed in the context of India, with potential application throughout the developing world.
Working in cooperation with government agencies, corporations, universities, and NGOs, the projects address a wide range of concerns, seeking low-cost, sustainable solutions in both urban and rural settings.
Tata Center-affiliated Faculty and Fellows are inventing new products and technologies, designing systems, and conducting policy studies that will directly impact the lives of people in India and other developing countries, while also creating business and investment opportunities for our collaborators.</t>
  </si>
  <si>
    <t xml:space="preserve">HUBweek is a creative festival that celebrates innovation at the intersection of art, science and technology. Founded by The Boston Globe, Harvard University, MIT and Mass General Hospital, HUBweek is a first-of-its-kind civic collaboration that brings together the most creative and inventive minds making an impact in Boston and around the world. </t>
  </si>
  <si>
    <t xml:space="preserve">Serving all students, faculty, alumni, and staff of the Massachusetts Institute of Technology.
Open Monday through Friday, 9 am to 5 pm.
5-117
</t>
  </si>
  <si>
    <t>The Engine was MIT’s response to a challenge MIT leaders had heard from many brilliant faculty members and alumni entrepreneurs: that finding the sustained support to develop complex “tough-tech” ideas was nearly impossible. MIT President L. Rafael Reif articulated the problem in May 2015 in an op-ed in the Washington Post. While the current US innovation system is highly optimized to support the success of digital technologies that can typically reach market success in three to five years, it is “simply not structured to support complex, slower-growing concepts that could end up being hugely significant — the kind that might lead to disruptive solutions to existential challenges in sustainable energy, water and food security, and health.”
The op-ed defined the need for a new kind of organization—an “innovation orchard”—specially designed to help such “tough-tech” startups achieve sustained success.
From this first sketch of an idea, President Reif challenged MIT’s leadership to understand what more MIT could do to catalyze innovation and spur regional development by creating an environment that empowered the brightest innovators to develop breakthrough innovations and deliver them to the world. To explore how MIT might realize this vision, MIT Executive Vice President and Treasurer Israel Ruiz embarked on a year-long exploration of conversations with founders, entrepreneurs and companies both large and small. What he learned only reinforced the need for patient capital, access to specialized instrumentation and expertise. Gradually, the idea took shape for a new kind of program.
Informed by these experiences and connections, The Engine emerged as the first practical demonstration of what an innovation orchard might be. Headquartered just blocks from Kendall Square – famously, “the most innovative square mile on the planet” – The Engine’s defining principle is to support startups that seek to create material positive impact on society. By prioritizing breakthrough ideas over early profit, The Engine seeks to catalyze new fields and push the boundaries of innovation.</t>
  </si>
  <si>
    <t xml:space="preserve">One of the six founding courses of study at MIT, mechanical engineering embodies the motto "mens et manus" -- mind and hand. Disciplinary depth and breadth, together with hands-on discovery and physical realization, characterize our nationally and internationally recognized leadership in research, education, and innovation. MIT mechanical engineers have always stood at the forefront in tackling the engineering challenges of the day: inventing new technologies, spawning new fields of study, and educating the new generation of leaders in industry, government, and academia. </t>
  </si>
  <si>
    <t>The Earth Resources Laboratory (ERL) is MIT’s primary home for research and education focused on sub-surface energy resources. Through integration across disciplines, departments, and school boundaries, and with support from federal agencies and a consortium of energy companies, ERL addresses questions concerning hydrocarbon exploration and production, geothermal energy, CO2 sequestration, and near-surface environments.
ERL’s faculty, research staff, and students work with a variety of methodologies (including geophysical imaging, rock physics and chemistry, multiphase flow, geomechanics, microseismics, and remote sensing) to obtain a holistic understanding of sub-surface reservoirs—their structure, the geological materials of which they are made, the fluids that flow through them, and changes that occur in response to production.
Building on a rich tradition, ERL aims to produce tomorrow’s industry leaders through rigorous disciplinary education and broad exposure to the earth sciences, mathematics, and engineering.</t>
  </si>
  <si>
    <t>77 Massachusetts Ave・Cambridge, Massachusetts・517,893 people checked in here</t>
  </si>
  <si>
    <t>600 Memorial Dr・Cambridge, Massachusetts・402 people checked in here</t>
  </si>
  <si>
    <t>30 Memorial Dr・Cambridge, Massachusetts・165 people checked in here</t>
  </si>
  <si>
    <t>1 Main St, Ste 13・Cambridge, Massachusetts・1,607 people checked in here</t>
  </si>
  <si>
    <t>1 Rogers St Fl 3・Cambridge, Massachusetts・318 people checked in here</t>
  </si>
  <si>
    <t>Cambridge, Massachusetts</t>
  </si>
  <si>
    <t>Massachusetts Institute of Technology, 77 Massachusetts Ave・Cambridge, Massachusetts・385 people checked in here</t>
  </si>
  <si>
    <t>25 Ames St・Cambridge, Massachusetts・897 people checked in here</t>
  </si>
  <si>
    <t>77 Massachusetts Ave・Cambridge, Massachusetts・692 people checked in here</t>
  </si>
  <si>
    <t>77 Massachusestts Ave, E53-470・Cambridge, Massachusetts・61 people checked in here</t>
  </si>
  <si>
    <t>77 Massachusetts Avenue, 6-131・Cambridge, Massachusetts・1,269 people checked in here</t>
  </si>
  <si>
    <t>1 Amherst St. E40 4th floor・Cambridge, Massachusetts・225 people checked in here</t>
  </si>
  <si>
    <t>75 Amherst Street・Cambridge, Massachusetts・32,624 people checked in here</t>
  </si>
  <si>
    <t>Stratton Student Center, 84 Massachusetts Ave, Rm W20-549・Cambridge, Massachusetts・35 people checked in here</t>
  </si>
  <si>
    <t>Advantage Testing Foundation 210 East 86th St・New York, New York・3 people checked in here</t>
  </si>
  <si>
    <t>77 Massachusetts Ave, 4-304・Cambridge, Massachusetts・390 people checked in here</t>
  </si>
  <si>
    <t>77 Massachusetts Avenue, 4-408・Cambridge, Massachusetts・427 people checked in here</t>
  </si>
  <si>
    <t>Cambridge, Massachusetts・1,476 people checked in here</t>
  </si>
  <si>
    <t>1 Amherst St・Cambridge, Massachusetts・27 people checked in here</t>
  </si>
  <si>
    <t>77 Massachusetts Ave・Cambridge, Massachusetts・2,976 people checked in here</t>
  </si>
  <si>
    <t>77 Massachusetts Ave, E19-411・Cambridge, Massachusetts・14 people checked in here</t>
  </si>
  <si>
    <t>100 Main Street・Cambridge, Massachusetts・27,139 people checked in here</t>
  </si>
  <si>
    <t>77 Massachusetts Ave, Bldg 1・Cambridge, Massachusetts・20 people checked in here</t>
  </si>
  <si>
    <t>77 Massachusetts Ave・Cambridge, Massachusetts・206 people checked in here</t>
  </si>
  <si>
    <t>77 Massachusetts Avenue, 9-209・Cambridge, Massachusetts・135 people checked in here</t>
  </si>
  <si>
    <t>1 Amherst St, Fl 4・Cambridge, Massachusetts・1 person checked in here</t>
  </si>
  <si>
    <t>1 Amherst St E40-421・Cambridge, Massachusetts・2 people checked in here</t>
  </si>
  <si>
    <t>77 Massachusetts Ave・Cambridge, Massachusetts・14 people checked in here</t>
  </si>
  <si>
    <t>6th Floor of Building 24</t>
  </si>
  <si>
    <t>77 Massachusetts Avenue・Cambridge, Massachusetts・1,189 people checked in here</t>
  </si>
  <si>
    <t>1 Amherst St E40-409・Cambridge, Massachusetts・7 people checked in here</t>
  </si>
  <si>
    <t>Amherst St・Cambridge, Massachusetts・90 people checked in here</t>
  </si>
  <si>
    <t>77 Massachusetts Ave・Cambridge, Massachusetts・56 people checked in here</t>
  </si>
  <si>
    <t>77 Massachusetts Ave・Cambridge, Massachusetts・136 people checked in here</t>
  </si>
  <si>
    <t>77 Massachusetts Ave, Bldg 1・Cambridge, Massachusetts・334 people checked in here</t>
  </si>
  <si>
    <t>43 Vassar St・Cambridge, Massachusetts・601 people checked in here</t>
  </si>
  <si>
    <t>Cambridge, Massachusetts・181 people checked in here</t>
  </si>
  <si>
    <t>MIT CoLab at Massachusetts Institute of Technology・Cambridge, Massachusetts・10 people checked in here</t>
  </si>
  <si>
    <t>84 Massachusetts Ave, Ste 483・Cambridge, Massachusetts・54 people checked in here</t>
  </si>
  <si>
    <t>77 Massachusetts Ave・Cambridge, Massachusetts・10 people checked in here</t>
  </si>
  <si>
    <t>77 Massachusetts Avenue, E40-315・Cambridge, Massachusetts・31 people checked in here</t>
  </si>
  <si>
    <t>One Main Street, 9th Floor, E90・Cambridge, Massachusetts・652 people checked in here</t>
  </si>
  <si>
    <t>105 Massachusetts Ave・Cambridge, Massachusetts・135 people checked in here</t>
  </si>
  <si>
    <t>77 Massachusetts Ave・Cambridge, Massachusetts・375 people checked in here</t>
  </si>
  <si>
    <t>1 Amherst St, MIT Building E40-400・Cambridge, Massachusetts・147 people checked in here</t>
  </si>
  <si>
    <t>40 Ames St E17-294・Cambridge, Massachusetts・19 people checked in here</t>
  </si>
  <si>
    <t>77 Massachusetts Ave・Cambridge, Massachusetts・120 people checked in here</t>
  </si>
  <si>
    <t>77  Massachusetts Ave・Cambridge, Massachusetts・2 people checked in here</t>
  </si>
  <si>
    <t>50 Memorial Dr,  E52・Cambridge, Massachusetts・300 people checked in here</t>
  </si>
  <si>
    <t>14N-338 77 Massachusetts Ave・Cambridge, Massachusetts・48 people checked in here</t>
  </si>
  <si>
    <t>700 Technology Square・Cambridge, Massachusetts・84 people checked in here</t>
  </si>
  <si>
    <t>120 Vassar St Bldg W35-297X・Cambridge, Massachusetts・30 people checked in here</t>
  </si>
  <si>
    <t>265 Massachusetts Ave・Cambridge, Massachusetts・16,772 people checked in here</t>
  </si>
  <si>
    <t>20 Ames St Building E15, Atrium Level・Cambridge, Massachusetts・1,408 people checked in here</t>
  </si>
  <si>
    <t>32 Vassar Street, 32-D808 MIT・Cambridge, Massachusetts・314 people checked in here</t>
  </si>
  <si>
    <t>Massachusetts Institute of Technology・Cambridge, Massachusetts・127 people checked in here</t>
  </si>
  <si>
    <t>600 Memorial Dr W98-200・Cambridge, Massachusetts・3 people checked in here</t>
  </si>
  <si>
    <t>77 Massachusetts Avenue</t>
  </si>
  <si>
    <t>700 Technology Sq・Cambridge, Massachusetts・86 people checked in here</t>
  </si>
  <si>
    <t>32 Vassar St・Cambridge, Massachusetts・2,004 people checked in here</t>
  </si>
  <si>
    <t>160 Memorial Dr, Bldg 14E・Cambridge, Massachusetts・132 people checked in here</t>
  </si>
  <si>
    <t>MIT Media Lab, 20 Ames St・Cambridge, Massachusetts・129 people checked in here</t>
  </si>
  <si>
    <t>77 Massachusetts Ave・Cambridge, Massachusetts・16 people checked in here</t>
  </si>
  <si>
    <t>222 Third Street, Suite 0300・Cambridge, Massachusetts・14 people checked in here</t>
  </si>
  <si>
    <t>Massachusetts Institute of Technology, 32 Vassar Street, 26-147・Cambridge, Massachusetts・296 people checked in here</t>
  </si>
  <si>
    <t>Massachusetts Institute of Technology, EECS・Cambridge, Massachusetts・185 people checked in here</t>
  </si>
  <si>
    <t>MIT Building N51 3rd Floor, 265 Massachusetts Ave・Cambridge, Massachusetts・363 people checked in here</t>
  </si>
  <si>
    <t>77 Massachusetts Ave・Cambridge, Massachusetts・109 people checked in here</t>
  </si>
  <si>
    <t>77 Massachusetts Ave・Cambridge, Massachusetts・558 people checked in here</t>
  </si>
  <si>
    <t>77 Massachusetts Ave, Bldg 54 (Green Building)・Cambridge, Massachusetts・255 people checked in here</t>
  </si>
  <si>
    <t>1 Amherst Street, E40-160・Cambridge, Massachusetts・853 people checked in here</t>
  </si>
  <si>
    <t>77 Massachusetts Ave・Cambridge, Massachusetts・5 people checked in here</t>
  </si>
  <si>
    <t>301 Vassar St Bldg W89・Cambridge, Massachusetts・152 people checked in here</t>
  </si>
  <si>
    <t>77 Massachusetts Ave・Cambridge, Massachusetts</t>
  </si>
  <si>
    <t>1 Washington Mall・156 people checked in here</t>
  </si>
  <si>
    <t>32 Vassar St・Cambridge, Massachusetts・32 people checked in here</t>
  </si>
  <si>
    <t>77 Masssachusetts Ave, Rooms 5-115, 5-117, 5-122, 5-133・Cambridge, Massachusetts・46 people checked in here</t>
  </si>
  <si>
    <t>77 Massachusetts Ave, 3-174・Cambridge, Massachusetts・501 people checked in here</t>
  </si>
  <si>
    <t>120 Vassar Street, W35-297・Cambridge, Massachusetts・8 people checked in here</t>
  </si>
  <si>
    <t>AUTOMATIC</t>
  </si>
  <si>
    <t>WITHIN_HOUR</t>
  </si>
  <si>
    <t>WITHIN_FEW_HOURS</t>
  </si>
  <si>
    <t>1.1M people like this.</t>
  </si>
  <si>
    <t>51K people like this.</t>
  </si>
  <si>
    <t>10K people like this.</t>
  </si>
  <si>
    <t>1.4M people like this.</t>
  </si>
  <si>
    <t>48K people like this.</t>
  </si>
  <si>
    <t>128K people like this.</t>
  </si>
  <si>
    <t>11K people like this.</t>
  </si>
  <si>
    <t>15K people like this.</t>
  </si>
  <si>
    <t>75K people like this.</t>
  </si>
  <si>
    <t>13K people like this.</t>
  </si>
  <si>
    <t>12K people like this.</t>
  </si>
  <si>
    <t>21K people like this.</t>
  </si>
  <si>
    <t>19K people like this.</t>
  </si>
  <si>
    <t>246K people like this.</t>
  </si>
  <si>
    <t>3.8K people like this.</t>
  </si>
  <si>
    <t>2.5K people like this.</t>
  </si>
  <si>
    <t>33K people like this.</t>
  </si>
  <si>
    <t>3.9K people like this.</t>
  </si>
  <si>
    <t>1.5M people like this.</t>
  </si>
  <si>
    <t>5.5K people like this.</t>
  </si>
  <si>
    <t>9.8K people like this.</t>
  </si>
  <si>
    <t>77K people like this.</t>
  </si>
  <si>
    <t>5.3K people like this.</t>
  </si>
  <si>
    <t>112K people like this.</t>
  </si>
  <si>
    <t>28K people like this.</t>
  </si>
  <si>
    <t>8.6K people like this.</t>
  </si>
  <si>
    <t>1.8K people like this.</t>
  </si>
  <si>
    <t>3.2K people like this.</t>
  </si>
  <si>
    <t>1.7K people like this.</t>
  </si>
  <si>
    <t>492K people like this.</t>
  </si>
  <si>
    <t>9.9K people like this.</t>
  </si>
  <si>
    <t>9.7K people like this.</t>
  </si>
  <si>
    <t>4.4K people like this.</t>
  </si>
  <si>
    <t>2.9K people like this.</t>
  </si>
  <si>
    <t>6.7K people like this.</t>
  </si>
  <si>
    <t>4.2K people like this.</t>
  </si>
  <si>
    <t>7.2K people like this.</t>
  </si>
  <si>
    <t>7.9K people like this.</t>
  </si>
  <si>
    <t>143K people like this.</t>
  </si>
  <si>
    <t>4.8K people like this.</t>
  </si>
  <si>
    <t>14K people like this.</t>
  </si>
  <si>
    <t>20K people like this.</t>
  </si>
  <si>
    <t>2.2K people like this.</t>
  </si>
  <si>
    <t>25K people like this.</t>
  </si>
  <si>
    <t>6K people like this.</t>
  </si>
  <si>
    <t>47K people like this.</t>
  </si>
  <si>
    <t>3K people like this.</t>
  </si>
  <si>
    <t>3.6K people like this.</t>
  </si>
  <si>
    <t>1.3K people like this.</t>
  </si>
  <si>
    <t>23K people like this.</t>
  </si>
  <si>
    <t>7.4K people like this.</t>
  </si>
  <si>
    <t>3.4K people like this.</t>
  </si>
  <si>
    <t>8.5K people like this.</t>
  </si>
  <si>
    <t>6.8K people like this.</t>
  </si>
  <si>
    <t>16K people like this.</t>
  </si>
  <si>
    <t>8.8K people like this.</t>
  </si>
  <si>
    <t>4.5K people like this.</t>
  </si>
  <si>
    <t>823 people like this.</t>
  </si>
  <si>
    <t>1.4K people like this.</t>
  </si>
  <si>
    <t>938 people like this.</t>
  </si>
  <si>
    <t>776 people like this.</t>
  </si>
  <si>
    <t>1.1K people like this.</t>
  </si>
  <si>
    <t>868 people like this.</t>
  </si>
  <si>
    <t>The Alfred P. Sloan School of Management began in 1914 as Course XV, Engineering Administration, at the Massachusetts Institute of Technology.</t>
  </si>
  <si>
    <t>1899 at Massachusetts Institute of Technology</t>
  </si>
  <si>
    <t>April 10, 1861</t>
  </si>
  <si>
    <t>Henry Jenkins, William Uricchio, David Thorburn, and others</t>
  </si>
  <si>
    <t>MIT was founded in 1861.</t>
  </si>
  <si>
    <t>founded as the Servomechanism Lab in 1940; the Lab took on its current name in 1978</t>
  </si>
  <si>
    <t>Degrees earned at MIT include bachelor's, master's and doctorates. In the 2009-2010 academic year, there were 4,232 undergraduate students and 6,152 graduate students (read more facts about MIT here: http://web.mit.edu/facts/)</t>
  </si>
  <si>
    <t xml:space="preserve">MIT alumni are members of one of the most diverse, talented, and invigorating communities in the world. The Alumni Association is a gateway to this community. The Association provides services and resources that strengthen alumni's ties to MIT and each other-across every stage of life and around the globe. Now that's an infinite connection.
Governance
The Alumni Association is governed by a 23-member Board of Directors. The board itself is chosen by the Alumni Association Selection Committee, which is elected by alumni. 
Join Us
Alumni volunteers serve in leadership positions on boards and committees. In these roles, they work in partnership with the Alumni Association to provide strategic oversight of all activities.  Every spring, alumni help determine the future of both the Alumni Association and the MIT Corporation by electing members of the Alumni Association Selection Committee. 
</t>
  </si>
  <si>
    <t xml:space="preserve">For information about admission to the DMSE graduate program, see http://dmse.mit.edu/academics/graduate/prospective/index.html
For information about undergraduate admission, see the MIT admissions pages http://www.mitadmissions.org/
Our offices are generally open Monday through Friday, 9:00 to 5:00, and we will try to respond to inquiries as quickly as possible during those hours.
DMSE faculty contact information can be found on their webpages, http://dmse.mit.edu/faculty/
Press Inquiries can be made through the MIT News Office http://web.mit.edu/press/
MADMEC is an annual competition for student teams to design and build prototypes that solve a sustainability problem using materials science. All MADMEC intellectual property is retained by the teams who developed the project; over the past nine years, some teams have continued to develop their prototypes, successfully entering other contests and filing patents. </t>
  </si>
  <si>
    <t xml:space="preserve">For information about the ChemE graduate program, see 
http://web.mit.edu/cheme/academics/grad/index.html
For information about the ChemE undergraduate program, see http://web.mit.edu/cheme/academics/undergrad/index.html
or the MIT admissions pages http://mitadmissions.org/
Please see the MIT ChemE website for more information http://web.mit.edu/cheme/index.html
</t>
  </si>
  <si>
    <t>For information about admission to the NSE graduate program, see http://web.mit.edu/nse/education/grad/index.html
For information about NSE undergraduate program, see http://web.mit.edu/nse/education/undergrad/index.html
or the MIT admissions pages http://www.mitadmissions.org/</t>
  </si>
  <si>
    <t>To apply, please visit https://www.media.mit.edu/graduate-program/apply/</t>
  </si>
  <si>
    <t xml:space="preserve">The largest of MIT’s five schools, the School of Engineering educates about 60 percent of MIT’s undergraduates and 45 percent of graduate students. Just over a third of MIT’s faculty are in the School and they account for more than half of the sponsored research at the Institute. </t>
  </si>
  <si>
    <t>The department promotes a highly collaborative environment that allows for a free exchange of ideas across research areas and academic disciplines. The result is a rigorous, creative, dynamic culture in which scientists and students tackle the important problems and questions in biology and related fields. Our location — at the heart of one of the world’s most important biotech/pharma hubs — creates exciting opportunities for research, employment, and the commercialization of new discoveries.</t>
  </si>
  <si>
    <t>The MIT Senseable City Laboratory aims to investigate and anticipate how digital technologies are changing the way people live and their implications at the urban scale. Director Carlo Ratti founded the Senseable City Lab in 2004 within the City Design and Development group at the Department of Urban Studies and Planning, as well as in collaboration with the MIT Media Lab. The Lab's mission states that it seeks to creatively intervene and investigate the interface between people, technologies and the city. Recent projects include "The Copenhagen Wheel" which debuted at the 2009 United Nations Climate Change Conference, "Trash_Track" shown at the Architectural League of New York and the Seattle Public Library, "New York Talk Exchange" featured in the MoMA The Museum of Modern Art, and Real Time Rome''Real Time Rome] included in the 2006 Venice Biennale of Architecture.
The Lab's work draws on diverse fields such as urban planning, architecture, design, engineering, computer science, natural science and economics to capture the multidisciplinary nature of urban problems and deliver research and applications that empower citizens to make choices that result in a more liveable urban condition. Among the Lab's partners are a group of forward-thinking corporations, including AT&amp;T, General Electric, Audi, ENEL, SNCF as well as world class cities such as Copenhagen, London, Singapore, Seattle, and Florence. At present, 31 researchers are working on activities sponsored by these industrial and municipal partners.</t>
  </si>
  <si>
    <t>Follow us!
Twitter: @MIT_CEE
Instagram: MIT_CEE</t>
  </si>
  <si>
    <t>A selective program for MIT engineering students, the Gordon-MIT Engineering Leadership Program provides a transformative national model for the development of next-generation technical leaders (not necessarily entrepreneurs) who are equipped to understand and address significant engineering problems in real-world situations.
The Gordon Engineering Leadership program features two years: The first year of the Gordon Engineering Leadership program is open to a competitively chosen cohort of MIT engineering Juniors and Seniors committed to honing their engineering leadership skills.
For a cohort of Gordon Engineering Leaders who successfully complete the first year program requirements and elect to advance, the program's second year offers an array of intensely personalized leadership development activities featuring a high degree of interaction with industry leaders, faculty and fellow students.</t>
  </si>
  <si>
    <t>Visit our website, join our mailing list, and check out videos from our past conferences at the links below.</t>
  </si>
  <si>
    <t>Quick Facts:
The Department of Urban Studies &amp; Planning (DUSP) is a department within the School of Architecture + Planning at MIT
Year founded: 1933 
Degrees Offered: Bachelor of Science in Planning (SB); Master of City Planning (MCP); Master of Science (SM); Doctor of Philosophy (Ph.D.) 
Number of graduate students (2014-2015): 205 (138 master, 67 PhD) 
Number of faculty: 40 
The Planetizen Guide to Graduate Urban Planning Programs once again ranked DUSP #1 in the U.S. and Canada</t>
  </si>
  <si>
    <t xml:space="preserve"> AeroAstro undergrad info: http://aeroastro.mit.edu/academics/undergraduate-program
AeroAstro grad info: http://aeroastro.mit.edu/graduate-program
More info on the AeroAstro website http://aeroastro.mit.edu
</t>
  </si>
  <si>
    <t>Connect with us today:
SOCIAL MEDIA
* Facebook: http://www.facebook.com/MITProfessionalEducation
* Twitter:  http://twitter.com/mitprofessional
* YouTube:  http://www.youtube.com/user/MITProfessionalEd
* LinkedIn Company page:  http://www.linkedin.com/company/481634
* LinkedIn group:   http://www.linkedin.com/groups?about=&amp;gid=73833
GET EMAIL UPDATES
* http://web.mit.edu/professional/email_update.html
NEWSLETTERS &amp; NEWS LINKS
* http://web.mit.edu/professional/about/news.html</t>
  </si>
  <si>
    <t xml:space="preserve">HOW TO FULFILL THE SWIM REQUIREMENT:
Pass P.E. swim test or take a beginner swim class. 
HOW TO FULFILL THE GIR REQUIREMENT:
Must complete 8 points by end of sophomore year through core courses, group exercise classes, personal training, private swim lessons, varsity sports or ROTC. 
WHAT TO DO IF YOU DON'T COMPLETE THE GIR BY THE END OF SOPHOMORE YEAR?
Must file a P.E. Plan Proposal. 
</t>
  </si>
  <si>
    <t>For help, ask us! http://libraries.mit.edu/ask-us
Visit one of the MIT Libraries:
Institute Archives &amp; Special Collections: http://libraries.mit.edu/archives
Barker Engineering: http://libraries.mit.edu/barker
Dewey Business &amp; Management: http://libraries.mit.edu/dewey
Hayden: Humanities &amp; Science: http://libraries.mit.edu/hayden
Lewis Music: http://libraries.mit.edu/music
Rotch Art + Architecture: http://libraries.mit.edu/rotch</t>
  </si>
  <si>
    <t>Bridging two established programs at MIT—one known for inventing alternate technical futures, the other for identifying the cultural and social potential of media change—the Center for Civic Media is a joint effort between the MIT Media Lab and the MIT Comparative Media Studies Program. It is made possible by funding from the Knight Foundation.</t>
  </si>
  <si>
    <t>Department of Earth, Atmospheric and Planetary Sciences
Massachusetts Institute of Technology
Bldg. 54-918
77 Massachusetts Avenue
Cambridge, MA 02139-4307</t>
  </si>
  <si>
    <t>We offer undergraduate and graduate programs in mechanical engineering. Our faculty research in mechanical engineering is coordinated across seven collaborative disciplinary thrust areas: mechanics, micro/nano, ocean, design, bioengineering, energy, and controls.
Follow us on Twitter: http://www.twitter.com/mitmeche</t>
  </si>
  <si>
    <t>https://www.facebook.com/MITnews/</t>
  </si>
  <si>
    <t>https://www.facebook.com/MITAA/</t>
  </si>
  <si>
    <t>https://www.facebook.com/MITSloanAlumni/</t>
  </si>
  <si>
    <t>https://www.facebook.com/technologyreview/</t>
  </si>
  <si>
    <t>https://www.facebook.com/MIT.SHASS/</t>
  </si>
  <si>
    <t>https://www.facebook.com/mitpress/</t>
  </si>
  <si>
    <t>https://www.facebook.com/mitesd/</t>
  </si>
  <si>
    <t>https://www.facebook.com/mit.dmse/</t>
  </si>
  <si>
    <t>https://www.facebook.com/MITChemEng/</t>
  </si>
  <si>
    <t>https://www.facebook.com/MITNSE/</t>
  </si>
  <si>
    <t>https://www.facebook.com/MITPoliSci/</t>
  </si>
  <si>
    <t>https://www.facebook.com/scienceMIT/</t>
  </si>
  <si>
    <t>https://www.facebook.com/MISTIatMIT/</t>
  </si>
  <si>
    <t>https://www.facebook.com/mitmedialab/</t>
  </si>
  <si>
    <t>https://www.facebook.com/mitpkg/</t>
  </si>
  <si>
    <t>https://www.facebook.com/MathPrizeforGirls/</t>
  </si>
  <si>
    <t>https://www.facebook.com/mitphysics/</t>
  </si>
  <si>
    <t>https://www.facebook.com/MITEdgertonCenter/</t>
  </si>
  <si>
    <t>https://www.facebook.com/edX/</t>
  </si>
  <si>
    <t>https://www.facebook.com/mitlgo/</t>
  </si>
  <si>
    <t>https://www.facebook.com/MITengineers/</t>
  </si>
  <si>
    <t>https://www.facebook.com/MITSchoolofEngineering/</t>
  </si>
  <si>
    <t>https://www.facebook.com/MITGlobalChange/</t>
  </si>
  <si>
    <t>https://www.facebook.com/MITSloan/</t>
  </si>
  <si>
    <t>https://www.facebook.com/MITAdmissions/</t>
  </si>
  <si>
    <t>https://www.facebook.com/upop.mit.edu/</t>
  </si>
  <si>
    <t>https://www.facebook.com/MIT.OEIT/</t>
  </si>
  <si>
    <t>https://www.facebook.com/MITBiology/</t>
  </si>
  <si>
    <t>https://www.facebook.com/SenseableCity/</t>
  </si>
  <si>
    <t>https://www.facebook.com/mistimitisrael/</t>
  </si>
  <si>
    <t>https://www.facebook.com/MIT-France-Program-278885102137177/</t>
  </si>
  <si>
    <t>https://www.facebook.com/mitenergyclub/</t>
  </si>
  <si>
    <t>https://www.facebook.com/Experimental-Study-Group-ESG-34631939969/</t>
  </si>
  <si>
    <t>https://www.facebook.com/MITOCW/</t>
  </si>
  <si>
    <t>https://www.facebook.com/MitMexicoProgram/</t>
  </si>
  <si>
    <t>https://www.facebook.com/MITGSW/</t>
  </si>
  <si>
    <t>https://www.facebook.com/MitFrance/</t>
  </si>
  <si>
    <t>https://www.facebook.com/mitenergy/</t>
  </si>
  <si>
    <t>https://www.facebook.com/MITEconomics/</t>
  </si>
  <si>
    <t>https://www.facebook.com/MITCEE/</t>
  </si>
  <si>
    <t>https://www.facebook.com/mcgoverninstitute/</t>
  </si>
  <si>
    <t>https://www.facebook.com/gordonmitelp/</t>
  </si>
  <si>
    <t>https://www.facebook.com/MITCoLab/</t>
  </si>
  <si>
    <t>https://www.facebook.com/themittech/</t>
  </si>
  <si>
    <t>https://www.facebook.com/Spectrum.MIT/</t>
  </si>
  <si>
    <t>https://www.facebook.com/SloanSportsConference/</t>
  </si>
  <si>
    <t>https://www.facebook.com/SDM.MIT/</t>
  </si>
  <si>
    <t>https://www.facebook.com/MITSloanExecEd/</t>
  </si>
  <si>
    <t>https://www.facebook.com/mit.dusp/</t>
  </si>
  <si>
    <t>https://www.facebook.com/MITDepartmentofArchitecture/</t>
  </si>
  <si>
    <t>https://www.facebook.com/MITCenterForInternationalStudies/</t>
  </si>
  <si>
    <t>https://www.facebook.com/MITCareers/</t>
  </si>
  <si>
    <t>https://www.facebook.com/MITaeroastro/</t>
  </si>
  <si>
    <t>https://www.facebook.com/getfitmit/</t>
  </si>
  <si>
    <t>https://www.facebook.com/MITSloanFellows/</t>
  </si>
  <si>
    <t>https://www.facebook.com/MITSciwrite/</t>
  </si>
  <si>
    <t>https://www.facebook.com/MITProfessionalEducation/</t>
  </si>
  <si>
    <t>https://www.facebook.com/mitpe/</t>
  </si>
  <si>
    <t>https://www.facebook.com/MITMuseum/</t>
  </si>
  <si>
    <t>https://www.facebook.com/mitlistarts/</t>
  </si>
  <si>
    <t>https://www.facebook.com/MITLinguistics/</t>
  </si>
  <si>
    <t>https://www.facebook.com/mitlib/</t>
  </si>
  <si>
    <t>https://www.facebook.com/MITK12STEMAlumniNetwork/</t>
  </si>
  <si>
    <t>https://www.facebook.com/MITK12/</t>
  </si>
  <si>
    <t>https://www.facebook.com/mitglobalchallenge/</t>
  </si>
  <si>
    <t>https://www.facebook.com/mitfcu/</t>
  </si>
  <si>
    <t>https://www.facebook.com/MITCSAIL/</t>
  </si>
  <si>
    <t>https://www.facebook.com/MIT.CMSW/</t>
  </si>
  <si>
    <t>https://www.facebook.com/MITCivicMedia/</t>
  </si>
  <si>
    <t>https://www.facebook.com/mit100k/</t>
  </si>
  <si>
    <t>https://www.facebook.com/LemelsonMITProgram/</t>
  </si>
  <si>
    <t>https://www.facebook.com/mitgamelab/</t>
  </si>
  <si>
    <t>https://www.facebook.com/EECS.MIT/</t>
  </si>
  <si>
    <t>https://www.facebook.com/dlabmit/</t>
  </si>
  <si>
    <t>https://www.facebook.com/artsatmit/</t>
  </si>
  <si>
    <t>https://www.facebook.com/sapmit/</t>
  </si>
  <si>
    <t>https://www.facebook.com/EAPS.MIT/</t>
  </si>
  <si>
    <t>https://www.facebook.com/EshipMIT/</t>
  </si>
  <si>
    <t>https://www.facebook.com/HumansOfMIT/</t>
  </si>
  <si>
    <t>https://www.facebook.com/mitfsae/</t>
  </si>
  <si>
    <t>https://www.facebook.com/TataCenterMIT/</t>
  </si>
  <si>
    <t>https://www.facebook.com/MITPolice/</t>
  </si>
  <si>
    <t>https://www.facebook.com/MITAlert/</t>
  </si>
  <si>
    <t>https://www.facebook.com/MITPrepared/</t>
  </si>
  <si>
    <t>https://www.facebook.com/HUBWeekBoston/</t>
  </si>
  <si>
    <t>https://www.facebook.com/lidsmit/</t>
  </si>
  <si>
    <t>https://www.facebook.com/MITRegistrar/</t>
  </si>
  <si>
    <t>https://www.facebook.com/enginexyz/</t>
  </si>
  <si>
    <t>https://www.facebook.com/mitmeche/</t>
  </si>
  <si>
    <t>https://www.facebook.com/mitearthrl/</t>
  </si>
  <si>
    <t>https://www.facebook.com/mitclubsportsandims/</t>
  </si>
  <si>
    <t>77 Massachusetts Ave 02139 Cambridge  MA United States</t>
  </si>
  <si>
    <t>600 Memorial Dr 02139 Cambridge  MA United States</t>
  </si>
  <si>
    <t>30 Memorial Dr 02142 Cambridge  MA United States</t>
  </si>
  <si>
    <t>1 Main St, Ste 13 02142 Cambridge  MA United States</t>
  </si>
  <si>
    <t>1 Rogers St Fl 3 02142 Cambridge  MA United States</t>
  </si>
  <si>
    <t>Cambridge  MA United States</t>
  </si>
  <si>
    <t>Massachusetts Institute of Technology, 77 Massachusetts Ave 02139 Cambridge  MA United States</t>
  </si>
  <si>
    <t>25 Ames St 02142 Cambridge  MA United States</t>
  </si>
  <si>
    <t>77 Massachusestts Ave, E53-470 02139 Cambridge  MA United States</t>
  </si>
  <si>
    <t>77 Massachusetts Avenue, 6-131 02139-4307 Cambridge  MA United States</t>
  </si>
  <si>
    <t>1 Amherst St. E40 4th floor 02139 Cambridge  MA United States</t>
  </si>
  <si>
    <t>75 Amherst Street 02142 Cambridge  MA United States</t>
  </si>
  <si>
    <t>Stratton Student Center, 84 Massachusetts Ave, Rm W20-549 02139 Cambridge  MA United States</t>
  </si>
  <si>
    <t>Advantage Testing Foundation 210 East 86th St 10028 New York  NY United States</t>
  </si>
  <si>
    <t>77 Massachusetts Ave, 4-304 02139 Cambridge  MA United States</t>
  </si>
  <si>
    <t>77 Massachusetts Avenue, 4-408 02139 Cambridge  MA United States</t>
  </si>
  <si>
    <t>02139 Cambridge  MA United States</t>
  </si>
  <si>
    <t>1 Amherst St 02142 Cambridge  MA United States</t>
  </si>
  <si>
    <t>77 Massachusetts Ave, E19-411 02139 Cambridge  MA United States</t>
  </si>
  <si>
    <t>100 Main Street 02142 Cambridge  MA United States</t>
  </si>
  <si>
    <t>77 Massachusetts Ave, Bldg 1 02139 Cambridge  MA United States</t>
  </si>
  <si>
    <t>77 Massachusetts Avenue, 9-209 02139 Cambridge  MA United States</t>
  </si>
  <si>
    <t>1 Amherst St, Fl 4 02142 Cambridge  MA United States</t>
  </si>
  <si>
    <t>1 Amherst St E40-421 02143 Cambridge  MA United States</t>
  </si>
  <si>
    <t>77 Massachusetts Avenue 02139 Cambridge  MA United States</t>
  </si>
  <si>
    <t>1 Amherst St E40-409 02142 Cambridge  MA United States</t>
  </si>
  <si>
    <t>Amherst St 02142 Cambridge  MA United States</t>
  </si>
  <si>
    <t>43 Vassar St 02139 Cambridge  MA United States</t>
  </si>
  <si>
    <t>MIT CoLab at Massachusetts Institute of Technology 02139 Cambridge  MA United States</t>
  </si>
  <si>
    <t>84 Massachusetts Ave, Ste 483 02139 Cambridge  MA United States</t>
  </si>
  <si>
    <t>77 Massachusetts Avenue, E40-315 02139 Cambridge  MA United States</t>
  </si>
  <si>
    <t>One Main Street, 9th Floor, E90 02142 Cambridge  MA United States</t>
  </si>
  <si>
    <t>105 Massachusetts Ave 02139 Cambridge  MA United States</t>
  </si>
  <si>
    <t>1 Amherst St, MIT Building E40-400 02139 Cambridge  MA United States</t>
  </si>
  <si>
    <t>40 Ames St E17-294 02142 Cambridge  MA United States</t>
  </si>
  <si>
    <t>77  Massachusetts Ave 02139 Cambridge  MA United States</t>
  </si>
  <si>
    <t>50 Memorial Dr,  E52 02142 Cambridge  MA United States</t>
  </si>
  <si>
    <t>14N-338 77 Massachusetts Ave 02139 Cambridge  MA United States</t>
  </si>
  <si>
    <t>700 Technology Square 02139 Cambridge  MA United States</t>
  </si>
  <si>
    <t>120 Vassar St Bldg W35-297X 02139 Cambridge  MA United States</t>
  </si>
  <si>
    <t>265 Massachusetts Ave 02139 Cambridge  MA United States</t>
  </si>
  <si>
    <t>20 Ames St Building E15, Atrium Level 02139 Cambridge  MA United States</t>
  </si>
  <si>
    <t>32 Vassar Street, 32-D808 MIT 02139 Cambridge  MA United States</t>
  </si>
  <si>
    <t>Massachusetts Institute of Technology 02139 Cambridge  MA United States</t>
  </si>
  <si>
    <t>600 Memorial Dr W98-200 02139 Cambridge  MA United States</t>
  </si>
  <si>
    <t>77 Massachusetts Avenue 02139</t>
  </si>
  <si>
    <t>700 Technology Sq 02139 Cambridge  MA United States</t>
  </si>
  <si>
    <t>32 Vassar St 02139 Cambridge  MA United States</t>
  </si>
  <si>
    <t>160 Memorial Dr, Bldg 14E 02139-4307 Cambridge  MA United States</t>
  </si>
  <si>
    <t>MIT Media Lab, 20 Ames St 02139 Cambridge  MA United States</t>
  </si>
  <si>
    <t>222 Third Street, Suite 0300 02142 Cambridge  MA United States</t>
  </si>
  <si>
    <t>Massachusetts Institute of Technology, 32 Vassar Street, 26-147 02142 Cambridge  MA United States</t>
  </si>
  <si>
    <t>Massachusetts Institute of Technology, EECS 02139 Cambridge  MA United States</t>
  </si>
  <si>
    <t>MIT Building N51 3rd Floor, 265 Massachusetts Ave 02139 Cambridge  MA United States</t>
  </si>
  <si>
    <t>77 Massachusetts Ave, Bldg 54 (Green Building) 02139-4307 Cambridge  MA United States</t>
  </si>
  <si>
    <t>1 Amherst Street, E40-160 02142 Cambridge  MA United States</t>
  </si>
  <si>
    <t>301 Vassar St Bldg W89 02139 Cambridge  MA United States</t>
  </si>
  <si>
    <t>1 Washington Mall 02109</t>
  </si>
  <si>
    <t>77 Masssachusetts Ave, Rooms 5-115, 5-117, 5-122, 5-133 02139 Cambridge  MA United States</t>
  </si>
  <si>
    <t>77 Massachusetts Ave, 3-174 02139 Cambridge  MA United States</t>
  </si>
  <si>
    <t>120 Vassar Street, W35-297 02139 Cambridge  MA United States</t>
  </si>
  <si>
    <t>The mission of MIT is to advance knowledge and educate students in science, technology, and other areas of scholarship that will best serve the nation and the world in the 21st century.</t>
  </si>
  <si>
    <t>Mens et manus - "Mind and Hand" 
The mission of MIT is to advance knowledge and educate students in science, technology, and other areas of scholarship that will best serve the nation and the world in the 21st century.</t>
  </si>
  <si>
    <t>MIT Sloan creates value with purpose through management education that develops better leaders to responsibly manage the world’s need for innovation, knowledge creation that drives innovation through unprecedented transformations in business and society, and real-world engagement that turns innovative ideas into practical solutions to the world’s problems.</t>
  </si>
  <si>
    <t>The MIT Press commits daily to re-imagining what a university press can be. Known for bold design and creative technology, the Press advances knowledge by publishing significant works from leading educators and researchers around the globe for the broadest possible access, impact, and audience. We seek to honor real-world complexity by featuring iconic, provocative, and transformative scholarship that crosses traditional academic and geographic boundaries. Our workplace fosters an open culture of diverse and spirited individuality that values employee initiative, supports professional growth, and encourages experimentation.</t>
  </si>
  <si>
    <t>Continue to educate technology leaders, using the fundamentals of science and engineering to develop new understanding, uses, and applications for materials. These advances are then incorporated in current teaching and research programs.</t>
  </si>
  <si>
    <t xml:space="preserve">The mission of the MIT's Chemical Engineering Department comprises three key areas:
-Education
To offer academic programs that prepare students to master physical, chemical, and biological processes, engineering design, and synthesis skills; creatively shape and solve complex problems, such as translating molecular information into new products and processes; and exercise leadership in industry, academia, and government in terms of technological, economic, and social issues.
-Research
To provide a vibrant interdisciplinary research program that attracts the best young people; creatively shapes engineering science and design through interfaces with chemistry, biology, and materials science; and contributes to solving the technological needs of the global economy and human society.
-Social responsibility
To promote active and vigorous leadership by our people in shaping the scientific and technological context of debates around social, political, economic, and environmental issues facing the country and the world.
</t>
  </si>
  <si>
    <t xml:space="preserve">In a world where radical advances in technology are taken for granted, Media Lab researchers design technologies for people to create a better future.
The Media Lab came into being in 1980 through the efforts of Professor Nicholas Negroponte and former MIT President and Science Advisor to President John F. Kennedy, Jerome Wiesner. The Lab grew out of the work of MIT's Architecture Machine Group, and remains within MIT's School of Architecture + Planning.
The Media Lab opened the doors to its I.M. Pei-designed Wiesner Building in 1985, and in its first decade was at the vanguard of the technology that enabled the digital revolution and enhanced human expression: innovative research ranging from cognition and learning, to electronic music, to holography. In its second decade, the Lab literally took computing out of the box, embedding the bits of the digital realm with the atoms of our physical world. This led to expanded research in wearable computing, wireless “viral” communications, machines with common sense, new forms of artistic expression, and innovative approaches to how children learn.
Now, in its fourth decade, the Media Lab continues to check traditional disciplines at the door. Product designers, nanotechnologists, data-visualization experts, industry researchers, and pioneers of computer interfaces work side by side to invent—and reinvent—how humans experience, and can be aided by, technology.
To apply, please visit https://www.media.mit.edu/graduate-program/apply/
</t>
  </si>
  <si>
    <t>The PKG Center taps and expands MIT students’ unique skills and interests to prepare them to explore and address complex social and environmental challenges. We educate students to collaborate ethically and effectively with community partners to engage in meaningful public service, today and in their lives beyond MIT.</t>
  </si>
  <si>
    <t>Build and test projects, learn new skills, explore madcap ideas, and get advice and encouragement—the Edgerton Center is the place where mind and hand come together.</t>
  </si>
  <si>
    <t>Increase access to high-quality education for everyone, everywhere. Enhance teaching and learning on campus and online. Advance teaching and learning through research.</t>
  </si>
  <si>
    <t>To generate cutting-edge knowledge at the intersection of engineering and management, and to educate leaders to address the world's most challenging operations problems.</t>
  </si>
  <si>
    <t xml:space="preserve">The mission of MIT School of Engineering is to educate the next generation of engineering leaders, to create new knowledge, and to serve society. By cultivating and training the people who will help create solutions to the greatest technological and social problems of the 21st century, and by directly contributing innovative ideas and practical technologies to society, the School of Engineering fulfills its obligation as a world-leading institution. </t>
  </si>
  <si>
    <t xml:space="preserve">The Joint Program's integrated team of natural and social scientists studies the interactions between human and Earth systems to provide a sound foundation of scientific knowledge that will aid decision-makers in confronting the coupled challenges of future food, energy, water, climate and air pollution, among others. 
This mission is accomplished through:
• Quantitative analyses of global changes and their social and environmental implications, achieved by employing and constantly improving an Integrated Global System Modeling (IGSM) framework;
• Independent assessments of potential responses to global risks through mitigation and adaptation measures;
• Outreach efforts to analysis groups, policymaking communities, and the public; and
• Cultivating a new generation of researchers with the skills to tackle complex global challenges in the future. 
</t>
  </si>
  <si>
    <t>The mission of the MIT Sloan School of Management is to develop principled, innovative leaders who improve the world and to generate ideas that advance management practice.</t>
  </si>
  <si>
    <t xml:space="preserve">The mission of MIT is to advance knowledge and educate students in science, technology, and other areas of scholarship that will best serve the nation and the world in the 21st century.
The Institute is committed to generating, disseminating, and preserving knowledge, and to working with others to bring this knowledge to bear on the world's great challenges. MIT is dedicated to providing its students with an education that combines rigorous academic study and the excitement of discovery with the support and intellectual stimulation of a diverse campus community. We seek to develop in each member of the MIT community the ability and passion to work wisely, creatively, and effectively for the betterment of humankind. </t>
  </si>
  <si>
    <t>Research, Teaching, Community Service</t>
  </si>
  <si>
    <t xml:space="preserve">MIT is committed to working with others to bring knowledge to bear on the world’s greatest challenges. </t>
  </si>
  <si>
    <t>To help speed transformation of the global energy system to a low-carbon future and to help improve today's energy systems as a bridge to that end.</t>
  </si>
  <si>
    <t>Our core mission is to educate, inside and outside the classroom.  We offer undergraduate degree programs in the broad areas of infrastructure and environment.  Our graduate programs provide limitless possibilities at the frontier of knowledge and innovation.  
We are defined by our singular strengths, collaborative synergies, and our commitment to excellence, the fabric of MIT.  We foster diversity of people, research and interests, and champion the careers of our students, research scholars, staff and faculty.</t>
  </si>
  <si>
    <t>The Gordon-MIT Engineering Leadership Program educates and develops the character of outstanding MIT students as potential future leaders in the world of engineering practice and development; and transforms engineering leadership in the nation, thereby significantly increasing its product development capability.</t>
  </si>
  <si>
    <t>CoLab uses the planning discipline to connect MIT faculty, staff, and students with civic leaders and residents to co-create innovative solutions to complex challenges of urban sustainability.</t>
  </si>
  <si>
    <t>The Tech is MIT's oldest and largest newspaper. We are an independent student organization serving a community of 20,000 students, faculty and staff.</t>
  </si>
  <si>
    <t>Connect to MIT’s vision, impact, and exceptional community.</t>
  </si>
  <si>
    <t xml:space="preserve">Our goal is to provide a forum to discuss the increasing role of analytics in the sports industry. The conference brings together sports industry professionals (executives and leading researchers) with students interested in the changing dynamics of the sports industry. It is a unique educational opportunity and provides exclusive opportunities for learning, interacting, and networking.
</t>
  </si>
  <si>
    <t>Our portfolio of executive programs reflects MIT Sloan's core mission-to develop principled, innovative leaders and to generate ideas that advance management practice-in an environment designed to foster extensive peer-to-peer interaction and a wide range of professional and cultural exchanges.</t>
  </si>
  <si>
    <t>To develop principled, innovative leaders who improve the world and to generate ideas that advance management practice.</t>
  </si>
  <si>
    <t>The MIT Professional Education mission is to engage professionals in ongoing engineering, science, and technological education opportunities that enhance leadership, practice, and innovation.
The programs are delivered by MIT faculty and promote technical excellence through ongoing educational engagement with communities of practice. Under the leadership of the School of Engineering, professional education supports the development of creative leaders equipped to address complex problems.
Professional education is central to MIT’s vision. It fulfills the mandate to provide lifelong learning opportunities to alumni and other professionals and impacts professional practice. It also provides important feedback regarding the quality and relevance of MIT’s teaching and research activities and facilitates the integration of industry knowledge into MIT education.
The Institute is committed to generating, disseminating, and preserving knowledge, and to working with others to apply this knowledge for the benefit of humanity. MIT is dedicated to providing students with an education that combines rigorous academic study and the excitement of discovery with the support and intellectual stimulation of a diverse campus community.</t>
  </si>
  <si>
    <t xml:space="preserve">MIT Physical Education and Wellness offers classes for undergraduates to complete swim requirement and 8 point General Institute Requirement (GIR). 
P.E. classes begin every 6 weeks during the academic year. Classes generally meet twice a week for 40 min. 
</t>
  </si>
  <si>
    <t>Foster and support invention and entrepreneurship as a public service among MIT students and their collaborators.</t>
  </si>
  <si>
    <t>MITFCU's primary mission is to provide quality financial services that meet the needs of our members, while ensuring the financial well-being of the organization. Our purpose is to fulfill dreams and enrich the lives of others.</t>
  </si>
  <si>
    <t>Celebrating invention, inspiring youth</t>
  </si>
  <si>
    <t>The MIT Game Lab brings together scholars, creators, and technologists to teach, conduct research, and develop new approaches for applied game design and construction.</t>
  </si>
  <si>
    <t xml:space="preserve">EECS is a substrate for innovation.  
We combine fundamental science 
with the excitement of discovery. 
Our graduates change the world. </t>
  </si>
  <si>
    <t>The Arts at MIT connect creative minds across disciplines and encourage a lifetime of exploration and self-discovery. They are rooted in experimentation, risk-taking and imaginative problem-solving and strengthen MIT’s commitment to the aesthetic, human, and social dimensions of research and innovation. The knowledge and creations generated by the arts, exemplary of our motto — mens et manus, mind and hand — are an essential part of MIT’s effort to build a better society and meet the challenges of the 21st century.</t>
  </si>
  <si>
    <t>The primary mission of our department is to educate students for a future in the earth, atmospheric, and planetary sciences. Specifically, we prepare undergraduate students for advanced graduate work and for jobs in government and industry, and we prepare graduate students for careers in fundamental and applied research.
Our secondary mission is to provide students from other MIT departments with a basic education in the earth, atmospheric, and planetary sciences. Experience in the field, proficiency in the laboratory, and familiarity with complex computer modeling are all essential to success in the EAPS research and instructional programs—and will serve all of our students well in their future careers.
The EAPS department is guided by an overarching mission to pursue strategic research in areas of strong societal interest that will ultimately lead to beneficial applications in the private and public sectors.</t>
  </si>
  <si>
    <t>The mission of the MIT Formula SAE team is to challenge students with tangible engineering projects, involved in design, manufacturing, and analysis, through the building of a formula race car.</t>
  </si>
  <si>
    <t>The Tata Center for Technology and Design at the Massachusetts Institute of Technology, Cambridge, MA, was founded in 2012 with support from the Tata Trusts. The Center’s research and education mission is to develop solutions to challenges facing resource-constrained communities globally, with an initial focus on India. Center affiliated Faculty and graduate student Fellows engage in hands-on projects, with an approach that is rigorous and relevant to societal, economic, environmental and political factors. Solutions must create sustainable value and foster an entrepreneurial approach towards implementation in the public and private sectors. The Center is developing global leaders and is proud to partner with the sister Tata Centre, founded in 2014 at the Indian Institute of Technology, Bombay.</t>
  </si>
  <si>
    <t>The MIT Police mission is to deliver total quality service to all the members of our community. We focus on a safe academic environment as well as emergency medical service 24 hours a day, 7 days a week all year long. We provide these vital services through our EMT certified officers on cruiser, motorcycle, bicycle, and foot patrols. Your needs are our dedication and commitment to service.</t>
  </si>
  <si>
    <t>The mission of the Laboratory for Information and Decision Systems at the Massachusetts Institute of Technology is to develop novel analytical methodologies and tools for system modeling, analysis, design, and optimization, as well as the adaptation and application of these methods to various domains, including both physical and man-made systems.</t>
  </si>
  <si>
    <t>We’re here for the long shots, the unimaginable, and the unbelievable.
We ensure this potential doesn’t slip through the cracks by bridging the gaps. We work hard to move hard tech from the lab into the light.
We bridge the gap between discovery and commercialization by empowering disruptive technologies with the long-term capital, knowledge, and specialized equipment and labs they need to thrive. This is how we are helping founders build the next generation of world-changing companies.
The Engine’s mission is to help founders bring their scientific discoveries in tough technologies into the world and commercialize them at scale. We provide funding, facilities, services, and partner networks to build the next generation of tough tech companies.
Everything we do is in the service of our founders and their work. We empower them with the skills and resources they need to move their groundbreaking technology forward. We support breakthrough ideas by providing long-term capital to these startups. The Engine is a home for these tough tech founders to create maximum impact.
Tough tech companies have historically been underserved and underfunded, leaving many breakthrough inventions stuck inside the lab. The Engine is a first-of-its-kind organization with a mission to focus exclusively on founders working on these big problems. The Engine aims to transform the status quo venture ecosystem in order to make Boston the heart of the tough tech ecosystem.</t>
  </si>
  <si>
    <t>Massachusetts Institute of Technology (MIT)</t>
  </si>
  <si>
    <t>MIT Alumni Association</t>
  </si>
  <si>
    <t>MIT Sloan Alumni</t>
  </si>
  <si>
    <t>MIT Technology Review</t>
  </si>
  <si>
    <t>MIT School of Humanities, Arts, and Social Sciences</t>
  </si>
  <si>
    <t>MIT Press</t>
  </si>
  <si>
    <t>MIT Engineering Systems Division</t>
  </si>
  <si>
    <t>MIT Department of Materials Science and Engineering (DMSE)</t>
  </si>
  <si>
    <t>MIT Chemical Engineering (ChemE)</t>
  </si>
  <si>
    <t>MIT Department of Nuclear Science and Engineering</t>
  </si>
  <si>
    <t>MIT Political Science</t>
  </si>
  <si>
    <t>MIT School of Science</t>
  </si>
  <si>
    <t>MIT International Science &amp; Technology Initiatives (MISTI)</t>
  </si>
  <si>
    <t>MIT Media Lab</t>
  </si>
  <si>
    <t>MIT PKG Center</t>
  </si>
  <si>
    <t>Math Prize for Girls</t>
  </si>
  <si>
    <t>MIT Department of Physics</t>
  </si>
  <si>
    <t>MIT Edgerton Center</t>
  </si>
  <si>
    <t>MIT Leaders for Global Operations (LGO)</t>
  </si>
  <si>
    <t>MIT Engineers Athletics</t>
  </si>
  <si>
    <t>MIT School of Engineering</t>
  </si>
  <si>
    <t>MIT Joint Program on the Science and Policy of Global Change</t>
  </si>
  <si>
    <t>MIT Sloan School of Management</t>
  </si>
  <si>
    <t>MIT Admissions</t>
  </si>
  <si>
    <t>Undergraduate Practice Opportunities Program (UPOP)</t>
  </si>
  <si>
    <t>MIT_xtalks</t>
  </si>
  <si>
    <t>MIT Department of Biology</t>
  </si>
  <si>
    <t>MIT Senseable City Lab</t>
  </si>
  <si>
    <t>MIT-Israel Program (MISTI)</t>
  </si>
  <si>
    <t>MIT France Program</t>
  </si>
  <si>
    <t>MIT Energy Club</t>
  </si>
  <si>
    <t>Experimental Study Group (ESG)</t>
  </si>
  <si>
    <t>MIT OpenCourseWare</t>
  </si>
  <si>
    <t>MIT-Mexico Program</t>
  </si>
  <si>
    <t>MIT Global Startup Workshop</t>
  </si>
  <si>
    <t>MIT Club de France</t>
  </si>
  <si>
    <t>MIT Energy Initiative</t>
  </si>
  <si>
    <t>MIT Economics</t>
  </si>
  <si>
    <t>MIT Department of Civil and Environmental Engineering</t>
  </si>
  <si>
    <t>McGovern Institute for Brain Research</t>
  </si>
  <si>
    <t>Gordon-MIT Engineering Leadership Program</t>
  </si>
  <si>
    <t>MIT CoLab</t>
  </si>
  <si>
    <t>The Tech</t>
  </si>
  <si>
    <t>MIT Spectrum</t>
  </si>
  <si>
    <t>MIT Sloan Sports Analytics Conference</t>
  </si>
  <si>
    <t>MIT System Design and Management</t>
  </si>
  <si>
    <t>MIT Sloan Executive Education</t>
  </si>
  <si>
    <t>MIT DUSP</t>
  </si>
  <si>
    <t>MIT Department of Architecture</t>
  </si>
  <si>
    <t>MIT Center for International Studies</t>
  </si>
  <si>
    <t>MIT Career Advising &amp; Professional Development</t>
  </si>
  <si>
    <t>MIT Aeronautics and Astronautics</t>
  </si>
  <si>
    <t>Getfit MIT</t>
  </si>
  <si>
    <t>MIT Sloan Fellows MBA Program</t>
  </si>
  <si>
    <t>MIT Graduate Program in Science Writing</t>
  </si>
  <si>
    <t>MIT Professional Education</t>
  </si>
  <si>
    <t>MIT Physical Education &amp; Wellness Office</t>
  </si>
  <si>
    <t>MIT Museum</t>
  </si>
  <si>
    <t>MIT List Visual Arts Center</t>
  </si>
  <si>
    <t>MIT Linguistics</t>
  </si>
  <si>
    <t>MIT Libraries</t>
  </si>
  <si>
    <t>MIT K-12 STEM Education Alumni Network</t>
  </si>
  <si>
    <t>MIT+k12 Videos</t>
  </si>
  <si>
    <t>MIT IDEAS</t>
  </si>
  <si>
    <t>MIT Federal Credit Union</t>
  </si>
  <si>
    <t>CSAIL - MIT</t>
  </si>
  <si>
    <t>MIT Comparative Media Studies / Writing</t>
  </si>
  <si>
    <t>MIT Center for Civic Media</t>
  </si>
  <si>
    <t>MIT 100K Entrepreneurship Competition</t>
  </si>
  <si>
    <t>Lemelson-MIT Program</t>
  </si>
  <si>
    <t>MIT Game Lab</t>
  </si>
  <si>
    <t>MIT EECS Department</t>
  </si>
  <si>
    <t>D-Lab</t>
  </si>
  <si>
    <t>Arts at MIT</t>
  </si>
  <si>
    <t>MIT School of Architecture + Planning</t>
  </si>
  <si>
    <t>MIT Department of Earth, Atmospheric and Planetary Sciences</t>
  </si>
  <si>
    <t>Martin Trust Center for MIT Entrepreneurship</t>
  </si>
  <si>
    <t>Humans of MIT</t>
  </si>
  <si>
    <t>MIT Tata Center for Technology and Design</t>
  </si>
  <si>
    <t>MIT Police</t>
  </si>
  <si>
    <t>MIT Alert</t>
  </si>
  <si>
    <t>MIT Emergency Management</t>
  </si>
  <si>
    <t>HUBweek</t>
  </si>
  <si>
    <t>LIDS - MIT</t>
  </si>
  <si>
    <t>MIT Registrar's Office</t>
  </si>
  <si>
    <t>The Engine</t>
  </si>
  <si>
    <t>MIT Mechanical Engineering</t>
  </si>
  <si>
    <t>MIT Earth Resources Laboratory</t>
  </si>
  <si>
    <t>MIT Club Sports and Intramurals</t>
  </si>
  <si>
    <t>Lot Parking:0
Street Parking:0
Valet Parking:0</t>
  </si>
  <si>
    <t>Lot Parking:0
Street Parking:1
Valet Parking:0</t>
  </si>
  <si>
    <t>Lot Parking:1
Street Parking:1
Valet Parking:0</t>
  </si>
  <si>
    <t>Lot Parking:1
Street Parking:0
Valet Parking:0</t>
  </si>
  <si>
    <t>(617) 253-1000</t>
  </si>
  <si>
    <t>(617) 253-8200</t>
  </si>
  <si>
    <t>(617) 253-1557</t>
  </si>
  <si>
    <t>(617) 258-0678</t>
  </si>
  <si>
    <t>617-253-3450</t>
  </si>
  <si>
    <t>(617) 253-3300</t>
  </si>
  <si>
    <t>(617) 253-4561</t>
  </si>
  <si>
    <t>(617) 253-5161</t>
  </si>
  <si>
    <t>(617) 253-8900</t>
  </si>
  <si>
    <t>(617) 258-0385</t>
  </si>
  <si>
    <t>(617) 253-9783</t>
  </si>
  <si>
    <t>(617) 253-0742</t>
  </si>
  <si>
    <t>(617) 253-4800</t>
  </si>
  <si>
    <t>(617) 253-4629</t>
  </si>
  <si>
    <t>(617) 253-1055</t>
  </si>
  <si>
    <t>(617) 253-3291</t>
  </si>
  <si>
    <t>(617) 253-2659</t>
  </si>
  <si>
    <t>(617) 253-0077</t>
  </si>
  <si>
    <t>617-252-1981</t>
  </si>
  <si>
    <t>(617) 253-4701</t>
  </si>
  <si>
    <t>(617) 324-4474</t>
  </si>
  <si>
    <t>(617) 253-8813</t>
  </si>
  <si>
    <t>(617) 252-1483</t>
  </si>
  <si>
    <t>(617) 258-8891</t>
  </si>
  <si>
    <t>(617) 253-7101</t>
  </si>
  <si>
    <t>(617) 324-2077</t>
  </si>
  <si>
    <t>(617) 253-4887</t>
  </si>
  <si>
    <t>(617) 253-3216</t>
  </si>
  <si>
    <t>(617) 253-1541</t>
  </si>
  <si>
    <t>(617) 253-7166</t>
  </si>
  <si>
    <t>(617) 253-8093</t>
  </si>
  <si>
    <t>(617) 715-5329</t>
  </si>
  <si>
    <t>(617) 253-8600</t>
  </si>
  <si>
    <t>(617) 253-6668</t>
  </si>
  <si>
    <t>(617) 258-6438</t>
  </si>
  <si>
    <t>(617) 253-4291</t>
  </si>
  <si>
    <t>(617) 253-5927</t>
  </si>
  <si>
    <t>(617) 253-4680</t>
  </si>
  <si>
    <t>(617) 253-4141</t>
  </si>
  <si>
    <t>(617) 253-5671</t>
  </si>
  <si>
    <t>(617) 253-6779</t>
  </si>
  <si>
    <t>617-253-0742</t>
  </si>
  <si>
    <t>(617) 253-2845</t>
  </si>
  <si>
    <t>(617) 253-5851</t>
  </si>
  <si>
    <t>(617) 253-3599</t>
  </si>
  <si>
    <t>(617) 299-9831</t>
  </si>
  <si>
    <t>(617) 253-3352</t>
  </si>
  <si>
    <t>(617) 253-4600</t>
  </si>
  <si>
    <t>(617) 253-4401</t>
  </si>
  <si>
    <t>(617) 253-2127</t>
  </si>
  <si>
    <t>(617) 253-8653</t>
  </si>
  <si>
    <t>(617) 324-7129</t>
  </si>
  <si>
    <t>(617) 253-1212</t>
  </si>
  <si>
    <t>(617) 452-4368</t>
  </si>
  <si>
    <t>(617) 253-2142</t>
  </si>
  <si>
    <t>(617) 253-2658</t>
  </si>
  <si>
    <t>(617) 253-2201</t>
  </si>
  <si>
    <t>(617) 253-4498</t>
  </si>
  <si>
    <t>PLACE</t>
  </si>
  <si>
    <t>$$$</t>
  </si>
  <si>
    <t>$$</t>
  </si>
  <si>
    <t>$$$$</t>
  </si>
  <si>
    <t>$</t>
  </si>
  <si>
    <t xml:space="preserve">Interested in subscribing? Visit this link: https://www.technologyreview.com/insider/pricing/
1-800-877-5230 for US
818-487-2088 for International 
RSS Feeds
http://www.technologyreview.com/corp/rss.aspx 
EmTech India
March 22-23, 2011  Bangalore, India
EmTech Conference at MIT
Oct 18-19, 2011 on the MIT Campus. http://www.technologyreview.com/events 
EmTech Spain
Oct 26-27, 2011   
</t>
  </si>
  <si>
    <t>Scholarly books and journals</t>
  </si>
  <si>
    <t>Fellowships, LEAP Grants, MIT IDEAS Global Challenge, Community Service Work-Study, Active Community Engagement (ACE), PKG IAP, and PKG Explore</t>
  </si>
  <si>
    <t>XSeries: https://www.edx.org/xseries. XSeries Programs, a series of edX courses, are designed to help you excel in popular, career-oriented fields. These high-level programs provide a deep understanding of course material. Earn a certificate of achievement stamped by institutions such as Harvard, MIT, UC Berkeley, and more. 
Verified Certificates: https://www.edx.org/verified-certificate. Verified Certificates are beneficial if you are taking edX courses for career advancement or school applications, as they provide proof for an employer, school, or institution that you have successfully completed an online course. Working towards a certificate can also keep you motivated along the way, and upon completion, they can be added to your LinkedIn profile with a secure link to share with professional contacts and potential employers. 
MicroMasters Credential: www.edx.org/micromasters. MicroMasters programs are a series of graduate level courses from top universities designed to advance your career. They provide deep learning in a specific career field and are recognized by employers for their real job relevance. Students may apply to the university offering credit for the MicroMasters certificate and, if accepted, can pursue an accelerated and less expensive Master’s Degree.</t>
  </si>
  <si>
    <t xml:space="preserve">An awesome education, incredible research, mad hacks, and delicious burritos. </t>
  </si>
  <si>
    <t>Amazing international experiences</t>
  </si>
  <si>
    <t>MITEI has four major components:
- Energy research
- Energy education at MIT
- Campus energy management
- Outreach -- energy information and analysis for policy makers and the public</t>
  </si>
  <si>
    <t>The Tech publishes once a week during the school year, on Thursdays. To place an ad, visit http://thetech.com/ads</t>
  </si>
  <si>
    <t>OPEN ENROLLMENT PROGRAMS
Choose from over 40 programs led by internationally renowned experts from MIT Sloan School of Management and other MIT schools and research centers. Our open enrollment programs are offered in three areas of concentration, which address the business needs and goals of executives worldwide: Strategy and Innovation; Technology, Operations, and Value Chain Management; and Management and Leadership.
Learn more &gt; http://executive.mit.edu/openenrollment
EXECUTIVE CERTIFICATES
MIT Sloan Executive Certificates are awarded to participants who have completed four or more open enrollment programs within a four-year period. Executive Certificates are offered in three areas of concentration and provide executives with the opportunity to tailor their education plans to meet their own career development needs.
To qualify for each certificate, participants must complete three programs from their chosen track, along with one other program from any of the three tracks. 
Learn more &gt; http://executive.mit.edu/executivecertificates
CUSTOM PROGRAMS
In partnership with some of the world's most influential organizations, we create programs that allow companies to drive revolutionary change, to take advantage of opportunities, and to master their toughest challenges. 
Learn more &gt; http://executive.mit.edu/customprograms</t>
  </si>
  <si>
    <t xml:space="preserve">A 12-month, full-time executive MBA or SM degree
For more information: http://mitsloan.mit.edu/fellows/admissions/ </t>
  </si>
  <si>
    <t>http://scopeweb.mit.edu/</t>
  </si>
  <si>
    <t>Advanced Study Program » 
http://professional.mit.edu/programs/advanced-study-program
Choose among MIT’s thousands of courses and learn with MIT faculty and students. One or more semesters; full or part time. MIT credit and certificates awarded upon completion.
Short Programs »
http://professional.mit.edu/programs/short-programs
Intensive courses for professional audiences on advanced topics. MIT faculty lead two-to-five day sessions on campus. More than 40 courses, usually in the summer, earn certificates and continuing education units.
Custom Programs »
http://professional.mit.edu/
Educational sessions developed to meet company goals and challenges. MIT faculty lead concentrated courses on campus or at your site. MIT Professional Education advisors can build a day or a multiyear training sequence.
Digital Programs »
https://mitprofessionalx.mit.edu/
MIT Professional Education Digital Programs aims to deliver timely, relevant programs to a global audience using online platforms, including the open-sourced online education platform developed by edX.</t>
  </si>
  <si>
    <t>SAVINGS AND INVESTMENTS
Saving Accounts – Regular Savings and Select Savings
Vacation &amp; Holiday Club Accounts
Money Market Accounts
Share Certificates
Jumbo and Jump-Up Certificates
IRA Share Certificates
Jumbo and Jump-Up IRA Share Certificates
Traditional and Roth IRAs
CHECKING ACCOUNTS
Basic, Plus, and Select Checking
LOANS
Visa® Credit Cards – Onyx Smart Rewards*,  MIT Alumni*, and Platinum
Student Loans
Automobile Loans – new, used, or refinanced
Recreational Vehicle Loans – new and used motorcycles, RVs, utility trailers, and boats
Home Mortgages – new or refinanced
Home Equity Loans
Home Equity Lines of Credit
Personal Loans
Tuition Assistance Loans
Computer Loans
Overdraft Protection Lines of Credit
Share &amp; Certificate Secured Loans
Co-Applicant/Guarantor Loans
Credit Builder Loans
HEAT Loans
Fuel Assistance Loans
SERVICES
e-Branch (online banking)
e-Statements
e-Bills (online bill payment)
e-Deposits
24/7 Loan Express
Online Mortgage Pre-Approval with MortgageClick™
Auto Loan Pre-Approval
ATM Cards/Debit MasterCard®
Surcharge Free ATM networks – SUM, CO-OP, and MoneyPass
Share to Share Overdraft Protection
Direct Deposit, Payroll Deduction, and ACH
Insurance Products – Credit Disability Insurance, Credit Life Insurance, AD&amp;D, Life, Auto, and Home Owners
Guaranteed Asset Protection (GAP) for vehicle loans
MITFCU Financial &amp; Retirement Services – Investments, Retirement, Insurance, and  Financial Planning
Overdraft Privilege
Shared Branching at over 6,800 locations in the CU Service Center Network 
Smart Money Rewards
Wire Transfers
Funds Transfer Service
Notary Public Services
Medallion Signature Guarantee
American Express® Products
FinanceWorks™
MITFCU Mobile
MITFCU Texting
MITFCU Mobile App and Remote Deposit Capture
ATM &amp; Shared Branches Locator Search*</t>
  </si>
  <si>
    <t>http://gamelab.mit.edu/games</t>
  </si>
  <si>
    <t>Electrical engineers and computer scientists who have an impact in today &amp; tomorrow's world in multiple fields requiring technical and creative problem solving.</t>
  </si>
  <si>
    <t xml:space="preserve">Comments Policy
Welcome to the Facebook page of the MIT School of Humanities, Arts, and Social Sciences.  Thank you for your presence and ideas, and for your role in creating a safe and dynamic environment for our online community.  
This page provides a place to discuss the MIT School of Humanities, Arts, and Social Sciences and to share thoughts about its research, events, and news.
The School reserves the right to remove any content that is deemed, in our sole view, commercial, harmful, inappropriate, erroneous, harrassing, discriminatory, or off-topic.  
The MIT School of Humanities, Arts, and Social Sciences is not responsible for the content posted by others on this Facebook page. Please note that community-contributed content on this page is the opinion of the specific author, and does not necessarily represent the opinions of the School or MIT.  
Facebook Terms and Conditions
http://www.facebook.com/terms.php  
</t>
  </si>
  <si>
    <t>Kendall Sq. stop on the Red Line</t>
  </si>
  <si>
    <t>MBTA:
- Red Line to Kendall Station
- MIT/Kendall are also serviced by the 1,64, 68, 69, 85, CT1 and CT2 bus lines</t>
  </si>
  <si>
    <t>Red Line to Kendall Square</t>
  </si>
  <si>
    <t>Train: Red Line (Kendall Square) Bus lines: 1, CT1, CT2</t>
  </si>
  <si>
    <t>Kendall/MIT T Stop</t>
  </si>
  <si>
    <t>On the MBTA Red Line at either Central Square or Kendall Square stations. Also on the Number 1 and the CT2 bus routes along Massachusetts Avenue.</t>
  </si>
  <si>
    <t>Kendall/MIT T stop on the Red Line (subway)</t>
  </si>
  <si>
    <t>Kendall Square T</t>
  </si>
  <si>
    <t>Red Line "T" stops nearby: Central Square or Kendall Square
or
Take the #1 Bus on Massachusetts Ave. There are also shuttles in the morning  from North Station ending at 10:20 a.m.</t>
  </si>
  <si>
    <t xml:space="preserve">By T subway, take the red line to the Kendall/MIT stop, follow Main Street west to Ames Street, turn left, and walk one block to the cross walk. The MIT List Visual Arts Center housed in a building identifiable by its white gridded exterior, will be on your left. Signage is on the building. </t>
  </si>
  <si>
    <t>Red line to Kendall Sq; then walk to building E15 (http://whereis.mit.edu/?go=E15)</t>
  </si>
  <si>
    <t>Red Line to the Kendall/MIT stop</t>
  </si>
  <si>
    <t xml:space="preserve">Red Line: Kendall Square </t>
  </si>
  <si>
    <t>Kendall Square MBTA Station</t>
  </si>
  <si>
    <t xml:space="preserve">Kendall Square T stop using Red Line. Walk north on Main St., left on Vassar St. to 50 Vassar. </t>
  </si>
  <si>
    <t>Take the red line to Kendall/MIT or Central and walk to 77 Mass Ave.</t>
  </si>
  <si>
    <t>77 Massachusetts Ave, Cambridge, Massachusetts 02139</t>
  </si>
  <si>
    <t>600 Memorial Dr, Cambridge, Massachusetts 02139</t>
  </si>
  <si>
    <t>30 Memorial Dr, Cambridge, Massachusetts 02142</t>
  </si>
  <si>
    <t>1 Main St, Ste 13, Cambridge, Massachusetts 02142</t>
  </si>
  <si>
    <t>1 Rogers St Fl 3, Cambridge, Massachusetts 02142</t>
  </si>
  <si>
    <t>Massachusetts Institute of Technology, 77 Massachusetts Ave, Cambridge, Massachusetts 02139</t>
  </si>
  <si>
    <t>25 Ames St, Cambridge, Massachusetts 02142</t>
  </si>
  <si>
    <t>77 Massachusestts Ave, E53-470, Cambridge, Massachusetts 02139</t>
  </si>
  <si>
    <t>77 Massachusetts Avenue, 6-131, Cambridge, Massachusetts 02139</t>
  </si>
  <si>
    <t>1 Amherst St. E40 4th floor, Cambridge, Massachusetts 02139</t>
  </si>
  <si>
    <t>75 Amherst Street, Cambridge, Massachusetts 02142</t>
  </si>
  <si>
    <t>Stratton Student Center, 84 Massachusetts Ave, Rm W20-549, Cambridge, Massachusetts 02139</t>
  </si>
  <si>
    <t>Advantage Testing Foundation 210 East 86th St, New York, New York 10028</t>
  </si>
  <si>
    <t>77 Massachusetts Ave, 4-304, Cambridge, Massachusetts 02139</t>
  </si>
  <si>
    <t>77 Massachusetts Avenue, 4-408, Cambridge, Massachusetts 02139</t>
  </si>
  <si>
    <t>Cambridge, Massachusetts 02139</t>
  </si>
  <si>
    <t>1 Amherst St, Cambridge, Massachusetts 02142</t>
  </si>
  <si>
    <t>77 Massachusetts Ave, E19-411, Cambridge, Massachusetts 02139</t>
  </si>
  <si>
    <t>100 Main Street, Cambridge, Massachusetts 02142</t>
  </si>
  <si>
    <t>77 Massachusetts Ave, Bldg 1, Cambridge, Massachusetts 02139</t>
  </si>
  <si>
    <t>77 Massachusetts Avenue, 9-209, Cambridge, Massachusetts 02139</t>
  </si>
  <si>
    <t>1 Amherst St, Fl 4, Cambridge, Massachusetts 02142</t>
  </si>
  <si>
    <t>1 Amherst St E40-421, Cambridge, Massachusetts 02143</t>
  </si>
  <si>
    <t>77 Massachusetts Avenue, Cambridge, Massachusetts 02139</t>
  </si>
  <si>
    <t>1 Amherst St E40-409, Cambridge, Massachusetts 02142</t>
  </si>
  <si>
    <t>Amherst St, Cambridge, Massachusetts 02142</t>
  </si>
  <si>
    <t>43 Vassar St, Cambridge, Massachusetts 02139</t>
  </si>
  <si>
    <t>MIT CoLab at Massachusetts Institute of Technology, Cambridge, Massachusetts 02139</t>
  </si>
  <si>
    <t>84 Massachusetts Ave, Ste 483, Cambridge, Massachusetts 02139</t>
  </si>
  <si>
    <t>77 Massachusetts Avenue, E40-315, Cambridge, Massachusetts 02139</t>
  </si>
  <si>
    <t>One Main Street, 9th Floor, E90, Cambridge, Massachusetts 02142</t>
  </si>
  <si>
    <t>105 Massachusetts Ave, Cambridge, Massachusetts 02139</t>
  </si>
  <si>
    <t>1 Amherst St, MIT Building E40-400, Cambridge, Massachusetts 02139</t>
  </si>
  <si>
    <t>40 Ames St E17-294, Cambridge, Massachusetts 02142</t>
  </si>
  <si>
    <t>77  Massachusetts Ave, Cambridge, Massachusetts 02139</t>
  </si>
  <si>
    <t>50 Memorial Dr,  E52, Cambridge, Massachusetts 02142</t>
  </si>
  <si>
    <t>14N-338 77 Massachusetts Ave, Cambridge, Massachusetts 02139</t>
  </si>
  <si>
    <t>700 Technology Square, Cambridge, Massachusetts 02139</t>
  </si>
  <si>
    <t>120 Vassar St Bldg W35-297X, Cambridge, Massachusetts 02139</t>
  </si>
  <si>
    <t>265 Massachusetts Ave, Cambridge, Massachusetts 02139</t>
  </si>
  <si>
    <t>20 Ames St Building E15, Atrium Level, Cambridge, Massachusetts 02139</t>
  </si>
  <si>
    <t>32 Vassar Street, 32-D808 MIT, Cambridge, Massachusetts 02139</t>
  </si>
  <si>
    <t>Massachusetts Institute of Technology, Cambridge, Massachusetts 02139</t>
  </si>
  <si>
    <t>600 Memorial Dr W98-200, Cambridge, Massachusetts 02139</t>
  </si>
  <si>
    <t>77 Massachusetts Avenue, 02139</t>
  </si>
  <si>
    <t>700 Technology Sq, Cambridge, Massachusetts 02139</t>
  </si>
  <si>
    <t>32 Vassar St, Cambridge, Massachusetts 02139</t>
  </si>
  <si>
    <t>160 Memorial Dr, Bldg 14E, Cambridge, Massachusetts 02139</t>
  </si>
  <si>
    <t>MIT Media Lab, 20 Ames St, Cambridge, Massachusetts 02139</t>
  </si>
  <si>
    <t>222 Third Street, Suite 0300, Cambridge, Massachusetts 02142</t>
  </si>
  <si>
    <t>Massachusetts Institute of Technology, 32 Vassar Street, 26-147, Cambridge, Massachusetts 02142</t>
  </si>
  <si>
    <t>Massachusetts Institute of Technology, EECS, Cambridge, Massachusetts 02139</t>
  </si>
  <si>
    <t>MIT Building N51 3rd Floor, 265 Massachusetts Ave, Cambridge, Massachusetts 02139</t>
  </si>
  <si>
    <t>77 Massachusetts Ave, Bldg 54 (Green Building), Cambridge, Massachusetts 02139</t>
  </si>
  <si>
    <t>1 Amherst Street, E40-160, Cambridge, Massachusetts 02142</t>
  </si>
  <si>
    <t>301 Vassar St Bldg W89, Cambridge, Massachusetts 02139</t>
  </si>
  <si>
    <t>1 Washington Mall, 02109</t>
  </si>
  <si>
    <t>77 Masssachusetts Ave, Rooms 5-115, 5-117, 5-122, 5-133, Cambridge, Massachusetts 02139</t>
  </si>
  <si>
    <t>77 Massachusetts Ave, 3-174, Cambridge, Massachusetts 02139</t>
  </si>
  <si>
    <t>120 Vassar Street, W35-297, Cambridge, Massachusetts 02139</t>
  </si>
  <si>
    <t>Unspecified</t>
  </si>
  <si>
    <t>Founded 1/1/1861</t>
  </si>
  <si>
    <t>Started</t>
  </si>
  <si>
    <t>Launched</t>
  </si>
  <si>
    <t>Founded 9/1/1991</t>
  </si>
  <si>
    <t>Created 3/29/2004</t>
  </si>
  <si>
    <t>Unspecified 2/10/2007</t>
  </si>
  <si>
    <t>Founded 4/17/1940</t>
  </si>
  <si>
    <t>blue_verified</t>
  </si>
  <si>
    <t>gray_verified</t>
  </si>
  <si>
    <t>not_verified</t>
  </si>
  <si>
    <t>http://web.mit.edu</t>
  </si>
  <si>
    <t>http://alum.mit.edu</t>
  </si>
  <si>
    <t>http://mitsloan.mit.edu/alumni/</t>
  </si>
  <si>
    <t>http://www.technologyreview.com</t>
  </si>
  <si>
    <t xml:space="preserve">http://shass.mit.edu </t>
  </si>
  <si>
    <t>http://mitpress.mit.edu</t>
  </si>
  <si>
    <t>http://esd.mit.edu</t>
  </si>
  <si>
    <t xml:space="preserve">http://dmse.mit.edu </t>
  </si>
  <si>
    <t>https://cheme.mit.edu/</t>
  </si>
  <si>
    <t>http://web.mit.edu/nse/ http://mitnse.com</t>
  </si>
  <si>
    <t>http://web.mit.edu/polisci/index.html</t>
  </si>
  <si>
    <t>science.mit.edu</t>
  </si>
  <si>
    <t>http://web.mit.edu/misti; ihttp://www.twitter.com/MISTIatMIT; http://mitadmissions.org/blogs/author/Misti</t>
  </si>
  <si>
    <t>http://www.media.mit.edu</t>
  </si>
  <si>
    <t>http://pkgcenter.mit.edu</t>
  </si>
  <si>
    <t>official website: http://mathprize.atfoundation.org/index blog: http://mathprizeforgirlscommunity.blogspot.com/</t>
  </si>
  <si>
    <t xml:space="preserve">http://web.mit.edu/physics/ </t>
  </si>
  <si>
    <t>http://edgerton.mit.edu</t>
  </si>
  <si>
    <t>www.edx.org</t>
  </si>
  <si>
    <t>http://lgo.mit.edu/</t>
  </si>
  <si>
    <t>www.mitathletics.com</t>
  </si>
  <si>
    <t>http://engineering.mit.edu</t>
  </si>
  <si>
    <t>http://globalchange.mit.edu/</t>
  </si>
  <si>
    <t>http://mitsloan.mit.edu/</t>
  </si>
  <si>
    <t>http://mitadmissions.org</t>
  </si>
  <si>
    <t>http://upop.mit.edu/</t>
  </si>
  <si>
    <t>http://odl.mit.edu/xtalks</t>
  </si>
  <si>
    <t>https://biology.mit.edu/</t>
  </si>
  <si>
    <t>http://senseable.mit.edu/</t>
  </si>
  <si>
    <t>http://misti.mit.edu/student-programs/location/israel</t>
  </si>
  <si>
    <t>http://web.mit.edu/misti/mit-france/</t>
  </si>
  <si>
    <t>www.mitenergyclub.org
www.mitenergyconference.org</t>
  </si>
  <si>
    <t>http://esg.mit.edu</t>
  </si>
  <si>
    <t>http://ocw.mit.edu/    http://ocw.mit.edu/high-school      http://twitter.com/mitocw</t>
  </si>
  <si>
    <t>http://web.mit.edu/misti/mit-mexico/</t>
  </si>
  <si>
    <t>gsw.mit.edu</t>
  </si>
  <si>
    <t>http://www.twitter.com/mit_france</t>
  </si>
  <si>
    <t>http://energy.mit.edu</t>
  </si>
  <si>
    <t>http://economics.mit.edu</t>
  </si>
  <si>
    <t>http://cee.mit.edu</t>
  </si>
  <si>
    <t>http://mcgovern.mit.edu</t>
  </si>
  <si>
    <t>https://gelp.mit.edu</t>
  </si>
  <si>
    <t>http://colab.mit.edu/</t>
  </si>
  <si>
    <t>http://thetech.com</t>
  </si>
  <si>
    <t>http://spectrum.mit.edu/</t>
  </si>
  <si>
    <t>http://www.mitssac.com</t>
  </si>
  <si>
    <t>http://sdm.mit.edu/</t>
  </si>
  <si>
    <t>http://executive.mit.edu/</t>
  </si>
  <si>
    <t>http://dusp.mit.edu/</t>
  </si>
  <si>
    <t>architecture.mit.edu</t>
  </si>
  <si>
    <t>http://cis.mit.edu/</t>
  </si>
  <si>
    <t>capd.mit.edu</t>
  </si>
  <si>
    <t>http://aeroastro.mit.edu</t>
  </si>
  <si>
    <t>http://getfit.mit.edu/</t>
  </si>
  <si>
    <t>http://mitsloan.mit.edu/fellows/, https://twitter.com/MITSloanFellows</t>
  </si>
  <si>
    <t>http://sciwrite.mit.edu</t>
  </si>
  <si>
    <t>http://professional.mit.edu/</t>
  </si>
  <si>
    <t>http://www.mitpe.com/default.aspx</t>
  </si>
  <si>
    <t>http://mitmuseum.mit.edu</t>
  </si>
  <si>
    <t>https://listart.mit.edu/</t>
  </si>
  <si>
    <t>http://web.mit.edu/linguistics/</t>
  </si>
  <si>
    <t>http://libraries.mit.edu</t>
  </si>
  <si>
    <t>https://alum.mit.edu/volunteering/VolunteerTools/K12Toolkit/</t>
  </si>
  <si>
    <t>http://k12videos.mit.edu/</t>
  </si>
  <si>
    <t>http://ideas.mit.edu</t>
  </si>
  <si>
    <t>https://www.mitfcu.org/</t>
  </si>
  <si>
    <t>http://www.csail.mit.edu/</t>
  </si>
  <si>
    <t>http://cmsw.mit.edu</t>
  </si>
  <si>
    <t>civic.mit.edu</t>
  </si>
  <si>
    <t xml:space="preserve">http://mit100k.org http://www.linkedin.com/e/gis/37523 @mit100K </t>
  </si>
  <si>
    <t>http://lemelson.mit.edu</t>
  </si>
  <si>
    <t>http://gamelab.mit.edu</t>
  </si>
  <si>
    <t>http://www.eecs.mit.edu/</t>
  </si>
  <si>
    <t>http://d-lab.mit.edu/</t>
  </si>
  <si>
    <t>http://arts.mit.edu/</t>
  </si>
  <si>
    <t>http://sap.mit.edu</t>
  </si>
  <si>
    <t>http://eapsweb.mit.edu</t>
  </si>
  <si>
    <t>http://entrepreneurship.mit.edu</t>
  </si>
  <si>
    <t>https://humansofmit.org</t>
  </si>
  <si>
    <t>web.mit.edu/fsae</t>
  </si>
  <si>
    <t>http://tatacenter.mit.edu</t>
  </si>
  <si>
    <t>http://police.mit.edu/</t>
  </si>
  <si>
    <t>http://emergency.mit.net</t>
  </si>
  <si>
    <t>http://web.mit.edu/embc</t>
  </si>
  <si>
    <t>http://www.HUBweek.org</t>
  </si>
  <si>
    <t>http://www.lids.mit.edu</t>
  </si>
  <si>
    <t>https://registrar.mit.edu</t>
  </si>
  <si>
    <t>http://engine.xyz</t>
  </si>
  <si>
    <t>http://meche.mit.edu</t>
  </si>
  <si>
    <t>http://erlweb.mit.edu</t>
  </si>
  <si>
    <t>http://daper.mit.edu/</t>
  </si>
  <si>
    <t>Graph History</t>
  </si>
  <si>
    <t>Directed</t>
  </si>
  <si>
    <t>Edge Weight</t>
  </si>
  <si>
    <t>G1</t>
  </si>
  <si>
    <t>0, 12, 96</t>
  </si>
  <si>
    <t>Vertex Group</t>
  </si>
  <si>
    <t>Vertex 1 Group</t>
  </si>
  <si>
    <t>Vertex 2 Group</t>
  </si>
  <si>
    <t>Group 1</t>
  </si>
  <si>
    <t>Group 2</t>
  </si>
  <si>
    <t>Edges</t>
  </si>
  <si>
    <t>Graph Type</t>
  </si>
  <si>
    <t>Number of Edge Types</t>
  </si>
  <si>
    <t>Modularity</t>
  </si>
  <si>
    <t>NodeXL Version</t>
  </si>
  <si>
    <t>1.0.1.408</t>
  </si>
  <si>
    <t>Word</t>
  </si>
  <si>
    <t>Words in Sentiment List#1: Positive</t>
  </si>
  <si>
    <t>Words in Sentiment List#2: Negative</t>
  </si>
  <si>
    <t>Words in Sentiment List#3: (Enter your own list of words here)</t>
  </si>
  <si>
    <t>Non-categorized Words</t>
  </si>
  <si>
    <t>Total Words</t>
  </si>
  <si>
    <t>world</t>
  </si>
  <si>
    <t>research</t>
  </si>
  <si>
    <t>science</t>
  </si>
  <si>
    <t>program</t>
  </si>
  <si>
    <t>students</t>
  </si>
  <si>
    <t>engineering</t>
  </si>
  <si>
    <t>technology</t>
  </si>
  <si>
    <t>department</t>
  </si>
  <si>
    <t>education</t>
  </si>
  <si>
    <t>community</t>
  </si>
  <si>
    <t>official</t>
  </si>
  <si>
    <t>alumni</t>
  </si>
  <si>
    <t>page</t>
  </si>
  <si>
    <t>more</t>
  </si>
  <si>
    <t>institute</t>
  </si>
  <si>
    <t>center</t>
  </si>
  <si>
    <t>edu</t>
  </si>
  <si>
    <t>massachusetts</t>
  </si>
  <si>
    <t>facebook</t>
  </si>
  <si>
    <t>learning</t>
  </si>
  <si>
    <t>faculty</t>
  </si>
  <si>
    <t>one</t>
  </si>
  <si>
    <t>school</t>
  </si>
  <si>
    <t>life</t>
  </si>
  <si>
    <t>provide</t>
  </si>
  <si>
    <t>sloan</t>
  </si>
  <si>
    <t>staff</t>
  </si>
  <si>
    <t>energy</t>
  </si>
  <si>
    <t>through</t>
  </si>
  <si>
    <t>mit's</t>
  </si>
  <si>
    <t>international</t>
  </si>
  <si>
    <t>year</t>
  </si>
  <si>
    <t>media</t>
  </si>
  <si>
    <t>lab</t>
  </si>
  <si>
    <t>working</t>
  </si>
  <si>
    <t>together</t>
  </si>
  <si>
    <t>career</t>
  </si>
  <si>
    <t>digital</t>
  </si>
  <si>
    <t>france</t>
  </si>
  <si>
    <t>communities</t>
  </si>
  <si>
    <t>student</t>
  </si>
  <si>
    <t>innovation</t>
  </si>
  <si>
    <t>around</t>
  </si>
  <si>
    <t>12</t>
  </si>
  <si>
    <t>information</t>
  </si>
  <si>
    <t>entrepreneurship</t>
  </si>
  <si>
    <t>educational</t>
  </si>
  <si>
    <t>follow</t>
  </si>
  <si>
    <t>visit</t>
  </si>
  <si>
    <t>leading</t>
  </si>
  <si>
    <t>ideas</t>
  </si>
  <si>
    <t>systems</t>
  </si>
  <si>
    <t>complex</t>
  </si>
  <si>
    <t>materials</t>
  </si>
  <si>
    <t>course</t>
  </si>
  <si>
    <t>biology</t>
  </si>
  <si>
    <t>physics</t>
  </si>
  <si>
    <t>economics</t>
  </si>
  <si>
    <t>social</t>
  </si>
  <si>
    <t>new</t>
  </si>
  <si>
    <t>mba</t>
  </si>
  <si>
    <t>welcome</t>
  </si>
  <si>
    <t>policy</t>
  </si>
  <si>
    <t>analysis</t>
  </si>
  <si>
    <t>leadership</t>
  </si>
  <si>
    <t>office</t>
  </si>
  <si>
    <t>laboratory</t>
  </si>
  <si>
    <t>connecting</t>
  </si>
  <si>
    <t>based</t>
  </si>
  <si>
    <t>public</t>
  </si>
  <si>
    <t>service</t>
  </si>
  <si>
    <t>programs</t>
  </si>
  <si>
    <t>promote</t>
  </si>
  <si>
    <t>stem</t>
  </si>
  <si>
    <t>network</t>
  </si>
  <si>
    <t>computer</t>
  </si>
  <si>
    <t>class</t>
  </si>
  <si>
    <t>institution</t>
  </si>
  <si>
    <t>teaching</t>
  </si>
  <si>
    <t>primary</t>
  </si>
  <si>
    <t>association</t>
  </si>
  <si>
    <t>connections</t>
  </si>
  <si>
    <t>management</t>
  </si>
  <si>
    <t>connect</t>
  </si>
  <si>
    <t>twitter</t>
  </si>
  <si>
    <t>technologies</t>
  </si>
  <si>
    <t>com</t>
  </si>
  <si>
    <t>change</t>
  </si>
  <si>
    <t>problems</t>
  </si>
  <si>
    <t>between</t>
  </si>
  <si>
    <t>chemistry</t>
  </si>
  <si>
    <t>known</t>
  </si>
  <si>
    <t>know</t>
  </si>
  <si>
    <t>within</t>
  </si>
  <si>
    <t>develop</t>
  </si>
  <si>
    <t>training</t>
  </si>
  <si>
    <t>sciences</t>
  </si>
  <si>
    <t>departments</t>
  </si>
  <si>
    <t>brain</t>
  </si>
  <si>
    <t>eaps</t>
  </si>
  <si>
    <t>better</t>
  </si>
  <si>
    <t>young</t>
  </si>
  <si>
    <t>become</t>
  </si>
  <si>
    <t>leaders</t>
  </si>
  <si>
    <t>open</t>
  </si>
  <si>
    <t>high</t>
  </si>
  <si>
    <t>quality</t>
  </si>
  <si>
    <t>courses</t>
  </si>
  <si>
    <t>best</t>
  </si>
  <si>
    <t>two</t>
  </si>
  <si>
    <t>work</t>
  </si>
  <si>
    <t>companies</t>
  </si>
  <si>
    <t>global</t>
  </si>
  <si>
    <t>respond</t>
  </si>
  <si>
    <t>re</t>
  </si>
  <si>
    <t>learn</t>
  </si>
  <si>
    <t>long</t>
  </si>
  <si>
    <t>skills</t>
  </si>
  <si>
    <t>careers</t>
  </si>
  <si>
    <t>account</t>
  </si>
  <si>
    <t>aims</t>
  </si>
  <si>
    <t>urban</t>
  </si>
  <si>
    <t>celebrating</t>
  </si>
  <si>
    <t>opportunities</t>
  </si>
  <si>
    <t>builds</t>
  </si>
  <si>
    <t>business</t>
  </si>
  <si>
    <t>academic</t>
  </si>
  <si>
    <t>offers</t>
  </si>
  <si>
    <t>subjects</t>
  </si>
  <si>
    <t>graduate</t>
  </si>
  <si>
    <t>available</t>
  </si>
  <si>
    <t>web</t>
  </si>
  <si>
    <t>registration</t>
  </si>
  <si>
    <t>conference</t>
  </si>
  <si>
    <t>world's</t>
  </si>
  <si>
    <t>understand</t>
  </si>
  <si>
    <t>creative</t>
  </si>
  <si>
    <t>design</t>
  </si>
  <si>
    <t>understanding</t>
  </si>
  <si>
    <t>health</t>
  </si>
  <si>
    <t>creates</t>
  </si>
  <si>
    <t>supports</t>
  </si>
  <si>
    <t>equitable</t>
  </si>
  <si>
    <t>sustainable</t>
  </si>
  <si>
    <t>tech</t>
  </si>
  <si>
    <t>oldest</t>
  </si>
  <si>
    <t>largest</t>
  </si>
  <si>
    <t>serving</t>
  </si>
  <si>
    <t>impact</t>
  </si>
  <si>
    <t>boston</t>
  </si>
  <si>
    <t>ma</t>
  </si>
  <si>
    <t>professionals</t>
  </si>
  <si>
    <t>studies</t>
  </si>
  <si>
    <t>planning</t>
  </si>
  <si>
    <t>architecture</t>
  </si>
  <si>
    <t>gecd</t>
  </si>
  <si>
    <t>find</t>
  </si>
  <si>
    <t>here</t>
  </si>
  <si>
    <t>needs</t>
  </si>
  <si>
    <t>pe</t>
  </si>
  <si>
    <t>invention</t>
  </si>
  <si>
    <t>arts</t>
  </si>
  <si>
    <t>innovative</t>
  </si>
  <si>
    <t>linguistics</t>
  </si>
  <si>
    <t>info</t>
  </si>
  <si>
    <t>schools</t>
  </si>
  <si>
    <t>enhance</t>
  </si>
  <si>
    <t>resources</t>
  </si>
  <si>
    <t>financial</t>
  </si>
  <si>
    <t>interdepartmental</t>
  </si>
  <si>
    <t>potential</t>
  </si>
  <si>
    <t>disciplines</t>
  </si>
  <si>
    <t>exploration</t>
  </si>
  <si>
    <t>humans</t>
  </si>
  <si>
    <t>alerts</t>
  </si>
  <si>
    <t>emergencies</t>
  </si>
  <si>
    <t>home</t>
  </si>
  <si>
    <t>mechanical</t>
  </si>
  <si>
    <t>hard</t>
  </si>
  <si>
    <t>Count</t>
  </si>
  <si>
    <t>Salience</t>
  </si>
  <si>
    <t>(Entire graph)</t>
  </si>
  <si>
    <t>Word on Sentiment List #1: Positive</t>
  </si>
  <si>
    <t>Word on Sentiment List #2: Negative</t>
  </si>
  <si>
    <t>Word on Sentiment List #3: (Enter your own list of words here)</t>
  </si>
  <si>
    <t>Word 1</t>
  </si>
  <si>
    <t>Word 2</t>
  </si>
  <si>
    <t>Mutual Information</t>
  </si>
  <si>
    <t>Word1 on Sentiment List #1: Positive</t>
  </si>
  <si>
    <t>Word1 on Sentiment List #2: Negative</t>
  </si>
  <si>
    <t>Word1 on Sentiment List #3: (Enter your own list of words here)</t>
  </si>
  <si>
    <t>Word2 on Sentiment List #1: Positive</t>
  </si>
  <si>
    <t>Word2 on Sentiment List #2: Negative</t>
  </si>
  <si>
    <t>Word2 on Sentiment List #3: (Enter your own list of words here)</t>
  </si>
  <si>
    <t>Sentiment List #1: Positive Word Count</t>
  </si>
  <si>
    <t>Sentiment List #1: Positive Word Percentage (%)</t>
  </si>
  <si>
    <t>Sentiment List #2: Negative Word Count</t>
  </si>
  <si>
    <t>Sentiment List #2: Negative Word Percentage (%)</t>
  </si>
  <si>
    <t>Sentiment List #3: (Enter your own list of words here) Word Count</t>
  </si>
  <si>
    <t>Sentiment List #3: (Enter your own list of words here) Word Percentage (%)</t>
  </si>
  <si>
    <t>Non-categorized Word Count</t>
  </si>
  <si>
    <t>Non-categorized Word Percentage (%)</t>
  </si>
  <si>
    <t>Edge Content Word Count</t>
  </si>
  <si>
    <t>Vertex Content Word Count</t>
  </si>
  <si>
    <t>Group Content Word Count</t>
  </si>
  <si>
    <t>Top 10 Vertices, Ranked by Betweenness Centrality</t>
  </si>
  <si>
    <t>Top Words in Description in Entire Graph</t>
  </si>
  <si>
    <t>Entire Graph Count</t>
  </si>
  <si>
    <t>Top Words in Description in G1</t>
  </si>
  <si>
    <t>G1 Count</t>
  </si>
  <si>
    <t>Top Words in Description</t>
  </si>
  <si>
    <t>research students world department faculty engineering program education new science</t>
  </si>
  <si>
    <t>Top Word Pairs in Description in Entire Graph</t>
  </si>
  <si>
    <t>around,world</t>
  </si>
  <si>
    <t>economics,department</t>
  </si>
  <si>
    <t>graduate,students</t>
  </si>
  <si>
    <t>science,technology</t>
  </si>
  <si>
    <t>students,faculty</t>
  </si>
  <si>
    <t>massachusetts,institute</t>
  </si>
  <si>
    <t>institute,technology</t>
  </si>
  <si>
    <t>ph,program</t>
  </si>
  <si>
    <t>science,engineering</t>
  </si>
  <si>
    <t>wide,range</t>
  </si>
  <si>
    <t>Top Word Pairs in Description in G1</t>
  </si>
  <si>
    <t>tata,center</t>
  </si>
  <si>
    <t>Top Word Pairs in Description</t>
  </si>
  <si>
    <t>around,world  economics,department  graduate,students  students,faculty  massachusetts,institute  institute,technology  science,technology  ph,program  tata,center  wide,range</t>
  </si>
  <si>
    <t>Top Words in Description by Count</t>
  </si>
  <si>
    <t/>
  </si>
  <si>
    <t>Top Words in Description by Salience</t>
  </si>
  <si>
    <t>Top Word Pairs in Description by Count</t>
  </si>
  <si>
    <t>Top Word Pairs in Description by Salience</t>
  </si>
  <si>
    <t>192, 192, 192</t>
  </si>
  <si>
    <t>128, 128, 128</t>
  </si>
  <si>
    <t>G1: research students world department faculty engineering program education new science</t>
  </si>
  <si>
    <t>Autofill Workbook Results</t>
  </si>
  <si>
    <t>Edge Weight▓1▓1▓0▓True▓Silver▓0, 64, 128▓▓Edge Weight▓1▓1▓0▓3▓10▓True▓Edge Weight▓1▓1▓0▓50▓20▓True▓In-Degree▓1▓1▓0▓True▓Gray▓Red▓▓Betweenness Centrality▓0▓0▓3▓100▓800▓False▓▓0▓0▓0▓0▓0▓False▓▓0▓0▓0▓0▓0▓False▓▓0▓0▓0▓0▓0▓False</t>
  </si>
  <si>
    <t>GraphSource░FacebookFanPages▓GraphTerm░MITnews▓GroupingDescription░The graph's vertices were grouped by cluster using the Clauset-Newman-Moore cluster algorithm.▓LayoutAlgorithm░The graph was laid out using the Harel-Koren Fast Multiscale layout algorithm.▓GraphDirectedness░The graph is directed.</t>
  </si>
  <si>
    <t>&gt;Black&lt;/value&gt;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</si>
</sst>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4" fontId="0" fillId="0" borderId="0" xfId="0" applyNumberFormat="1" applyAlignment="1">
      <alignment/>
    </xf>
    <xf numFmtId="17" fontId="0" fillId="0" borderId="0" xfId="0" applyNumberFormat="1" applyAlignment="1">
      <alignment/>
    </xf>
    <xf numFmtId="15" fontId="0" fillId="0" borderId="0" xfId="0"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0">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dxf>
    <dxf>
      <numFmt numFmtId="178" formatCode="@"/>
    </dxf>
    <dxf>
      <numFmt numFmtId="179" formatCode="General"/>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69"/>
      <tableStyleElement type="headerRow" dxfId="268"/>
    </tableStyle>
    <tableStyle name="NodeXL Table" pivot="0" count="1">
      <tableStyleElement type="headerRow" dxfId="2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313935"/>
        <c:axId val="37063368"/>
      </c:barChart>
      <c:catAx>
        <c:axId val="563139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63368"/>
        <c:crosses val="autoZero"/>
        <c:auto val="1"/>
        <c:lblOffset val="100"/>
        <c:noMultiLvlLbl val="0"/>
      </c:catAx>
      <c:valAx>
        <c:axId val="37063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13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134857"/>
        <c:axId val="49342802"/>
      </c:barChart>
      <c:catAx>
        <c:axId val="651348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342802"/>
        <c:crosses val="autoZero"/>
        <c:auto val="1"/>
        <c:lblOffset val="100"/>
        <c:noMultiLvlLbl val="0"/>
      </c:catAx>
      <c:valAx>
        <c:axId val="49342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34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1432035"/>
        <c:axId val="37343996"/>
      </c:barChart>
      <c:catAx>
        <c:axId val="414320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343996"/>
        <c:crosses val="autoZero"/>
        <c:auto val="1"/>
        <c:lblOffset val="100"/>
        <c:noMultiLvlLbl val="0"/>
      </c:catAx>
      <c:valAx>
        <c:axId val="37343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32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1645"/>
        <c:axId val="4964806"/>
      </c:barChart>
      <c:catAx>
        <c:axId val="5516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64806"/>
        <c:crosses val="autoZero"/>
        <c:auto val="1"/>
        <c:lblOffset val="100"/>
        <c:noMultiLvlLbl val="0"/>
      </c:catAx>
      <c:valAx>
        <c:axId val="4964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683255"/>
        <c:axId val="66604976"/>
      </c:barChart>
      <c:catAx>
        <c:axId val="446832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604976"/>
        <c:crosses val="autoZero"/>
        <c:auto val="1"/>
        <c:lblOffset val="100"/>
        <c:noMultiLvlLbl val="0"/>
      </c:catAx>
      <c:valAx>
        <c:axId val="66604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83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573873"/>
        <c:axId val="26293946"/>
      </c:barChart>
      <c:catAx>
        <c:axId val="625738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293946"/>
        <c:crosses val="autoZero"/>
        <c:auto val="1"/>
        <c:lblOffset val="100"/>
        <c:noMultiLvlLbl val="0"/>
      </c:catAx>
      <c:valAx>
        <c:axId val="26293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73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318923"/>
        <c:axId val="49434852"/>
      </c:barChart>
      <c:catAx>
        <c:axId val="353189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434852"/>
        <c:crosses val="autoZero"/>
        <c:auto val="1"/>
        <c:lblOffset val="100"/>
        <c:noMultiLvlLbl val="0"/>
      </c:catAx>
      <c:valAx>
        <c:axId val="49434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18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260485"/>
        <c:axId val="44800046"/>
      </c:barChart>
      <c:catAx>
        <c:axId val="422604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800046"/>
        <c:crosses val="autoZero"/>
        <c:auto val="1"/>
        <c:lblOffset val="100"/>
        <c:noMultiLvlLbl val="0"/>
      </c:catAx>
      <c:valAx>
        <c:axId val="44800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60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7231"/>
        <c:axId val="4925080"/>
      </c:barChart>
      <c:catAx>
        <c:axId val="547231"/>
        <c:scaling>
          <c:orientation val="minMax"/>
        </c:scaling>
        <c:axPos val="b"/>
        <c:delete val="1"/>
        <c:majorTickMark val="out"/>
        <c:minorTickMark val="none"/>
        <c:tickLblPos val="none"/>
        <c:crossAx val="4925080"/>
        <c:crosses val="autoZero"/>
        <c:auto val="1"/>
        <c:lblOffset val="100"/>
        <c:noMultiLvlLbl val="0"/>
      </c:catAx>
      <c:valAx>
        <c:axId val="4925080"/>
        <c:scaling>
          <c:orientation val="minMax"/>
        </c:scaling>
        <c:axPos val="l"/>
        <c:delete val="1"/>
        <c:majorTickMark val="out"/>
        <c:minorTickMark val="none"/>
        <c:tickLblPos val="none"/>
        <c:crossAx val="5472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C92" totalsRowShown="0" headerRowDxfId="266" dataDxfId="265">
  <autoFilter ref="A2:AC92"/>
  <tableColumns count="29">
    <tableColumn id="1" name="Vertex 1" dataDxfId="212"/>
    <tableColumn id="2" name="Vertex 2" dataDxfId="210"/>
    <tableColumn id="3" name="Color" dataDxfId="211"/>
    <tableColumn id="4" name="Width" dataDxfId="264"/>
    <tableColumn id="11" name="Style" dataDxfId="263"/>
    <tableColumn id="5" name="Opacity" dataDxfId="262"/>
    <tableColumn id="6" name="Visibility" dataDxfId="261"/>
    <tableColumn id="10" name="Label" dataDxfId="260"/>
    <tableColumn id="12" name="Label Text Color" dataDxfId="259"/>
    <tableColumn id="13" name="Label Font Size" dataDxfId="258"/>
    <tableColumn id="14" name="Reciprocated?" dataDxfId="49"/>
    <tableColumn id="7" name="ID" dataDxfId="257"/>
    <tableColumn id="9" name="Dynamic Filter" dataDxfId="256"/>
    <tableColumn id="8" name="Add Your Own Columns Here" dataDxfId="209"/>
    <tableColumn id="15" name="Relationship" dataDxfId="208"/>
    <tableColumn id="16" name="Type" dataDxfId="207"/>
    <tableColumn id="17" name="Network Level" dataDxfId="206"/>
    <tableColumn id="18" name="Edge Weight"/>
    <tableColumn id="19" name="Vertex 1 Group" dataDxfId="106">
      <calculatedColumnFormula>REPLACE(INDEX(GroupVertices[Group], MATCH(Edges[[#This Row],[Vertex 1]],GroupVertices[Vertex],0)),1,1,"")</calculatedColumnFormula>
    </tableColumn>
    <tableColumn id="20" name="Vertex 2 Group" dataDxfId="75">
      <calculatedColumnFormula>REPLACE(INDEX(GroupVertices[Group], MATCH(Edges[[#This Row],[Vertex 2]],GroupVertices[Vertex],0)),1,1,"")</calculatedColumnFormula>
    </tableColumn>
    <tableColumn id="21" name="Sentiment List #1: Positive Word Count" dataDxfId="74"/>
    <tableColumn id="22" name="Sentiment List #1: Positive Word Percentage (%)" dataDxfId="73"/>
    <tableColumn id="23" name="Sentiment List #2: Negative Word Count" dataDxfId="72"/>
    <tableColumn id="24" name="Sentiment List #2: Negative Word Percentage (%)" dataDxfId="71"/>
    <tableColumn id="25" name="Sentiment List #3: (Enter your own list of words here) Word Count" dataDxfId="70"/>
    <tableColumn id="26" name="Sentiment List #3: (Enter your own list of words here) Word Percentage (%)" dataDxfId="69"/>
    <tableColumn id="27" name="Non-categorized Word Count" dataDxfId="68"/>
    <tableColumn id="28" name="Non-categorized Word Percentage (%)" dataDxfId="67"/>
    <tableColumn id="29" name="Edge Content Word Count" dataDxfId="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105" dataDxfId="104">
  <autoFilter ref="A2:C3"/>
  <tableColumns count="3">
    <tableColumn id="1" name="Group 1" dataDxfId="103"/>
    <tableColumn id="2" name="Group 2" dataDxfId="102"/>
    <tableColumn id="3" name="Edges" dataDxfId="101"/>
  </tableColumns>
  <tableStyleInfo name="NodeXL Table" showFirstColumn="0" showLastColumn="0" showRowStripes="1" showColumnStripes="0"/>
</table>
</file>

<file path=xl/tables/table12.xml><?xml version="1.0" encoding="utf-8"?>
<table xmlns="http://schemas.openxmlformats.org/spreadsheetml/2006/main" id="11" name="Words" displayName="Words" ref="A1:G364" totalsRowShown="0" headerRowDxfId="98" dataDxfId="97">
  <autoFilter ref="A1:G364"/>
  <tableColumns count="7">
    <tableColumn id="1" name="Word" dataDxfId="96"/>
    <tableColumn id="2" name="Count" dataDxfId="95"/>
    <tableColumn id="3" name="Salience" dataDxfId="94"/>
    <tableColumn id="4" name="Group" dataDxfId="93"/>
    <tableColumn id="5" name="Word on Sentiment List #1: Positive" dataDxfId="92"/>
    <tableColumn id="6" name="Word on Sentiment List #2: Negative" dataDxfId="91"/>
    <tableColumn id="7" name="Word on Sentiment List #3: (Enter your own list of words here)" dataDxfId="90"/>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47" totalsRowShown="0" headerRowDxfId="89" dataDxfId="88">
  <autoFilter ref="A1:L47"/>
  <tableColumns count="12">
    <tableColumn id="1" name="Word 1" dataDxfId="87"/>
    <tableColumn id="2" name="Word 2" dataDxfId="86"/>
    <tableColumn id="3" name="Count" dataDxfId="85"/>
    <tableColumn id="4" name="Salience" dataDxfId="84"/>
    <tableColumn id="5" name="Mutual Information" dataDxfId="83"/>
    <tableColumn id="6" name="Group" dataDxfId="82"/>
    <tableColumn id="7" name="Word1 on Sentiment List #1: Positive" dataDxfId="81"/>
    <tableColumn id="8" name="Word1 on Sentiment List #2: Negative" dataDxfId="80"/>
    <tableColumn id="9" name="Word1 on Sentiment List #3: (Enter your own list of words here)" dataDxfId="79"/>
    <tableColumn id="10" name="Word2 on Sentiment List #1: Positive" dataDxfId="78"/>
    <tableColumn id="11" name="Word2 on Sentiment List #2: Negative" dataDxfId="77"/>
    <tableColumn id="12" name="Word2 on Sentiment List #3: (Enter your own list of words here)" dataDxfId="76"/>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23" dataDxfId="22">
  <autoFilter ref="A1:B11"/>
  <tableColumns count="2">
    <tableColumn id="1" name="Top 10 Vertices, Ranked by Betweenness Centrality" dataDxfId="21"/>
    <tableColumn id="2" name="Betweenness Centrality" dataDxfId="20"/>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D11" totalsRowShown="0" headerRowDxfId="19" dataDxfId="18">
  <autoFilter ref="A1:D11"/>
  <tableColumns count="4">
    <tableColumn id="1" name="Top Words in Description in Entire Graph" dataDxfId="17"/>
    <tableColumn id="2" name="Entire Graph Count" dataDxfId="16"/>
    <tableColumn id="3" name="Top Words in Description in G1" dataDxfId="15"/>
    <tableColumn id="4" name="G1 Count" dataDxfId="14"/>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D24" totalsRowShown="0" headerRowDxfId="12" dataDxfId="11">
  <autoFilter ref="A14:D24"/>
  <tableColumns count="4">
    <tableColumn id="1" name="Top Word Pairs in Description in Entire Graph" dataDxfId="10"/>
    <tableColumn id="2" name="Entire Graph Count" dataDxfId="9"/>
    <tableColumn id="3" name="Top Word Pairs in Description in G1" dataDxfId="8"/>
    <tableColumn id="4" name="G1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A93" totalsRowShown="0" headerRowDxfId="255" dataDxfId="254">
  <autoFilter ref="A2:EA93"/>
  <tableColumns count="131">
    <tableColumn id="1" name="Vertex" dataDxfId="253"/>
    <tableColumn id="2" name="Color" dataDxfId="252"/>
    <tableColumn id="5" name="Shape" dataDxfId="251"/>
    <tableColumn id="6" name="Size" dataDxfId="250"/>
    <tableColumn id="4" name="Opacity" dataDxfId="203"/>
    <tableColumn id="7" name="Image File" dataDxfId="201"/>
    <tableColumn id="3" name="Visibility" dataDxfId="202"/>
    <tableColumn id="10" name="Label" dataDxfId="249"/>
    <tableColumn id="16" name="Label Fill Color" dataDxfId="248"/>
    <tableColumn id="9" name="Label Position" dataDxfId="247"/>
    <tableColumn id="8" name="Tooltip" dataDxfId="246"/>
    <tableColumn id="18" name="Layout Order" dataDxfId="245"/>
    <tableColumn id="13" name="X" dataDxfId="244"/>
    <tableColumn id="14" name="Y" dataDxfId="243"/>
    <tableColumn id="12" name="Locked?" dataDxfId="242"/>
    <tableColumn id="19" name="Polar R" dataDxfId="241"/>
    <tableColumn id="20" name="Polar Angle" dataDxfId="240"/>
    <tableColumn id="21" name="Degree" dataDxfId="32"/>
    <tableColumn id="22" name="In-Degree" dataDxfId="31"/>
    <tableColumn id="23" name="Out-Degree" dataDxfId="28"/>
    <tableColumn id="24" name="Betweenness Centrality" dataDxfId="27"/>
    <tableColumn id="25" name="Closeness Centrality" dataDxfId="26"/>
    <tableColumn id="26" name="Eigenvector Centrality" dataDxfId="24"/>
    <tableColumn id="15" name="PageRank" dataDxfId="25"/>
    <tableColumn id="27" name="Clustering Coefficient" dataDxfId="29"/>
    <tableColumn id="29" name="Reciprocated Vertex Pair Ratio" dataDxfId="30"/>
    <tableColumn id="11" name="ID" dataDxfId="239"/>
    <tableColumn id="28" name="Dynamic Filter" dataDxfId="238"/>
    <tableColumn id="17" name="Add Your Own Columns Here" dataDxfId="205"/>
    <tableColumn id="30" name="Custom Menu Item Text" dataDxfId="204"/>
    <tableColumn id="31" name="Custom Menu Item Action" dataDxfId="200"/>
    <tableColumn id="32" name="Vertex Type" dataDxfId="199"/>
    <tableColumn id="33" name="Picture" dataDxfId="198"/>
    <tableColumn id="34" name="About" dataDxfId="197"/>
    <tableColumn id="35" name="Affiliation" dataDxfId="196"/>
    <tableColumn id="36" name="Artists We Like" dataDxfId="195"/>
    <tableColumn id="37" name="Attire" dataDxfId="194"/>
    <tableColumn id="38" name="Awards" dataDxfId="193"/>
    <tableColumn id="39" name="Band Interests" dataDxfId="192"/>
    <tableColumn id="40" name="Band Members" dataDxfId="191"/>
    <tableColumn id="41" name="Bio" dataDxfId="190"/>
    <tableColumn id="42" name="Birthday" dataDxfId="189"/>
    <tableColumn id="43" name="Booking Agent" dataDxfId="188"/>
    <tableColumn id="44" name="Built" dataDxfId="187"/>
    <tableColumn id="45" name="Category" dataDxfId="186"/>
    <tableColumn id="46" name="Category List" dataDxfId="185"/>
    <tableColumn id="47" name="Checkins" dataDxfId="184"/>
    <tableColumn id="48" name="Company Overview" dataDxfId="183"/>
    <tableColumn id="49" name="Contact Address" dataDxfId="182"/>
    <tableColumn id="50" name="Country Page Likes" dataDxfId="181"/>
    <tableColumn id="51" name="Cover" dataDxfId="180"/>
    <tableColumn id="52" name="Culinary Team" dataDxfId="179"/>
    <tableColumn id="53" name="Current Location" dataDxfId="178"/>
    <tableColumn id="54" name="Description" dataDxfId="177"/>
    <tableColumn id="55" name="Directed By" dataDxfId="176"/>
    <tableColumn id="56" name="Display Subtext" dataDxfId="175"/>
    <tableColumn id="57" name="Response Time" dataDxfId="174"/>
    <tableColumn id="58" name="E-mails" dataDxfId="173"/>
    <tableColumn id="59" name="Engagement" dataDxfId="172"/>
    <tableColumn id="60" name="Fan Count" dataDxfId="171"/>
    <tableColumn id="61" name="Featured Video" dataDxfId="170"/>
    <tableColumn id="62" name="Features" dataDxfId="169"/>
    <tableColumn id="63" name="Food Styles" dataDxfId="168"/>
    <tableColumn id="64" name="Founded" dataDxfId="167"/>
    <tableColumn id="65" name="General Info" dataDxfId="166"/>
    <tableColumn id="66" name="General Manager" dataDxfId="165"/>
    <tableColumn id="67" name="Genre" dataDxfId="164"/>
    <tableColumn id="68" name="Has Added App" dataDxfId="163"/>
    <tableColumn id="69" name="Hometown" dataDxfId="162"/>
    <tableColumn id="70" name="Hours" dataDxfId="161"/>
    <tableColumn id="71" name="Influences" dataDxfId="160"/>
    <tableColumn id="72" name="Is Always Open" dataDxfId="159"/>
    <tableColumn id="73" name="Is Community Page" dataDxfId="158"/>
    <tableColumn id="74" name="Is Eligible For Branded Content" dataDxfId="157"/>
    <tableColumn id="75" name="Is Permanently Closed" dataDxfId="156"/>
    <tableColumn id="76" name="Is Verified" dataDxfId="155"/>
    <tableColumn id="77" name="Link" dataDxfId="154"/>
    <tableColumn id="78" name="Location" dataDxfId="153"/>
    <tableColumn id="79" name="Members" dataDxfId="152"/>
    <tableColumn id="80" name="Mission" dataDxfId="151"/>
    <tableColumn id="81" name="Mpg" dataDxfId="150"/>
    <tableColumn id="82" name="Name" dataDxfId="149"/>
    <tableColumn id="83" name="Network" dataDxfId="148"/>
    <tableColumn id="84" name="Overall Star Rating" dataDxfId="147"/>
    <tableColumn id="85" name="Parent Page" dataDxfId="146"/>
    <tableColumn id="86" name="Parking" dataDxfId="145"/>
    <tableColumn id="87" name="Payment Options" dataDxfId="144"/>
    <tableColumn id="88" name="Personal Info" dataDxfId="143"/>
    <tableColumn id="89" name="Personal Interests" dataDxfId="142"/>
    <tableColumn id="90" name="Pharma Safety Info" dataDxfId="141"/>
    <tableColumn id="91" name="Phone" dataDxfId="140"/>
    <tableColumn id="92" name="Place Type" dataDxfId="139"/>
    <tableColumn id="93" name="Plot Outline" dataDxfId="138"/>
    <tableColumn id="94" name="Press Contact" dataDxfId="137"/>
    <tableColumn id="95" name="Price Range" dataDxfId="136"/>
    <tableColumn id="96" name="Produced By" dataDxfId="135"/>
    <tableColumn id="97" name="Products" dataDxfId="134"/>
    <tableColumn id="98" name="Public Transit" dataDxfId="133"/>
    <tableColumn id="99" name="Rating Count" dataDxfId="132"/>
    <tableColumn id="100" name="Record Label" dataDxfId="131"/>
    <tableColumn id="101" name="Release Date" dataDxfId="130"/>
    <tableColumn id="102" name="Restaurant Services" dataDxfId="129"/>
    <tableColumn id="103" name="Restaurant Specialties" dataDxfId="128"/>
    <tableColumn id="104" name="Schedule" dataDxfId="127"/>
    <tableColumn id="105" name="Screenplay By" dataDxfId="126"/>
    <tableColumn id="106" name="Season" dataDxfId="125"/>
    <tableColumn id="107" name="Single Line Address" dataDxfId="124"/>
    <tableColumn id="108" name="Starring" dataDxfId="123"/>
    <tableColumn id="109" name="Start Info" dataDxfId="122"/>
    <tableColumn id="110" name="Studio" dataDxfId="121"/>
    <tableColumn id="111" name="Talking About Count" dataDxfId="120"/>
    <tableColumn id="112" name="Username" dataDxfId="119"/>
    <tableColumn id="113" name="Verification Status" dataDxfId="118"/>
    <tableColumn id="114" name="Website" dataDxfId="117"/>
    <tableColumn id="115" name="Were Here Count" dataDxfId="116"/>
    <tableColumn id="116" name="Written By" dataDxfId="115"/>
    <tableColumn id="117" name="Is Seed Fan Page" dataDxfId="107"/>
    <tableColumn id="118" name="Vertex Group" dataDxfId="65">
      <calculatedColumnFormula>REPLACE(INDEX(GroupVertices[Group], MATCH(Vertices[[#This Row],[Vertex]],GroupVertices[Vertex],0)),1,1,"")</calculatedColumnFormula>
    </tableColumn>
    <tableColumn id="119" name="Sentiment List #1: Positive Word Count" dataDxfId="64"/>
    <tableColumn id="120" name="Sentiment List #1: Positive Word Percentage (%)" dataDxfId="63"/>
    <tableColumn id="121" name="Sentiment List #2: Negative Word Count" dataDxfId="62"/>
    <tableColumn id="122" name="Sentiment List #2: Negative Word Percentage (%)" dataDxfId="61"/>
    <tableColumn id="123" name="Sentiment List #3: (Enter your own list of words here) Word Count" dataDxfId="60"/>
    <tableColumn id="124" name="Sentiment List #3: (Enter your own list of words here) Word Percentage (%)" dataDxfId="59"/>
    <tableColumn id="125" name="Non-categorized Word Count" dataDxfId="58"/>
    <tableColumn id="126" name="Non-categorized Word Percentage (%)" dataDxfId="57"/>
    <tableColumn id="127" name="Vertex Content Word Count" dataDxfId="4"/>
    <tableColumn id="128" name="Top Words in Description by Count" dataDxfId="3"/>
    <tableColumn id="129" name="Top Words in Description by Salience" dataDxfId="2"/>
    <tableColumn id="130" name="Top Word Pairs in Description by Count" dataDxfId="1"/>
    <tableColumn id="131" name="Top Word Pairs in Description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3" totalsRowShown="0" headerRowDxfId="237">
  <autoFilter ref="A2:AI3"/>
  <tableColumns count="35">
    <tableColumn id="1" name="Group" dataDxfId="114"/>
    <tableColumn id="2" name="Vertex Color" dataDxfId="113"/>
    <tableColumn id="3" name="Vertex Shape" dataDxfId="111"/>
    <tableColumn id="22" name="Visibility" dataDxfId="112"/>
    <tableColumn id="4" name="Collapsed?"/>
    <tableColumn id="18" name="Label" dataDxfId="236"/>
    <tableColumn id="20" name="Collapsed X"/>
    <tableColumn id="21" name="Collapsed Y"/>
    <tableColumn id="6" name="ID" dataDxfId="235"/>
    <tableColumn id="19" name="Collapsed Properties" dataDxfId="48"/>
    <tableColumn id="5" name="Vertices" dataDxfId="47"/>
    <tableColumn id="7" name="Unique Edges" dataDxfId="46"/>
    <tableColumn id="8" name="Edges With Duplicates" dataDxfId="45"/>
    <tableColumn id="9" name="Total Edges" dataDxfId="44"/>
    <tableColumn id="10" name="Self-Loops" dataDxfId="43"/>
    <tableColumn id="24" name="Reciprocated Vertex Pair Ratio" dataDxfId="42"/>
    <tableColumn id="25" name="Reciprocated Edge Ratio" dataDxfId="41"/>
    <tableColumn id="11" name="Connected Components" dataDxfId="40"/>
    <tableColumn id="12" name="Single-Vertex Connected Components" dataDxfId="39"/>
    <tableColumn id="13" name="Maximum Vertices in a Connected Component" dataDxfId="38"/>
    <tableColumn id="14" name="Maximum Edges in a Connected Component" dataDxfId="37"/>
    <tableColumn id="15" name="Maximum Geodesic Distance (Diameter)" dataDxfId="36"/>
    <tableColumn id="16" name="Average Geodesic Distance" dataDxfId="35"/>
    <tableColumn id="17" name="Graph Density" dataDxfId="33"/>
    <tableColumn id="23" name="Sentiment List #1: Positive Word Count" dataDxfId="34"/>
    <tableColumn id="26" name="Sentiment List #1: Positive Word Percentage (%)" dataDxfId="56"/>
    <tableColumn id="27" name="Sentiment List #2: Negative Word Count" dataDxfId="55"/>
    <tableColumn id="28" name="Sentiment List #2: Negative Word Percentage (%)" dataDxfId="54"/>
    <tableColumn id="29" name="Sentiment List #3: (Enter your own list of words here) Word Count" dataDxfId="53"/>
    <tableColumn id="30" name="Sentiment List #3: (Enter your own list of words here) Word Percentage (%)" dataDxfId="52"/>
    <tableColumn id="31" name="Non-categorized Word Count" dataDxfId="51"/>
    <tableColumn id="32" name="Non-categorized Word Percentage (%)" dataDxfId="50"/>
    <tableColumn id="33" name="Group Content Word Count" dataDxfId="13"/>
    <tableColumn id="34" name="Top Words in Description" dataDxfId="6"/>
    <tableColumn id="35" name="Top Word Pairs in Description"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234" dataDxfId="233">
  <autoFilter ref="A1:C92"/>
  <tableColumns count="3">
    <tableColumn id="1" name="Group" dataDxfId="110"/>
    <tableColumn id="2" name="Vertex" dataDxfId="109"/>
    <tableColumn id="3" name="Vertex ID" dataDxfId="1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00"/>
    <tableColumn id="2" name="Value" dataDxfId="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32"/>
    <tableColumn id="2" name="Degree Frequency" dataDxfId="231">
      <calculatedColumnFormula>COUNTIF(Vertices[Degree], "&gt;= " &amp; D2) - COUNTIF(Vertices[Degree], "&gt;=" &amp; D3)</calculatedColumnFormula>
    </tableColumn>
    <tableColumn id="3" name="In-Degree Bin" dataDxfId="230"/>
    <tableColumn id="4" name="In-Degree Frequency" dataDxfId="229">
      <calculatedColumnFormula>COUNTIF(Vertices[In-Degree], "&gt;= " &amp; F2) - COUNTIF(Vertices[In-Degree], "&gt;=" &amp; F3)</calculatedColumnFormula>
    </tableColumn>
    <tableColumn id="5" name="Out-Degree Bin" dataDxfId="228"/>
    <tableColumn id="6" name="Out-Degree Frequency" dataDxfId="227">
      <calculatedColumnFormula>COUNTIF(Vertices[Out-Degree], "&gt;= " &amp; H2) - COUNTIF(Vertices[Out-Degree], "&gt;=" &amp; H3)</calculatedColumnFormula>
    </tableColumn>
    <tableColumn id="7" name="Betweenness Centrality Bin" dataDxfId="226"/>
    <tableColumn id="8" name="Betweenness Centrality Frequency" dataDxfId="225">
      <calculatedColumnFormula>COUNTIF(Vertices[Betweenness Centrality], "&gt;= " &amp; J2) - COUNTIF(Vertices[Betweenness Centrality], "&gt;=" &amp; J3)</calculatedColumnFormula>
    </tableColumn>
    <tableColumn id="9" name="Closeness Centrality Bin" dataDxfId="224"/>
    <tableColumn id="10" name="Closeness Centrality Frequency" dataDxfId="223">
      <calculatedColumnFormula>COUNTIF(Vertices[Closeness Centrality], "&gt;= " &amp; L2) - COUNTIF(Vertices[Closeness Centrality], "&gt;=" &amp; L3)</calculatedColumnFormula>
    </tableColumn>
    <tableColumn id="11" name="Eigenvector Centrality Bin" dataDxfId="222"/>
    <tableColumn id="12" name="Eigenvector Centrality Frequency" dataDxfId="221">
      <calculatedColumnFormula>COUNTIF(Vertices[Eigenvector Centrality], "&gt;= " &amp; N2) - COUNTIF(Vertices[Eigenvector Centrality], "&gt;=" &amp; N3)</calculatedColumnFormula>
    </tableColumn>
    <tableColumn id="18" name="PageRank Bin" dataDxfId="220"/>
    <tableColumn id="17" name="PageRank Frequency" dataDxfId="219">
      <calculatedColumnFormula>COUNTIF(Vertices[Eigenvector Centrality], "&gt;= " &amp; P2) - COUNTIF(Vertices[Eigenvector Centrality], "&gt;=" &amp; P3)</calculatedColumnFormula>
    </tableColumn>
    <tableColumn id="13" name="Clustering Coefficient Bin" dataDxfId="218"/>
    <tableColumn id="14" name="Clustering Coefficient Frequency" dataDxfId="217">
      <calculatedColumnFormula>COUNTIF(Vertices[Clustering Coefficient], "&gt;= " &amp; R2) - COUNTIF(Vertices[Clustering Coefficient], "&gt;=" &amp; R3)</calculatedColumnFormula>
    </tableColumn>
    <tableColumn id="15" name="Dynamic Filter Bin" dataDxfId="216"/>
    <tableColumn id="16" name="Dynamic Filter Frequency" dataDxfId="2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214">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126533127390327" TargetMode="External" /><Relationship Id="rId2" Type="http://schemas.openxmlformats.org/officeDocument/2006/relationships/hyperlink" Target="https://www.facebook.com/62365107362" TargetMode="External" /><Relationship Id="rId3" Type="http://schemas.openxmlformats.org/officeDocument/2006/relationships/hyperlink" Target="https://www.facebook.com/128816978564" TargetMode="External" /><Relationship Id="rId4" Type="http://schemas.openxmlformats.org/officeDocument/2006/relationships/hyperlink" Target="https://www.facebook.com/17043549797" TargetMode="External" /><Relationship Id="rId5" Type="http://schemas.openxmlformats.org/officeDocument/2006/relationships/hyperlink" Target="https://www.facebook.com/277445841636" TargetMode="External" /><Relationship Id="rId6" Type="http://schemas.openxmlformats.org/officeDocument/2006/relationships/hyperlink" Target="https://www.facebook.com/5970424893" TargetMode="External" /><Relationship Id="rId7" Type="http://schemas.openxmlformats.org/officeDocument/2006/relationships/hyperlink" Target="https://www.facebook.com/126418585347" TargetMode="External" /><Relationship Id="rId8" Type="http://schemas.openxmlformats.org/officeDocument/2006/relationships/hyperlink" Target="https://www.facebook.com/173269071896" TargetMode="External" /><Relationship Id="rId9" Type="http://schemas.openxmlformats.org/officeDocument/2006/relationships/hyperlink" Target="https://www.facebook.com/284322841298" TargetMode="External" /><Relationship Id="rId10" Type="http://schemas.openxmlformats.org/officeDocument/2006/relationships/hyperlink" Target="https://www.facebook.com/277007919158" TargetMode="External" /><Relationship Id="rId11" Type="http://schemas.openxmlformats.org/officeDocument/2006/relationships/hyperlink" Target="https://www.facebook.com/308770541885" TargetMode="External" /><Relationship Id="rId12" Type="http://schemas.openxmlformats.org/officeDocument/2006/relationships/hyperlink" Target="https://www.facebook.com/107974835939601" TargetMode="External" /><Relationship Id="rId13" Type="http://schemas.openxmlformats.org/officeDocument/2006/relationships/hyperlink" Target="https://www.facebook.com/188379071190806" TargetMode="External" /><Relationship Id="rId14" Type="http://schemas.openxmlformats.org/officeDocument/2006/relationships/hyperlink" Target="https://www.facebook.com/51320424738" TargetMode="External" /><Relationship Id="rId15" Type="http://schemas.openxmlformats.org/officeDocument/2006/relationships/hyperlink" Target="https://www.facebook.com/152162144827448" TargetMode="External" /><Relationship Id="rId16" Type="http://schemas.openxmlformats.org/officeDocument/2006/relationships/hyperlink" Target="https://www.facebook.com/182380221803572" TargetMode="External" /><Relationship Id="rId17" Type="http://schemas.openxmlformats.org/officeDocument/2006/relationships/hyperlink" Target="https://www.facebook.com/188409091201667" TargetMode="External" /><Relationship Id="rId18" Type="http://schemas.openxmlformats.org/officeDocument/2006/relationships/hyperlink" Target="https://www.facebook.com/207116922718281" TargetMode="External" /><Relationship Id="rId19" Type="http://schemas.openxmlformats.org/officeDocument/2006/relationships/hyperlink" Target="https://www.facebook.com/143664199098284" TargetMode="External" /><Relationship Id="rId20" Type="http://schemas.openxmlformats.org/officeDocument/2006/relationships/hyperlink" Target="https://www.facebook.com/115919001770621" TargetMode="External" /><Relationship Id="rId21" Type="http://schemas.openxmlformats.org/officeDocument/2006/relationships/hyperlink" Target="https://www.facebook.com/220473176562" TargetMode="External" /><Relationship Id="rId22" Type="http://schemas.openxmlformats.org/officeDocument/2006/relationships/hyperlink" Target="https://www.facebook.com/150485098317814" TargetMode="External" /><Relationship Id="rId23" Type="http://schemas.openxmlformats.org/officeDocument/2006/relationships/hyperlink" Target="https://www.facebook.com/134298293273459" TargetMode="External" /><Relationship Id="rId24" Type="http://schemas.openxmlformats.org/officeDocument/2006/relationships/hyperlink" Target="https://www.facebook.com/54959855872" TargetMode="External" /><Relationship Id="rId25" Type="http://schemas.openxmlformats.org/officeDocument/2006/relationships/hyperlink" Target="https://www.facebook.com/119086011435531" TargetMode="External" /><Relationship Id="rId26" Type="http://schemas.openxmlformats.org/officeDocument/2006/relationships/hyperlink" Target="https://www.facebook.com/194709513904597" TargetMode="External" /><Relationship Id="rId27" Type="http://schemas.openxmlformats.org/officeDocument/2006/relationships/hyperlink" Target="https://www.facebook.com/193527290762667" TargetMode="External" /><Relationship Id="rId28" Type="http://schemas.openxmlformats.org/officeDocument/2006/relationships/hyperlink" Target="https://www.facebook.com/216044591818233" TargetMode="External" /><Relationship Id="rId29" Type="http://schemas.openxmlformats.org/officeDocument/2006/relationships/hyperlink" Target="https://www.facebook.com/209829779040020" TargetMode="External" /><Relationship Id="rId30" Type="http://schemas.openxmlformats.org/officeDocument/2006/relationships/hyperlink" Target="https://www.facebook.com/257080287692024" TargetMode="External" /><Relationship Id="rId31" Type="http://schemas.openxmlformats.org/officeDocument/2006/relationships/hyperlink" Target="https://www.facebook.com/278885102137177" TargetMode="External" /><Relationship Id="rId32" Type="http://schemas.openxmlformats.org/officeDocument/2006/relationships/hyperlink" Target="https://www.facebook.com/164288253593384" TargetMode="External" /><Relationship Id="rId33" Type="http://schemas.openxmlformats.org/officeDocument/2006/relationships/hyperlink" Target="https://www.facebook.com/34631939969" TargetMode="External" /><Relationship Id="rId34" Type="http://schemas.openxmlformats.org/officeDocument/2006/relationships/hyperlink" Target="https://www.facebook.com/64897566856" TargetMode="External" /><Relationship Id="rId35" Type="http://schemas.openxmlformats.org/officeDocument/2006/relationships/hyperlink" Target="https://www.facebook.com/195373930566266" TargetMode="External" /><Relationship Id="rId36" Type="http://schemas.openxmlformats.org/officeDocument/2006/relationships/hyperlink" Target="https://www.facebook.com/274366055918487" TargetMode="External" /><Relationship Id="rId37" Type="http://schemas.openxmlformats.org/officeDocument/2006/relationships/hyperlink" Target="https://www.facebook.com/229875593776849" TargetMode="External" /><Relationship Id="rId38" Type="http://schemas.openxmlformats.org/officeDocument/2006/relationships/hyperlink" Target="https://www.facebook.com/129326580429220" TargetMode="External" /><Relationship Id="rId39" Type="http://schemas.openxmlformats.org/officeDocument/2006/relationships/hyperlink" Target="https://www.facebook.com/282496178490136" TargetMode="External" /><Relationship Id="rId40" Type="http://schemas.openxmlformats.org/officeDocument/2006/relationships/hyperlink" Target="https://www.facebook.com/196594453705300" TargetMode="External" /><Relationship Id="rId41" Type="http://schemas.openxmlformats.org/officeDocument/2006/relationships/hyperlink" Target="https://www.facebook.com/323460413731" TargetMode="External" /><Relationship Id="rId42" Type="http://schemas.openxmlformats.org/officeDocument/2006/relationships/hyperlink" Target="https://www.facebook.com/181102695248997" TargetMode="External" /><Relationship Id="rId43" Type="http://schemas.openxmlformats.org/officeDocument/2006/relationships/hyperlink" Target="https://www.facebook.com/176614662399198" TargetMode="External" /><Relationship Id="rId44" Type="http://schemas.openxmlformats.org/officeDocument/2006/relationships/hyperlink" Target="https://www.facebook.com/109856012191" TargetMode="External" /><Relationship Id="rId45" Type="http://schemas.openxmlformats.org/officeDocument/2006/relationships/hyperlink" Target="https://www.facebook.com/157397627612193" TargetMode="External" /><Relationship Id="rId46" Type="http://schemas.openxmlformats.org/officeDocument/2006/relationships/hyperlink" Target="https://www.facebook.com/78747791362" TargetMode="External" /><Relationship Id="rId47" Type="http://schemas.openxmlformats.org/officeDocument/2006/relationships/hyperlink" Target="https://www.facebook.com/349968480866" TargetMode="External" /><Relationship Id="rId48" Type="http://schemas.openxmlformats.org/officeDocument/2006/relationships/hyperlink" Target="https://www.facebook.com/67622592449" TargetMode="External" /><Relationship Id="rId49" Type="http://schemas.openxmlformats.org/officeDocument/2006/relationships/hyperlink" Target="https://www.facebook.com/76181914232" TargetMode="External" /><Relationship Id="rId50" Type="http://schemas.openxmlformats.org/officeDocument/2006/relationships/hyperlink" Target="https://www.facebook.com/117350158294031" TargetMode="External" /><Relationship Id="rId51" Type="http://schemas.openxmlformats.org/officeDocument/2006/relationships/hyperlink" Target="https://www.facebook.com/174031032346" TargetMode="External" /><Relationship Id="rId52" Type="http://schemas.openxmlformats.org/officeDocument/2006/relationships/hyperlink" Target="https://www.facebook.com/104740232918061" TargetMode="External" /><Relationship Id="rId53" Type="http://schemas.openxmlformats.org/officeDocument/2006/relationships/hyperlink" Target="https://www.facebook.com/108235865913325" TargetMode="External" /><Relationship Id="rId54" Type="http://schemas.openxmlformats.org/officeDocument/2006/relationships/hyperlink" Target="https://www.facebook.com/222511073244" TargetMode="External" /><Relationship Id="rId55" Type="http://schemas.openxmlformats.org/officeDocument/2006/relationships/hyperlink" Target="https://www.facebook.com/270843290082" TargetMode="External" /><Relationship Id="rId56" Type="http://schemas.openxmlformats.org/officeDocument/2006/relationships/hyperlink" Target="https://www.facebook.com/97266266250" TargetMode="External" /><Relationship Id="rId57" Type="http://schemas.openxmlformats.org/officeDocument/2006/relationships/hyperlink" Target="https://www.facebook.com/122270234471211" TargetMode="External" /><Relationship Id="rId58" Type="http://schemas.openxmlformats.org/officeDocument/2006/relationships/hyperlink" Target="https://www.facebook.com/123024357747254" TargetMode="External" /><Relationship Id="rId59" Type="http://schemas.openxmlformats.org/officeDocument/2006/relationships/hyperlink" Target="https://www.facebook.com/29200770089" TargetMode="External" /><Relationship Id="rId60" Type="http://schemas.openxmlformats.org/officeDocument/2006/relationships/hyperlink" Target="https://www.facebook.com/195766317398" TargetMode="External" /><Relationship Id="rId61" Type="http://schemas.openxmlformats.org/officeDocument/2006/relationships/hyperlink" Target="https://www.facebook.com/251882034831881" TargetMode="External" /><Relationship Id="rId62" Type="http://schemas.openxmlformats.org/officeDocument/2006/relationships/hyperlink" Target="https://www.facebook.com/5867534138" TargetMode="External" /><Relationship Id="rId63" Type="http://schemas.openxmlformats.org/officeDocument/2006/relationships/hyperlink" Target="https://www.facebook.com/107283195960505" TargetMode="External" /><Relationship Id="rId64" Type="http://schemas.openxmlformats.org/officeDocument/2006/relationships/hyperlink" Target="https://www.facebook.com/196910443722237" TargetMode="External" /><Relationship Id="rId65" Type="http://schemas.openxmlformats.org/officeDocument/2006/relationships/hyperlink" Target="https://www.facebook.com/116906176224" TargetMode="External" /><Relationship Id="rId66" Type="http://schemas.openxmlformats.org/officeDocument/2006/relationships/hyperlink" Target="https://www.facebook.com/25738334201" TargetMode="External" /><Relationship Id="rId67" Type="http://schemas.openxmlformats.org/officeDocument/2006/relationships/hyperlink" Target="https://www.facebook.com/170698642709" TargetMode="External" /><Relationship Id="rId68" Type="http://schemas.openxmlformats.org/officeDocument/2006/relationships/hyperlink" Target="https://www.facebook.com/130487660325395" TargetMode="External" /><Relationship Id="rId69" Type="http://schemas.openxmlformats.org/officeDocument/2006/relationships/hyperlink" Target="https://www.facebook.com/165242470204039" TargetMode="External" /><Relationship Id="rId70" Type="http://schemas.openxmlformats.org/officeDocument/2006/relationships/hyperlink" Target="https://www.facebook.com/35546482165" TargetMode="External" /><Relationship Id="rId71" Type="http://schemas.openxmlformats.org/officeDocument/2006/relationships/hyperlink" Target="https://www.facebook.com/115101688531086" TargetMode="External" /><Relationship Id="rId72" Type="http://schemas.openxmlformats.org/officeDocument/2006/relationships/hyperlink" Target="https://www.facebook.com/28508466452" TargetMode="External" /><Relationship Id="rId73" Type="http://schemas.openxmlformats.org/officeDocument/2006/relationships/hyperlink" Target="https://www.facebook.com/259423067890" TargetMode="External" /><Relationship Id="rId74" Type="http://schemas.openxmlformats.org/officeDocument/2006/relationships/hyperlink" Target="https://www.facebook.com/217443984949563" TargetMode="External" /><Relationship Id="rId75" Type="http://schemas.openxmlformats.org/officeDocument/2006/relationships/hyperlink" Target="https://www.facebook.com/170244178498" TargetMode="External" /><Relationship Id="rId76" Type="http://schemas.openxmlformats.org/officeDocument/2006/relationships/hyperlink" Target="https://www.facebook.com/137079867290" TargetMode="External" /><Relationship Id="rId77" Type="http://schemas.openxmlformats.org/officeDocument/2006/relationships/hyperlink" Target="https://www.facebook.com/314579945235790" TargetMode="External" /><Relationship Id="rId78" Type="http://schemas.openxmlformats.org/officeDocument/2006/relationships/hyperlink" Target="https://www.facebook.com/143075105798831" TargetMode="External" /><Relationship Id="rId79" Type="http://schemas.openxmlformats.org/officeDocument/2006/relationships/hyperlink" Target="https://www.facebook.com/1423618151213750" TargetMode="External" /><Relationship Id="rId80" Type="http://schemas.openxmlformats.org/officeDocument/2006/relationships/hyperlink" Target="https://www.facebook.com/185628002130" TargetMode="External" /><Relationship Id="rId81" Type="http://schemas.openxmlformats.org/officeDocument/2006/relationships/hyperlink" Target="https://www.facebook.com/1418036568420034" TargetMode="External" /><Relationship Id="rId82" Type="http://schemas.openxmlformats.org/officeDocument/2006/relationships/hyperlink" Target="https://www.facebook.com/1428875867332756" TargetMode="External" /><Relationship Id="rId83" Type="http://schemas.openxmlformats.org/officeDocument/2006/relationships/hyperlink" Target="https://www.facebook.com/466107030198818" TargetMode="External" /><Relationship Id="rId84" Type="http://schemas.openxmlformats.org/officeDocument/2006/relationships/hyperlink" Target="https://www.facebook.com/903983369673399" TargetMode="External" /><Relationship Id="rId85" Type="http://schemas.openxmlformats.org/officeDocument/2006/relationships/hyperlink" Target="https://www.facebook.com/1374363739527676" TargetMode="External" /><Relationship Id="rId86" Type="http://schemas.openxmlformats.org/officeDocument/2006/relationships/hyperlink" Target="https://www.facebook.com/132127590304887" TargetMode="External" /><Relationship Id="rId87" Type="http://schemas.openxmlformats.org/officeDocument/2006/relationships/hyperlink" Target="https://www.facebook.com/740032236094465" TargetMode="External" /><Relationship Id="rId88" Type="http://schemas.openxmlformats.org/officeDocument/2006/relationships/hyperlink" Target="https://www.facebook.com/1761672580796993" TargetMode="External" /><Relationship Id="rId89" Type="http://schemas.openxmlformats.org/officeDocument/2006/relationships/hyperlink" Target="https://www.facebook.com/366559410030726" TargetMode="External" /><Relationship Id="rId90" Type="http://schemas.openxmlformats.org/officeDocument/2006/relationships/hyperlink" Target="https://www.facebook.com/926143440793631" TargetMode="External" /><Relationship Id="rId91" Type="http://schemas.openxmlformats.org/officeDocument/2006/relationships/hyperlink" Target="https://www.facebook.com/495777833835490" TargetMode="External" /><Relationship Id="rId92" Type="http://schemas.openxmlformats.org/officeDocument/2006/relationships/hyperlink" Target="https://scontent.xx.fbcdn.net/v/t1.0-1/p50x50/1148800_680835795293388_126913444_n.png?_nc_cat=102&amp;_nc_ht=scontent.xx&amp;oh=d8fac778a1c57b66a3e31514741e98e2&amp;oe=5D007E04" TargetMode="External" /><Relationship Id="rId93" Type="http://schemas.openxmlformats.org/officeDocument/2006/relationships/hyperlink" Target="https://scontent.xx.fbcdn.net/v/t1.0-1/p50x50/10245333_10152398290227363_2159770046046938792_n.png?_nc_cat=111&amp;_nc_ht=scontent.xx&amp;oh=e5415d65383fc48337f75320460b1742&amp;oe=5CC51D68" TargetMode="External" /><Relationship Id="rId94" Type="http://schemas.openxmlformats.org/officeDocument/2006/relationships/hyperlink" Target="https://scontent.xx.fbcdn.net/v/t1.0-1/p50x50/29542108_10155577757413565_4368481776705581119_n.jpg?_nc_cat=109&amp;_nc_ht=scontent.xx&amp;oh=1d42f90bbd9834587009ba7506f937ec&amp;oe=5CFF53EE" TargetMode="External" /><Relationship Id="rId95" Type="http://schemas.openxmlformats.org/officeDocument/2006/relationships/hyperlink" Target="https://scontent.xx.fbcdn.net/v/t1.0-1/p50x50/36337842_10156432194149798_8441115822029537280_n.png?_nc_cat=1&amp;_nc_ht=scontent.xx&amp;oh=dd9292c5960e8aec7951bbfd7b4f68a5&amp;oe=5CF90790" TargetMode="External" /><Relationship Id="rId96" Type="http://schemas.openxmlformats.org/officeDocument/2006/relationships/hyperlink" Target="https://scontent.xx.fbcdn.net/v/t1.0-1/p50x50/17861495_10154254153071637_7826738155627889579_n.jpg?_nc_cat=107&amp;_nc_ht=scontent.xx&amp;oh=f40f0f30bdc9b7a1ba063fcf99f993af&amp;oe=5CFB0708" TargetMode="External" /><Relationship Id="rId97" Type="http://schemas.openxmlformats.org/officeDocument/2006/relationships/hyperlink" Target="https://scontent.xx.fbcdn.net/v/t1.0-1/p50x50/38471704_10156559729019894_5806510001363091456_n.jpg?_nc_cat=109&amp;_nc_ht=scontent.xx&amp;oh=1535b389eb3ad0eea6c6f6f4ef0f39c5&amp;oe=5CB2FFE5" TargetMode="External" /><Relationship Id="rId98" Type="http://schemas.openxmlformats.org/officeDocument/2006/relationships/hyperlink" Target="https://scontent.xx.fbcdn.net/v/t1.0-1/p50x50/285758_10151270737570348_1489776686_n.jpg?_nc_cat=104&amp;_nc_ht=scontent.xx&amp;oh=7af3b5eb0548fcbf40fb8d35e3a51db7&amp;oe=5D005394" TargetMode="External" /><Relationship Id="rId99" Type="http://schemas.openxmlformats.org/officeDocument/2006/relationships/hyperlink" Target="https://scontent.xx.fbcdn.net/v/t1.0-1/p50x50/47178837_10156674221671897_4423404998746963968_n.png?_nc_cat=100&amp;_nc_ht=scontent.xx&amp;oh=cec830517e131cbce51985e6857a615b&amp;oe=5CC609B2" TargetMode="External" /><Relationship Id="rId100" Type="http://schemas.openxmlformats.org/officeDocument/2006/relationships/hyperlink" Target="https://scontent.xx.fbcdn.net/v/t1.0-1/c5.0.50.50a/p50x50/541582_10151347064686299_93582394_n.jpg?_nc_cat=111&amp;_nc_ht=scontent.xx&amp;oh=f27892c1b7251f6e8b6f6076979e35a0&amp;oe=5CC6EAAF" TargetMode="External" /><Relationship Id="rId101" Type="http://schemas.openxmlformats.org/officeDocument/2006/relationships/hyperlink" Target="https://scontent.xx.fbcdn.net/v/t1.0-1/p50x50/419414_10150520591604159_327556179_n.jpg?_nc_cat=103&amp;_nc_ht=scontent.xx&amp;oh=3ce93798c74e14d025f3f95dc0642cf6&amp;oe=5CBB312E" TargetMode="External" /><Relationship Id="rId102" Type="http://schemas.openxmlformats.org/officeDocument/2006/relationships/hyperlink" Target="https://scontent.xx.fbcdn.net/v/t1.0-1/c0.1.50.50a/p50x50/168121_487598886885_809799_n.jpg?_nc_cat=105&amp;_nc_ht=scontent.xx&amp;oh=0116af5ffb374eb513d71cd4b3b48607&amp;oe=5CF63217" TargetMode="External" /><Relationship Id="rId103" Type="http://schemas.openxmlformats.org/officeDocument/2006/relationships/hyperlink" Target="https://scontent.xx.fbcdn.net/v/t1.0-1/p50x50/10649822_1084216541648754_126615797746221824_n.png?_nc_cat=111&amp;_nc_ht=scontent.xx&amp;oh=c63ec94d225cf75cbfa0303514d6ebe9&amp;oe=5CB9AFCF" TargetMode="External" /><Relationship Id="rId104" Type="http://schemas.openxmlformats.org/officeDocument/2006/relationships/hyperlink" Target="https://scontent.xx.fbcdn.net/v/t1.0-1/p50x50/17190976_1559018280793538_2402023361617388976_n.jpg?_nc_cat=108&amp;_nc_ht=scontent.xx&amp;oh=393446777a6267aa6af17852beaa5396&amp;oe=5CC20B0E" TargetMode="External" /><Relationship Id="rId105" Type="http://schemas.openxmlformats.org/officeDocument/2006/relationships/hyperlink" Target="https://scontent.xx.fbcdn.net/v/t1.0-1/p50x50/20914316_10155824282974739_1033246478776806159_n.png?_nc_cat=107&amp;_nc_ht=scontent.xx&amp;oh=775821052aafc42cf5512ac4213706c5&amp;oe=5CC66FCC" TargetMode="External" /><Relationship Id="rId106" Type="http://schemas.openxmlformats.org/officeDocument/2006/relationships/hyperlink" Target="https://scontent.xx.fbcdn.net/v/t1.0-1/p50x50/27657564_1643464722363842_8315823568280019428_n.jpg?_nc_cat=100&amp;_nc_ht=scontent.xx&amp;oh=ecefa6029d37078706bd093d565e7a85&amp;oe=5CB800D6" TargetMode="External" /><Relationship Id="rId107" Type="http://schemas.openxmlformats.org/officeDocument/2006/relationships/hyperlink" Target="https://scontent.xx.fbcdn.net/v/t1.0-1/c18.18.220.220a/s50x50/184815_182387401802854_67228_n.jpg?_nc_cat=108&amp;_nc_ht=scontent.xx&amp;oh=639a41feabd6e7a1343a9a9555fb8eb6&amp;oe=5CBB5B09" TargetMode="External" /><Relationship Id="rId108" Type="http://schemas.openxmlformats.org/officeDocument/2006/relationships/hyperlink" Target="https://scontent.xx.fbcdn.net/v/t1.0-1/p50x50/20915582_1651911181518110_2201442807883312823_n.png?_nc_cat=103&amp;_nc_ht=scontent.xx&amp;oh=ef11beadb114d884ee578fde90e0fb0f&amp;oe=5CBCACA5" TargetMode="External" /><Relationship Id="rId109" Type="http://schemas.openxmlformats.org/officeDocument/2006/relationships/hyperlink" Target="https://scontent.xx.fbcdn.net/v/t1.0-1/p50x50/35836755_1648724405224185_2278448440784453632_n.png?_nc_cat=107&amp;_nc_ht=scontent.xx&amp;oh=9275a4ef4c3de2edc4f55a95a6730387&amp;oe=5CCB0F0E" TargetMode="External" /><Relationship Id="rId110" Type="http://schemas.openxmlformats.org/officeDocument/2006/relationships/hyperlink" Target="https://scontent.xx.fbcdn.net/v/t1.0-1/p50x50/12376315_787201331411231_4341360090925390453_n.jpg?_nc_cat=110&amp;_nc_ht=scontent.xx&amp;oh=887f03d69dd69faf667b4ab7d7d415e9&amp;oe=5CB6C79B" TargetMode="External" /><Relationship Id="rId111" Type="http://schemas.openxmlformats.org/officeDocument/2006/relationships/hyperlink" Target="https://scontent.xx.fbcdn.net/v/t1.0-1/p50x50/14702401_1392853777410464_5315321968738777233_n.png?_nc_cat=102&amp;_nc_ht=scontent.xx&amp;oh=c71c4b28607f381eda3f745e45d3dae6&amp;oe=5CC525BB" TargetMode="External" /><Relationship Id="rId112" Type="http://schemas.openxmlformats.org/officeDocument/2006/relationships/hyperlink" Target="https://scontent.xx.fbcdn.net/v/t1.0-1/c0.1.50.50a/p50x50/1916236_220518336562_64514_n.jpg?_nc_cat=102&amp;_nc_ht=scontent.xx&amp;oh=254cbfc4e0b7e7a842a9ad68d593fb5d&amp;oe=5CB5EBD0" TargetMode="External" /><Relationship Id="rId113" Type="http://schemas.openxmlformats.org/officeDocument/2006/relationships/hyperlink" Target="https://scontent.xx.fbcdn.net/v/t1.0-1/p50x50/19145749_1549026861796957_7161243964569154615_n.png?_nc_cat=102&amp;_nc_ht=scontent.xx&amp;oh=bcca474974a7dcf29b00160d54a52434&amp;oe=5CF50A67" TargetMode="External" /><Relationship Id="rId114" Type="http://schemas.openxmlformats.org/officeDocument/2006/relationships/hyperlink" Target="https://scontent.xx.fbcdn.net/v/t1.0-1/p50x50/400912_435273076509311_1193301498_n.jpg?_nc_cat=102&amp;_nc_ht=scontent.xx&amp;oh=3f02408f5b33853a6625f32170ffa5a4&amp;oe=5CC47D57" TargetMode="External" /><Relationship Id="rId115" Type="http://schemas.openxmlformats.org/officeDocument/2006/relationships/hyperlink" Target="https://scontent.xx.fbcdn.net/v/t1.0-1/p50x50/27072420_10155740668825873_6524617116720235022_n.png?_nc_cat=105&amp;_nc_ht=scontent.xx&amp;oh=a955bcd4df48ba84366b33b6bf14033e&amp;oe=5CC06522" TargetMode="External" /><Relationship Id="rId116" Type="http://schemas.openxmlformats.org/officeDocument/2006/relationships/hyperlink" Target="https://scontent.xx.fbcdn.net/v/t1.0-1/c31.31.388.388a/s50x50/404891_551704461507015_44197922_n.jpg?_nc_cat=100&amp;_nc_ht=scontent.xx&amp;oh=d42b7103c636221da503c45c2a56dd6e&amp;oe=5CB60139" TargetMode="External" /><Relationship Id="rId117" Type="http://schemas.openxmlformats.org/officeDocument/2006/relationships/hyperlink" Target="https://scontent.xx.fbcdn.net/v/t1.0-1/p50x50/12508774_1000641156644758_2150259486376285086_n.png?_nc_cat=110&amp;_nc_ht=scontent.xx&amp;oh=e5b55a3dabbc5c20a3802db3e4d2088f&amp;oe=5CFCE973" TargetMode="External" /><Relationship Id="rId118" Type="http://schemas.openxmlformats.org/officeDocument/2006/relationships/hyperlink" Target="https://scontent.xx.fbcdn.net/v/t1.0-1/p50x50/13902675_1033808910067830_2701857529982735304_n.png?_nc_cat=107&amp;_nc_ht=scontent.xx&amp;oh=725ceb0d567b03e48f965c2bbdbbcaf4&amp;oe=5CF739B7" TargetMode="External" /><Relationship Id="rId119" Type="http://schemas.openxmlformats.org/officeDocument/2006/relationships/hyperlink" Target="https://scontent.xx.fbcdn.net/v/t1.0-1/p50x50/27540047_1589238067832205_4071278697958838789_n.jpg?_nc_cat=100&amp;_nc_ht=scontent.xx&amp;oh=678741ed351a341009f4353c9839a586&amp;oe=5CC08A80" TargetMode="External" /><Relationship Id="rId120" Type="http://schemas.openxmlformats.org/officeDocument/2006/relationships/hyperlink" Target="https://scontent.xx.fbcdn.net/v/t1.0-1/p50x50/29791595_1756820564340926_6830303507034206858_n.png?_nc_cat=105&amp;_nc_ht=scontent.xx&amp;oh=11458e2c192af2b2bcbe607d569cd472&amp;oe=5CBE5122" TargetMode="External" /><Relationship Id="rId121" Type="http://schemas.openxmlformats.org/officeDocument/2006/relationships/hyperlink" Target="https://scontent.xx.fbcdn.net/v/t1.0-1/p50x50/377440_257081681025218_1392575214_n.jpg?_nc_cat=111&amp;_nc_ht=scontent.xx&amp;oh=d1be20debb548a90e93777b099f9445f&amp;oe=5CC6E116" TargetMode="External" /><Relationship Id="rId122" Type="http://schemas.openxmlformats.org/officeDocument/2006/relationships/hyperlink" Target="https://scontent.xx.fbcdn.net/v/t1.0-1/p50x50/308731_278917628800591_1181392086_n.jpg?_nc_cat=111&amp;_nc_ht=scontent.xx&amp;oh=c1fd5a526026350dbe482d0c19e419f7&amp;oe=5CFA12FE" TargetMode="External" /><Relationship Id="rId123" Type="http://schemas.openxmlformats.org/officeDocument/2006/relationships/hyperlink" Target="https://scontent.xx.fbcdn.net/v/t1.0-1/c192.101.768.768a/s50x50/40164240_2004734722882052_8362780574942756864_n.png?_nc_cat=104&amp;_nc_ht=scontent.xx&amp;oh=9f2f51acfae8a561d86ecc50fc28a413&amp;oe=5CB4DEF4" TargetMode="External" /><Relationship Id="rId124" Type="http://schemas.openxmlformats.org/officeDocument/2006/relationships/hyperlink" Target="https://scontent.xx.fbcdn.net/v/t1.0-1/c173.49.614.614a/s50x50/557437_10150320246944970_225054999_n.jpg?_nc_cat=111&amp;_nc_ht=scontent.xx&amp;oh=0af348be4daba0bf710ef09ceacfaff3&amp;oe=5CB56855" TargetMode="External" /><Relationship Id="rId125" Type="http://schemas.openxmlformats.org/officeDocument/2006/relationships/hyperlink" Target="https://scontent.xx.fbcdn.net/v/t1.0-1/p50x50/10525926_10152190076601857_3373879292029985409_n.png?_nc_cat=107&amp;_nc_ht=scontent.xx&amp;oh=adc7c5fd19aeac80ff0151e07ffc0d0b&amp;oe=5CBB9B76" TargetMode="External" /><Relationship Id="rId126" Type="http://schemas.openxmlformats.org/officeDocument/2006/relationships/hyperlink" Target="https://scontent.xx.fbcdn.net/v/t1.0-1/p50x50/548065_195381423898850_1831745533_n.jpg?_nc_cat=101&amp;_nc_ht=scontent.xx&amp;oh=8c7b2762a41c6df1cc801a79ed59b10a&amp;oe=5CBDD1A0" TargetMode="External" /><Relationship Id="rId127" Type="http://schemas.openxmlformats.org/officeDocument/2006/relationships/hyperlink" Target="https://scontent.xx.fbcdn.net/v/t1.0-1/p50x50/46059096_2110864808935260_4308267448211079168_n.png?_nc_cat=100&amp;_nc_ht=scontent.xx&amp;oh=d09a1d17fe6bc6d40c5d6a4b32822ff7&amp;oe=5CC25CFE" TargetMode="External" /><Relationship Id="rId128" Type="http://schemas.openxmlformats.org/officeDocument/2006/relationships/hyperlink" Target="https://scontent.xx.fbcdn.net/v/t1.0-1/p50x50/524853_241815949249480_584521744_n.jpg?_nc_cat=103&amp;_nc_ht=scontent.xx&amp;oh=825cea4860fce464d5b2dfad34f15bf6&amp;oe=5CC60D8B" TargetMode="External" /><Relationship Id="rId129" Type="http://schemas.openxmlformats.org/officeDocument/2006/relationships/hyperlink" Target="https://scontent.xx.fbcdn.net/v/t1.0-1/p50x50/12688006_1196558747039326_2307529749378711691_n.png?_nc_cat=104&amp;_nc_ht=scontent.xx&amp;oh=e3463ef80dc0578a26a2ff6f3eb12ddc&amp;oe=5CB2F386" TargetMode="External" /><Relationship Id="rId130" Type="http://schemas.openxmlformats.org/officeDocument/2006/relationships/hyperlink" Target="https://scontent.xx.fbcdn.net/v/t1.0-1/c15.0.50.50a/p50x50/1797586_628244660581951_2022115541_n.jpg?_nc_cat=105&amp;_nc_ht=scontent.xx&amp;oh=9d614760baa39510266beff30f6ac109&amp;oe=5CC22DFE" TargetMode="External" /><Relationship Id="rId131" Type="http://schemas.openxmlformats.org/officeDocument/2006/relationships/hyperlink" Target="https://scontent.xx.fbcdn.net/v/t1.0-1/c0.5.50.50a/p50x50/12002148_1008619935836077_5596175779965635287_n.jpg?_nc_cat=107&amp;_nc_ht=scontent.xx&amp;oh=1f9c835234d84a1b926f1e15b8411bd4&amp;oe=5CC53590" TargetMode="External" /><Relationship Id="rId132" Type="http://schemas.openxmlformats.org/officeDocument/2006/relationships/hyperlink" Target="https://scontent.xx.fbcdn.net/v/t1.0-1/p50x50/15073303_10154283854268732_8687379886860162191_n.jpg?_nc_cat=111&amp;_nc_ht=scontent.xx&amp;oh=4b9d16e41d301ee0b8fa54f01778da3e&amp;oe=5CFD811B" TargetMode="External" /><Relationship Id="rId133" Type="http://schemas.openxmlformats.org/officeDocument/2006/relationships/hyperlink" Target="https://scontent.xx.fbcdn.net/v/t1.0-1/p50x50/10455045_904635216229071_921023100138923363_n.png?_nc_cat=104&amp;_nc_ht=scontent.xx&amp;oh=c600a55049fa4e40241e5ce12328dee4&amp;oe=5CC543CB" TargetMode="External" /><Relationship Id="rId134" Type="http://schemas.openxmlformats.org/officeDocument/2006/relationships/hyperlink" Target="https://scontent.xx.fbcdn.net/v/t1.0-1/p50x50/13006711_1039023912824931_6503409276328909070_n.jpg?_nc_cat=109&amp;_nc_ht=scontent.xx&amp;oh=f4f418d9527a6d8d80b014bef7b22910&amp;oe=5CFE6A5B" TargetMode="External" /><Relationship Id="rId135" Type="http://schemas.openxmlformats.org/officeDocument/2006/relationships/hyperlink" Target="https://scontent.xx.fbcdn.net/v/t1.0-1/p50x50/563104_10150704107067192_89470547_n.jpg?_nc_cat=109&amp;_nc_ht=scontent.xx&amp;oh=b7de0a516767f540caa289f7be8f4971&amp;oe=5CB9F5C6" TargetMode="External" /><Relationship Id="rId136" Type="http://schemas.openxmlformats.org/officeDocument/2006/relationships/hyperlink" Target="https://scontent.xx.fbcdn.net/v/t1.0-1/p50x50/13103388_1191653547519924_5306523156398041326_n.jpg?_nc_cat=105&amp;_nc_ht=scontent.xx&amp;oh=d23f0889033b2dc76ed02d54fcc44ca3&amp;oe=5CCC3256" TargetMode="External" /><Relationship Id="rId137" Type="http://schemas.openxmlformats.org/officeDocument/2006/relationships/hyperlink" Target="https://scontent.xx.fbcdn.net/v/t1.0-1/p50x50/49271307_10155786841186363_68825038442201088_n.jpg?_nc_cat=102&amp;_nc_ht=scontent.xx&amp;oh=a88e4655df4cc588269a6961885e259f&amp;oe=5CFCE174" TargetMode="External" /><Relationship Id="rId138" Type="http://schemas.openxmlformats.org/officeDocument/2006/relationships/hyperlink" Target="https://scontent.xx.fbcdn.net/v/t1.0-1/c7.0.50.50a/p50x50/10612670_10152670214585867_7511135003137892386_n.png?_nc_cat=105&amp;_nc_ht=scontent.xx&amp;oh=f86e9ef6450e2c2faadab742c84361c8&amp;oe=5CFB03E5" TargetMode="External" /><Relationship Id="rId139" Type="http://schemas.openxmlformats.org/officeDocument/2006/relationships/hyperlink" Target="https://scontent.xx.fbcdn.net/v/t1.0-1/p50x50/29594558_10156467870182450_3181156457284371085_n.jpg?_nc_cat=1&amp;_nc_ht=scontent.xx&amp;oh=bc192a5e54807af93d1ba7f92fcda608&amp;oe=5CFB89FA" TargetMode="External" /><Relationship Id="rId140" Type="http://schemas.openxmlformats.org/officeDocument/2006/relationships/hyperlink" Target="https://scontent.xx.fbcdn.net/v/t1.0-1/p50x50/14670671_10154657719974233_2037152544451894681_n.png?_nc_cat=101&amp;_nc_ht=scontent.xx&amp;oh=0feb26cdbc4fa39255d7ba0f3ac2fe5c&amp;oe=5CC8B695" TargetMode="External" /><Relationship Id="rId141" Type="http://schemas.openxmlformats.org/officeDocument/2006/relationships/hyperlink" Target="https://scontent.xx.fbcdn.net/v/t1.0-1/p50x50/12289665_1240829032612799_1024547592614989630_n.jpg?_nc_cat=110&amp;_nc_ht=scontent.xx&amp;oh=d3f909d2600a10fd0e85865ca726b8bb&amp;oe=5CBBB54D" TargetMode="External" /><Relationship Id="rId142" Type="http://schemas.openxmlformats.org/officeDocument/2006/relationships/hyperlink" Target="https://scontent.xx.fbcdn.net/v/t1.0-1/p50x50/11855852_10153441472457347_8470345761668988259_n.jpg?_nc_cat=107&amp;_nc_ht=scontent.xx&amp;oh=49da19dd8fe47cc1dbf0eea952a331bc&amp;oe=5CFAD4EE" TargetMode="External" /><Relationship Id="rId143" Type="http://schemas.openxmlformats.org/officeDocument/2006/relationships/hyperlink" Target="https://scontent.xx.fbcdn.net/v/t1.0-1/p50x50/38085939_1925306190861447_696864967831322624_n.png?_nc_cat=108&amp;_nc_ht=scontent.xx&amp;oh=c3b71fd52d791c12ac9c4f1ee4959cd5&amp;oe=5CCCFFA1" TargetMode="External" /><Relationship Id="rId144" Type="http://schemas.openxmlformats.org/officeDocument/2006/relationships/hyperlink" Target="https://scontent.xx.fbcdn.net/v/t1.0-1/p50x50/20952996_1623577677712462_2557091594333498100_n.jpg?_nc_cat=105&amp;_nc_ht=scontent.xx&amp;oh=8724685e6ae3e0027a697b9f931fe7ff&amp;oe=5CF9F343" TargetMode="External" /><Relationship Id="rId145" Type="http://schemas.openxmlformats.org/officeDocument/2006/relationships/hyperlink" Target="https://scontent.xx.fbcdn.net/v/t1.0-1/p50x50/15873131_10154853223258245_6692550083033661695_n.png?_nc_cat=106&amp;_nc_ht=scontent.xx&amp;oh=6c81f4ac4572cc06269c423dd0e88df4&amp;oe=5CC16121" TargetMode="External" /><Relationship Id="rId146" Type="http://schemas.openxmlformats.org/officeDocument/2006/relationships/hyperlink" Target="https://scontent.xx.fbcdn.net/v/t1.0-1/p50x50/38697882_10160794665440083_8239477797655937024_n.jpg?_nc_cat=105&amp;_nc_ht=scontent.xx&amp;oh=b9c3657b011946baa82e6766e790f325&amp;oe=5CCB5275" TargetMode="External" /><Relationship Id="rId147" Type="http://schemas.openxmlformats.org/officeDocument/2006/relationships/hyperlink" Target="https://scontent.xx.fbcdn.net/v/t1.0-1/c0.0.50.50a/p50x50/4762_116258561250_4276404_n.jpg?_nc_cat=111&amp;_nc_ht=scontent.xx&amp;oh=b314b79e2a579881db68c0dc06f6e51d&amp;oe=5CC05789" TargetMode="External" /><Relationship Id="rId148" Type="http://schemas.openxmlformats.org/officeDocument/2006/relationships/hyperlink" Target="https://scontent.xx.fbcdn.net/v/t1.0-1/p50x50/12990995_1139644009400490_3138549536886438035_n.png?_nc_cat=107&amp;_nc_ht=scontent.xx&amp;oh=cf8ae163c8d0bbad89c215215bd8ea6f&amp;oe=5CC10A89" TargetMode="External" /><Relationship Id="rId149" Type="http://schemas.openxmlformats.org/officeDocument/2006/relationships/hyperlink" Target="https://scontent.xx.fbcdn.net/v/t1.0-1/p50x50/47574163_1879752835407722_293087352803295232_n.png?_nc_cat=100&amp;_nc_ht=scontent.xx&amp;oh=0add04ca0b6314126cfad126bcd73710&amp;oe=5CC2EC73" TargetMode="External" /><Relationship Id="rId150" Type="http://schemas.openxmlformats.org/officeDocument/2006/relationships/hyperlink" Target="https://scontent.xx.fbcdn.net/v/t1.0-1/p50x50/22309107_10155503493090090_1974019718752664364_n.jpg?_nc_cat=102&amp;_nc_ht=scontent.xx&amp;oh=ff363c44c6c6bc588414b225e482b924&amp;oe=5CC3FB8D" TargetMode="External" /><Relationship Id="rId151" Type="http://schemas.openxmlformats.org/officeDocument/2006/relationships/hyperlink" Target="https://scontent.xx.fbcdn.net/v/l/t1.0-1/c6.1.50.50a/p60x60/1185976_10151607448812399_645175252_n.jpg?_nc_cat=109&amp;_nc_ht=scontent.xx&amp;oh=60026bc0a681c3ecac13d6286338f627&amp;oe=5CB27CAD" TargetMode="External" /><Relationship Id="rId152" Type="http://schemas.openxmlformats.org/officeDocument/2006/relationships/hyperlink" Target="https://scontent.xx.fbcdn.net/v/t1.0-1/c0.0.50.50a/p50x50/10419583_954714547881956_3220677565414768713_n.jpg?_nc_cat=107&amp;_nc_ht=scontent.xx&amp;oh=2c458d56c976faad634bed9dd486bb2d&amp;oe=5CF5256B" TargetMode="External" /><Relationship Id="rId153" Type="http://schemas.openxmlformats.org/officeDocument/2006/relationships/hyperlink" Target="https://scontent.xx.fbcdn.net/v/t1.0-1/p50x50/26907820_10155523587654139_350111477777155321_n.png?_nc_cat=104&amp;_nc_ht=scontent.xx&amp;oh=08a5430b60df30965aaf705a822c6e82&amp;oe=5CCD1208" TargetMode="External" /><Relationship Id="rId154" Type="http://schemas.openxmlformats.org/officeDocument/2006/relationships/hyperlink" Target="https://scontent.xx.fbcdn.net/v/t1.0-1/p50x50/1601038_681575731864579_1126950827_n.jpg?_nc_cat=109&amp;_nc_ht=scontent.xx&amp;oh=a1e05fe63bf2cd2a27a07e5320a374b7&amp;oe=5CB9483B" TargetMode="External" /><Relationship Id="rId155" Type="http://schemas.openxmlformats.org/officeDocument/2006/relationships/hyperlink" Target="https://scontent.xx.fbcdn.net/v/t1.0-1/p50x50/13507072_1035072429906030_1506005691284267483_n.png?_nc_cat=102&amp;_nc_ht=scontent.xx&amp;oh=c7ee959082387922696a6ce2f6f22c6d&amp;oe=5CC93A88" TargetMode="External" /><Relationship Id="rId156" Type="http://schemas.openxmlformats.org/officeDocument/2006/relationships/hyperlink" Target="https://scontent.xx.fbcdn.net/v/t1.0-1/c1.0.50.50a/p50x50/28168720_10155597575571225_6116498131380386234_n.jpg?_nc_cat=108&amp;_nc_ht=scontent.xx&amp;oh=e369e1b3f42c9cbe44593526e6ac9384&amp;oe=5CBC096F" TargetMode="External" /><Relationship Id="rId157" Type="http://schemas.openxmlformats.org/officeDocument/2006/relationships/hyperlink" Target="https://scontent.xx.fbcdn.net/v/t1.0-1/p50x50/1450970_10152407713139202_601465931_n.png?_nc_cat=105&amp;_nc_ht=scontent.xx&amp;oh=17196a6b29a4a87780de8f810333b9fd&amp;oe=5CC91146" TargetMode="External" /><Relationship Id="rId158" Type="http://schemas.openxmlformats.org/officeDocument/2006/relationships/hyperlink" Target="https://scontent.xx.fbcdn.net/v/t1.0-1/p50x50/1916502_171640687709_2633755_n.jpg?_nc_cat=111&amp;_nc_ht=scontent.xx&amp;oh=93071727ca3774ed1f7bd55d3bbcac36&amp;oe=5CCAAD23" TargetMode="External" /><Relationship Id="rId159" Type="http://schemas.openxmlformats.org/officeDocument/2006/relationships/hyperlink" Target="https://scontent.xx.fbcdn.net/v/t1.0-1/p50x50/13445314_1254585631248920_1363899581544847973_n.png?_nc_cat=100&amp;_nc_ht=scontent.xx&amp;oh=dd7557b876e44546d4ade014f8e40c23&amp;oe=5CBFED50" TargetMode="External" /><Relationship Id="rId160" Type="http://schemas.openxmlformats.org/officeDocument/2006/relationships/hyperlink" Target="https://scontent.xx.fbcdn.net/v/t1.0-1/p50x50/270108_177072429021043_6212211_n.jpg?_nc_cat=102&amp;_nc_ht=scontent.xx&amp;oh=2a56462cc76e955e16f279adc3211d43&amp;oe=5CC8A3D3" TargetMode="External" /><Relationship Id="rId161" Type="http://schemas.openxmlformats.org/officeDocument/2006/relationships/hyperlink" Target="https://scontent.xx.fbcdn.net/v/t1.0-1/p50x50/46520639_10157981591347166_2479473758008508416_n.jpg?_nc_cat=109&amp;_nc_ht=scontent.xx&amp;oh=1089e020355e87fdaf6e521505690f04&amp;oe=5CCB5AB3" TargetMode="External" /><Relationship Id="rId162" Type="http://schemas.openxmlformats.org/officeDocument/2006/relationships/hyperlink" Target="https://scontent.xx.fbcdn.net/v/t1.0-1/p50x50/482425_514398351934749_1210428152_n.jpg?_nc_cat=109&amp;_nc_ht=scontent.xx&amp;oh=4013fdd3aa93d7b4e01ba2ee0df9a7ab&amp;oe=5CFFB212" TargetMode="External" /><Relationship Id="rId163" Type="http://schemas.openxmlformats.org/officeDocument/2006/relationships/hyperlink" Target="https://scontent.xx.fbcdn.net/v/t1.0-1/p50x50/560790_10151069525491453_1681982119_n.png?_nc_cat=110&amp;_nc_ht=scontent.xx&amp;oh=f26b2a551cc2205051070883f9e0021a&amp;oe=5CC491CF" TargetMode="External" /><Relationship Id="rId164" Type="http://schemas.openxmlformats.org/officeDocument/2006/relationships/hyperlink" Target="https://scontent.xx.fbcdn.net/v/t1.0-1/p50x50/10644464_10152572940982891_7141674722188416713_n.png?_nc_cat=108&amp;_nc_ht=scontent.xx&amp;oh=0ebbf0bdd101db31a04fdf816f42659c&amp;oe=5CFB7547" TargetMode="External" /><Relationship Id="rId165" Type="http://schemas.openxmlformats.org/officeDocument/2006/relationships/hyperlink" Target="https://scontent.xx.fbcdn.net/v/t1.0-1/p50x50/41013231_2401028479924425_8038558458749911040_n.jpg?_nc_cat=103&amp;_nc_ht=scontent.xx&amp;oh=85348c7ddb1b771929205d1cde860091&amp;oe=5CF86B39" TargetMode="External" /><Relationship Id="rId166" Type="http://schemas.openxmlformats.org/officeDocument/2006/relationships/hyperlink" Target="https://scontent.xx.fbcdn.net/v/t1.0-1/p50x50/10341613_10152124718523499_6284077634843023569_n.png?_nc_cat=101&amp;_nc_ht=scontent.xx&amp;oh=2b03b8459bdd85c57116b427316002c8&amp;oe=5CFB5F8A" TargetMode="External" /><Relationship Id="rId167" Type="http://schemas.openxmlformats.org/officeDocument/2006/relationships/hyperlink" Target="https://scontent.xx.fbcdn.net/v/t1.0-1/c0.0.50.50a/p50x50/1935045_137091437290_4235506_n.jpg?_nc_cat=109&amp;_nc_ht=scontent.xx&amp;oh=a77f9b07b695a8f0892b4fb8750a7af2&amp;oe=5CCA1339" TargetMode="External" /><Relationship Id="rId168" Type="http://schemas.openxmlformats.org/officeDocument/2006/relationships/hyperlink" Target="https://scontent.xx.fbcdn.net/v/t1.0-1/p50x50/156845_632434483450333_2014488617_n.png?_nc_cat=106&amp;_nc_ht=scontent.xx&amp;oh=e4bb2f1ae97cc30b402a2f66a74e6868&amp;oe=5CB739A9" TargetMode="External" /><Relationship Id="rId169" Type="http://schemas.openxmlformats.org/officeDocument/2006/relationships/hyperlink" Target="https://scontent.xx.fbcdn.net/v/t1.0-1/c1.0.50.50a/p50x50/934113_785634924876176_8172396224346137468_n.jpg?_nc_cat=106&amp;_nc_ht=scontent.xx&amp;oh=58ad3513234458b64c5dd6c74f62a39b&amp;oe=5CC253FA" TargetMode="External" /><Relationship Id="rId170" Type="http://schemas.openxmlformats.org/officeDocument/2006/relationships/hyperlink" Target="https://scontent.xx.fbcdn.net/v/t1.0-1/c8.0.50.50a/p50x50/1926662_1424034774505421_1964742153_n.jpg?_nc_cat=105&amp;_nc_ht=scontent.xx&amp;oh=c49b19669b41361c2bf5f96ecadab470&amp;oe=5CF66E2C" TargetMode="External" /><Relationship Id="rId171" Type="http://schemas.openxmlformats.org/officeDocument/2006/relationships/hyperlink" Target="https://scontent.xx.fbcdn.net/v/t1.0-1/p50x50/19511569_10154422426367131_4592925986654406123_n.jpg?_nc_cat=102&amp;_nc_ht=scontent.xx&amp;oh=d0006bb91d589b017c56da4389fba03e&amp;oe=5CB97A38" TargetMode="External" /><Relationship Id="rId172" Type="http://schemas.openxmlformats.org/officeDocument/2006/relationships/hyperlink" Target="https://scontent.xx.fbcdn.net/v/t1.0-1/p50x50/21314412_2010174252539593_9202108399125541045_n.png?_nc_cat=107&amp;_nc_ht=scontent.xx&amp;oh=e5ce2ff63063c6dfbb784576ea46a4c7&amp;oe=5CC86FBE" TargetMode="External" /><Relationship Id="rId173" Type="http://schemas.openxmlformats.org/officeDocument/2006/relationships/hyperlink" Target="https://scontent.xx.fbcdn.net/v/t1.0-1/p50x50/20953851_1987652464788424_4188197987771968233_n.jpg?_nc_cat=110&amp;_nc_ht=scontent.xx&amp;oh=5c28aa55511a7a5a21e033628f66110c&amp;oe=5CFB73EF" TargetMode="External" /><Relationship Id="rId174" Type="http://schemas.openxmlformats.org/officeDocument/2006/relationships/hyperlink" Target="https://scontent.xx.fbcdn.net/v/t1.0-1/p50x50/1907948_466108226865365_6917832156012719083_n.png?_nc_cat=106&amp;_nc_ht=scontent.xx&amp;oh=c9bf3b3173d7548df64e8986303e921c&amp;oe=5CF8CFD7" TargetMode="External" /><Relationship Id="rId175" Type="http://schemas.openxmlformats.org/officeDocument/2006/relationships/hyperlink" Target="https://scontent.xx.fbcdn.net/v/t1.0-1/p50x50/37598953_2166380716766985_3623021161484386304_n.jpg?_nc_cat=111&amp;_nc_ht=scontent.xx&amp;oh=8296bd0c61d9db8898a5fbbb6c378217&amp;oe=5CFE8E45" TargetMode="External" /><Relationship Id="rId176" Type="http://schemas.openxmlformats.org/officeDocument/2006/relationships/hyperlink" Target="https://scontent.xx.fbcdn.net/v/t1.0-1/p50x50/20914756_1763740713923308_2244025417120215640_n.png?_nc_cat=109&amp;_nc_ht=scontent.xx&amp;oh=c27dc8a76a398a2deec1294e590658db&amp;oe=5CF51562" TargetMode="External" /><Relationship Id="rId177" Type="http://schemas.openxmlformats.org/officeDocument/2006/relationships/hyperlink" Target="https://scontent.xx.fbcdn.net/v/t1.0-1/p50x50/18814262_688903584627282_2841369145493628842_n.jpg?_nc_cat=108&amp;_nc_ht=scontent.xx&amp;oh=5b748946009f3b994ef4160f08f9a04f&amp;oe=5CFE9C65" TargetMode="External" /><Relationship Id="rId178" Type="http://schemas.openxmlformats.org/officeDocument/2006/relationships/hyperlink" Target="https://scontent.xx.fbcdn.net/v/t1.0-1/p50x50/19149362_1287238131373870_521061354829921952_n.png?_nc_cat=111&amp;_nc_ht=scontent.xx&amp;oh=baaa97e0e9e47ec988486b3cc74183d9&amp;oe=5CB88D01" TargetMode="External" /><Relationship Id="rId179" Type="http://schemas.openxmlformats.org/officeDocument/2006/relationships/hyperlink" Target="https://scontent.xx.fbcdn.net/v/t1.0-1/p50x50/21105547_1761673534130231_8593027326910887917_n.jpg?_nc_cat=103&amp;_nc_ht=scontent.xx&amp;oh=4ce35008e99bad9ed6b363365b3e0169&amp;oe=5CC60AD8" TargetMode="External" /><Relationship Id="rId180" Type="http://schemas.openxmlformats.org/officeDocument/2006/relationships/hyperlink" Target="https://scontent.xx.fbcdn.net/v/t1.0-1/p50x50/26733511_1755208754499111_3208160055815140879_n.png?_nc_cat=105&amp;_nc_ht=scontent.xx&amp;oh=3793b787d62fd048fdbfe74b4fc487f5&amp;oe=5CFEF516" TargetMode="External" /><Relationship Id="rId181" Type="http://schemas.openxmlformats.org/officeDocument/2006/relationships/hyperlink" Target="https://scontent.xx.fbcdn.net/v/t1.0-1/c5.0.50.50a/p50x50/12246670_926155774125731_9093458996149509326_n.png?_nc_cat=102&amp;_nc_ht=scontent.xx&amp;oh=afb68b2573f3d9c0f32532af3f75ea31&amp;oe=5CB48A45" TargetMode="External" /><Relationship Id="rId182" Type="http://schemas.openxmlformats.org/officeDocument/2006/relationships/hyperlink" Target="https://scontent.xx.fbcdn.net/v/t1.0-1/p50x50/44165086_1994226070657318_5239157882557038592_n.jpg?_nc_cat=109&amp;_nc_ht=scontent.xx&amp;oh=992011702e7012102ad23a5cfdf6b26e&amp;oe=5D011152" TargetMode="External" /><Relationship Id="rId183" Type="http://schemas.openxmlformats.org/officeDocument/2006/relationships/hyperlink" Target="https://scontent.xx.fbcdn.net/v/t1.0-1/p50x50/1148800_680835795293388_126913444_n.png?_nc_cat=102&amp;_nc_ht=scontent.xx&amp;oh=d8fac778a1c57b66a3e31514741e98e2&amp;oe=5D007E04" TargetMode="External" /><Relationship Id="rId184" Type="http://schemas.openxmlformats.org/officeDocument/2006/relationships/hyperlink" Target="https://scontent.xx.fbcdn.net/v/t1.0-1/p50x50/10245333_10152398290227363_2159770046046938792_n.png?_nc_cat=111&amp;_nc_ht=scontent.xx&amp;oh=e5415d65383fc48337f75320460b1742&amp;oe=5CC51D68" TargetMode="External" /><Relationship Id="rId185" Type="http://schemas.openxmlformats.org/officeDocument/2006/relationships/hyperlink" Target="https://scontent.xx.fbcdn.net/v/t1.0-1/p50x50/29542108_10155577757413565_4368481776705581119_n.jpg?_nc_cat=109&amp;_nc_ht=scontent.xx&amp;oh=1d42f90bbd9834587009ba7506f937ec&amp;oe=5CFF53EE" TargetMode="External" /><Relationship Id="rId186" Type="http://schemas.openxmlformats.org/officeDocument/2006/relationships/hyperlink" Target="https://scontent.xx.fbcdn.net/v/t1.0-1/p50x50/36337842_10156432194149798_8441115822029537280_n.png?_nc_cat=1&amp;_nc_ht=scontent.xx&amp;oh=dd9292c5960e8aec7951bbfd7b4f68a5&amp;oe=5CF90790" TargetMode="External" /><Relationship Id="rId187" Type="http://schemas.openxmlformats.org/officeDocument/2006/relationships/hyperlink" Target="https://scontent.xx.fbcdn.net/v/t1.0-1/p50x50/17861495_10154254153071637_7826738155627889579_n.jpg?_nc_cat=107&amp;_nc_ht=scontent.xx&amp;oh=f40f0f30bdc9b7a1ba063fcf99f993af&amp;oe=5CFB0708" TargetMode="External" /><Relationship Id="rId188" Type="http://schemas.openxmlformats.org/officeDocument/2006/relationships/hyperlink" Target="https://scontent.xx.fbcdn.net/v/t1.0-1/p50x50/38471704_10156559729019894_5806510001363091456_n.jpg?_nc_cat=109&amp;_nc_ht=scontent.xx&amp;oh=1535b389eb3ad0eea6c6f6f4ef0f39c5&amp;oe=5CB2FFE5" TargetMode="External" /><Relationship Id="rId189" Type="http://schemas.openxmlformats.org/officeDocument/2006/relationships/hyperlink" Target="https://scontent.xx.fbcdn.net/v/t1.0-1/p50x50/285758_10151270737570348_1489776686_n.jpg?_nc_cat=104&amp;_nc_ht=scontent.xx&amp;oh=7af3b5eb0548fcbf40fb8d35e3a51db7&amp;oe=5D005394" TargetMode="External" /><Relationship Id="rId190" Type="http://schemas.openxmlformats.org/officeDocument/2006/relationships/hyperlink" Target="https://scontent.xx.fbcdn.net/v/t1.0-1/p50x50/47178837_10156674221671897_4423404998746963968_n.png?_nc_cat=100&amp;_nc_ht=scontent.xx&amp;oh=cec830517e131cbce51985e6857a615b&amp;oe=5CC609B2" TargetMode="External" /><Relationship Id="rId191" Type="http://schemas.openxmlformats.org/officeDocument/2006/relationships/hyperlink" Target="https://scontent.xx.fbcdn.net/v/t1.0-1/c5.0.50.50a/p50x50/541582_10151347064686299_93582394_n.jpg?_nc_cat=111&amp;_nc_ht=scontent.xx&amp;oh=f27892c1b7251f6e8b6f6076979e35a0&amp;oe=5CC6EAAF" TargetMode="External" /><Relationship Id="rId192" Type="http://schemas.openxmlformats.org/officeDocument/2006/relationships/hyperlink" Target="https://scontent.xx.fbcdn.net/v/t1.0-1/p50x50/419414_10150520591604159_327556179_n.jpg?_nc_cat=103&amp;_nc_ht=scontent.xx&amp;oh=3ce93798c74e14d025f3f95dc0642cf6&amp;oe=5CBB312E" TargetMode="External" /><Relationship Id="rId193" Type="http://schemas.openxmlformats.org/officeDocument/2006/relationships/hyperlink" Target="https://scontent.xx.fbcdn.net/v/t1.0-1/c0.1.50.50a/p50x50/168121_487598886885_809799_n.jpg?_nc_cat=105&amp;_nc_ht=scontent.xx&amp;oh=0116af5ffb374eb513d71cd4b3b48607&amp;oe=5CF63217" TargetMode="External" /><Relationship Id="rId194" Type="http://schemas.openxmlformats.org/officeDocument/2006/relationships/hyperlink" Target="https://scontent.xx.fbcdn.net/v/t1.0-1/p50x50/10649822_1084216541648754_126615797746221824_n.png?_nc_cat=111&amp;_nc_ht=scontent.xx&amp;oh=c63ec94d225cf75cbfa0303514d6ebe9&amp;oe=5CB9AFCF" TargetMode="External" /><Relationship Id="rId195" Type="http://schemas.openxmlformats.org/officeDocument/2006/relationships/hyperlink" Target="https://scontent.xx.fbcdn.net/v/t1.0-1/p50x50/17190976_1559018280793538_2402023361617388976_n.jpg?_nc_cat=108&amp;_nc_ht=scontent.xx&amp;oh=393446777a6267aa6af17852beaa5396&amp;oe=5CC20B0E" TargetMode="External" /><Relationship Id="rId196" Type="http://schemas.openxmlformats.org/officeDocument/2006/relationships/hyperlink" Target="https://scontent.xx.fbcdn.net/v/t1.0-1/p50x50/20914316_10155824282974739_1033246478776806159_n.png?_nc_cat=107&amp;_nc_ht=scontent.xx&amp;oh=775821052aafc42cf5512ac4213706c5&amp;oe=5CC66FCC" TargetMode="External" /><Relationship Id="rId197" Type="http://schemas.openxmlformats.org/officeDocument/2006/relationships/hyperlink" Target="https://scontent.xx.fbcdn.net/v/t1.0-1/p50x50/27657564_1643464722363842_8315823568280019428_n.jpg?_nc_cat=100&amp;_nc_ht=scontent.xx&amp;oh=ecefa6029d37078706bd093d565e7a85&amp;oe=5CB800D6" TargetMode="External" /><Relationship Id="rId198" Type="http://schemas.openxmlformats.org/officeDocument/2006/relationships/hyperlink" Target="https://scontent.xx.fbcdn.net/v/t1.0-1/c18.18.220.220a/s50x50/184815_182387401802854_67228_n.jpg?_nc_cat=108&amp;_nc_ht=scontent.xx&amp;oh=639a41feabd6e7a1343a9a9555fb8eb6&amp;oe=5CBB5B09" TargetMode="External" /><Relationship Id="rId199" Type="http://schemas.openxmlformats.org/officeDocument/2006/relationships/hyperlink" Target="https://scontent.xx.fbcdn.net/v/t1.0-1/p50x50/20915582_1651911181518110_2201442807883312823_n.png?_nc_cat=103&amp;_nc_ht=scontent.xx&amp;oh=ef11beadb114d884ee578fde90e0fb0f&amp;oe=5CBCACA5" TargetMode="External" /><Relationship Id="rId200" Type="http://schemas.openxmlformats.org/officeDocument/2006/relationships/hyperlink" Target="https://scontent.xx.fbcdn.net/v/t1.0-1/p50x50/35836755_1648724405224185_2278448440784453632_n.png?_nc_cat=107&amp;_nc_ht=scontent.xx&amp;oh=9275a4ef4c3de2edc4f55a95a6730387&amp;oe=5CCB0F0E" TargetMode="External" /><Relationship Id="rId201" Type="http://schemas.openxmlformats.org/officeDocument/2006/relationships/hyperlink" Target="https://scontent.xx.fbcdn.net/v/t1.0-1/p50x50/12376315_787201331411231_4341360090925390453_n.jpg?_nc_cat=110&amp;_nc_ht=scontent.xx&amp;oh=887f03d69dd69faf667b4ab7d7d415e9&amp;oe=5CB6C79B" TargetMode="External" /><Relationship Id="rId202" Type="http://schemas.openxmlformats.org/officeDocument/2006/relationships/hyperlink" Target="https://scontent.xx.fbcdn.net/v/t1.0-1/p50x50/14702401_1392853777410464_5315321968738777233_n.png?_nc_cat=102&amp;_nc_ht=scontent.xx&amp;oh=c71c4b28607f381eda3f745e45d3dae6&amp;oe=5CC525BB" TargetMode="External" /><Relationship Id="rId203" Type="http://schemas.openxmlformats.org/officeDocument/2006/relationships/hyperlink" Target="https://scontent.xx.fbcdn.net/v/t1.0-1/c0.1.50.50a/p50x50/1916236_220518336562_64514_n.jpg?_nc_cat=102&amp;_nc_ht=scontent.xx&amp;oh=254cbfc4e0b7e7a842a9ad68d593fb5d&amp;oe=5CB5EBD0" TargetMode="External" /><Relationship Id="rId204" Type="http://schemas.openxmlformats.org/officeDocument/2006/relationships/hyperlink" Target="https://scontent.xx.fbcdn.net/v/t1.0-1/p50x50/19145749_1549026861796957_7161243964569154615_n.png?_nc_cat=102&amp;_nc_ht=scontent.xx&amp;oh=bcca474974a7dcf29b00160d54a52434&amp;oe=5CF50A67" TargetMode="External" /><Relationship Id="rId205" Type="http://schemas.openxmlformats.org/officeDocument/2006/relationships/hyperlink" Target="https://scontent.xx.fbcdn.net/v/t1.0-1/p50x50/400912_435273076509311_1193301498_n.jpg?_nc_cat=102&amp;_nc_ht=scontent.xx&amp;oh=3f02408f5b33853a6625f32170ffa5a4&amp;oe=5CC47D57" TargetMode="External" /><Relationship Id="rId206" Type="http://schemas.openxmlformats.org/officeDocument/2006/relationships/hyperlink" Target="https://scontent.xx.fbcdn.net/v/t1.0-1/p50x50/27072420_10155740668825873_6524617116720235022_n.png?_nc_cat=105&amp;_nc_ht=scontent.xx&amp;oh=a955bcd4df48ba84366b33b6bf14033e&amp;oe=5CC06522" TargetMode="External" /><Relationship Id="rId207" Type="http://schemas.openxmlformats.org/officeDocument/2006/relationships/hyperlink" Target="https://scontent.xx.fbcdn.net/v/t1.0-1/c31.31.388.388a/s50x50/404891_551704461507015_44197922_n.jpg?_nc_cat=100&amp;_nc_ht=scontent.xx&amp;oh=d42b7103c636221da503c45c2a56dd6e&amp;oe=5CB60139" TargetMode="External" /><Relationship Id="rId208" Type="http://schemas.openxmlformats.org/officeDocument/2006/relationships/hyperlink" Target="https://scontent.xx.fbcdn.net/v/t1.0-1/p50x50/12508774_1000641156644758_2150259486376285086_n.png?_nc_cat=110&amp;_nc_ht=scontent.xx&amp;oh=e5b55a3dabbc5c20a3802db3e4d2088f&amp;oe=5CFCE973" TargetMode="External" /><Relationship Id="rId209" Type="http://schemas.openxmlformats.org/officeDocument/2006/relationships/hyperlink" Target="https://scontent.xx.fbcdn.net/v/t1.0-1/p50x50/13902675_1033808910067830_2701857529982735304_n.png?_nc_cat=107&amp;_nc_ht=scontent.xx&amp;oh=725ceb0d567b03e48f965c2bbdbbcaf4&amp;oe=5CF739B7" TargetMode="External" /><Relationship Id="rId210" Type="http://schemas.openxmlformats.org/officeDocument/2006/relationships/hyperlink" Target="https://scontent.xx.fbcdn.net/v/t1.0-1/p50x50/27540047_1589238067832205_4071278697958838789_n.jpg?_nc_cat=100&amp;_nc_ht=scontent.xx&amp;oh=678741ed351a341009f4353c9839a586&amp;oe=5CC08A80" TargetMode="External" /><Relationship Id="rId211" Type="http://schemas.openxmlformats.org/officeDocument/2006/relationships/hyperlink" Target="https://scontent.xx.fbcdn.net/v/t1.0-1/p50x50/29791595_1756820564340926_6830303507034206858_n.png?_nc_cat=105&amp;_nc_ht=scontent.xx&amp;oh=11458e2c192af2b2bcbe607d569cd472&amp;oe=5CBE5122" TargetMode="External" /><Relationship Id="rId212" Type="http://schemas.openxmlformats.org/officeDocument/2006/relationships/hyperlink" Target="https://scontent.xx.fbcdn.net/v/t1.0-1/p50x50/377440_257081681025218_1392575214_n.jpg?_nc_cat=111&amp;_nc_ht=scontent.xx&amp;oh=d1be20debb548a90e93777b099f9445f&amp;oe=5CC6E116" TargetMode="External" /><Relationship Id="rId213" Type="http://schemas.openxmlformats.org/officeDocument/2006/relationships/hyperlink" Target="https://scontent.xx.fbcdn.net/v/t1.0-1/p50x50/308731_278917628800591_1181392086_n.jpg?_nc_cat=111&amp;_nc_ht=scontent.xx&amp;oh=c1fd5a526026350dbe482d0c19e419f7&amp;oe=5CFA12FE" TargetMode="External" /><Relationship Id="rId214" Type="http://schemas.openxmlformats.org/officeDocument/2006/relationships/hyperlink" Target="https://scontent.xx.fbcdn.net/v/t1.0-1/c192.101.768.768a/s50x50/40164240_2004734722882052_8362780574942756864_n.png?_nc_cat=104&amp;_nc_ht=scontent.xx&amp;oh=9f2f51acfae8a561d86ecc50fc28a413&amp;oe=5CB4DEF4" TargetMode="External" /><Relationship Id="rId215" Type="http://schemas.openxmlformats.org/officeDocument/2006/relationships/hyperlink" Target="https://scontent.xx.fbcdn.net/v/t1.0-1/c173.49.614.614a/s50x50/557437_10150320246944970_225054999_n.jpg?_nc_cat=111&amp;_nc_ht=scontent.xx&amp;oh=0af348be4daba0bf710ef09ceacfaff3&amp;oe=5CB56855" TargetMode="External" /><Relationship Id="rId216" Type="http://schemas.openxmlformats.org/officeDocument/2006/relationships/hyperlink" Target="https://scontent.xx.fbcdn.net/v/t1.0-1/p50x50/10525926_10152190076601857_3373879292029985409_n.png?_nc_cat=107&amp;_nc_ht=scontent.xx&amp;oh=adc7c5fd19aeac80ff0151e07ffc0d0b&amp;oe=5CBB9B76" TargetMode="External" /><Relationship Id="rId217" Type="http://schemas.openxmlformats.org/officeDocument/2006/relationships/hyperlink" Target="https://scontent.xx.fbcdn.net/v/t1.0-1/p50x50/548065_195381423898850_1831745533_n.jpg?_nc_cat=101&amp;_nc_ht=scontent.xx&amp;oh=8c7b2762a41c6df1cc801a79ed59b10a&amp;oe=5CBDD1A0" TargetMode="External" /><Relationship Id="rId218" Type="http://schemas.openxmlformats.org/officeDocument/2006/relationships/hyperlink" Target="https://scontent.xx.fbcdn.net/v/t1.0-1/p50x50/46059096_2110864808935260_4308267448211079168_n.png?_nc_cat=100&amp;_nc_ht=scontent.xx&amp;oh=d09a1d17fe6bc6d40c5d6a4b32822ff7&amp;oe=5CC25CFE" TargetMode="External" /><Relationship Id="rId219" Type="http://schemas.openxmlformats.org/officeDocument/2006/relationships/hyperlink" Target="https://scontent.xx.fbcdn.net/v/t1.0-1/p50x50/524853_241815949249480_584521744_n.jpg?_nc_cat=103&amp;_nc_ht=scontent.xx&amp;oh=825cea4860fce464d5b2dfad34f15bf6&amp;oe=5CC60D8B" TargetMode="External" /><Relationship Id="rId220" Type="http://schemas.openxmlformats.org/officeDocument/2006/relationships/hyperlink" Target="https://scontent.xx.fbcdn.net/v/t1.0-1/p50x50/12688006_1196558747039326_2307529749378711691_n.png?_nc_cat=104&amp;_nc_ht=scontent.xx&amp;oh=e3463ef80dc0578a26a2ff6f3eb12ddc&amp;oe=5CB2F386" TargetMode="External" /><Relationship Id="rId221" Type="http://schemas.openxmlformats.org/officeDocument/2006/relationships/hyperlink" Target="https://scontent.xx.fbcdn.net/v/t1.0-1/c15.0.50.50a/p50x50/1797586_628244660581951_2022115541_n.jpg?_nc_cat=105&amp;_nc_ht=scontent.xx&amp;oh=9d614760baa39510266beff30f6ac109&amp;oe=5CC22DFE" TargetMode="External" /><Relationship Id="rId222" Type="http://schemas.openxmlformats.org/officeDocument/2006/relationships/hyperlink" Target="https://scontent.xx.fbcdn.net/v/t1.0-1/c0.5.50.50a/p50x50/12002148_1008619935836077_5596175779965635287_n.jpg?_nc_cat=107&amp;_nc_ht=scontent.xx&amp;oh=1f9c835234d84a1b926f1e15b8411bd4&amp;oe=5CC53590" TargetMode="External" /><Relationship Id="rId223" Type="http://schemas.openxmlformats.org/officeDocument/2006/relationships/hyperlink" Target="https://scontent.xx.fbcdn.net/v/t1.0-1/p50x50/15073303_10154283854268732_8687379886860162191_n.jpg?_nc_cat=111&amp;_nc_ht=scontent.xx&amp;oh=4b9d16e41d301ee0b8fa54f01778da3e&amp;oe=5CFD811B" TargetMode="External" /><Relationship Id="rId224" Type="http://schemas.openxmlformats.org/officeDocument/2006/relationships/hyperlink" Target="https://scontent.xx.fbcdn.net/v/t1.0-1/p50x50/10455045_904635216229071_921023100138923363_n.png?_nc_cat=104&amp;_nc_ht=scontent.xx&amp;oh=c600a55049fa4e40241e5ce12328dee4&amp;oe=5CC543CB" TargetMode="External" /><Relationship Id="rId225" Type="http://schemas.openxmlformats.org/officeDocument/2006/relationships/hyperlink" Target="https://scontent.xx.fbcdn.net/v/t1.0-1/p50x50/13006711_1039023912824931_6503409276328909070_n.jpg?_nc_cat=109&amp;_nc_ht=scontent.xx&amp;oh=f4f418d9527a6d8d80b014bef7b22910&amp;oe=5CFE6A5B" TargetMode="External" /><Relationship Id="rId226" Type="http://schemas.openxmlformats.org/officeDocument/2006/relationships/hyperlink" Target="https://scontent.xx.fbcdn.net/v/t1.0-1/p50x50/563104_10150704107067192_89470547_n.jpg?_nc_cat=109&amp;_nc_ht=scontent.xx&amp;oh=b7de0a516767f540caa289f7be8f4971&amp;oe=5CB9F5C6" TargetMode="External" /><Relationship Id="rId227" Type="http://schemas.openxmlformats.org/officeDocument/2006/relationships/hyperlink" Target="https://scontent.xx.fbcdn.net/v/t1.0-1/p50x50/13103388_1191653547519924_5306523156398041326_n.jpg?_nc_cat=105&amp;_nc_ht=scontent.xx&amp;oh=d23f0889033b2dc76ed02d54fcc44ca3&amp;oe=5CCC3256" TargetMode="External" /><Relationship Id="rId228" Type="http://schemas.openxmlformats.org/officeDocument/2006/relationships/hyperlink" Target="https://scontent.xx.fbcdn.net/v/t1.0-1/p50x50/49271307_10155786841186363_68825038442201088_n.jpg?_nc_cat=102&amp;_nc_ht=scontent.xx&amp;oh=a88e4655df4cc588269a6961885e259f&amp;oe=5CFCE174" TargetMode="External" /><Relationship Id="rId229" Type="http://schemas.openxmlformats.org/officeDocument/2006/relationships/hyperlink" Target="https://scontent.xx.fbcdn.net/v/t1.0-1/c7.0.50.50a/p50x50/10612670_10152670214585867_7511135003137892386_n.png?_nc_cat=105&amp;_nc_ht=scontent.xx&amp;oh=f86e9ef6450e2c2faadab742c84361c8&amp;oe=5CFB03E5" TargetMode="External" /><Relationship Id="rId230" Type="http://schemas.openxmlformats.org/officeDocument/2006/relationships/hyperlink" Target="https://scontent.xx.fbcdn.net/v/t1.0-1/p50x50/29594558_10156467870182450_3181156457284371085_n.jpg?_nc_cat=1&amp;_nc_ht=scontent.xx&amp;oh=bc192a5e54807af93d1ba7f92fcda608&amp;oe=5CFB89FA" TargetMode="External" /><Relationship Id="rId231" Type="http://schemas.openxmlformats.org/officeDocument/2006/relationships/hyperlink" Target="https://scontent.xx.fbcdn.net/v/t1.0-1/p50x50/14670671_10154657719974233_2037152544451894681_n.png?_nc_cat=101&amp;_nc_ht=scontent.xx&amp;oh=0feb26cdbc4fa39255d7ba0f3ac2fe5c&amp;oe=5CC8B695" TargetMode="External" /><Relationship Id="rId232" Type="http://schemas.openxmlformats.org/officeDocument/2006/relationships/hyperlink" Target="https://scontent.xx.fbcdn.net/v/t1.0-1/p50x50/12289665_1240829032612799_1024547592614989630_n.jpg?_nc_cat=110&amp;_nc_ht=scontent.xx&amp;oh=d3f909d2600a10fd0e85865ca726b8bb&amp;oe=5CBBB54D" TargetMode="External" /><Relationship Id="rId233" Type="http://schemas.openxmlformats.org/officeDocument/2006/relationships/hyperlink" Target="https://scontent.xx.fbcdn.net/v/t1.0-1/p50x50/11855852_10153441472457347_8470345761668988259_n.jpg?_nc_cat=107&amp;_nc_ht=scontent.xx&amp;oh=49da19dd8fe47cc1dbf0eea952a331bc&amp;oe=5CFAD4EE" TargetMode="External" /><Relationship Id="rId234" Type="http://schemas.openxmlformats.org/officeDocument/2006/relationships/hyperlink" Target="https://scontent.xx.fbcdn.net/v/t1.0-1/p50x50/38085939_1925306190861447_696864967831322624_n.png?_nc_cat=108&amp;_nc_ht=scontent.xx&amp;oh=c3b71fd52d791c12ac9c4f1ee4959cd5&amp;oe=5CCCFFA1" TargetMode="External" /><Relationship Id="rId235" Type="http://schemas.openxmlformats.org/officeDocument/2006/relationships/hyperlink" Target="https://scontent.xx.fbcdn.net/v/t1.0-1/p50x50/20952996_1623577677712462_2557091594333498100_n.jpg?_nc_cat=105&amp;_nc_ht=scontent.xx&amp;oh=8724685e6ae3e0027a697b9f931fe7ff&amp;oe=5CF9F343" TargetMode="External" /><Relationship Id="rId236" Type="http://schemas.openxmlformats.org/officeDocument/2006/relationships/hyperlink" Target="https://scontent.xx.fbcdn.net/v/t1.0-1/p50x50/15873131_10154853223258245_6692550083033661695_n.png?_nc_cat=106&amp;_nc_ht=scontent.xx&amp;oh=6c81f4ac4572cc06269c423dd0e88df4&amp;oe=5CC16121" TargetMode="External" /><Relationship Id="rId237" Type="http://schemas.openxmlformats.org/officeDocument/2006/relationships/hyperlink" Target="https://scontent.xx.fbcdn.net/v/t1.0-1/p50x50/38697882_10160794665440083_8239477797655937024_n.jpg?_nc_cat=105&amp;_nc_ht=scontent.xx&amp;oh=b9c3657b011946baa82e6766e790f325&amp;oe=5CCB5275" TargetMode="External" /><Relationship Id="rId238" Type="http://schemas.openxmlformats.org/officeDocument/2006/relationships/hyperlink" Target="https://scontent.xx.fbcdn.net/v/t1.0-1/c0.0.50.50a/p50x50/4762_116258561250_4276404_n.jpg?_nc_cat=111&amp;_nc_ht=scontent.xx&amp;oh=b314b79e2a579881db68c0dc06f6e51d&amp;oe=5CC05789" TargetMode="External" /><Relationship Id="rId239" Type="http://schemas.openxmlformats.org/officeDocument/2006/relationships/hyperlink" Target="https://scontent.xx.fbcdn.net/v/t1.0-1/p50x50/12990995_1139644009400490_3138549536886438035_n.png?_nc_cat=107&amp;_nc_ht=scontent.xx&amp;oh=cf8ae163c8d0bbad89c215215bd8ea6f&amp;oe=5CC10A89" TargetMode="External" /><Relationship Id="rId240" Type="http://schemas.openxmlformats.org/officeDocument/2006/relationships/hyperlink" Target="https://scontent.xx.fbcdn.net/v/t1.0-1/p50x50/47574163_1879752835407722_293087352803295232_n.png?_nc_cat=100&amp;_nc_ht=scontent.xx&amp;oh=0add04ca0b6314126cfad126bcd73710&amp;oe=5CC2EC73" TargetMode="External" /><Relationship Id="rId241" Type="http://schemas.openxmlformats.org/officeDocument/2006/relationships/hyperlink" Target="https://scontent.xx.fbcdn.net/v/t1.0-1/p50x50/22309107_10155503493090090_1974019718752664364_n.jpg?_nc_cat=102&amp;_nc_ht=scontent.xx&amp;oh=ff363c44c6c6bc588414b225e482b924&amp;oe=5CC3FB8D" TargetMode="External" /><Relationship Id="rId242" Type="http://schemas.openxmlformats.org/officeDocument/2006/relationships/hyperlink" Target="https://scontent.xx.fbcdn.net/v/l/t1.0-1/c6.1.50.50a/p60x60/1185976_10151607448812399_645175252_n.jpg?_nc_cat=109&amp;_nc_ht=scontent.xx&amp;oh=60026bc0a681c3ecac13d6286338f627&amp;oe=5CB27CAD" TargetMode="External" /><Relationship Id="rId243" Type="http://schemas.openxmlformats.org/officeDocument/2006/relationships/hyperlink" Target="https://scontent.xx.fbcdn.net/v/t1.0-1/c0.0.50.50a/p50x50/10419583_954714547881956_3220677565414768713_n.jpg?_nc_cat=107&amp;_nc_ht=scontent.xx&amp;oh=2c458d56c976faad634bed9dd486bb2d&amp;oe=5CF5256B" TargetMode="External" /><Relationship Id="rId244" Type="http://schemas.openxmlformats.org/officeDocument/2006/relationships/hyperlink" Target="https://scontent.xx.fbcdn.net/v/t1.0-1/p50x50/26907820_10155523587654139_350111477777155321_n.png?_nc_cat=104&amp;_nc_ht=scontent.xx&amp;oh=08a5430b60df30965aaf705a822c6e82&amp;oe=5CCD1208" TargetMode="External" /><Relationship Id="rId245" Type="http://schemas.openxmlformats.org/officeDocument/2006/relationships/hyperlink" Target="https://scontent.xx.fbcdn.net/v/t1.0-1/p50x50/1601038_681575731864579_1126950827_n.jpg?_nc_cat=109&amp;_nc_ht=scontent.xx&amp;oh=a1e05fe63bf2cd2a27a07e5320a374b7&amp;oe=5CB9483B" TargetMode="External" /><Relationship Id="rId246" Type="http://schemas.openxmlformats.org/officeDocument/2006/relationships/hyperlink" Target="https://scontent.xx.fbcdn.net/v/t1.0-1/p50x50/13507072_1035072429906030_1506005691284267483_n.png?_nc_cat=102&amp;_nc_ht=scontent.xx&amp;oh=c7ee959082387922696a6ce2f6f22c6d&amp;oe=5CC93A88" TargetMode="External" /><Relationship Id="rId247" Type="http://schemas.openxmlformats.org/officeDocument/2006/relationships/hyperlink" Target="https://scontent.xx.fbcdn.net/v/t1.0-1/c1.0.50.50a/p50x50/28168720_10155597575571225_6116498131380386234_n.jpg?_nc_cat=108&amp;_nc_ht=scontent.xx&amp;oh=e369e1b3f42c9cbe44593526e6ac9384&amp;oe=5CBC096F" TargetMode="External" /><Relationship Id="rId248" Type="http://schemas.openxmlformats.org/officeDocument/2006/relationships/hyperlink" Target="https://scontent.xx.fbcdn.net/v/t1.0-1/p50x50/1450970_10152407713139202_601465931_n.png?_nc_cat=105&amp;_nc_ht=scontent.xx&amp;oh=17196a6b29a4a87780de8f810333b9fd&amp;oe=5CC91146" TargetMode="External" /><Relationship Id="rId249" Type="http://schemas.openxmlformats.org/officeDocument/2006/relationships/hyperlink" Target="https://scontent.xx.fbcdn.net/v/t1.0-1/p50x50/1916502_171640687709_2633755_n.jpg?_nc_cat=111&amp;_nc_ht=scontent.xx&amp;oh=93071727ca3774ed1f7bd55d3bbcac36&amp;oe=5CCAAD23" TargetMode="External" /><Relationship Id="rId250" Type="http://schemas.openxmlformats.org/officeDocument/2006/relationships/hyperlink" Target="https://scontent.xx.fbcdn.net/v/t1.0-1/p50x50/13445314_1254585631248920_1363899581544847973_n.png?_nc_cat=100&amp;_nc_ht=scontent.xx&amp;oh=dd7557b876e44546d4ade014f8e40c23&amp;oe=5CBFED50" TargetMode="External" /><Relationship Id="rId251" Type="http://schemas.openxmlformats.org/officeDocument/2006/relationships/hyperlink" Target="https://scontent.xx.fbcdn.net/v/t1.0-1/p50x50/270108_177072429021043_6212211_n.jpg?_nc_cat=102&amp;_nc_ht=scontent.xx&amp;oh=2a56462cc76e955e16f279adc3211d43&amp;oe=5CC8A3D3" TargetMode="External" /><Relationship Id="rId252" Type="http://schemas.openxmlformats.org/officeDocument/2006/relationships/hyperlink" Target="https://scontent.xx.fbcdn.net/v/t1.0-1/p50x50/46520639_10157981591347166_2479473758008508416_n.jpg?_nc_cat=109&amp;_nc_ht=scontent.xx&amp;oh=1089e020355e87fdaf6e521505690f04&amp;oe=5CCB5AB3" TargetMode="External" /><Relationship Id="rId253" Type="http://schemas.openxmlformats.org/officeDocument/2006/relationships/hyperlink" Target="https://scontent.xx.fbcdn.net/v/t1.0-1/p50x50/482425_514398351934749_1210428152_n.jpg?_nc_cat=109&amp;_nc_ht=scontent.xx&amp;oh=4013fdd3aa93d7b4e01ba2ee0df9a7ab&amp;oe=5CFFB212" TargetMode="External" /><Relationship Id="rId254" Type="http://schemas.openxmlformats.org/officeDocument/2006/relationships/hyperlink" Target="https://scontent.xx.fbcdn.net/v/t1.0-1/p50x50/560790_10151069525491453_1681982119_n.png?_nc_cat=110&amp;_nc_ht=scontent.xx&amp;oh=f26b2a551cc2205051070883f9e0021a&amp;oe=5CC491CF" TargetMode="External" /><Relationship Id="rId255" Type="http://schemas.openxmlformats.org/officeDocument/2006/relationships/hyperlink" Target="https://scontent.xx.fbcdn.net/v/t1.0-1/p50x50/10644464_10152572940982891_7141674722188416713_n.png?_nc_cat=108&amp;_nc_ht=scontent.xx&amp;oh=0ebbf0bdd101db31a04fdf816f42659c&amp;oe=5CFB7547" TargetMode="External" /><Relationship Id="rId256" Type="http://schemas.openxmlformats.org/officeDocument/2006/relationships/hyperlink" Target="https://scontent.xx.fbcdn.net/v/t1.0-1/p50x50/41013231_2401028479924425_8038558458749911040_n.jpg?_nc_cat=103&amp;_nc_ht=scontent.xx&amp;oh=85348c7ddb1b771929205d1cde860091&amp;oe=5CF86B39" TargetMode="External" /><Relationship Id="rId257" Type="http://schemas.openxmlformats.org/officeDocument/2006/relationships/hyperlink" Target="https://scontent.xx.fbcdn.net/v/t1.0-1/p50x50/10341613_10152124718523499_6284077634843023569_n.png?_nc_cat=101&amp;_nc_ht=scontent.xx&amp;oh=2b03b8459bdd85c57116b427316002c8&amp;oe=5CFB5F8A" TargetMode="External" /><Relationship Id="rId258" Type="http://schemas.openxmlformats.org/officeDocument/2006/relationships/hyperlink" Target="https://scontent.xx.fbcdn.net/v/t1.0-1/c0.0.50.50a/p50x50/1935045_137091437290_4235506_n.jpg?_nc_cat=109&amp;_nc_ht=scontent.xx&amp;oh=a77f9b07b695a8f0892b4fb8750a7af2&amp;oe=5CCA1339" TargetMode="External" /><Relationship Id="rId259" Type="http://schemas.openxmlformats.org/officeDocument/2006/relationships/hyperlink" Target="https://scontent.xx.fbcdn.net/v/t1.0-1/p50x50/156845_632434483450333_2014488617_n.png?_nc_cat=106&amp;_nc_ht=scontent.xx&amp;oh=e4bb2f1ae97cc30b402a2f66a74e6868&amp;oe=5CB739A9" TargetMode="External" /><Relationship Id="rId260" Type="http://schemas.openxmlformats.org/officeDocument/2006/relationships/hyperlink" Target="https://scontent.xx.fbcdn.net/v/t1.0-1/c1.0.50.50a/p50x50/934113_785634924876176_8172396224346137468_n.jpg?_nc_cat=106&amp;_nc_ht=scontent.xx&amp;oh=58ad3513234458b64c5dd6c74f62a39b&amp;oe=5CC253FA" TargetMode="External" /><Relationship Id="rId261" Type="http://schemas.openxmlformats.org/officeDocument/2006/relationships/hyperlink" Target="https://scontent.xx.fbcdn.net/v/t1.0-1/c8.0.50.50a/p50x50/1926662_1424034774505421_1964742153_n.jpg?_nc_cat=105&amp;_nc_ht=scontent.xx&amp;oh=c49b19669b41361c2bf5f96ecadab470&amp;oe=5CF66E2C" TargetMode="External" /><Relationship Id="rId262" Type="http://schemas.openxmlformats.org/officeDocument/2006/relationships/hyperlink" Target="https://scontent.xx.fbcdn.net/v/t1.0-1/p50x50/19511569_10154422426367131_4592925986654406123_n.jpg?_nc_cat=102&amp;_nc_ht=scontent.xx&amp;oh=d0006bb91d589b017c56da4389fba03e&amp;oe=5CB97A38" TargetMode="External" /><Relationship Id="rId263" Type="http://schemas.openxmlformats.org/officeDocument/2006/relationships/hyperlink" Target="https://scontent.xx.fbcdn.net/v/t1.0-1/p50x50/21314412_2010174252539593_9202108399125541045_n.png?_nc_cat=107&amp;_nc_ht=scontent.xx&amp;oh=e5ce2ff63063c6dfbb784576ea46a4c7&amp;oe=5CC86FBE" TargetMode="External" /><Relationship Id="rId264" Type="http://schemas.openxmlformats.org/officeDocument/2006/relationships/hyperlink" Target="https://scontent.xx.fbcdn.net/v/t1.0-1/p50x50/20953851_1987652464788424_4188197987771968233_n.jpg?_nc_cat=110&amp;_nc_ht=scontent.xx&amp;oh=5c28aa55511a7a5a21e033628f66110c&amp;oe=5CFB73EF" TargetMode="External" /><Relationship Id="rId265" Type="http://schemas.openxmlformats.org/officeDocument/2006/relationships/hyperlink" Target="https://scontent.xx.fbcdn.net/v/t1.0-1/p50x50/1907948_466108226865365_6917832156012719083_n.png?_nc_cat=106&amp;_nc_ht=scontent.xx&amp;oh=c9bf3b3173d7548df64e8986303e921c&amp;oe=5CF8CFD7" TargetMode="External" /><Relationship Id="rId266" Type="http://schemas.openxmlformats.org/officeDocument/2006/relationships/hyperlink" Target="https://scontent.xx.fbcdn.net/v/t1.0-1/p50x50/37598953_2166380716766985_3623021161484386304_n.jpg?_nc_cat=111&amp;_nc_ht=scontent.xx&amp;oh=8296bd0c61d9db8898a5fbbb6c378217&amp;oe=5CFE8E45" TargetMode="External" /><Relationship Id="rId267" Type="http://schemas.openxmlformats.org/officeDocument/2006/relationships/hyperlink" Target="https://scontent.xx.fbcdn.net/v/t1.0-1/p50x50/20914756_1763740713923308_2244025417120215640_n.png?_nc_cat=109&amp;_nc_ht=scontent.xx&amp;oh=c27dc8a76a398a2deec1294e590658db&amp;oe=5CF51562" TargetMode="External" /><Relationship Id="rId268" Type="http://schemas.openxmlformats.org/officeDocument/2006/relationships/hyperlink" Target="https://scontent.xx.fbcdn.net/v/t1.0-1/p50x50/18814262_688903584627282_2841369145493628842_n.jpg?_nc_cat=108&amp;_nc_ht=scontent.xx&amp;oh=5b748946009f3b994ef4160f08f9a04f&amp;oe=5CFE9C65" TargetMode="External" /><Relationship Id="rId269" Type="http://schemas.openxmlformats.org/officeDocument/2006/relationships/hyperlink" Target="https://scontent.xx.fbcdn.net/v/t1.0-1/p50x50/19149362_1287238131373870_521061354829921952_n.png?_nc_cat=111&amp;_nc_ht=scontent.xx&amp;oh=baaa97e0e9e47ec988486b3cc74183d9&amp;oe=5CB88D01" TargetMode="External" /><Relationship Id="rId270" Type="http://schemas.openxmlformats.org/officeDocument/2006/relationships/hyperlink" Target="https://scontent.xx.fbcdn.net/v/t1.0-1/p50x50/21105547_1761673534130231_8593027326910887917_n.jpg?_nc_cat=103&amp;_nc_ht=scontent.xx&amp;oh=4ce35008e99bad9ed6b363365b3e0169&amp;oe=5CC60AD8" TargetMode="External" /><Relationship Id="rId271" Type="http://schemas.openxmlformats.org/officeDocument/2006/relationships/hyperlink" Target="https://scontent.xx.fbcdn.net/v/t1.0-1/p50x50/26733511_1755208754499111_3208160055815140879_n.png?_nc_cat=105&amp;_nc_ht=scontent.xx&amp;oh=3793b787d62fd048fdbfe74b4fc487f5&amp;oe=5CFEF516" TargetMode="External" /><Relationship Id="rId272" Type="http://schemas.openxmlformats.org/officeDocument/2006/relationships/hyperlink" Target="https://scontent.xx.fbcdn.net/v/t1.0-1/c5.0.50.50a/p50x50/12246670_926155774125731_9093458996149509326_n.png?_nc_cat=102&amp;_nc_ht=scontent.xx&amp;oh=afb68b2573f3d9c0f32532af3f75ea31&amp;oe=5CB48A45" TargetMode="External" /><Relationship Id="rId273" Type="http://schemas.openxmlformats.org/officeDocument/2006/relationships/hyperlink" Target="https://scontent.xx.fbcdn.net/v/t1.0-1/p50x50/44165086_1994226070657318_5239157882557038592_n.jpg?_nc_cat=109&amp;_nc_ht=scontent.xx&amp;oh=992011702e7012102ad23a5cfdf6b26e&amp;oe=5D011152" TargetMode="External" /><Relationship Id="rId274" Type="http://schemas.openxmlformats.org/officeDocument/2006/relationships/hyperlink" Target="https://scontent.xx.fbcdn.net/v/t31.0-8/s720x720/11025281_855786844464948_1026577290588423453_o.jpg?_nc_cat=110&amp;_nc_ht=scontent.xx&amp;oh=43f4838854549510c9522d3202080ac1&amp;oe=5CB5593B" TargetMode="External" /><Relationship Id="rId275" Type="http://schemas.openxmlformats.org/officeDocument/2006/relationships/hyperlink" Target="https://scontent.xx.fbcdn.net/v/t1.0-9/s720x720/50487705_10157046696072363_8530846983152205824_o.jpg?_nc_cat=100&amp;_nc_ht=scontent.xx&amp;oh=01de92a5f8a14ddbae765e716899c40f&amp;oe=5CBABA8B" TargetMode="External" /><Relationship Id="rId276" Type="http://schemas.openxmlformats.org/officeDocument/2006/relationships/hyperlink" Target="https://scontent.xx.fbcdn.net/v/t31.0-0/q83/p240x240/13227420_10153769625513565_5820165636636461384_o.jpg?_nc_cat=106&amp;_nc_ht=scontent.xx&amp;oh=8049db2221d860d75b8ae2a6fa1b4159&amp;oe=5CC3D122" TargetMode="External" /><Relationship Id="rId277" Type="http://schemas.openxmlformats.org/officeDocument/2006/relationships/hyperlink" Target="https://scontent.xx.fbcdn.net/v/t1.0-9/s720x720/48897680_10156853411704798_1175023208743567360_o.jpg?_nc_cat=108&amp;_nc_ht=scontent.xx&amp;oh=b7d740ec778e895492786cc91483621d&amp;oe=5D0129CE" TargetMode="External" /><Relationship Id="rId278" Type="http://schemas.openxmlformats.org/officeDocument/2006/relationships/hyperlink" Target="https://scontent.xx.fbcdn.net/v/t1.0-9/s720x720/429318_10150574799866637_1425628543_n.jpg?_nc_cat=104&amp;_nc_ht=scontent.xx&amp;oh=57b7a841e68dc6e986b9436020c66f30&amp;oe=5D009481" TargetMode="External" /><Relationship Id="rId279" Type="http://schemas.openxmlformats.org/officeDocument/2006/relationships/hyperlink" Target="https://scontent.xx.fbcdn.net/v/t1.0-9/s720x720/48395412_10156892343329894_4121534948924456960_o.png?_nc_cat=110&amp;_nc_ht=scontent.xx&amp;oh=58032c8f95eb12dc818d5d57d7632f28&amp;oe=5CC15B31" TargetMode="External" /><Relationship Id="rId280" Type="http://schemas.openxmlformats.org/officeDocument/2006/relationships/hyperlink" Target="https://scontent.xx.fbcdn.net/v/t31.0-8/s720x720/462909_10150756217050348_1318129267_o.jpg?_nc_cat=108&amp;_nc_ht=scontent.xx&amp;oh=5064fdee754286e8e4c2d3cabcedd18c&amp;oe=5CC74CED" TargetMode="External" /><Relationship Id="rId281" Type="http://schemas.openxmlformats.org/officeDocument/2006/relationships/hyperlink" Target="https://scontent.xx.fbcdn.net/v/t31.0-0/p180x540/468233_10150637523441897_1839248441_o.jpg?_nc_cat=103&amp;_nc_ht=scontent.xx&amp;oh=963482be77d91cdcf3d3deaeaf9e061c&amp;oe=5CFA2149" TargetMode="External" /><Relationship Id="rId282" Type="http://schemas.openxmlformats.org/officeDocument/2006/relationships/hyperlink" Target="https://scontent.xx.fbcdn.net/v/t31.0-0/p480x480/10511535_10152309985611299_3361764010959308334_o.jpg?_nc_cat=107&amp;_nc_ht=scontent.xx&amp;oh=9a7832d6440258c94893a8afbd367d4b&amp;oe=5CC14C13" TargetMode="External" /><Relationship Id="rId283" Type="http://schemas.openxmlformats.org/officeDocument/2006/relationships/hyperlink" Target="https://scontent.xx.fbcdn.net/v/t31.0-8/s720x720/13323413_10153246027254159_6172190506353682145_o.jpg?_nc_cat=104&amp;_nc_ht=scontent.xx&amp;oh=876d30443ed36bdafe32153e6508a495&amp;oe=5CBB623B" TargetMode="External" /><Relationship Id="rId284" Type="http://schemas.openxmlformats.org/officeDocument/2006/relationships/hyperlink" Target="https://scontent.xx.fbcdn.net/v/t1.0-9/s720x720/10940488_10153122878071886_3395696232077227361_n.jpg?_nc_cat=100&amp;_nc_ht=scontent.xx&amp;oh=e0d98b452607ada678a5ec3efb2228e3&amp;oe=5CCC3113" TargetMode="External" /><Relationship Id="rId285" Type="http://schemas.openxmlformats.org/officeDocument/2006/relationships/hyperlink" Target="https://scontent.xx.fbcdn.net/v/t31.0-8/q82/s720x720/21544120_1717988024938266_6549940599198593610_o.jpg?_nc_cat=106&amp;_nc_ht=scontent.xx&amp;oh=731891f9c212f6f101a47c3438b7de89&amp;oe=5CC97F77" TargetMode="External" /><Relationship Id="rId286" Type="http://schemas.openxmlformats.org/officeDocument/2006/relationships/hyperlink" Target="https://scontent.xx.fbcdn.net/v/t31.0-0/p180x540/11000190_1059365317425506_1572415431180957824_o.jpg?_nc_cat=105&amp;_nc_ht=scontent.xx&amp;oh=b7445495915927774642c0b202591a87&amp;oe=5CCB82E1" TargetMode="External" /><Relationship Id="rId287" Type="http://schemas.openxmlformats.org/officeDocument/2006/relationships/hyperlink" Target="https://scontent.xx.fbcdn.net/v/t1.0-9/s720x720/48407574_10157215693594739_3539233260141805568_o.jpg?_nc_cat=104&amp;_nc_ht=scontent.xx&amp;oh=74d8b8bdc4f7b7ea3bc1aae235b8ef85&amp;oe=5CB2F8FD" TargetMode="External" /><Relationship Id="rId288" Type="http://schemas.openxmlformats.org/officeDocument/2006/relationships/hyperlink" Target="https://scontent.xx.fbcdn.net/v/t1.0-9/s720x720/42686605_2497174583657446_8388852095876333568_o.jpg?_nc_cat=104&amp;_nc_ht=scontent.xx&amp;oh=b4da40453efbaf6e58d9383dd48329cd&amp;oe=5CC28ED0" TargetMode="External" /><Relationship Id="rId289" Type="http://schemas.openxmlformats.org/officeDocument/2006/relationships/hyperlink" Target="https://scontent.xx.fbcdn.net/v/t1.0-0/p480x480/37797108_2108118949230662_2774118367169085440_n.jpg?_nc_cat=103&amp;_nc_ht=scontent.xx&amp;oh=d173c603836eb33fe765df11f84cd925&amp;oe=5CC1184B" TargetMode="External" /><Relationship Id="rId290" Type="http://schemas.openxmlformats.org/officeDocument/2006/relationships/hyperlink" Target="https://scontent.xx.fbcdn.net/v/t1.0-9/s720x720/49635923_1934660836630539_5464360129036025856_o.jpg?_nc_cat=104&amp;_nc_ht=scontent.xx&amp;oh=3913ff66e5c9d9e261ee968d01752629&amp;oe=5CFB7CCE" TargetMode="External" /><Relationship Id="rId291" Type="http://schemas.openxmlformats.org/officeDocument/2006/relationships/hyperlink" Target="https://scontent.xx.fbcdn.net/v/t1.0-9/s720x720/49629716_1435572469907444_6423743045711167488_n.png?_nc_cat=109&amp;_nc_ht=scontent.xx&amp;oh=a916f24b3aa2288a60713b484cced57a&amp;oe=5D012659" TargetMode="External" /><Relationship Id="rId292" Type="http://schemas.openxmlformats.org/officeDocument/2006/relationships/hyperlink" Target="https://scontent.xx.fbcdn.net/v/t1.0-9/q81/s720x720/49702436_2405086142853884_6255074474496884736_o.jpg?_nc_cat=107&amp;_nc_ht=scontent.xx&amp;oh=608d55ae7ba5f5ecdaa5c2aa74e2f8f2&amp;oe=5CC33D6E" TargetMode="External" /><Relationship Id="rId293" Type="http://schemas.openxmlformats.org/officeDocument/2006/relationships/hyperlink" Target="https://scontent.xx.fbcdn.net/v/t31.0-8/s720x720/20280565_10155565908781563_7691541013277552331_o.jpg?_nc_cat=107&amp;_nc_ht=scontent.xx&amp;oh=8bc22be72386cf04a61a39297083704c&amp;oe=5CC40E02" TargetMode="External" /><Relationship Id="rId294" Type="http://schemas.openxmlformats.org/officeDocument/2006/relationships/hyperlink" Target="https://scontent.xx.fbcdn.net/v/t31.0-8/s720x720/16602523_1417253961640915_176147933682314201_o.jpg?_nc_cat=105&amp;_nc_ht=scontent.xx&amp;oh=98fc16cfcbf85a5dbfdde0516bc3063c&amp;oe=5CB3B8E8" TargetMode="External" /><Relationship Id="rId295" Type="http://schemas.openxmlformats.org/officeDocument/2006/relationships/hyperlink" Target="https://scontent.xx.fbcdn.net/v/t31.0-0/q88/p180x540/1534813_628984077138209_1639358755_o.jpg?_nc_cat=102&amp;_nc_ht=scontent.xx&amp;oh=98c070f98bc699887ec4a93f1d56725a&amp;oe=5CC25CDB" TargetMode="External" /><Relationship Id="rId296" Type="http://schemas.openxmlformats.org/officeDocument/2006/relationships/hyperlink" Target="https://scontent.xx.fbcdn.net/v/t1.0-9/q82/s720x720/49345160_10156525953645873_4796815086163329024_o.jpg?_nc_cat=104&amp;_nc_ht=scontent.xx&amp;oh=657157b0670155d8d183606ab08f8f16&amp;oe=5CC5F8B5" TargetMode="External" /><Relationship Id="rId297" Type="http://schemas.openxmlformats.org/officeDocument/2006/relationships/hyperlink" Target="https://scontent.xx.fbcdn.net/v/t1.0-9/s720x720/1558525_842901385752070_2861027888748115551_n.jpg?_nc_cat=109&amp;_nc_ht=scontent.xx&amp;oh=9fc942ead2f182eb20df748ddf779d14&amp;oe=5CC841A8" TargetMode="External" /><Relationship Id="rId298" Type="http://schemas.openxmlformats.org/officeDocument/2006/relationships/hyperlink" Target="https://scontent.xx.fbcdn.net/v/t1.0-9/579435_221221931326536_1894764206_n.jpg?_nc_cat=106&amp;_nc_ht=scontent.xx&amp;oh=e47beee1e61e714879fc28c8a3fc9832&amp;oe=5CC6C0B8" TargetMode="External" /><Relationship Id="rId299" Type="http://schemas.openxmlformats.org/officeDocument/2006/relationships/hyperlink" Target="https://scontent.xx.fbcdn.net/v/t1.0-9/s720x720/45153166_1929396703816338_8378202866199822336_n.jpg?_nc_cat=105&amp;_nc_ht=scontent.xx&amp;oh=23b4e5a50f2af7152952177e9cb01785&amp;oe=5CFA4C0E" TargetMode="External" /><Relationship Id="rId300" Type="http://schemas.openxmlformats.org/officeDocument/2006/relationships/hyperlink" Target="https://scontent.xx.fbcdn.net/v/t1.0-9/q84/s720x720/50091223_2141340952555550_939812863831179264_o.jpg?_nc_cat=106&amp;_nc_ht=scontent.xx&amp;oh=c957ec95edbda7233f414e9779a6523f&amp;oe=5D0024FA" TargetMode="External" /><Relationship Id="rId301" Type="http://schemas.openxmlformats.org/officeDocument/2006/relationships/hyperlink" Target="https://scontent.xx.fbcdn.net/v/t1.0-9/s720x720/10764_814306561969391_2498813320782505719_n.jpg?_nc_cat=107&amp;_nc_ht=scontent.xx&amp;oh=e3d0ac6096fc56d441aa47aee2754981&amp;oe=5CC1E328" TargetMode="External" /><Relationship Id="rId302" Type="http://schemas.openxmlformats.org/officeDocument/2006/relationships/hyperlink" Target="https://scontent.xx.fbcdn.net/v/t1.0-9/64210_727394323952917_1092309473_n.jpg?_nc_cat=109&amp;_nc_ht=scontent.xx&amp;oh=e478aeea080f91ceeb520417c62cb4ce&amp;oe=5CC24C15" TargetMode="External" /><Relationship Id="rId303" Type="http://schemas.openxmlformats.org/officeDocument/2006/relationships/hyperlink" Target="https://scontent.xx.fbcdn.net/v/t31.0-8/s720x720/192627_471196699569203_1844339354_o.jpg?_nc_cat=106&amp;_nc_ht=scontent.xx&amp;oh=d6d657443675a1bdb86b425194f83e95&amp;oe=5CB27AAC" TargetMode="External" /><Relationship Id="rId304" Type="http://schemas.openxmlformats.org/officeDocument/2006/relationships/hyperlink" Target="https://scontent.xx.fbcdn.net/v/t1.0-9/q83/s720x720/46482453_10151206496134970_2924821012874788864_o.jpg?_nc_cat=108&amp;_nc_ht=scontent.xx&amp;oh=34a21b1dec077e89639c09791f84b18d&amp;oe=5CC52C8E" TargetMode="External" /><Relationship Id="rId305" Type="http://schemas.openxmlformats.org/officeDocument/2006/relationships/hyperlink" Target="https://scontent.xx.fbcdn.net/v/t1.0-9/s720x720/24796678_10154918099506857_7051100498493160124_n.jpg?_nc_cat=111&amp;_nc_ht=scontent.xx&amp;oh=2225f13c51ee8386aa4b15d47da704c8&amp;oe=5CBCFC9F" TargetMode="External" /><Relationship Id="rId306" Type="http://schemas.openxmlformats.org/officeDocument/2006/relationships/hyperlink" Target="https://scontent.xx.fbcdn.net/v/t31.0-8/s720x720/10467028_474268852676771_7422171125573969953_o.jpg?_nc_cat=111&amp;_nc_ht=scontent.xx&amp;oh=76d9533bb6f51561d87c5706e1453ec9&amp;oe=5CB5DE29" TargetMode="External" /><Relationship Id="rId307" Type="http://schemas.openxmlformats.org/officeDocument/2006/relationships/hyperlink" Target="https://scontent.xx.fbcdn.net/v/t1.0-9/s720x720/47130159_2138892956132445_8255463184895311872_o.png?_nc_cat=101&amp;_nc_ht=scontent.xx&amp;oh=5eca3398b89e0f798f34d4daa98c8015&amp;oe=5CC3D954" TargetMode="External" /><Relationship Id="rId308" Type="http://schemas.openxmlformats.org/officeDocument/2006/relationships/hyperlink" Target="https://scontent.xx.fbcdn.net/v/t1.0-0/p526x296/561377_241819882582420_610777005_n.jpg?_nc_cat=110&amp;_nc_ht=scontent.xx&amp;oh=3c6632d2e5e88107d410c6a4602a41a4&amp;oe=5CB30EB3" TargetMode="External" /><Relationship Id="rId309" Type="http://schemas.openxmlformats.org/officeDocument/2006/relationships/hyperlink" Target="https://scontent.xx.fbcdn.net/v/t1.0-9/s720x720/29694689_2002848583077001_2242322005006100374_n.png?_nc_cat=104&amp;_nc_ht=scontent.xx&amp;oh=dc47f523c0c74988d92cd55bb578d977&amp;oe=5CBF40FC" TargetMode="External" /><Relationship Id="rId310" Type="http://schemas.openxmlformats.org/officeDocument/2006/relationships/hyperlink" Target="https://scontent.xx.fbcdn.net/v/t31.0-8/s720x720/467524_282506835155737_1933850575_o.jpg?_nc_cat=106&amp;_nc_ht=scontent.xx&amp;oh=f310356b1747e9a5c4bcedcd8b0d2853&amp;oe=5CC641FE" TargetMode="External" /><Relationship Id="rId311" Type="http://schemas.openxmlformats.org/officeDocument/2006/relationships/hyperlink" Target="https://scontent.xx.fbcdn.net/v/t1.0-9/s720x720/17021967_1414750028556397_6541575889070861471_n.jpg?_nc_cat=108&amp;_nc_ht=scontent.xx&amp;oh=47e4713a296466a4ed8a11e6d2ecae3e&amp;oe=5CBC15AE" TargetMode="External" /><Relationship Id="rId312" Type="http://schemas.openxmlformats.org/officeDocument/2006/relationships/hyperlink" Target="https://scontent.xx.fbcdn.net/v/t1.0-9/s720x720/41715317_10156033907603732_2798566064047259648_o.jpg?_nc_cat=110&amp;_nc_ht=scontent.xx&amp;oh=5ab16980291fe4ea1c3fa21e213ae3ff&amp;oe=5CBEB2B1" TargetMode="External" /><Relationship Id="rId313" Type="http://schemas.openxmlformats.org/officeDocument/2006/relationships/hyperlink" Target="https://scontent.xx.fbcdn.net/v/t1.0-9/s720x720/33981210_2553467591345817_2602442648832704512_o.jpg?_nc_cat=110&amp;_nc_ht=scontent.xx&amp;oh=81d28d4f233d58999514e02c7f778287&amp;oe=5CB83E65" TargetMode="External" /><Relationship Id="rId314" Type="http://schemas.openxmlformats.org/officeDocument/2006/relationships/hyperlink" Target="https://scontent.xx.fbcdn.net/v/t31.0-8/s720x720/12983861_1039038652823457_5717045445356599958_o.jpg?_nc_cat=110&amp;_nc_ht=scontent.xx&amp;oh=ba1f6d85ebda15d06c42f3d5afe94f4e&amp;oe=5CC22B5D" TargetMode="External" /><Relationship Id="rId315" Type="http://schemas.openxmlformats.org/officeDocument/2006/relationships/hyperlink" Target="https://scontent.xx.fbcdn.net/v/t31.0-8/s720x720/476385_10150704103992192_1204059769_o.jpg?_nc_cat=107&amp;_nc_ht=scontent.xx&amp;oh=3b23c5014aa8f6c7e05c7fa29aaa1023&amp;oe=5CB7F6F1" TargetMode="External" /><Relationship Id="rId316" Type="http://schemas.openxmlformats.org/officeDocument/2006/relationships/hyperlink" Target="https://scontent.xx.fbcdn.net/v/t1.0-9/s720x720/44335572_2144371665581436_8732622330515161088_o.jpg?_nc_cat=104&amp;_nc_ht=scontent.xx&amp;oh=1f22d6ab8fc6af3f6e726e1a260d21db&amp;oe=5CC5F557" TargetMode="External" /><Relationship Id="rId317" Type="http://schemas.openxmlformats.org/officeDocument/2006/relationships/hyperlink" Target="https://scontent.xx.fbcdn.net/v/t1.0-9/s720x720/49346169_10155786837841363_4377190300238479360_n.jpg?_nc_cat=106&amp;_nc_ht=scontent.xx&amp;oh=5b10034a4dfc994f465e086807361842&amp;oe=5CFDCFD2" TargetMode="External" /><Relationship Id="rId318" Type="http://schemas.openxmlformats.org/officeDocument/2006/relationships/hyperlink" Target="https://scontent.xx.fbcdn.net/v/t31.0-8/s720x720/10620037_10152641479450867_8315867481960950115_o.jpg?_nc_cat=105&amp;_nc_ht=scontent.xx&amp;oh=5b44079016a31cce1b13455826e7d275&amp;oe=5CC6D11A" TargetMode="External" /><Relationship Id="rId319" Type="http://schemas.openxmlformats.org/officeDocument/2006/relationships/hyperlink" Target="https://scontent.xx.fbcdn.net/v/t31.0-8/s720x720/10648233_10152942871172450_5650954927287212325_o.jpg?_nc_cat=111&amp;_nc_ht=scontent.xx&amp;oh=1dae87567b5d26519db63d44627a9abb&amp;oe=5CBFAE80" TargetMode="External" /><Relationship Id="rId320" Type="http://schemas.openxmlformats.org/officeDocument/2006/relationships/hyperlink" Target="https://scontent.xx.fbcdn.net/v/t1.0-9/s720x720/47393134_10156848475574233_6374812390273318912_o.jpg?_nc_cat=108&amp;_nc_ht=scontent.xx&amp;oh=44f44fcc64f3d78f5d430d2d59cfd540&amp;oe=5CB79838" TargetMode="External" /><Relationship Id="rId321" Type="http://schemas.openxmlformats.org/officeDocument/2006/relationships/hyperlink" Target="https://scontent.xx.fbcdn.net/v/t1.0-9/s720x720/43880410_2513547772007579_7600246244350361600_o.jpg?_nc_cat=100&amp;_nc_ht=scontent.xx&amp;oh=fa1bd8faef0c23329e54d7ad04829387&amp;oe=5CFDFFE8" TargetMode="External" /><Relationship Id="rId322" Type="http://schemas.openxmlformats.org/officeDocument/2006/relationships/hyperlink" Target="https://scontent.xx.fbcdn.net/v/t1.0-9/s720x720/47577783_10156628920582347_6916672735716311040_o.jpg?_nc_cat=106&amp;_nc_ht=scontent.xx&amp;oh=e7b872c9a86abcd83ace25edab2fae6b&amp;oe=5CC93CC2" TargetMode="External" /><Relationship Id="rId323" Type="http://schemas.openxmlformats.org/officeDocument/2006/relationships/hyperlink" Target="https://scontent.xx.fbcdn.net/v/t1.0-9/971729_568618876530192_208720453_n.jpg?_nc_cat=100&amp;_nc_ht=scontent.xx&amp;oh=c757e28c5987085b65f1400c59ad4340&amp;oe=5CB4DB53" TargetMode="External" /><Relationship Id="rId324" Type="http://schemas.openxmlformats.org/officeDocument/2006/relationships/hyperlink" Target="https://scontent.xx.fbcdn.net/v/t31.0-0/p180x540/18589084_1507283939341837_1453477466206476571_o.jpg?_nc_cat=108&amp;_nc_ht=scontent.xx&amp;oh=01296dcdd24d3606eab285671cf4f98f&amp;oe=5CB512F5" TargetMode="External" /><Relationship Id="rId325" Type="http://schemas.openxmlformats.org/officeDocument/2006/relationships/hyperlink" Target="https://scontent.xx.fbcdn.net/v/t1.0-9/s720x720/15781447_10154853222173245_45238221257914393_n.png?_nc_cat=103&amp;_nc_ht=scontent.xx&amp;oh=da9223ec7cf566df7dde15e383b4cba9&amp;oe=5CC103E7" TargetMode="External" /><Relationship Id="rId326" Type="http://schemas.openxmlformats.org/officeDocument/2006/relationships/hyperlink" Target="https://scontent.xx.fbcdn.net/v/t1.0-9/s720x720/23658415_10159651159385083_6202629605195263185_n.png?_nc_cat=104&amp;_nc_ht=scontent.xx&amp;oh=a7b3cf3c75910fb02028c2c36dcf7f81&amp;oe=5CB7B9AC" TargetMode="External" /><Relationship Id="rId327" Type="http://schemas.openxmlformats.org/officeDocument/2006/relationships/hyperlink" Target="https://scontent.xx.fbcdn.net/v/t1.0-9/422087_10150694229506251_1508777298_n.jpg?_nc_cat=106&amp;_nc_ht=scontent.xx&amp;oh=71c3363afdda604eb9ba391c77a2ffe7&amp;oe=5CB524CD" TargetMode="External" /><Relationship Id="rId328" Type="http://schemas.openxmlformats.org/officeDocument/2006/relationships/hyperlink" Target="https://scontent.xx.fbcdn.net/v/t1.0-0/p480x480/1454674_672229462808616_776451463_n.jpg?_nc_cat=103&amp;_nc_ht=scontent.xx&amp;oh=afcf240994c4f88ae7889c8a40b33f7e&amp;oe=5CB52A87" TargetMode="External" /><Relationship Id="rId329" Type="http://schemas.openxmlformats.org/officeDocument/2006/relationships/hyperlink" Target="https://scontent.xx.fbcdn.net/v/t31.0-0/p180x540/12120009_895764843806531_237301642646789414_o.jpg?_nc_cat=107&amp;_nc_ht=scontent.xx&amp;oh=49401a8cc10a95241b3637a8830513f7&amp;oe=5CC09A3A" TargetMode="External" /><Relationship Id="rId330" Type="http://schemas.openxmlformats.org/officeDocument/2006/relationships/hyperlink" Target="https://scontent.xx.fbcdn.net/v/t1.0-9/s720x720/29683950_10155982387000090_1738469711923904512_n.jpg?_nc_cat=110&amp;_nc_ht=scontent.xx&amp;oh=b221c0aa8cf2c20e4e802503c616ce2b&amp;oe=5CF715CE" TargetMode="External" /><Relationship Id="rId331" Type="http://schemas.openxmlformats.org/officeDocument/2006/relationships/hyperlink" Target="https://scontent.xx.fbcdn.net/v/t1.0-9/s720x720/43570798_10155917661887399_2996887493200052224_o.jpg?_nc_cat=102&amp;_nc_ht=scontent.xx&amp;oh=188045678d6e2b3b83cc7fd244058ace&amp;oe=5CBDD410" TargetMode="External" /><Relationship Id="rId332" Type="http://schemas.openxmlformats.org/officeDocument/2006/relationships/hyperlink" Target="https://scontent.xx.fbcdn.net/v/t31.0-8/s720x720/460491_380084125345004_35039270_o.jpg?_nc_cat=104&amp;_nc_ht=scontent.xx&amp;oh=c24bb06d76d410a0595bfd5203e36fd1&amp;oe=5CB5EB7D" TargetMode="External" /><Relationship Id="rId333" Type="http://schemas.openxmlformats.org/officeDocument/2006/relationships/hyperlink" Target="https://scontent.xx.fbcdn.net/v/t1.0-9/s720x720/26815215_10155523588589139_9206754057097333054_n.jpg?_nc_cat=108&amp;_nc_ht=scontent.xx&amp;oh=390ff12ee0b80978c7dbe8deb94715e1&amp;oe=5CCB295E" TargetMode="External" /><Relationship Id="rId334" Type="http://schemas.openxmlformats.org/officeDocument/2006/relationships/hyperlink" Target="https://scontent.xx.fbcdn.net/v/t31.0-0/p180x540/465993_545975335424620_1060961256_o.jpg?_nc_cat=110&amp;_nc_ht=scontent.xx&amp;oh=4e0761f194a379c4f63dddec01caf800&amp;oe=5CBE0C6F" TargetMode="External" /><Relationship Id="rId335" Type="http://schemas.openxmlformats.org/officeDocument/2006/relationships/hyperlink" Target="https://scontent.xx.fbcdn.net/v/t31.0-8/s720x720/13490779_1035073346572605_2048858663375785349_o.jpg?_nc_cat=107&amp;_nc_ht=scontent.xx&amp;oh=47b1baf21098ab3bb698db3d121852ac&amp;oe=5CFB16E8" TargetMode="External" /><Relationship Id="rId336" Type="http://schemas.openxmlformats.org/officeDocument/2006/relationships/hyperlink" Target="https://scontent.xx.fbcdn.net/v/t1.0-9/s720x720/37409903_10155949073576225_915760196570054656_o.jpg?_nc_cat=104&amp;_nc_ht=scontent.xx&amp;oh=e8d7a8f7ff83fdd0173dd865b4668bf0&amp;oe=5CF55EB9" TargetMode="External" /><Relationship Id="rId337" Type="http://schemas.openxmlformats.org/officeDocument/2006/relationships/hyperlink" Target="https://scontent.xx.fbcdn.net/v/t1.0-9/s720x720/10300113_10152807653439202_7013812712699777764_n.png?_nc_cat=100&amp;_nc_ht=scontent.xx&amp;oh=0bc51ad89e125cdb2bc745370f0cae65&amp;oe=5CB64193" TargetMode="External" /><Relationship Id="rId338" Type="http://schemas.openxmlformats.org/officeDocument/2006/relationships/hyperlink" Target="https://scontent.xx.fbcdn.net/v/t31.0-8/s720x720/20507286_10155636377102710_3660030095746960802_o.jpg?_nc_cat=103&amp;_nc_ht=scontent.xx&amp;oh=990352f6ad4416b160c348e85630346f&amp;oe=5CC2E677" TargetMode="External" /><Relationship Id="rId339" Type="http://schemas.openxmlformats.org/officeDocument/2006/relationships/hyperlink" Target="https://scontent.xx.fbcdn.net/v/t31.0-8/s720x720/17635295_1628133903894089_5241947738632056620_o.jpg?_nc_cat=104&amp;_nc_ht=scontent.xx&amp;oh=38aed5f11c63cb191791705c02fee4b9&amp;oe=5CBAF0CD" TargetMode="External" /><Relationship Id="rId340" Type="http://schemas.openxmlformats.org/officeDocument/2006/relationships/hyperlink" Target="https://scontent.xx.fbcdn.net/v/t1.0-9/s720x720/11951292_929840513744227_2093168336815040423_n.png?_nc_cat=102&amp;_nc_ht=scontent.xx&amp;oh=bb553dd45adaa534f0483af7e324762b&amp;oe=5CCC047A" TargetMode="External" /><Relationship Id="rId341" Type="http://schemas.openxmlformats.org/officeDocument/2006/relationships/hyperlink" Target="https://scontent.xx.fbcdn.net/v/t1.0-9/s720x720/31924543_10157400791542166_1114544537298010112_o.jpg?_nc_cat=103&amp;_nc_ht=scontent.xx&amp;oh=4cc42f976b01914495c8480a0120257a&amp;oe=5CB92E08" TargetMode="External" /><Relationship Id="rId342" Type="http://schemas.openxmlformats.org/officeDocument/2006/relationships/hyperlink" Target="https://scontent.xx.fbcdn.net/v/t31.0-8/s720x720/20617011_1634048499969723_1368149949353464543_o.jpg?_nc_cat=105&amp;_nc_ht=scontent.xx&amp;oh=0377846609ee3ea4dc61fb5c5a36614d&amp;oe=5CF7D87D" TargetMode="External" /><Relationship Id="rId343" Type="http://schemas.openxmlformats.org/officeDocument/2006/relationships/hyperlink" Target="https://scontent.xx.fbcdn.net/v/t1.0-0/p180x540/578575_10151326582776453_1065263525_n.jpg?_nc_cat=109&amp;_nc_ht=scontent.xx&amp;oh=44eac10d39b9bc9ff2647376cd19eea8&amp;oe=5CFCFD71" TargetMode="External" /><Relationship Id="rId344" Type="http://schemas.openxmlformats.org/officeDocument/2006/relationships/hyperlink" Target="https://scontent.xx.fbcdn.net/v/t31.0-0/p180x540/18193013_10155310821427891_2824753474929806140_o.jpg?_nc_cat=109&amp;_nc_ht=scontent.xx&amp;oh=407e8178b68eac30cd9cb4dd0e1da8b4&amp;oe=5CC00793" TargetMode="External" /><Relationship Id="rId345" Type="http://schemas.openxmlformats.org/officeDocument/2006/relationships/hyperlink" Target="https://scontent.xx.fbcdn.net/v/t31.0-0/p480x480/22712242_1991715220855755_4784180479976601083_o.jpg?_nc_cat=103&amp;_nc_ht=scontent.xx&amp;oh=54b4fd3b512fc9d5cc2c812f5a90afd8&amp;oe=5CFC0722" TargetMode="External" /><Relationship Id="rId346" Type="http://schemas.openxmlformats.org/officeDocument/2006/relationships/hyperlink" Target="https://scontent.xx.fbcdn.net/v/t31.0-8/s720x720/20643436_10154838643278499_1139023837293758674_o.jpg?_nc_cat=107&amp;_nc_ht=scontent.xx&amp;oh=24045b7dab58e8d7e8c7d3d6e5dfcd55&amp;oe=5CB6878E" TargetMode="External" /><Relationship Id="rId347" Type="http://schemas.openxmlformats.org/officeDocument/2006/relationships/hyperlink" Target="https://scontent.xx.fbcdn.net/v/t31.0-8/s720x720/15577941_10154202122252291_3056006972651258751_o.jpg?_nc_cat=100&amp;_nc_ht=scontent.xx&amp;oh=fe0cb1c8b9d6ac0b7d8cc24c8b0de841&amp;oe=5CC352FE" TargetMode="External" /><Relationship Id="rId348" Type="http://schemas.openxmlformats.org/officeDocument/2006/relationships/hyperlink" Target="https://scontent.xx.fbcdn.net/v/t1.0-9/s720x720/29511300_2108438759183224_7886529402589151232_o.jpg?_nc_cat=105&amp;_nc_ht=scontent.xx&amp;oh=0fdd926d621064a67a76494c5eb94e57&amp;oe=5CC5E88D" TargetMode="External" /><Relationship Id="rId349" Type="http://schemas.openxmlformats.org/officeDocument/2006/relationships/hyperlink" Target="https://scontent.xx.fbcdn.net/v/t1.0-9/24312_344016439038029_2981528_n.jpg?_nc_cat=108&amp;_nc_ht=scontent.xx&amp;oh=f86b02585c2a6df2b1768683f71ef77c&amp;oe=5CBF4D3E" TargetMode="External" /><Relationship Id="rId350" Type="http://schemas.openxmlformats.org/officeDocument/2006/relationships/hyperlink" Target="https://scontent.xx.fbcdn.net/v/t1.0-9/s720x720/30127960_2007659016142991_2480660105285074944_o.png?_nc_cat=104&amp;_nc_ht=scontent.xx&amp;oh=e455afd3d8318468a60c01dfde8dde31&amp;oe=5CCBB1A8" TargetMode="External" /><Relationship Id="rId351" Type="http://schemas.openxmlformats.org/officeDocument/2006/relationships/hyperlink" Target="https://scontent.xx.fbcdn.net/v/t1.0-9/s720x720/36087719_10155235382552131_7490957863746011136_o.jpg?_nc_cat=110&amp;_nc_ht=scontent.xx&amp;oh=e6515a3f30ceee43a4c628bd5038ae96&amp;oe=5CFC33B1" TargetMode="External" /><Relationship Id="rId352" Type="http://schemas.openxmlformats.org/officeDocument/2006/relationships/hyperlink" Target="https://scontent.xx.fbcdn.net/v/t1.0-9/s720x720/21317722_2010177229205962_6806314826563618593_n.png?_nc_cat=105&amp;_nc_ht=scontent.xx&amp;oh=de6d38af1ec63ea7c704d141a0302af8&amp;oe=5CBBB486" TargetMode="External" /><Relationship Id="rId353" Type="http://schemas.openxmlformats.org/officeDocument/2006/relationships/hyperlink" Target="https://scontent.xx.fbcdn.net/v/t31.0-0/q88/p180x540/10259016_1644224662464541_4138458994873147984_o.jpg?_nc_cat=104&amp;_nc_ht=scontent.xx&amp;oh=629210e6d0a1e608e6b11f5c1b622ae2&amp;oe=5D001FE5" TargetMode="External" /><Relationship Id="rId354" Type="http://schemas.openxmlformats.org/officeDocument/2006/relationships/hyperlink" Target="https://scontent.xx.fbcdn.net/v/t1.0-9/s720x720/20842268_944662065676643_8108212877864628330_n.jpg?_nc_cat=105&amp;_nc_ht=scontent.xx&amp;oh=1bc7b066eb6886643064a303cce84b16&amp;oe=5CBB5D05" TargetMode="External" /><Relationship Id="rId355" Type="http://schemas.openxmlformats.org/officeDocument/2006/relationships/hyperlink" Target="https://scontent.xx.fbcdn.net/v/t31.0-8/s720x720/16463186_1469364689801928_3853163912710594397_o.jpg?_nc_cat=102&amp;_nc_ht=scontent.xx&amp;oh=95040b998569ae4e8e203124198a9156&amp;oe=5CB942D0" TargetMode="External" /><Relationship Id="rId356" Type="http://schemas.openxmlformats.org/officeDocument/2006/relationships/hyperlink" Target="https://scontent.xx.fbcdn.net/v/t1.0-9/s720x720/48378888_2019735881657122_7169010508262014976_o.jpg?_nc_cat=108&amp;_nc_ht=scontent.xx&amp;oh=9b5ee6aeba618368213a14246528f18f&amp;oe=5CC7CDC2" TargetMode="External" /><Relationship Id="rId357" Type="http://schemas.openxmlformats.org/officeDocument/2006/relationships/hyperlink" Target="https://scontent.xx.fbcdn.net/v/t31.0-8/s720x720/18700707_688898101294497_8468958463900945332_o.jpg?_nc_cat=107&amp;_nc_ht=scontent.xx&amp;oh=2f6332fa25e77b28b476137440fac9e8&amp;oe=5CBEA11A" TargetMode="External" /><Relationship Id="rId358" Type="http://schemas.openxmlformats.org/officeDocument/2006/relationships/hyperlink" Target="https://scontent.xx.fbcdn.net/v/t31.0-8/q89/s720x720/26171499_1493101884120826_8833514350479388458_o.jpg?_nc_cat=108&amp;_nc_ht=scontent.xx&amp;oh=59dd618ab6431813564fc05e098443ca&amp;oe=5CC58B98" TargetMode="External" /><Relationship Id="rId359" Type="http://schemas.openxmlformats.org/officeDocument/2006/relationships/hyperlink" Target="https://scontent.xx.fbcdn.net/v/t1.0-9/s720x720/21616483_1769764476654470_7890737759118288593_n.jpg?_nc_cat=110&amp;_nc_ht=scontent.xx&amp;oh=8f07cbc1cf4e14931a56cd3812f84aa0&amp;oe=5CF9CFC1" TargetMode="External" /><Relationship Id="rId360" Type="http://schemas.openxmlformats.org/officeDocument/2006/relationships/hyperlink" Target="https://scontent.xx.fbcdn.net/v/t1.0-9/q84/s720x720/45033162_2117254958294487_5775956505962479616_o.jpg?_nc_cat=106&amp;_nc_ht=scontent.xx&amp;oh=2f95d71a27dcdcea3b8778e678aa6db9&amp;oe=5CC9FA05" TargetMode="External" /><Relationship Id="rId361" Type="http://schemas.openxmlformats.org/officeDocument/2006/relationships/hyperlink" Target="https://scontent.xx.fbcdn.net/v/t31.0-0/p180x540/12304028_926158920792083_4782279029909170031_o.jpg?_nc_cat=101&amp;_nc_ht=scontent.xx&amp;oh=aab87b260dd6c3826e0176073b030a5b&amp;oe=5CC415A3" TargetMode="External" /><Relationship Id="rId362" Type="http://schemas.openxmlformats.org/officeDocument/2006/relationships/hyperlink" Target="https://scontent.xx.fbcdn.net/v/t1.0-0/p180x540/46456189_2042614692485122_8496180085903065088_o.jpg?_nc_cat=107&amp;_nc_ht=scontent.xx&amp;oh=5b98ff66a618bf066f01cb8d4379347b&amp;oe=5CBA708E" TargetMode="External" /><Relationship Id="rId363" Type="http://schemas.openxmlformats.org/officeDocument/2006/relationships/hyperlink" Target="https://www.facebook.com/MITnews/" TargetMode="External" /><Relationship Id="rId364" Type="http://schemas.openxmlformats.org/officeDocument/2006/relationships/hyperlink" Target="https://www.facebook.com/MITAA/" TargetMode="External" /><Relationship Id="rId365" Type="http://schemas.openxmlformats.org/officeDocument/2006/relationships/hyperlink" Target="https://www.facebook.com/MITSloanAlumni/" TargetMode="External" /><Relationship Id="rId366" Type="http://schemas.openxmlformats.org/officeDocument/2006/relationships/hyperlink" Target="https://www.facebook.com/technologyreview/" TargetMode="External" /><Relationship Id="rId367" Type="http://schemas.openxmlformats.org/officeDocument/2006/relationships/hyperlink" Target="https://www.facebook.com/MIT.SHASS/" TargetMode="External" /><Relationship Id="rId368" Type="http://schemas.openxmlformats.org/officeDocument/2006/relationships/hyperlink" Target="https://www.facebook.com/mitpress/" TargetMode="External" /><Relationship Id="rId369" Type="http://schemas.openxmlformats.org/officeDocument/2006/relationships/hyperlink" Target="https://www.facebook.com/mitesd/" TargetMode="External" /><Relationship Id="rId370" Type="http://schemas.openxmlformats.org/officeDocument/2006/relationships/hyperlink" Target="https://www.facebook.com/mit.dmse/" TargetMode="External" /><Relationship Id="rId371" Type="http://schemas.openxmlformats.org/officeDocument/2006/relationships/hyperlink" Target="https://www.facebook.com/MITChemEng/" TargetMode="External" /><Relationship Id="rId372" Type="http://schemas.openxmlformats.org/officeDocument/2006/relationships/hyperlink" Target="https://www.facebook.com/MITNSE/" TargetMode="External" /><Relationship Id="rId373" Type="http://schemas.openxmlformats.org/officeDocument/2006/relationships/hyperlink" Target="https://www.facebook.com/MITPoliSci/" TargetMode="External" /><Relationship Id="rId374" Type="http://schemas.openxmlformats.org/officeDocument/2006/relationships/hyperlink" Target="https://www.facebook.com/scienceMIT/" TargetMode="External" /><Relationship Id="rId375" Type="http://schemas.openxmlformats.org/officeDocument/2006/relationships/hyperlink" Target="https://www.facebook.com/MISTIatMIT/" TargetMode="External" /><Relationship Id="rId376" Type="http://schemas.openxmlformats.org/officeDocument/2006/relationships/hyperlink" Target="https://www.facebook.com/mitmedialab/" TargetMode="External" /><Relationship Id="rId377" Type="http://schemas.openxmlformats.org/officeDocument/2006/relationships/hyperlink" Target="https://www.facebook.com/mitpkg/" TargetMode="External" /><Relationship Id="rId378" Type="http://schemas.openxmlformats.org/officeDocument/2006/relationships/hyperlink" Target="https://www.facebook.com/MathPrizeforGirls/" TargetMode="External" /><Relationship Id="rId379" Type="http://schemas.openxmlformats.org/officeDocument/2006/relationships/hyperlink" Target="https://www.facebook.com/mitphysics/" TargetMode="External" /><Relationship Id="rId380" Type="http://schemas.openxmlformats.org/officeDocument/2006/relationships/hyperlink" Target="https://www.facebook.com/MITEdgertonCenter/" TargetMode="External" /><Relationship Id="rId381" Type="http://schemas.openxmlformats.org/officeDocument/2006/relationships/hyperlink" Target="https://www.facebook.com/edX/" TargetMode="External" /><Relationship Id="rId382" Type="http://schemas.openxmlformats.org/officeDocument/2006/relationships/hyperlink" Target="https://www.facebook.com/mitlgo/" TargetMode="External" /><Relationship Id="rId383" Type="http://schemas.openxmlformats.org/officeDocument/2006/relationships/hyperlink" Target="https://www.facebook.com/MITengineers/" TargetMode="External" /><Relationship Id="rId384" Type="http://schemas.openxmlformats.org/officeDocument/2006/relationships/hyperlink" Target="https://www.facebook.com/MITSchoolofEngineering/" TargetMode="External" /><Relationship Id="rId385" Type="http://schemas.openxmlformats.org/officeDocument/2006/relationships/hyperlink" Target="https://www.facebook.com/MITGlobalChange/" TargetMode="External" /><Relationship Id="rId386" Type="http://schemas.openxmlformats.org/officeDocument/2006/relationships/hyperlink" Target="https://www.facebook.com/MITSloan/" TargetMode="External" /><Relationship Id="rId387" Type="http://schemas.openxmlformats.org/officeDocument/2006/relationships/hyperlink" Target="https://www.facebook.com/MITAdmissions/" TargetMode="External" /><Relationship Id="rId388" Type="http://schemas.openxmlformats.org/officeDocument/2006/relationships/hyperlink" Target="https://www.facebook.com/upop.mit.edu/" TargetMode="External" /><Relationship Id="rId389" Type="http://schemas.openxmlformats.org/officeDocument/2006/relationships/hyperlink" Target="https://www.facebook.com/MIT.OEIT/" TargetMode="External" /><Relationship Id="rId390" Type="http://schemas.openxmlformats.org/officeDocument/2006/relationships/hyperlink" Target="https://www.facebook.com/MITBiology/" TargetMode="External" /><Relationship Id="rId391" Type="http://schemas.openxmlformats.org/officeDocument/2006/relationships/hyperlink" Target="https://www.facebook.com/SenseableCity/" TargetMode="External" /><Relationship Id="rId392" Type="http://schemas.openxmlformats.org/officeDocument/2006/relationships/hyperlink" Target="https://www.facebook.com/mistimitisrael/" TargetMode="External" /><Relationship Id="rId393" Type="http://schemas.openxmlformats.org/officeDocument/2006/relationships/hyperlink" Target="https://www.facebook.com/MIT-France-Program-278885102137177/" TargetMode="External" /><Relationship Id="rId394" Type="http://schemas.openxmlformats.org/officeDocument/2006/relationships/hyperlink" Target="https://www.facebook.com/mitenergyclub/" TargetMode="External" /><Relationship Id="rId395" Type="http://schemas.openxmlformats.org/officeDocument/2006/relationships/hyperlink" Target="https://www.facebook.com/Experimental-Study-Group-ESG-34631939969/" TargetMode="External" /><Relationship Id="rId396" Type="http://schemas.openxmlformats.org/officeDocument/2006/relationships/hyperlink" Target="https://www.facebook.com/MITOCW/" TargetMode="External" /><Relationship Id="rId397" Type="http://schemas.openxmlformats.org/officeDocument/2006/relationships/hyperlink" Target="https://www.facebook.com/MitMexicoProgram/" TargetMode="External" /><Relationship Id="rId398" Type="http://schemas.openxmlformats.org/officeDocument/2006/relationships/hyperlink" Target="https://www.facebook.com/MITGSW/" TargetMode="External" /><Relationship Id="rId399" Type="http://schemas.openxmlformats.org/officeDocument/2006/relationships/hyperlink" Target="https://www.facebook.com/MitFrance/" TargetMode="External" /><Relationship Id="rId400" Type="http://schemas.openxmlformats.org/officeDocument/2006/relationships/hyperlink" Target="https://www.facebook.com/mitenergy/" TargetMode="External" /><Relationship Id="rId401" Type="http://schemas.openxmlformats.org/officeDocument/2006/relationships/hyperlink" Target="https://www.facebook.com/MITEconomics/" TargetMode="External" /><Relationship Id="rId402" Type="http://schemas.openxmlformats.org/officeDocument/2006/relationships/hyperlink" Target="https://www.facebook.com/MITCEE/" TargetMode="External" /><Relationship Id="rId403" Type="http://schemas.openxmlformats.org/officeDocument/2006/relationships/hyperlink" Target="https://www.facebook.com/mcgoverninstitute/" TargetMode="External" /><Relationship Id="rId404" Type="http://schemas.openxmlformats.org/officeDocument/2006/relationships/hyperlink" Target="https://www.facebook.com/gordonmitelp/" TargetMode="External" /><Relationship Id="rId405" Type="http://schemas.openxmlformats.org/officeDocument/2006/relationships/hyperlink" Target="https://www.facebook.com/MITCoLab/" TargetMode="External" /><Relationship Id="rId406" Type="http://schemas.openxmlformats.org/officeDocument/2006/relationships/hyperlink" Target="https://www.facebook.com/themittech/" TargetMode="External" /><Relationship Id="rId407" Type="http://schemas.openxmlformats.org/officeDocument/2006/relationships/hyperlink" Target="https://www.facebook.com/Spectrum.MIT/" TargetMode="External" /><Relationship Id="rId408" Type="http://schemas.openxmlformats.org/officeDocument/2006/relationships/hyperlink" Target="https://www.facebook.com/SloanSportsConference/" TargetMode="External" /><Relationship Id="rId409" Type="http://schemas.openxmlformats.org/officeDocument/2006/relationships/hyperlink" Target="https://www.facebook.com/SDM.MIT/" TargetMode="External" /><Relationship Id="rId410" Type="http://schemas.openxmlformats.org/officeDocument/2006/relationships/hyperlink" Target="https://www.facebook.com/MITSloanExecEd/" TargetMode="External" /><Relationship Id="rId411" Type="http://schemas.openxmlformats.org/officeDocument/2006/relationships/hyperlink" Target="https://www.facebook.com/mit.dusp/" TargetMode="External" /><Relationship Id="rId412" Type="http://schemas.openxmlformats.org/officeDocument/2006/relationships/hyperlink" Target="https://www.facebook.com/MITDepartmentofArchitecture/" TargetMode="External" /><Relationship Id="rId413" Type="http://schemas.openxmlformats.org/officeDocument/2006/relationships/hyperlink" Target="https://www.facebook.com/MITCenterForInternationalStudies/" TargetMode="External" /><Relationship Id="rId414" Type="http://schemas.openxmlformats.org/officeDocument/2006/relationships/hyperlink" Target="https://www.facebook.com/MITCareers/" TargetMode="External" /><Relationship Id="rId415" Type="http://schemas.openxmlformats.org/officeDocument/2006/relationships/hyperlink" Target="https://www.facebook.com/MITaeroastro/" TargetMode="External" /><Relationship Id="rId416" Type="http://schemas.openxmlformats.org/officeDocument/2006/relationships/hyperlink" Target="https://www.facebook.com/getfitmit/" TargetMode="External" /><Relationship Id="rId417" Type="http://schemas.openxmlformats.org/officeDocument/2006/relationships/hyperlink" Target="https://www.facebook.com/MITSloanFellows/" TargetMode="External" /><Relationship Id="rId418" Type="http://schemas.openxmlformats.org/officeDocument/2006/relationships/hyperlink" Target="https://www.facebook.com/MITSciwrite/" TargetMode="External" /><Relationship Id="rId419" Type="http://schemas.openxmlformats.org/officeDocument/2006/relationships/hyperlink" Target="https://www.facebook.com/MITProfessionalEducation/" TargetMode="External" /><Relationship Id="rId420" Type="http://schemas.openxmlformats.org/officeDocument/2006/relationships/hyperlink" Target="https://www.facebook.com/mitpe/" TargetMode="External" /><Relationship Id="rId421" Type="http://schemas.openxmlformats.org/officeDocument/2006/relationships/hyperlink" Target="https://www.facebook.com/MITMuseum/" TargetMode="External" /><Relationship Id="rId422" Type="http://schemas.openxmlformats.org/officeDocument/2006/relationships/hyperlink" Target="https://www.facebook.com/mitlistarts/" TargetMode="External" /><Relationship Id="rId423" Type="http://schemas.openxmlformats.org/officeDocument/2006/relationships/hyperlink" Target="https://www.facebook.com/MITLinguistics/" TargetMode="External" /><Relationship Id="rId424" Type="http://schemas.openxmlformats.org/officeDocument/2006/relationships/hyperlink" Target="https://www.facebook.com/mitlib/" TargetMode="External" /><Relationship Id="rId425" Type="http://schemas.openxmlformats.org/officeDocument/2006/relationships/hyperlink" Target="https://www.facebook.com/MITK12STEMAlumniNetwork/" TargetMode="External" /><Relationship Id="rId426" Type="http://schemas.openxmlformats.org/officeDocument/2006/relationships/hyperlink" Target="https://www.facebook.com/MITK12/" TargetMode="External" /><Relationship Id="rId427" Type="http://schemas.openxmlformats.org/officeDocument/2006/relationships/hyperlink" Target="https://www.facebook.com/mitglobalchallenge/" TargetMode="External" /><Relationship Id="rId428" Type="http://schemas.openxmlformats.org/officeDocument/2006/relationships/hyperlink" Target="https://www.facebook.com/mitfcu/" TargetMode="External" /><Relationship Id="rId429" Type="http://schemas.openxmlformats.org/officeDocument/2006/relationships/hyperlink" Target="https://www.facebook.com/MITCSAIL/" TargetMode="External" /><Relationship Id="rId430" Type="http://schemas.openxmlformats.org/officeDocument/2006/relationships/hyperlink" Target="https://www.facebook.com/MIT.CMSW/" TargetMode="External" /><Relationship Id="rId431" Type="http://schemas.openxmlformats.org/officeDocument/2006/relationships/hyperlink" Target="https://www.facebook.com/MITCivicMedia/" TargetMode="External" /><Relationship Id="rId432" Type="http://schemas.openxmlformats.org/officeDocument/2006/relationships/hyperlink" Target="https://www.facebook.com/mit100k/" TargetMode="External" /><Relationship Id="rId433" Type="http://schemas.openxmlformats.org/officeDocument/2006/relationships/hyperlink" Target="https://www.facebook.com/LemelsonMITProgram/" TargetMode="External" /><Relationship Id="rId434" Type="http://schemas.openxmlformats.org/officeDocument/2006/relationships/hyperlink" Target="https://www.facebook.com/mitgamelab/" TargetMode="External" /><Relationship Id="rId435" Type="http://schemas.openxmlformats.org/officeDocument/2006/relationships/hyperlink" Target="https://www.facebook.com/EECS.MIT/" TargetMode="External" /><Relationship Id="rId436" Type="http://schemas.openxmlformats.org/officeDocument/2006/relationships/hyperlink" Target="https://www.facebook.com/dlabmit/" TargetMode="External" /><Relationship Id="rId437" Type="http://schemas.openxmlformats.org/officeDocument/2006/relationships/hyperlink" Target="https://www.facebook.com/artsatmit/" TargetMode="External" /><Relationship Id="rId438" Type="http://schemas.openxmlformats.org/officeDocument/2006/relationships/hyperlink" Target="https://www.facebook.com/sapmit/" TargetMode="External" /><Relationship Id="rId439" Type="http://schemas.openxmlformats.org/officeDocument/2006/relationships/hyperlink" Target="https://www.facebook.com/EAPS.MIT/" TargetMode="External" /><Relationship Id="rId440" Type="http://schemas.openxmlformats.org/officeDocument/2006/relationships/hyperlink" Target="https://www.facebook.com/EshipMIT/" TargetMode="External" /><Relationship Id="rId441" Type="http://schemas.openxmlformats.org/officeDocument/2006/relationships/hyperlink" Target="https://www.facebook.com/HumansOfMIT/" TargetMode="External" /><Relationship Id="rId442" Type="http://schemas.openxmlformats.org/officeDocument/2006/relationships/hyperlink" Target="https://www.facebook.com/mitfsae/" TargetMode="External" /><Relationship Id="rId443" Type="http://schemas.openxmlformats.org/officeDocument/2006/relationships/hyperlink" Target="https://www.facebook.com/TataCenterMIT/" TargetMode="External" /><Relationship Id="rId444" Type="http://schemas.openxmlformats.org/officeDocument/2006/relationships/hyperlink" Target="https://www.facebook.com/MITPolice/" TargetMode="External" /><Relationship Id="rId445" Type="http://schemas.openxmlformats.org/officeDocument/2006/relationships/hyperlink" Target="https://www.facebook.com/MITAlert/" TargetMode="External" /><Relationship Id="rId446" Type="http://schemas.openxmlformats.org/officeDocument/2006/relationships/hyperlink" Target="https://www.facebook.com/MITPrepared/" TargetMode="External" /><Relationship Id="rId447" Type="http://schemas.openxmlformats.org/officeDocument/2006/relationships/hyperlink" Target="https://www.facebook.com/HUBWeekBoston/" TargetMode="External" /><Relationship Id="rId448" Type="http://schemas.openxmlformats.org/officeDocument/2006/relationships/hyperlink" Target="https://www.facebook.com/lidsmit/" TargetMode="External" /><Relationship Id="rId449" Type="http://schemas.openxmlformats.org/officeDocument/2006/relationships/hyperlink" Target="https://www.facebook.com/MITRegistrar/" TargetMode="External" /><Relationship Id="rId450" Type="http://schemas.openxmlformats.org/officeDocument/2006/relationships/hyperlink" Target="https://www.facebook.com/enginexyz/" TargetMode="External" /><Relationship Id="rId451" Type="http://schemas.openxmlformats.org/officeDocument/2006/relationships/hyperlink" Target="https://www.facebook.com/mitmeche/" TargetMode="External" /><Relationship Id="rId452" Type="http://schemas.openxmlformats.org/officeDocument/2006/relationships/hyperlink" Target="https://www.facebook.com/mitearthrl/" TargetMode="External" /><Relationship Id="rId453" Type="http://schemas.openxmlformats.org/officeDocument/2006/relationships/hyperlink" Target="https://www.facebook.com/mitclubsportsandims/" TargetMode="External" /><Relationship Id="rId454" Type="http://schemas.openxmlformats.org/officeDocument/2006/relationships/hyperlink" Target="http://scopeweb.mit.edu/" TargetMode="External" /><Relationship Id="rId455" Type="http://schemas.openxmlformats.org/officeDocument/2006/relationships/hyperlink" Target="http://gamelab.mit.edu/games" TargetMode="External" /><Relationship Id="rId456" Type="http://schemas.openxmlformats.org/officeDocument/2006/relationships/hyperlink" Target="http://web.mit.edu/" TargetMode="External" /><Relationship Id="rId457" Type="http://schemas.openxmlformats.org/officeDocument/2006/relationships/hyperlink" Target="http://alum.mit.edu/" TargetMode="External" /><Relationship Id="rId458" Type="http://schemas.openxmlformats.org/officeDocument/2006/relationships/hyperlink" Target="http://mitsloan.mit.edu/alumni/" TargetMode="External" /><Relationship Id="rId459" Type="http://schemas.openxmlformats.org/officeDocument/2006/relationships/hyperlink" Target="http://www.technologyreview.com/" TargetMode="External" /><Relationship Id="rId460" Type="http://schemas.openxmlformats.org/officeDocument/2006/relationships/hyperlink" Target="http://mitpress.mit.edu/" TargetMode="External" /><Relationship Id="rId461" Type="http://schemas.openxmlformats.org/officeDocument/2006/relationships/hyperlink" Target="http://esd.mit.edu/" TargetMode="External" /><Relationship Id="rId462" Type="http://schemas.openxmlformats.org/officeDocument/2006/relationships/hyperlink" Target="https://cheme.mit.edu/" TargetMode="External" /><Relationship Id="rId463" Type="http://schemas.openxmlformats.org/officeDocument/2006/relationships/hyperlink" Target="http://web.mit.edu/polisci/index.html" TargetMode="External" /><Relationship Id="rId464" Type="http://schemas.openxmlformats.org/officeDocument/2006/relationships/hyperlink" Target="http://www.media.mit.edu/" TargetMode="External" /><Relationship Id="rId465" Type="http://schemas.openxmlformats.org/officeDocument/2006/relationships/hyperlink" Target="http://pkgcenter.mit.edu/" TargetMode="External" /><Relationship Id="rId466" Type="http://schemas.openxmlformats.org/officeDocument/2006/relationships/hyperlink" Target="http://edgerton.mit.edu/" TargetMode="External" /><Relationship Id="rId467" Type="http://schemas.openxmlformats.org/officeDocument/2006/relationships/hyperlink" Target="http://lgo.mit.edu/" TargetMode="External" /><Relationship Id="rId468" Type="http://schemas.openxmlformats.org/officeDocument/2006/relationships/hyperlink" Target="http://engineering.mit.edu/" TargetMode="External" /><Relationship Id="rId469" Type="http://schemas.openxmlformats.org/officeDocument/2006/relationships/hyperlink" Target="http://globalchange.mit.edu/" TargetMode="External" /><Relationship Id="rId470" Type="http://schemas.openxmlformats.org/officeDocument/2006/relationships/hyperlink" Target="http://mitsloan.mit.edu/" TargetMode="External" /><Relationship Id="rId471" Type="http://schemas.openxmlformats.org/officeDocument/2006/relationships/hyperlink" Target="http://mitadmissions.org/" TargetMode="External" /><Relationship Id="rId472" Type="http://schemas.openxmlformats.org/officeDocument/2006/relationships/hyperlink" Target="http://upop.mit.edu/" TargetMode="External" /><Relationship Id="rId473" Type="http://schemas.openxmlformats.org/officeDocument/2006/relationships/hyperlink" Target="http://odl.mit.edu/xtalks" TargetMode="External" /><Relationship Id="rId474" Type="http://schemas.openxmlformats.org/officeDocument/2006/relationships/hyperlink" Target="https://biology.mit.edu/" TargetMode="External" /><Relationship Id="rId475" Type="http://schemas.openxmlformats.org/officeDocument/2006/relationships/hyperlink" Target="http://senseable.mit.edu/" TargetMode="External" /><Relationship Id="rId476" Type="http://schemas.openxmlformats.org/officeDocument/2006/relationships/hyperlink" Target="http://misti.mit.edu/student-programs/location/israel" TargetMode="External" /><Relationship Id="rId477" Type="http://schemas.openxmlformats.org/officeDocument/2006/relationships/hyperlink" Target="http://web.mit.edu/misti/mit-france/" TargetMode="External" /><Relationship Id="rId478" Type="http://schemas.openxmlformats.org/officeDocument/2006/relationships/hyperlink" Target="http://esg.mit.edu/" TargetMode="External" /><Relationship Id="rId479" Type="http://schemas.openxmlformats.org/officeDocument/2006/relationships/hyperlink" Target="http://web.mit.edu/misti/mit-mexico/" TargetMode="External" /><Relationship Id="rId480" Type="http://schemas.openxmlformats.org/officeDocument/2006/relationships/hyperlink" Target="http://www.twitter.com/mit_france" TargetMode="External" /><Relationship Id="rId481" Type="http://schemas.openxmlformats.org/officeDocument/2006/relationships/hyperlink" Target="http://energy.mit.edu/" TargetMode="External" /><Relationship Id="rId482" Type="http://schemas.openxmlformats.org/officeDocument/2006/relationships/hyperlink" Target="http://economics.mit.edu/" TargetMode="External" /><Relationship Id="rId483" Type="http://schemas.openxmlformats.org/officeDocument/2006/relationships/hyperlink" Target="http://cee.mit.edu/" TargetMode="External" /><Relationship Id="rId484" Type="http://schemas.openxmlformats.org/officeDocument/2006/relationships/hyperlink" Target="http://mcgovern.mit.edu/" TargetMode="External" /><Relationship Id="rId485" Type="http://schemas.openxmlformats.org/officeDocument/2006/relationships/hyperlink" Target="https://gelp.mit.edu/" TargetMode="External" /><Relationship Id="rId486" Type="http://schemas.openxmlformats.org/officeDocument/2006/relationships/hyperlink" Target="http://colab.mit.edu/" TargetMode="External" /><Relationship Id="rId487" Type="http://schemas.openxmlformats.org/officeDocument/2006/relationships/hyperlink" Target="http://thetech.com/" TargetMode="External" /><Relationship Id="rId488" Type="http://schemas.openxmlformats.org/officeDocument/2006/relationships/hyperlink" Target="http://spectrum.mit.edu/" TargetMode="External" /><Relationship Id="rId489" Type="http://schemas.openxmlformats.org/officeDocument/2006/relationships/hyperlink" Target="http://www.mitssac.com/" TargetMode="External" /><Relationship Id="rId490" Type="http://schemas.openxmlformats.org/officeDocument/2006/relationships/hyperlink" Target="http://sdm.mit.edu/" TargetMode="External" /><Relationship Id="rId491" Type="http://schemas.openxmlformats.org/officeDocument/2006/relationships/hyperlink" Target="http://executive.mit.edu/" TargetMode="External" /><Relationship Id="rId492" Type="http://schemas.openxmlformats.org/officeDocument/2006/relationships/hyperlink" Target="http://dusp.mit.edu/" TargetMode="External" /><Relationship Id="rId493" Type="http://schemas.openxmlformats.org/officeDocument/2006/relationships/hyperlink" Target="http://cis.mit.edu/" TargetMode="External" /><Relationship Id="rId494" Type="http://schemas.openxmlformats.org/officeDocument/2006/relationships/hyperlink" Target="http://aeroastro.mit.edu/" TargetMode="External" /><Relationship Id="rId495" Type="http://schemas.openxmlformats.org/officeDocument/2006/relationships/hyperlink" Target="http://getfit.mit.edu/" TargetMode="External" /><Relationship Id="rId496" Type="http://schemas.openxmlformats.org/officeDocument/2006/relationships/hyperlink" Target="http://sciwrite.mit.edu/" TargetMode="External" /><Relationship Id="rId497" Type="http://schemas.openxmlformats.org/officeDocument/2006/relationships/hyperlink" Target="http://professional.mit.edu/" TargetMode="External" /><Relationship Id="rId498" Type="http://schemas.openxmlformats.org/officeDocument/2006/relationships/hyperlink" Target="http://www.mitpe.com/default.aspx" TargetMode="External" /><Relationship Id="rId499" Type="http://schemas.openxmlformats.org/officeDocument/2006/relationships/hyperlink" Target="http://mitmuseum.mit.edu/" TargetMode="External" /><Relationship Id="rId500" Type="http://schemas.openxmlformats.org/officeDocument/2006/relationships/hyperlink" Target="https://listart.mit.edu/" TargetMode="External" /><Relationship Id="rId501" Type="http://schemas.openxmlformats.org/officeDocument/2006/relationships/hyperlink" Target="http://web.mit.edu/linguistics/" TargetMode="External" /><Relationship Id="rId502" Type="http://schemas.openxmlformats.org/officeDocument/2006/relationships/hyperlink" Target="http://libraries.mit.edu/" TargetMode="External" /><Relationship Id="rId503" Type="http://schemas.openxmlformats.org/officeDocument/2006/relationships/hyperlink" Target="https://alum.mit.edu/volunteering/VolunteerTools/K12Toolkit/" TargetMode="External" /><Relationship Id="rId504" Type="http://schemas.openxmlformats.org/officeDocument/2006/relationships/hyperlink" Target="http://k12videos.mit.edu/" TargetMode="External" /><Relationship Id="rId505" Type="http://schemas.openxmlformats.org/officeDocument/2006/relationships/hyperlink" Target="http://ideas.mit.edu/" TargetMode="External" /><Relationship Id="rId506" Type="http://schemas.openxmlformats.org/officeDocument/2006/relationships/hyperlink" Target="https://www.mitfcu.org/" TargetMode="External" /><Relationship Id="rId507" Type="http://schemas.openxmlformats.org/officeDocument/2006/relationships/hyperlink" Target="http://www.csail.mit.edu/" TargetMode="External" /><Relationship Id="rId508" Type="http://schemas.openxmlformats.org/officeDocument/2006/relationships/hyperlink" Target="http://cmsw.mit.edu/" TargetMode="External" /><Relationship Id="rId509" Type="http://schemas.openxmlformats.org/officeDocument/2006/relationships/hyperlink" Target="http://lemelson.mit.edu/" TargetMode="External" /><Relationship Id="rId510" Type="http://schemas.openxmlformats.org/officeDocument/2006/relationships/hyperlink" Target="http://gamelab.mit.edu/" TargetMode="External" /><Relationship Id="rId511" Type="http://schemas.openxmlformats.org/officeDocument/2006/relationships/hyperlink" Target="http://www.eecs.mit.edu/" TargetMode="External" /><Relationship Id="rId512" Type="http://schemas.openxmlformats.org/officeDocument/2006/relationships/hyperlink" Target="http://d-lab.mit.edu/" TargetMode="External" /><Relationship Id="rId513" Type="http://schemas.openxmlformats.org/officeDocument/2006/relationships/hyperlink" Target="http://arts.mit.edu/" TargetMode="External" /><Relationship Id="rId514" Type="http://schemas.openxmlformats.org/officeDocument/2006/relationships/hyperlink" Target="http://sap.mit.edu/" TargetMode="External" /><Relationship Id="rId515" Type="http://schemas.openxmlformats.org/officeDocument/2006/relationships/hyperlink" Target="http://eapsweb.mit.edu/" TargetMode="External" /><Relationship Id="rId516" Type="http://schemas.openxmlformats.org/officeDocument/2006/relationships/hyperlink" Target="http://entrepreneurship.mit.edu/" TargetMode="External" /><Relationship Id="rId517" Type="http://schemas.openxmlformats.org/officeDocument/2006/relationships/hyperlink" Target="https://humansofmit.org/" TargetMode="External" /><Relationship Id="rId518" Type="http://schemas.openxmlformats.org/officeDocument/2006/relationships/hyperlink" Target="http://tatacenter.mit.edu/" TargetMode="External" /><Relationship Id="rId519" Type="http://schemas.openxmlformats.org/officeDocument/2006/relationships/hyperlink" Target="http://police.mit.edu/" TargetMode="External" /><Relationship Id="rId520" Type="http://schemas.openxmlformats.org/officeDocument/2006/relationships/hyperlink" Target="http://emergency.mit.net/" TargetMode="External" /><Relationship Id="rId521" Type="http://schemas.openxmlformats.org/officeDocument/2006/relationships/hyperlink" Target="http://web.mit.edu/embc" TargetMode="External" /><Relationship Id="rId522" Type="http://schemas.openxmlformats.org/officeDocument/2006/relationships/hyperlink" Target="http://www.hubweek.org/" TargetMode="External" /><Relationship Id="rId523" Type="http://schemas.openxmlformats.org/officeDocument/2006/relationships/hyperlink" Target="http://www.lids.mit.edu/" TargetMode="External" /><Relationship Id="rId524" Type="http://schemas.openxmlformats.org/officeDocument/2006/relationships/hyperlink" Target="https://registrar.mit.edu/" TargetMode="External" /><Relationship Id="rId525" Type="http://schemas.openxmlformats.org/officeDocument/2006/relationships/hyperlink" Target="http://engine.xyz/" TargetMode="External" /><Relationship Id="rId526" Type="http://schemas.openxmlformats.org/officeDocument/2006/relationships/hyperlink" Target="http://meche.mit.edu/" TargetMode="External" /><Relationship Id="rId527" Type="http://schemas.openxmlformats.org/officeDocument/2006/relationships/hyperlink" Target="http://erlweb.mit.edu/" TargetMode="External" /><Relationship Id="rId528" Type="http://schemas.openxmlformats.org/officeDocument/2006/relationships/hyperlink" Target="http://daper.mit.edu/" TargetMode="External" /><Relationship Id="rId529" Type="http://schemas.openxmlformats.org/officeDocument/2006/relationships/comments" Target="../comments2.xml" /><Relationship Id="rId530" Type="http://schemas.openxmlformats.org/officeDocument/2006/relationships/vmlDrawing" Target="../drawings/vmlDrawing2.vml" /><Relationship Id="rId531" Type="http://schemas.openxmlformats.org/officeDocument/2006/relationships/table" Target="../tables/table2.xml" /><Relationship Id="rId5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2"/>
  <sheetViews>
    <sheetView workbookViewId="0" topLeftCell="A1">
      <pane xSplit="2" ySplit="2" topLeftCell="C3" activePane="bottomRight" state="frozen"/>
      <selection pane="topRight" activeCell="C1" sqref="C1"/>
      <selection pane="bottomLeft" activeCell="A3" sqref="A3"/>
      <selection pane="bottomRight" activeCell="A4" sqref="A4"/>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1.00390625" style="0" bestFit="1" customWidth="1"/>
    <col min="18" max="18" width="14.421875" style="0" customWidth="1"/>
    <col min="19" max="20" width="10.7109375" style="0" bestFit="1" customWidth="1"/>
    <col min="21" max="21" width="21.7109375" style="0" bestFit="1" customWidth="1"/>
    <col min="22" max="22" width="27.00390625" style="0" bestFit="1" customWidth="1"/>
    <col min="23" max="23" width="22.57421875" style="0" bestFit="1" customWidth="1"/>
    <col min="24" max="24" width="28.00390625" style="0" bestFit="1" customWidth="1"/>
    <col min="25" max="25" width="34.28125" style="0" bestFit="1" customWidth="1"/>
    <col min="26" max="26" width="37.57421875" style="0" bestFit="1" customWidth="1"/>
    <col min="27" max="27" width="18.140625" style="0" bestFit="1" customWidth="1"/>
    <col min="28" max="28" width="22.28125" style="0" bestFit="1" customWidth="1"/>
    <col min="29" max="29" width="15.140625" style="0" bestFit="1" customWidth="1"/>
  </cols>
  <sheetData>
    <row r="1" spans="3:14" ht="15">
      <c r="C1" s="18" t="s">
        <v>39</v>
      </c>
      <c r="D1" s="19"/>
      <c r="E1" s="19"/>
      <c r="F1" s="19"/>
      <c r="G1" s="18"/>
      <c r="H1" s="16" t="s">
        <v>43</v>
      </c>
      <c r="I1" s="65"/>
      <c r="J1" s="65"/>
      <c r="K1" s="35" t="s">
        <v>42</v>
      </c>
      <c r="L1" s="20" t="s">
        <v>40</v>
      </c>
      <c r="M1" s="20"/>
      <c r="N1" s="17" t="s">
        <v>41</v>
      </c>
    </row>
    <row r="2" spans="1:29"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t="s">
        <v>1620</v>
      </c>
      <c r="S2" s="13" t="s">
        <v>1624</v>
      </c>
      <c r="T2" s="13" t="s">
        <v>1625</v>
      </c>
      <c r="U2" s="68" t="s">
        <v>1834</v>
      </c>
      <c r="V2" s="68" t="s">
        <v>1835</v>
      </c>
      <c r="W2" s="68" t="s">
        <v>1836</v>
      </c>
      <c r="X2" s="68" t="s">
        <v>1837</v>
      </c>
      <c r="Y2" s="68" t="s">
        <v>1838</v>
      </c>
      <c r="Z2" s="68" t="s">
        <v>1839</v>
      </c>
      <c r="AA2" s="68" t="s">
        <v>1840</v>
      </c>
      <c r="AB2" s="68" t="s">
        <v>1841</v>
      </c>
      <c r="AC2" s="68" t="s">
        <v>1842</v>
      </c>
    </row>
    <row r="3" spans="1:29" ht="15" customHeight="1">
      <c r="A3" s="93" t="s">
        <v>219</v>
      </c>
      <c r="B3" s="93" t="s">
        <v>220</v>
      </c>
      <c r="C3" s="53" t="s">
        <v>1872</v>
      </c>
      <c r="D3" s="54">
        <v>3</v>
      </c>
      <c r="E3" s="66" t="s">
        <v>132</v>
      </c>
      <c r="F3" s="55">
        <v>50</v>
      </c>
      <c r="G3" s="53"/>
      <c r="H3" s="57"/>
      <c r="I3" s="56"/>
      <c r="J3" s="56"/>
      <c r="K3" s="36" t="s">
        <v>65</v>
      </c>
      <c r="L3" s="62">
        <v>3</v>
      </c>
      <c r="M3" s="62"/>
      <c r="N3" s="63"/>
      <c r="O3" s="95" t="s">
        <v>310</v>
      </c>
      <c r="P3" s="95" t="s">
        <v>311</v>
      </c>
      <c r="Q3" s="95" t="s">
        <v>312</v>
      </c>
      <c r="R3">
        <v>1</v>
      </c>
      <c r="S3" s="95" t="str">
        <f>REPLACE(INDEX(GroupVertices[Group],MATCH(Edges[[#This Row],[Vertex 1]],GroupVertices[Vertex],0)),1,1,"")</f>
        <v>1</v>
      </c>
      <c r="T3" s="95" t="str">
        <f>REPLACE(INDEX(GroupVertices[Group],MATCH(Edges[[#This Row],[Vertex 2]],GroupVertices[Vertex],0)),1,1,"")</f>
        <v>1</v>
      </c>
      <c r="U3" s="36"/>
      <c r="V3" s="36"/>
      <c r="W3" s="36"/>
      <c r="X3" s="36"/>
      <c r="Y3" s="36"/>
      <c r="Z3" s="36"/>
      <c r="AA3" s="36"/>
      <c r="AB3" s="36"/>
      <c r="AC3" s="36"/>
    </row>
    <row r="4" spans="1:29" ht="15" customHeight="1">
      <c r="A4" s="93" t="s">
        <v>219</v>
      </c>
      <c r="B4" s="93" t="s">
        <v>221</v>
      </c>
      <c r="C4" s="53" t="s">
        <v>1872</v>
      </c>
      <c r="D4" s="54">
        <v>3</v>
      </c>
      <c r="E4" s="66" t="s">
        <v>132</v>
      </c>
      <c r="F4" s="55">
        <v>50</v>
      </c>
      <c r="G4" s="53"/>
      <c r="H4" s="57"/>
      <c r="I4" s="56"/>
      <c r="J4" s="56"/>
      <c r="K4" s="36" t="s">
        <v>65</v>
      </c>
      <c r="L4" s="84">
        <v>4</v>
      </c>
      <c r="M4" s="84"/>
      <c r="N4" s="63"/>
      <c r="O4" s="96" t="s">
        <v>310</v>
      </c>
      <c r="P4" s="96" t="s">
        <v>311</v>
      </c>
      <c r="Q4" s="96" t="s">
        <v>312</v>
      </c>
      <c r="R4">
        <v>1</v>
      </c>
      <c r="S4" s="95" t="str">
        <f>REPLACE(INDEX(GroupVertices[Group],MATCH(Edges[[#This Row],[Vertex 1]],GroupVertices[Vertex],0)),1,1,"")</f>
        <v>1</v>
      </c>
      <c r="T4" s="95" t="str">
        <f>REPLACE(INDEX(GroupVertices[Group],MATCH(Edges[[#This Row],[Vertex 2]],GroupVertices[Vertex],0)),1,1,"")</f>
        <v>1</v>
      </c>
      <c r="U4" s="36"/>
      <c r="V4" s="36"/>
      <c r="W4" s="36"/>
      <c r="X4" s="36"/>
      <c r="Y4" s="36"/>
      <c r="Z4" s="36"/>
      <c r="AA4" s="36"/>
      <c r="AB4" s="36"/>
      <c r="AC4" s="36"/>
    </row>
    <row r="5" spans="1:29" ht="45">
      <c r="A5" s="93" t="s">
        <v>219</v>
      </c>
      <c r="B5" s="93" t="s">
        <v>222</v>
      </c>
      <c r="C5" s="53" t="s">
        <v>1872</v>
      </c>
      <c r="D5" s="54">
        <v>3</v>
      </c>
      <c r="E5" s="66" t="s">
        <v>132</v>
      </c>
      <c r="F5" s="55">
        <v>50</v>
      </c>
      <c r="G5" s="53"/>
      <c r="H5" s="57"/>
      <c r="I5" s="56"/>
      <c r="J5" s="56"/>
      <c r="K5" s="36" t="s">
        <v>65</v>
      </c>
      <c r="L5" s="84">
        <v>5</v>
      </c>
      <c r="M5" s="84"/>
      <c r="N5" s="63"/>
      <c r="O5" s="96" t="s">
        <v>310</v>
      </c>
      <c r="P5" s="96" t="s">
        <v>311</v>
      </c>
      <c r="Q5" s="96" t="s">
        <v>312</v>
      </c>
      <c r="R5">
        <v>1</v>
      </c>
      <c r="S5" s="95" t="str">
        <f>REPLACE(INDEX(GroupVertices[Group],MATCH(Edges[[#This Row],[Vertex 1]],GroupVertices[Vertex],0)),1,1,"")</f>
        <v>1</v>
      </c>
      <c r="T5" s="95" t="str">
        <f>REPLACE(INDEX(GroupVertices[Group],MATCH(Edges[[#This Row],[Vertex 2]],GroupVertices[Vertex],0)),1,1,"")</f>
        <v>1</v>
      </c>
      <c r="U5" s="36"/>
      <c r="V5" s="36"/>
      <c r="W5" s="36"/>
      <c r="X5" s="36"/>
      <c r="Y5" s="36"/>
      <c r="Z5" s="36"/>
      <c r="AA5" s="36"/>
      <c r="AB5" s="36"/>
      <c r="AC5" s="36"/>
    </row>
    <row r="6" spans="1:29" ht="45">
      <c r="A6" s="93" t="s">
        <v>219</v>
      </c>
      <c r="B6" s="93" t="s">
        <v>223</v>
      </c>
      <c r="C6" s="53" t="s">
        <v>1872</v>
      </c>
      <c r="D6" s="54">
        <v>3</v>
      </c>
      <c r="E6" s="66" t="s">
        <v>132</v>
      </c>
      <c r="F6" s="55">
        <v>50</v>
      </c>
      <c r="G6" s="53"/>
      <c r="H6" s="57"/>
      <c r="I6" s="56"/>
      <c r="J6" s="56"/>
      <c r="K6" s="36" t="s">
        <v>65</v>
      </c>
      <c r="L6" s="84">
        <v>6</v>
      </c>
      <c r="M6" s="84"/>
      <c r="N6" s="63"/>
      <c r="O6" s="96" t="s">
        <v>310</v>
      </c>
      <c r="P6" s="96" t="s">
        <v>311</v>
      </c>
      <c r="Q6" s="96" t="s">
        <v>312</v>
      </c>
      <c r="R6">
        <v>1</v>
      </c>
      <c r="S6" s="95" t="str">
        <f>REPLACE(INDEX(GroupVertices[Group],MATCH(Edges[[#This Row],[Vertex 1]],GroupVertices[Vertex],0)),1,1,"")</f>
        <v>1</v>
      </c>
      <c r="T6" s="95" t="str">
        <f>REPLACE(INDEX(GroupVertices[Group],MATCH(Edges[[#This Row],[Vertex 2]],GroupVertices[Vertex],0)),1,1,"")</f>
        <v>1</v>
      </c>
      <c r="U6" s="36"/>
      <c r="V6" s="36"/>
      <c r="W6" s="36"/>
      <c r="X6" s="36"/>
      <c r="Y6" s="36"/>
      <c r="Z6" s="36"/>
      <c r="AA6" s="36"/>
      <c r="AB6" s="36"/>
      <c r="AC6" s="36"/>
    </row>
    <row r="7" spans="1:29" ht="45">
      <c r="A7" s="93" t="s">
        <v>219</v>
      </c>
      <c r="B7" s="93" t="s">
        <v>224</v>
      </c>
      <c r="C7" s="53" t="s">
        <v>1872</v>
      </c>
      <c r="D7" s="54">
        <v>3</v>
      </c>
      <c r="E7" s="66" t="s">
        <v>132</v>
      </c>
      <c r="F7" s="55">
        <v>50</v>
      </c>
      <c r="G7" s="53"/>
      <c r="H7" s="57"/>
      <c r="I7" s="56"/>
      <c r="J7" s="56"/>
      <c r="K7" s="36" t="s">
        <v>65</v>
      </c>
      <c r="L7" s="84">
        <v>7</v>
      </c>
      <c r="M7" s="84"/>
      <c r="N7" s="63"/>
      <c r="O7" s="96" t="s">
        <v>310</v>
      </c>
      <c r="P7" s="96" t="s">
        <v>311</v>
      </c>
      <c r="Q7" s="96" t="s">
        <v>312</v>
      </c>
      <c r="R7">
        <v>1</v>
      </c>
      <c r="S7" s="95" t="str">
        <f>REPLACE(INDEX(GroupVertices[Group],MATCH(Edges[[#This Row],[Vertex 1]],GroupVertices[Vertex],0)),1,1,"")</f>
        <v>1</v>
      </c>
      <c r="T7" s="95" t="str">
        <f>REPLACE(INDEX(GroupVertices[Group],MATCH(Edges[[#This Row],[Vertex 2]],GroupVertices[Vertex],0)),1,1,"")</f>
        <v>1</v>
      </c>
      <c r="U7" s="36"/>
      <c r="V7" s="36"/>
      <c r="W7" s="36"/>
      <c r="X7" s="36"/>
      <c r="Y7" s="36"/>
      <c r="Z7" s="36"/>
      <c r="AA7" s="36"/>
      <c r="AB7" s="36"/>
      <c r="AC7" s="36"/>
    </row>
    <row r="8" spans="1:29" ht="45">
      <c r="A8" s="93" t="s">
        <v>219</v>
      </c>
      <c r="B8" s="93" t="s">
        <v>225</v>
      </c>
      <c r="C8" s="53" t="s">
        <v>1872</v>
      </c>
      <c r="D8" s="54">
        <v>3</v>
      </c>
      <c r="E8" s="66" t="s">
        <v>132</v>
      </c>
      <c r="F8" s="55">
        <v>50</v>
      </c>
      <c r="G8" s="53"/>
      <c r="H8" s="57"/>
      <c r="I8" s="56"/>
      <c r="J8" s="56"/>
      <c r="K8" s="36" t="s">
        <v>65</v>
      </c>
      <c r="L8" s="84">
        <v>8</v>
      </c>
      <c r="M8" s="84"/>
      <c r="N8" s="63"/>
      <c r="O8" s="96" t="s">
        <v>310</v>
      </c>
      <c r="P8" s="96" t="s">
        <v>311</v>
      </c>
      <c r="Q8" s="96" t="s">
        <v>312</v>
      </c>
      <c r="R8">
        <v>1</v>
      </c>
      <c r="S8" s="95" t="str">
        <f>REPLACE(INDEX(GroupVertices[Group],MATCH(Edges[[#This Row],[Vertex 1]],GroupVertices[Vertex],0)),1,1,"")</f>
        <v>1</v>
      </c>
      <c r="T8" s="95" t="str">
        <f>REPLACE(INDEX(GroupVertices[Group],MATCH(Edges[[#This Row],[Vertex 2]],GroupVertices[Vertex],0)),1,1,"")</f>
        <v>1</v>
      </c>
      <c r="U8" s="36"/>
      <c r="V8" s="36"/>
      <c r="W8" s="36"/>
      <c r="X8" s="36"/>
      <c r="Y8" s="36"/>
      <c r="Z8" s="36"/>
      <c r="AA8" s="36"/>
      <c r="AB8" s="36"/>
      <c r="AC8" s="36"/>
    </row>
    <row r="9" spans="1:29" ht="45">
      <c r="A9" s="93" t="s">
        <v>219</v>
      </c>
      <c r="B9" s="93" t="s">
        <v>226</v>
      </c>
      <c r="C9" s="53" t="s">
        <v>1872</v>
      </c>
      <c r="D9" s="54">
        <v>3</v>
      </c>
      <c r="E9" s="66" t="s">
        <v>132</v>
      </c>
      <c r="F9" s="55">
        <v>50</v>
      </c>
      <c r="G9" s="53"/>
      <c r="H9" s="57"/>
      <c r="I9" s="56"/>
      <c r="J9" s="56"/>
      <c r="K9" s="36" t="s">
        <v>65</v>
      </c>
      <c r="L9" s="84">
        <v>9</v>
      </c>
      <c r="M9" s="84"/>
      <c r="N9" s="63"/>
      <c r="O9" s="96" t="s">
        <v>310</v>
      </c>
      <c r="P9" s="96" t="s">
        <v>311</v>
      </c>
      <c r="Q9" s="96" t="s">
        <v>312</v>
      </c>
      <c r="R9">
        <v>1</v>
      </c>
      <c r="S9" s="95" t="str">
        <f>REPLACE(INDEX(GroupVertices[Group],MATCH(Edges[[#This Row],[Vertex 1]],GroupVertices[Vertex],0)),1,1,"")</f>
        <v>1</v>
      </c>
      <c r="T9" s="95" t="str">
        <f>REPLACE(INDEX(GroupVertices[Group],MATCH(Edges[[#This Row],[Vertex 2]],GroupVertices[Vertex],0)),1,1,"")</f>
        <v>1</v>
      </c>
      <c r="U9" s="36"/>
      <c r="V9" s="36"/>
      <c r="W9" s="36"/>
      <c r="X9" s="36"/>
      <c r="Y9" s="36"/>
      <c r="Z9" s="36"/>
      <c r="AA9" s="36"/>
      <c r="AB9" s="36"/>
      <c r="AC9" s="36"/>
    </row>
    <row r="10" spans="1:29" ht="45">
      <c r="A10" s="93" t="s">
        <v>219</v>
      </c>
      <c r="B10" s="93" t="s">
        <v>227</v>
      </c>
      <c r="C10" s="53" t="s">
        <v>1872</v>
      </c>
      <c r="D10" s="54">
        <v>3</v>
      </c>
      <c r="E10" s="66" t="s">
        <v>132</v>
      </c>
      <c r="F10" s="55">
        <v>50</v>
      </c>
      <c r="G10" s="53"/>
      <c r="H10" s="57"/>
      <c r="I10" s="56"/>
      <c r="J10" s="56"/>
      <c r="K10" s="36" t="s">
        <v>65</v>
      </c>
      <c r="L10" s="84">
        <v>10</v>
      </c>
      <c r="M10" s="84"/>
      <c r="N10" s="63"/>
      <c r="O10" s="96" t="s">
        <v>310</v>
      </c>
      <c r="P10" s="96" t="s">
        <v>311</v>
      </c>
      <c r="Q10" s="96" t="s">
        <v>312</v>
      </c>
      <c r="R10">
        <v>1</v>
      </c>
      <c r="S10" s="95" t="str">
        <f>REPLACE(INDEX(GroupVertices[Group],MATCH(Edges[[#This Row],[Vertex 1]],GroupVertices[Vertex],0)),1,1,"")</f>
        <v>1</v>
      </c>
      <c r="T10" s="95" t="str">
        <f>REPLACE(INDEX(GroupVertices[Group],MATCH(Edges[[#This Row],[Vertex 2]],GroupVertices[Vertex],0)),1,1,"")</f>
        <v>1</v>
      </c>
      <c r="U10" s="36"/>
      <c r="V10" s="36"/>
      <c r="W10" s="36"/>
      <c r="X10" s="36"/>
      <c r="Y10" s="36"/>
      <c r="Z10" s="36"/>
      <c r="AA10" s="36"/>
      <c r="AB10" s="36"/>
      <c r="AC10" s="36"/>
    </row>
    <row r="11" spans="1:29" ht="45">
      <c r="A11" s="93" t="s">
        <v>219</v>
      </c>
      <c r="B11" s="93" t="s">
        <v>228</v>
      </c>
      <c r="C11" s="53" t="s">
        <v>1872</v>
      </c>
      <c r="D11" s="54">
        <v>3</v>
      </c>
      <c r="E11" s="66" t="s">
        <v>132</v>
      </c>
      <c r="F11" s="55">
        <v>50</v>
      </c>
      <c r="G11" s="53"/>
      <c r="H11" s="57"/>
      <c r="I11" s="56"/>
      <c r="J11" s="56"/>
      <c r="K11" s="36" t="s">
        <v>65</v>
      </c>
      <c r="L11" s="84">
        <v>11</v>
      </c>
      <c r="M11" s="84"/>
      <c r="N11" s="63"/>
      <c r="O11" s="96" t="s">
        <v>310</v>
      </c>
      <c r="P11" s="96" t="s">
        <v>311</v>
      </c>
      <c r="Q11" s="96" t="s">
        <v>312</v>
      </c>
      <c r="R11">
        <v>1</v>
      </c>
      <c r="S11" s="95" t="str">
        <f>REPLACE(INDEX(GroupVertices[Group],MATCH(Edges[[#This Row],[Vertex 1]],GroupVertices[Vertex],0)),1,1,"")</f>
        <v>1</v>
      </c>
      <c r="T11" s="95" t="str">
        <f>REPLACE(INDEX(GroupVertices[Group],MATCH(Edges[[#This Row],[Vertex 2]],GroupVertices[Vertex],0)),1,1,"")</f>
        <v>1</v>
      </c>
      <c r="U11" s="36"/>
      <c r="V11" s="36"/>
      <c r="W11" s="36"/>
      <c r="X11" s="36"/>
      <c r="Y11" s="36"/>
      <c r="Z11" s="36"/>
      <c r="AA11" s="36"/>
      <c r="AB11" s="36"/>
      <c r="AC11" s="36"/>
    </row>
    <row r="12" spans="1:29" ht="45">
      <c r="A12" s="93" t="s">
        <v>219</v>
      </c>
      <c r="B12" s="93" t="s">
        <v>229</v>
      </c>
      <c r="C12" s="53" t="s">
        <v>1872</v>
      </c>
      <c r="D12" s="54">
        <v>3</v>
      </c>
      <c r="E12" s="66" t="s">
        <v>132</v>
      </c>
      <c r="F12" s="55">
        <v>50</v>
      </c>
      <c r="G12" s="53"/>
      <c r="H12" s="57"/>
      <c r="I12" s="56"/>
      <c r="J12" s="56"/>
      <c r="K12" s="36" t="s">
        <v>65</v>
      </c>
      <c r="L12" s="84">
        <v>12</v>
      </c>
      <c r="M12" s="84"/>
      <c r="N12" s="63"/>
      <c r="O12" s="96" t="s">
        <v>310</v>
      </c>
      <c r="P12" s="96" t="s">
        <v>311</v>
      </c>
      <c r="Q12" s="96" t="s">
        <v>312</v>
      </c>
      <c r="R12">
        <v>1</v>
      </c>
      <c r="S12" s="95" t="str">
        <f>REPLACE(INDEX(GroupVertices[Group],MATCH(Edges[[#This Row],[Vertex 1]],GroupVertices[Vertex],0)),1,1,"")</f>
        <v>1</v>
      </c>
      <c r="T12" s="95" t="str">
        <f>REPLACE(INDEX(GroupVertices[Group],MATCH(Edges[[#This Row],[Vertex 2]],GroupVertices[Vertex],0)),1,1,"")</f>
        <v>1</v>
      </c>
      <c r="U12" s="36"/>
      <c r="V12" s="36"/>
      <c r="W12" s="36"/>
      <c r="X12" s="36"/>
      <c r="Y12" s="36"/>
      <c r="Z12" s="36"/>
      <c r="AA12" s="36"/>
      <c r="AB12" s="36"/>
      <c r="AC12" s="36"/>
    </row>
    <row r="13" spans="1:29" ht="45">
      <c r="A13" s="93" t="s">
        <v>219</v>
      </c>
      <c r="B13" s="93" t="s">
        <v>230</v>
      </c>
      <c r="C13" s="53" t="s">
        <v>1872</v>
      </c>
      <c r="D13" s="54">
        <v>3</v>
      </c>
      <c r="E13" s="66" t="s">
        <v>132</v>
      </c>
      <c r="F13" s="55">
        <v>50</v>
      </c>
      <c r="G13" s="53"/>
      <c r="H13" s="57"/>
      <c r="I13" s="56"/>
      <c r="J13" s="56"/>
      <c r="K13" s="36" t="s">
        <v>65</v>
      </c>
      <c r="L13" s="84">
        <v>13</v>
      </c>
      <c r="M13" s="84"/>
      <c r="N13" s="63"/>
      <c r="O13" s="96" t="s">
        <v>310</v>
      </c>
      <c r="P13" s="96" t="s">
        <v>311</v>
      </c>
      <c r="Q13" s="96" t="s">
        <v>312</v>
      </c>
      <c r="R13">
        <v>1</v>
      </c>
      <c r="S13" s="95" t="str">
        <f>REPLACE(INDEX(GroupVertices[Group],MATCH(Edges[[#This Row],[Vertex 1]],GroupVertices[Vertex],0)),1,1,"")</f>
        <v>1</v>
      </c>
      <c r="T13" s="95" t="str">
        <f>REPLACE(INDEX(GroupVertices[Group],MATCH(Edges[[#This Row],[Vertex 2]],GroupVertices[Vertex],0)),1,1,"")</f>
        <v>1</v>
      </c>
      <c r="U13" s="36"/>
      <c r="V13" s="36"/>
      <c r="W13" s="36"/>
      <c r="X13" s="36"/>
      <c r="Y13" s="36"/>
      <c r="Z13" s="36"/>
      <c r="AA13" s="36"/>
      <c r="AB13" s="36"/>
      <c r="AC13" s="36"/>
    </row>
    <row r="14" spans="1:29" ht="45">
      <c r="A14" s="93" t="s">
        <v>219</v>
      </c>
      <c r="B14" s="93" t="s">
        <v>231</v>
      </c>
      <c r="C14" s="53" t="s">
        <v>1872</v>
      </c>
      <c r="D14" s="54">
        <v>3</v>
      </c>
      <c r="E14" s="66" t="s">
        <v>132</v>
      </c>
      <c r="F14" s="55">
        <v>50</v>
      </c>
      <c r="G14" s="53"/>
      <c r="H14" s="57"/>
      <c r="I14" s="56"/>
      <c r="J14" s="56"/>
      <c r="K14" s="36" t="s">
        <v>65</v>
      </c>
      <c r="L14" s="84">
        <v>14</v>
      </c>
      <c r="M14" s="84"/>
      <c r="N14" s="63"/>
      <c r="O14" s="96" t="s">
        <v>310</v>
      </c>
      <c r="P14" s="96" t="s">
        <v>311</v>
      </c>
      <c r="Q14" s="96" t="s">
        <v>312</v>
      </c>
      <c r="R14">
        <v>1</v>
      </c>
      <c r="S14" s="95" t="str">
        <f>REPLACE(INDEX(GroupVertices[Group],MATCH(Edges[[#This Row],[Vertex 1]],GroupVertices[Vertex],0)),1,1,"")</f>
        <v>1</v>
      </c>
      <c r="T14" s="95" t="str">
        <f>REPLACE(INDEX(GroupVertices[Group],MATCH(Edges[[#This Row],[Vertex 2]],GroupVertices[Vertex],0)),1,1,"")</f>
        <v>1</v>
      </c>
      <c r="U14" s="36"/>
      <c r="V14" s="36"/>
      <c r="W14" s="36"/>
      <c r="X14" s="36"/>
      <c r="Y14" s="36"/>
      <c r="Z14" s="36"/>
      <c r="AA14" s="36"/>
      <c r="AB14" s="36"/>
      <c r="AC14" s="36"/>
    </row>
    <row r="15" spans="1:29" ht="45">
      <c r="A15" s="93" t="s">
        <v>219</v>
      </c>
      <c r="B15" s="93" t="s">
        <v>232</v>
      </c>
      <c r="C15" s="53" t="s">
        <v>1872</v>
      </c>
      <c r="D15" s="54">
        <v>3</v>
      </c>
      <c r="E15" s="66" t="s">
        <v>132</v>
      </c>
      <c r="F15" s="55">
        <v>50</v>
      </c>
      <c r="G15" s="53"/>
      <c r="H15" s="57"/>
      <c r="I15" s="56"/>
      <c r="J15" s="56"/>
      <c r="K15" s="36" t="s">
        <v>65</v>
      </c>
      <c r="L15" s="84">
        <v>15</v>
      </c>
      <c r="M15" s="84"/>
      <c r="N15" s="63"/>
      <c r="O15" s="96" t="s">
        <v>310</v>
      </c>
      <c r="P15" s="96" t="s">
        <v>311</v>
      </c>
      <c r="Q15" s="96" t="s">
        <v>312</v>
      </c>
      <c r="R15">
        <v>1</v>
      </c>
      <c r="S15" s="95" t="str">
        <f>REPLACE(INDEX(GroupVertices[Group],MATCH(Edges[[#This Row],[Vertex 1]],GroupVertices[Vertex],0)),1,1,"")</f>
        <v>1</v>
      </c>
      <c r="T15" s="95" t="str">
        <f>REPLACE(INDEX(GroupVertices[Group],MATCH(Edges[[#This Row],[Vertex 2]],GroupVertices[Vertex],0)),1,1,"")</f>
        <v>1</v>
      </c>
      <c r="U15" s="36"/>
      <c r="V15" s="36"/>
      <c r="W15" s="36"/>
      <c r="X15" s="36"/>
      <c r="Y15" s="36"/>
      <c r="Z15" s="36"/>
      <c r="AA15" s="36"/>
      <c r="AB15" s="36"/>
      <c r="AC15" s="36"/>
    </row>
    <row r="16" spans="1:29" ht="45">
      <c r="A16" s="93" t="s">
        <v>219</v>
      </c>
      <c r="B16" s="93" t="s">
        <v>233</v>
      </c>
      <c r="C16" s="53" t="s">
        <v>1872</v>
      </c>
      <c r="D16" s="54">
        <v>3</v>
      </c>
      <c r="E16" s="66" t="s">
        <v>132</v>
      </c>
      <c r="F16" s="55">
        <v>50</v>
      </c>
      <c r="G16" s="53"/>
      <c r="H16" s="57"/>
      <c r="I16" s="56"/>
      <c r="J16" s="56"/>
      <c r="K16" s="36" t="s">
        <v>65</v>
      </c>
      <c r="L16" s="84">
        <v>16</v>
      </c>
      <c r="M16" s="84"/>
      <c r="N16" s="63"/>
      <c r="O16" s="96" t="s">
        <v>310</v>
      </c>
      <c r="P16" s="96" t="s">
        <v>311</v>
      </c>
      <c r="Q16" s="96" t="s">
        <v>312</v>
      </c>
      <c r="R16">
        <v>1</v>
      </c>
      <c r="S16" s="95" t="str">
        <f>REPLACE(INDEX(GroupVertices[Group],MATCH(Edges[[#This Row],[Vertex 1]],GroupVertices[Vertex],0)),1,1,"")</f>
        <v>1</v>
      </c>
      <c r="T16" s="95" t="str">
        <f>REPLACE(INDEX(GroupVertices[Group],MATCH(Edges[[#This Row],[Vertex 2]],GroupVertices[Vertex],0)),1,1,"")</f>
        <v>1</v>
      </c>
      <c r="U16" s="36"/>
      <c r="V16" s="36"/>
      <c r="W16" s="36"/>
      <c r="X16" s="36"/>
      <c r="Y16" s="36"/>
      <c r="Z16" s="36"/>
      <c r="AA16" s="36"/>
      <c r="AB16" s="36"/>
      <c r="AC16" s="36"/>
    </row>
    <row r="17" spans="1:29" ht="45">
      <c r="A17" s="93" t="s">
        <v>219</v>
      </c>
      <c r="B17" s="93" t="s">
        <v>234</v>
      </c>
      <c r="C17" s="53" t="s">
        <v>1872</v>
      </c>
      <c r="D17" s="54">
        <v>3</v>
      </c>
      <c r="E17" s="66" t="s">
        <v>132</v>
      </c>
      <c r="F17" s="55">
        <v>50</v>
      </c>
      <c r="G17" s="53"/>
      <c r="H17" s="57"/>
      <c r="I17" s="56"/>
      <c r="J17" s="56"/>
      <c r="K17" s="36" t="s">
        <v>65</v>
      </c>
      <c r="L17" s="84">
        <v>17</v>
      </c>
      <c r="M17" s="84"/>
      <c r="N17" s="63"/>
      <c r="O17" s="96" t="s">
        <v>310</v>
      </c>
      <c r="P17" s="96" t="s">
        <v>311</v>
      </c>
      <c r="Q17" s="96" t="s">
        <v>312</v>
      </c>
      <c r="R17">
        <v>1</v>
      </c>
      <c r="S17" s="95" t="str">
        <f>REPLACE(INDEX(GroupVertices[Group],MATCH(Edges[[#This Row],[Vertex 1]],GroupVertices[Vertex],0)),1,1,"")</f>
        <v>1</v>
      </c>
      <c r="T17" s="95" t="str">
        <f>REPLACE(INDEX(GroupVertices[Group],MATCH(Edges[[#This Row],[Vertex 2]],GroupVertices[Vertex],0)),1,1,"")</f>
        <v>1</v>
      </c>
      <c r="U17" s="36"/>
      <c r="V17" s="36"/>
      <c r="W17" s="36"/>
      <c r="X17" s="36"/>
      <c r="Y17" s="36"/>
      <c r="Z17" s="36"/>
      <c r="AA17" s="36"/>
      <c r="AB17" s="36"/>
      <c r="AC17" s="36"/>
    </row>
    <row r="18" spans="1:29" ht="45">
      <c r="A18" s="93" t="s">
        <v>219</v>
      </c>
      <c r="B18" s="93" t="s">
        <v>235</v>
      </c>
      <c r="C18" s="53" t="s">
        <v>1872</v>
      </c>
      <c r="D18" s="54">
        <v>3</v>
      </c>
      <c r="E18" s="66" t="s">
        <v>132</v>
      </c>
      <c r="F18" s="55">
        <v>50</v>
      </c>
      <c r="G18" s="53"/>
      <c r="H18" s="57"/>
      <c r="I18" s="56"/>
      <c r="J18" s="56"/>
      <c r="K18" s="36" t="s">
        <v>65</v>
      </c>
      <c r="L18" s="84">
        <v>18</v>
      </c>
      <c r="M18" s="84"/>
      <c r="N18" s="63"/>
      <c r="O18" s="96" t="s">
        <v>310</v>
      </c>
      <c r="P18" s="96" t="s">
        <v>311</v>
      </c>
      <c r="Q18" s="96" t="s">
        <v>312</v>
      </c>
      <c r="R18">
        <v>1</v>
      </c>
      <c r="S18" s="95" t="str">
        <f>REPLACE(INDEX(GroupVertices[Group],MATCH(Edges[[#This Row],[Vertex 1]],GroupVertices[Vertex],0)),1,1,"")</f>
        <v>1</v>
      </c>
      <c r="T18" s="95" t="str">
        <f>REPLACE(INDEX(GroupVertices[Group],MATCH(Edges[[#This Row],[Vertex 2]],GroupVertices[Vertex],0)),1,1,"")</f>
        <v>1</v>
      </c>
      <c r="U18" s="36"/>
      <c r="V18" s="36"/>
      <c r="W18" s="36"/>
      <c r="X18" s="36"/>
      <c r="Y18" s="36"/>
      <c r="Z18" s="36"/>
      <c r="AA18" s="36"/>
      <c r="AB18" s="36"/>
      <c r="AC18" s="36"/>
    </row>
    <row r="19" spans="1:29" ht="45">
      <c r="A19" s="93" t="s">
        <v>219</v>
      </c>
      <c r="B19" s="93" t="s">
        <v>236</v>
      </c>
      <c r="C19" s="53" t="s">
        <v>1872</v>
      </c>
      <c r="D19" s="54">
        <v>3</v>
      </c>
      <c r="E19" s="66" t="s">
        <v>132</v>
      </c>
      <c r="F19" s="55">
        <v>50</v>
      </c>
      <c r="G19" s="53"/>
      <c r="H19" s="57"/>
      <c r="I19" s="56"/>
      <c r="J19" s="56"/>
      <c r="K19" s="36" t="s">
        <v>65</v>
      </c>
      <c r="L19" s="84">
        <v>19</v>
      </c>
      <c r="M19" s="84"/>
      <c r="N19" s="63"/>
      <c r="O19" s="96" t="s">
        <v>310</v>
      </c>
      <c r="P19" s="96" t="s">
        <v>311</v>
      </c>
      <c r="Q19" s="96" t="s">
        <v>312</v>
      </c>
      <c r="R19">
        <v>1</v>
      </c>
      <c r="S19" s="95" t="str">
        <f>REPLACE(INDEX(GroupVertices[Group],MATCH(Edges[[#This Row],[Vertex 1]],GroupVertices[Vertex],0)),1,1,"")</f>
        <v>1</v>
      </c>
      <c r="T19" s="95" t="str">
        <f>REPLACE(INDEX(GroupVertices[Group],MATCH(Edges[[#This Row],[Vertex 2]],GroupVertices[Vertex],0)),1,1,"")</f>
        <v>1</v>
      </c>
      <c r="U19" s="36"/>
      <c r="V19" s="36"/>
      <c r="W19" s="36"/>
      <c r="X19" s="36"/>
      <c r="Y19" s="36"/>
      <c r="Z19" s="36"/>
      <c r="AA19" s="36"/>
      <c r="AB19" s="36"/>
      <c r="AC19" s="36"/>
    </row>
    <row r="20" spans="1:29" ht="45">
      <c r="A20" s="93" t="s">
        <v>219</v>
      </c>
      <c r="B20" s="93" t="s">
        <v>237</v>
      </c>
      <c r="C20" s="53" t="s">
        <v>1872</v>
      </c>
      <c r="D20" s="54">
        <v>3</v>
      </c>
      <c r="E20" s="66" t="s">
        <v>132</v>
      </c>
      <c r="F20" s="55">
        <v>50</v>
      </c>
      <c r="G20" s="53"/>
      <c r="H20" s="57"/>
      <c r="I20" s="56"/>
      <c r="J20" s="56"/>
      <c r="K20" s="36" t="s">
        <v>65</v>
      </c>
      <c r="L20" s="84">
        <v>20</v>
      </c>
      <c r="M20" s="84"/>
      <c r="N20" s="63"/>
      <c r="O20" s="96" t="s">
        <v>310</v>
      </c>
      <c r="P20" s="96" t="s">
        <v>311</v>
      </c>
      <c r="Q20" s="96" t="s">
        <v>312</v>
      </c>
      <c r="R20">
        <v>1</v>
      </c>
      <c r="S20" s="95" t="str">
        <f>REPLACE(INDEX(GroupVertices[Group],MATCH(Edges[[#This Row],[Vertex 1]],GroupVertices[Vertex],0)),1,1,"")</f>
        <v>1</v>
      </c>
      <c r="T20" s="95" t="str">
        <f>REPLACE(INDEX(GroupVertices[Group],MATCH(Edges[[#This Row],[Vertex 2]],GroupVertices[Vertex],0)),1,1,"")</f>
        <v>1</v>
      </c>
      <c r="U20" s="36"/>
      <c r="V20" s="36"/>
      <c r="W20" s="36"/>
      <c r="X20" s="36"/>
      <c r="Y20" s="36"/>
      <c r="Z20" s="36"/>
      <c r="AA20" s="36"/>
      <c r="AB20" s="36"/>
      <c r="AC20" s="36"/>
    </row>
    <row r="21" spans="1:29" ht="45">
      <c r="A21" s="93" t="s">
        <v>219</v>
      </c>
      <c r="B21" s="93" t="s">
        <v>238</v>
      </c>
      <c r="C21" s="53" t="s">
        <v>1872</v>
      </c>
      <c r="D21" s="54">
        <v>3</v>
      </c>
      <c r="E21" s="66" t="s">
        <v>132</v>
      </c>
      <c r="F21" s="55">
        <v>50</v>
      </c>
      <c r="G21" s="53"/>
      <c r="H21" s="57"/>
      <c r="I21" s="56"/>
      <c r="J21" s="56"/>
      <c r="K21" s="36" t="s">
        <v>65</v>
      </c>
      <c r="L21" s="84">
        <v>21</v>
      </c>
      <c r="M21" s="84"/>
      <c r="N21" s="63"/>
      <c r="O21" s="96" t="s">
        <v>310</v>
      </c>
      <c r="P21" s="96" t="s">
        <v>311</v>
      </c>
      <c r="Q21" s="96" t="s">
        <v>312</v>
      </c>
      <c r="R21">
        <v>1</v>
      </c>
      <c r="S21" s="95" t="str">
        <f>REPLACE(INDEX(GroupVertices[Group],MATCH(Edges[[#This Row],[Vertex 1]],GroupVertices[Vertex],0)),1,1,"")</f>
        <v>1</v>
      </c>
      <c r="T21" s="95" t="str">
        <f>REPLACE(INDEX(GroupVertices[Group],MATCH(Edges[[#This Row],[Vertex 2]],GroupVertices[Vertex],0)),1,1,"")</f>
        <v>1</v>
      </c>
      <c r="U21" s="36"/>
      <c r="V21" s="36"/>
      <c r="W21" s="36"/>
      <c r="X21" s="36"/>
      <c r="Y21" s="36"/>
      <c r="Z21" s="36"/>
      <c r="AA21" s="36"/>
      <c r="AB21" s="36"/>
      <c r="AC21" s="36"/>
    </row>
    <row r="22" spans="1:29" ht="45">
      <c r="A22" s="93" t="s">
        <v>219</v>
      </c>
      <c r="B22" s="93" t="s">
        <v>239</v>
      </c>
      <c r="C22" s="53" t="s">
        <v>1872</v>
      </c>
      <c r="D22" s="54">
        <v>3</v>
      </c>
      <c r="E22" s="66" t="s">
        <v>132</v>
      </c>
      <c r="F22" s="55">
        <v>50</v>
      </c>
      <c r="G22" s="53"/>
      <c r="H22" s="57"/>
      <c r="I22" s="56"/>
      <c r="J22" s="56"/>
      <c r="K22" s="36" t="s">
        <v>65</v>
      </c>
      <c r="L22" s="84">
        <v>22</v>
      </c>
      <c r="M22" s="84"/>
      <c r="N22" s="63"/>
      <c r="O22" s="96" t="s">
        <v>310</v>
      </c>
      <c r="P22" s="96" t="s">
        <v>311</v>
      </c>
      <c r="Q22" s="96" t="s">
        <v>312</v>
      </c>
      <c r="R22">
        <v>1</v>
      </c>
      <c r="S22" s="95" t="str">
        <f>REPLACE(INDEX(GroupVertices[Group],MATCH(Edges[[#This Row],[Vertex 1]],GroupVertices[Vertex],0)),1,1,"")</f>
        <v>1</v>
      </c>
      <c r="T22" s="95" t="str">
        <f>REPLACE(INDEX(GroupVertices[Group],MATCH(Edges[[#This Row],[Vertex 2]],GroupVertices[Vertex],0)),1,1,"")</f>
        <v>1</v>
      </c>
      <c r="U22" s="36"/>
      <c r="V22" s="36"/>
      <c r="W22" s="36"/>
      <c r="X22" s="36"/>
      <c r="Y22" s="36"/>
      <c r="Z22" s="36"/>
      <c r="AA22" s="36"/>
      <c r="AB22" s="36"/>
      <c r="AC22" s="36"/>
    </row>
    <row r="23" spans="1:29" ht="45">
      <c r="A23" s="93" t="s">
        <v>219</v>
      </c>
      <c r="B23" s="93" t="s">
        <v>240</v>
      </c>
      <c r="C23" s="53" t="s">
        <v>1872</v>
      </c>
      <c r="D23" s="54">
        <v>3</v>
      </c>
      <c r="E23" s="66" t="s">
        <v>132</v>
      </c>
      <c r="F23" s="55">
        <v>50</v>
      </c>
      <c r="G23" s="53"/>
      <c r="H23" s="57"/>
      <c r="I23" s="56"/>
      <c r="J23" s="56"/>
      <c r="K23" s="36" t="s">
        <v>65</v>
      </c>
      <c r="L23" s="84">
        <v>23</v>
      </c>
      <c r="M23" s="84"/>
      <c r="N23" s="63"/>
      <c r="O23" s="96" t="s">
        <v>310</v>
      </c>
      <c r="P23" s="96" t="s">
        <v>311</v>
      </c>
      <c r="Q23" s="96" t="s">
        <v>312</v>
      </c>
      <c r="R23">
        <v>1</v>
      </c>
      <c r="S23" s="95" t="str">
        <f>REPLACE(INDEX(GroupVertices[Group],MATCH(Edges[[#This Row],[Vertex 1]],GroupVertices[Vertex],0)),1,1,"")</f>
        <v>1</v>
      </c>
      <c r="T23" s="95" t="str">
        <f>REPLACE(INDEX(GroupVertices[Group],MATCH(Edges[[#This Row],[Vertex 2]],GroupVertices[Vertex],0)),1,1,"")</f>
        <v>1</v>
      </c>
      <c r="U23" s="36"/>
      <c r="V23" s="36"/>
      <c r="W23" s="36"/>
      <c r="X23" s="36"/>
      <c r="Y23" s="36"/>
      <c r="Z23" s="36"/>
      <c r="AA23" s="36"/>
      <c r="AB23" s="36"/>
      <c r="AC23" s="36"/>
    </row>
    <row r="24" spans="1:29" ht="45">
      <c r="A24" s="93" t="s">
        <v>219</v>
      </c>
      <c r="B24" s="93" t="s">
        <v>241</v>
      </c>
      <c r="C24" s="53" t="s">
        <v>1872</v>
      </c>
      <c r="D24" s="54">
        <v>3</v>
      </c>
      <c r="E24" s="66" t="s">
        <v>132</v>
      </c>
      <c r="F24" s="55">
        <v>50</v>
      </c>
      <c r="G24" s="53"/>
      <c r="H24" s="57"/>
      <c r="I24" s="56"/>
      <c r="J24" s="56"/>
      <c r="K24" s="36" t="s">
        <v>65</v>
      </c>
      <c r="L24" s="84">
        <v>24</v>
      </c>
      <c r="M24" s="84"/>
      <c r="N24" s="63"/>
      <c r="O24" s="96" t="s">
        <v>310</v>
      </c>
      <c r="P24" s="96" t="s">
        <v>311</v>
      </c>
      <c r="Q24" s="96" t="s">
        <v>312</v>
      </c>
      <c r="R24">
        <v>1</v>
      </c>
      <c r="S24" s="95" t="str">
        <f>REPLACE(INDEX(GroupVertices[Group],MATCH(Edges[[#This Row],[Vertex 1]],GroupVertices[Vertex],0)),1,1,"")</f>
        <v>1</v>
      </c>
      <c r="T24" s="95" t="str">
        <f>REPLACE(INDEX(GroupVertices[Group],MATCH(Edges[[#This Row],[Vertex 2]],GroupVertices[Vertex],0)),1,1,"")</f>
        <v>1</v>
      </c>
      <c r="U24" s="36"/>
      <c r="V24" s="36"/>
      <c r="W24" s="36"/>
      <c r="X24" s="36"/>
      <c r="Y24" s="36"/>
      <c r="Z24" s="36"/>
      <c r="AA24" s="36"/>
      <c r="AB24" s="36"/>
      <c r="AC24" s="36"/>
    </row>
    <row r="25" spans="1:29" ht="45">
      <c r="A25" s="93" t="s">
        <v>219</v>
      </c>
      <c r="B25" s="93" t="s">
        <v>242</v>
      </c>
      <c r="C25" s="53" t="s">
        <v>1872</v>
      </c>
      <c r="D25" s="54">
        <v>3</v>
      </c>
      <c r="E25" s="66" t="s">
        <v>132</v>
      </c>
      <c r="F25" s="55">
        <v>50</v>
      </c>
      <c r="G25" s="53"/>
      <c r="H25" s="57"/>
      <c r="I25" s="56"/>
      <c r="J25" s="56"/>
      <c r="K25" s="36" t="s">
        <v>65</v>
      </c>
      <c r="L25" s="84">
        <v>25</v>
      </c>
      <c r="M25" s="84"/>
      <c r="N25" s="63"/>
      <c r="O25" s="96" t="s">
        <v>310</v>
      </c>
      <c r="P25" s="96" t="s">
        <v>311</v>
      </c>
      <c r="Q25" s="96" t="s">
        <v>312</v>
      </c>
      <c r="R25">
        <v>1</v>
      </c>
      <c r="S25" s="95" t="str">
        <f>REPLACE(INDEX(GroupVertices[Group],MATCH(Edges[[#This Row],[Vertex 1]],GroupVertices[Vertex],0)),1,1,"")</f>
        <v>1</v>
      </c>
      <c r="T25" s="95" t="str">
        <f>REPLACE(INDEX(GroupVertices[Group],MATCH(Edges[[#This Row],[Vertex 2]],GroupVertices[Vertex],0)),1,1,"")</f>
        <v>1</v>
      </c>
      <c r="U25" s="36"/>
      <c r="V25" s="36"/>
      <c r="W25" s="36"/>
      <c r="X25" s="36"/>
      <c r="Y25" s="36"/>
      <c r="Z25" s="36"/>
      <c r="AA25" s="36"/>
      <c r="AB25" s="36"/>
      <c r="AC25" s="36"/>
    </row>
    <row r="26" spans="1:29" ht="45">
      <c r="A26" s="93" t="s">
        <v>219</v>
      </c>
      <c r="B26" s="93" t="s">
        <v>243</v>
      </c>
      <c r="C26" s="53" t="s">
        <v>1872</v>
      </c>
      <c r="D26" s="54">
        <v>3</v>
      </c>
      <c r="E26" s="66" t="s">
        <v>132</v>
      </c>
      <c r="F26" s="55">
        <v>50</v>
      </c>
      <c r="G26" s="53"/>
      <c r="H26" s="57"/>
      <c r="I26" s="56"/>
      <c r="J26" s="56"/>
      <c r="K26" s="36" t="s">
        <v>65</v>
      </c>
      <c r="L26" s="84">
        <v>26</v>
      </c>
      <c r="M26" s="84"/>
      <c r="N26" s="63"/>
      <c r="O26" s="96" t="s">
        <v>310</v>
      </c>
      <c r="P26" s="96" t="s">
        <v>311</v>
      </c>
      <c r="Q26" s="96" t="s">
        <v>312</v>
      </c>
      <c r="R26">
        <v>1</v>
      </c>
      <c r="S26" s="95" t="str">
        <f>REPLACE(INDEX(GroupVertices[Group],MATCH(Edges[[#This Row],[Vertex 1]],GroupVertices[Vertex],0)),1,1,"")</f>
        <v>1</v>
      </c>
      <c r="T26" s="95" t="str">
        <f>REPLACE(INDEX(GroupVertices[Group],MATCH(Edges[[#This Row],[Vertex 2]],GroupVertices[Vertex],0)),1,1,"")</f>
        <v>1</v>
      </c>
      <c r="U26" s="36"/>
      <c r="V26" s="36"/>
      <c r="W26" s="36"/>
      <c r="X26" s="36"/>
      <c r="Y26" s="36"/>
      <c r="Z26" s="36"/>
      <c r="AA26" s="36"/>
      <c r="AB26" s="36"/>
      <c r="AC26" s="36"/>
    </row>
    <row r="27" spans="1:29" ht="45">
      <c r="A27" s="93" t="s">
        <v>219</v>
      </c>
      <c r="B27" s="93" t="s">
        <v>244</v>
      </c>
      <c r="C27" s="53" t="s">
        <v>1872</v>
      </c>
      <c r="D27" s="54">
        <v>3</v>
      </c>
      <c r="E27" s="66" t="s">
        <v>132</v>
      </c>
      <c r="F27" s="55">
        <v>50</v>
      </c>
      <c r="G27" s="53"/>
      <c r="H27" s="57"/>
      <c r="I27" s="56"/>
      <c r="J27" s="56"/>
      <c r="K27" s="36" t="s">
        <v>65</v>
      </c>
      <c r="L27" s="84">
        <v>27</v>
      </c>
      <c r="M27" s="84"/>
      <c r="N27" s="63"/>
      <c r="O27" s="96" t="s">
        <v>310</v>
      </c>
      <c r="P27" s="96" t="s">
        <v>311</v>
      </c>
      <c r="Q27" s="96" t="s">
        <v>312</v>
      </c>
      <c r="R27">
        <v>1</v>
      </c>
      <c r="S27" s="95" t="str">
        <f>REPLACE(INDEX(GroupVertices[Group],MATCH(Edges[[#This Row],[Vertex 1]],GroupVertices[Vertex],0)),1,1,"")</f>
        <v>1</v>
      </c>
      <c r="T27" s="95" t="str">
        <f>REPLACE(INDEX(GroupVertices[Group],MATCH(Edges[[#This Row],[Vertex 2]],GroupVertices[Vertex],0)),1,1,"")</f>
        <v>1</v>
      </c>
      <c r="U27" s="36"/>
      <c r="V27" s="36"/>
      <c r="W27" s="36"/>
      <c r="X27" s="36"/>
      <c r="Y27" s="36"/>
      <c r="Z27" s="36"/>
      <c r="AA27" s="36"/>
      <c r="AB27" s="36"/>
      <c r="AC27" s="36"/>
    </row>
    <row r="28" spans="1:29" ht="45">
      <c r="A28" s="93" t="s">
        <v>219</v>
      </c>
      <c r="B28" s="93" t="s">
        <v>245</v>
      </c>
      <c r="C28" s="53" t="s">
        <v>1872</v>
      </c>
      <c r="D28" s="54">
        <v>3</v>
      </c>
      <c r="E28" s="66" t="s">
        <v>132</v>
      </c>
      <c r="F28" s="55">
        <v>50</v>
      </c>
      <c r="G28" s="53"/>
      <c r="H28" s="57"/>
      <c r="I28" s="56"/>
      <c r="J28" s="56"/>
      <c r="K28" s="36" t="s">
        <v>65</v>
      </c>
      <c r="L28" s="84">
        <v>28</v>
      </c>
      <c r="M28" s="84"/>
      <c r="N28" s="63"/>
      <c r="O28" s="96" t="s">
        <v>310</v>
      </c>
      <c r="P28" s="96" t="s">
        <v>311</v>
      </c>
      <c r="Q28" s="96" t="s">
        <v>312</v>
      </c>
      <c r="R28">
        <v>1</v>
      </c>
      <c r="S28" s="95" t="str">
        <f>REPLACE(INDEX(GroupVertices[Group],MATCH(Edges[[#This Row],[Vertex 1]],GroupVertices[Vertex],0)),1,1,"")</f>
        <v>1</v>
      </c>
      <c r="T28" s="95" t="str">
        <f>REPLACE(INDEX(GroupVertices[Group],MATCH(Edges[[#This Row],[Vertex 2]],GroupVertices[Vertex],0)),1,1,"")</f>
        <v>1</v>
      </c>
      <c r="U28" s="36"/>
      <c r="V28" s="36"/>
      <c r="W28" s="36"/>
      <c r="X28" s="36"/>
      <c r="Y28" s="36"/>
      <c r="Z28" s="36"/>
      <c r="AA28" s="36"/>
      <c r="AB28" s="36"/>
      <c r="AC28" s="36"/>
    </row>
    <row r="29" spans="1:29" ht="45">
      <c r="A29" s="93" t="s">
        <v>219</v>
      </c>
      <c r="B29" s="93" t="s">
        <v>246</v>
      </c>
      <c r="C29" s="53" t="s">
        <v>1872</v>
      </c>
      <c r="D29" s="54">
        <v>3</v>
      </c>
      <c r="E29" s="66" t="s">
        <v>132</v>
      </c>
      <c r="F29" s="55">
        <v>50</v>
      </c>
      <c r="G29" s="53"/>
      <c r="H29" s="57"/>
      <c r="I29" s="56"/>
      <c r="J29" s="56"/>
      <c r="K29" s="36" t="s">
        <v>65</v>
      </c>
      <c r="L29" s="84">
        <v>29</v>
      </c>
      <c r="M29" s="84"/>
      <c r="N29" s="63"/>
      <c r="O29" s="96" t="s">
        <v>310</v>
      </c>
      <c r="P29" s="96" t="s">
        <v>311</v>
      </c>
      <c r="Q29" s="96" t="s">
        <v>312</v>
      </c>
      <c r="R29">
        <v>1</v>
      </c>
      <c r="S29" s="95" t="str">
        <f>REPLACE(INDEX(GroupVertices[Group],MATCH(Edges[[#This Row],[Vertex 1]],GroupVertices[Vertex],0)),1,1,"")</f>
        <v>1</v>
      </c>
      <c r="T29" s="95" t="str">
        <f>REPLACE(INDEX(GroupVertices[Group],MATCH(Edges[[#This Row],[Vertex 2]],GroupVertices[Vertex],0)),1,1,"")</f>
        <v>1</v>
      </c>
      <c r="U29" s="36"/>
      <c r="V29" s="36"/>
      <c r="W29" s="36"/>
      <c r="X29" s="36"/>
      <c r="Y29" s="36"/>
      <c r="Z29" s="36"/>
      <c r="AA29" s="36"/>
      <c r="AB29" s="36"/>
      <c r="AC29" s="36"/>
    </row>
    <row r="30" spans="1:29" ht="45">
      <c r="A30" s="93" t="s">
        <v>219</v>
      </c>
      <c r="B30" s="93" t="s">
        <v>247</v>
      </c>
      <c r="C30" s="53" t="s">
        <v>1872</v>
      </c>
      <c r="D30" s="54">
        <v>3</v>
      </c>
      <c r="E30" s="66" t="s">
        <v>132</v>
      </c>
      <c r="F30" s="55">
        <v>50</v>
      </c>
      <c r="G30" s="53"/>
      <c r="H30" s="57"/>
      <c r="I30" s="56"/>
      <c r="J30" s="56"/>
      <c r="K30" s="36" t="s">
        <v>65</v>
      </c>
      <c r="L30" s="84">
        <v>30</v>
      </c>
      <c r="M30" s="84"/>
      <c r="N30" s="63"/>
      <c r="O30" s="96" t="s">
        <v>310</v>
      </c>
      <c r="P30" s="96" t="s">
        <v>311</v>
      </c>
      <c r="Q30" s="96" t="s">
        <v>312</v>
      </c>
      <c r="R30">
        <v>1</v>
      </c>
      <c r="S30" s="95" t="str">
        <f>REPLACE(INDEX(GroupVertices[Group],MATCH(Edges[[#This Row],[Vertex 1]],GroupVertices[Vertex],0)),1,1,"")</f>
        <v>1</v>
      </c>
      <c r="T30" s="95" t="str">
        <f>REPLACE(INDEX(GroupVertices[Group],MATCH(Edges[[#This Row],[Vertex 2]],GroupVertices[Vertex],0)),1,1,"")</f>
        <v>1</v>
      </c>
      <c r="U30" s="36"/>
      <c r="V30" s="36"/>
      <c r="W30" s="36"/>
      <c r="X30" s="36"/>
      <c r="Y30" s="36"/>
      <c r="Z30" s="36"/>
      <c r="AA30" s="36"/>
      <c r="AB30" s="36"/>
      <c r="AC30" s="36"/>
    </row>
    <row r="31" spans="1:29" ht="45">
      <c r="A31" s="93" t="s">
        <v>219</v>
      </c>
      <c r="B31" s="93" t="s">
        <v>248</v>
      </c>
      <c r="C31" s="53" t="s">
        <v>1872</v>
      </c>
      <c r="D31" s="54">
        <v>3</v>
      </c>
      <c r="E31" s="66" t="s">
        <v>132</v>
      </c>
      <c r="F31" s="55">
        <v>50</v>
      </c>
      <c r="G31" s="53"/>
      <c r="H31" s="57"/>
      <c r="I31" s="56"/>
      <c r="J31" s="56"/>
      <c r="K31" s="36" t="s">
        <v>65</v>
      </c>
      <c r="L31" s="84">
        <v>31</v>
      </c>
      <c r="M31" s="84"/>
      <c r="N31" s="63"/>
      <c r="O31" s="96" t="s">
        <v>310</v>
      </c>
      <c r="P31" s="96" t="s">
        <v>311</v>
      </c>
      <c r="Q31" s="96" t="s">
        <v>312</v>
      </c>
      <c r="R31">
        <v>1</v>
      </c>
      <c r="S31" s="95" t="str">
        <f>REPLACE(INDEX(GroupVertices[Group],MATCH(Edges[[#This Row],[Vertex 1]],GroupVertices[Vertex],0)),1,1,"")</f>
        <v>1</v>
      </c>
      <c r="T31" s="95" t="str">
        <f>REPLACE(INDEX(GroupVertices[Group],MATCH(Edges[[#This Row],[Vertex 2]],GroupVertices[Vertex],0)),1,1,"")</f>
        <v>1</v>
      </c>
      <c r="U31" s="36"/>
      <c r="V31" s="36"/>
      <c r="W31" s="36"/>
      <c r="X31" s="36"/>
      <c r="Y31" s="36"/>
      <c r="Z31" s="36"/>
      <c r="AA31" s="36"/>
      <c r="AB31" s="36"/>
      <c r="AC31" s="36"/>
    </row>
    <row r="32" spans="1:29" ht="45">
      <c r="A32" s="93" t="s">
        <v>219</v>
      </c>
      <c r="B32" s="93" t="s">
        <v>249</v>
      </c>
      <c r="C32" s="53" t="s">
        <v>1872</v>
      </c>
      <c r="D32" s="54">
        <v>3</v>
      </c>
      <c r="E32" s="66" t="s">
        <v>132</v>
      </c>
      <c r="F32" s="55">
        <v>50</v>
      </c>
      <c r="G32" s="53"/>
      <c r="H32" s="57"/>
      <c r="I32" s="56"/>
      <c r="J32" s="56"/>
      <c r="K32" s="36" t="s">
        <v>65</v>
      </c>
      <c r="L32" s="84">
        <v>32</v>
      </c>
      <c r="M32" s="84"/>
      <c r="N32" s="63"/>
      <c r="O32" s="96" t="s">
        <v>310</v>
      </c>
      <c r="P32" s="96" t="s">
        <v>311</v>
      </c>
      <c r="Q32" s="96" t="s">
        <v>312</v>
      </c>
      <c r="R32">
        <v>1</v>
      </c>
      <c r="S32" s="95" t="str">
        <f>REPLACE(INDEX(GroupVertices[Group],MATCH(Edges[[#This Row],[Vertex 1]],GroupVertices[Vertex],0)),1,1,"")</f>
        <v>1</v>
      </c>
      <c r="T32" s="95" t="str">
        <f>REPLACE(INDEX(GroupVertices[Group],MATCH(Edges[[#This Row],[Vertex 2]],GroupVertices[Vertex],0)),1,1,"")</f>
        <v>1</v>
      </c>
      <c r="U32" s="36"/>
      <c r="V32" s="36"/>
      <c r="W32" s="36"/>
      <c r="X32" s="36"/>
      <c r="Y32" s="36"/>
      <c r="Z32" s="36"/>
      <c r="AA32" s="36"/>
      <c r="AB32" s="36"/>
      <c r="AC32" s="36"/>
    </row>
    <row r="33" spans="1:29" ht="45">
      <c r="A33" s="93" t="s">
        <v>219</v>
      </c>
      <c r="B33" s="93" t="s">
        <v>250</v>
      </c>
      <c r="C33" s="53" t="s">
        <v>1872</v>
      </c>
      <c r="D33" s="54">
        <v>3</v>
      </c>
      <c r="E33" s="66" t="s">
        <v>132</v>
      </c>
      <c r="F33" s="55">
        <v>50</v>
      </c>
      <c r="G33" s="53"/>
      <c r="H33" s="57"/>
      <c r="I33" s="56"/>
      <c r="J33" s="56"/>
      <c r="K33" s="36" t="s">
        <v>65</v>
      </c>
      <c r="L33" s="84">
        <v>33</v>
      </c>
      <c r="M33" s="84"/>
      <c r="N33" s="63"/>
      <c r="O33" s="96" t="s">
        <v>310</v>
      </c>
      <c r="P33" s="96" t="s">
        <v>311</v>
      </c>
      <c r="Q33" s="96" t="s">
        <v>312</v>
      </c>
      <c r="R33">
        <v>1</v>
      </c>
      <c r="S33" s="95" t="str">
        <f>REPLACE(INDEX(GroupVertices[Group],MATCH(Edges[[#This Row],[Vertex 1]],GroupVertices[Vertex],0)),1,1,"")</f>
        <v>1</v>
      </c>
      <c r="T33" s="95" t="str">
        <f>REPLACE(INDEX(GroupVertices[Group],MATCH(Edges[[#This Row],[Vertex 2]],GroupVertices[Vertex],0)),1,1,"")</f>
        <v>1</v>
      </c>
      <c r="U33" s="36"/>
      <c r="V33" s="36"/>
      <c r="W33" s="36"/>
      <c r="X33" s="36"/>
      <c r="Y33" s="36"/>
      <c r="Z33" s="36"/>
      <c r="AA33" s="36"/>
      <c r="AB33" s="36"/>
      <c r="AC33" s="36"/>
    </row>
    <row r="34" spans="1:29" ht="45">
      <c r="A34" s="93" t="s">
        <v>219</v>
      </c>
      <c r="B34" s="93" t="s">
        <v>251</v>
      </c>
      <c r="C34" s="53" t="s">
        <v>1872</v>
      </c>
      <c r="D34" s="54">
        <v>3</v>
      </c>
      <c r="E34" s="66" t="s">
        <v>132</v>
      </c>
      <c r="F34" s="55">
        <v>50</v>
      </c>
      <c r="G34" s="53"/>
      <c r="H34" s="57"/>
      <c r="I34" s="56"/>
      <c r="J34" s="56"/>
      <c r="K34" s="36" t="s">
        <v>65</v>
      </c>
      <c r="L34" s="84">
        <v>34</v>
      </c>
      <c r="M34" s="84"/>
      <c r="N34" s="63"/>
      <c r="O34" s="96" t="s">
        <v>310</v>
      </c>
      <c r="P34" s="96" t="s">
        <v>311</v>
      </c>
      <c r="Q34" s="96" t="s">
        <v>312</v>
      </c>
      <c r="R34">
        <v>1</v>
      </c>
      <c r="S34" s="95" t="str">
        <f>REPLACE(INDEX(GroupVertices[Group],MATCH(Edges[[#This Row],[Vertex 1]],GroupVertices[Vertex],0)),1,1,"")</f>
        <v>1</v>
      </c>
      <c r="T34" s="95" t="str">
        <f>REPLACE(INDEX(GroupVertices[Group],MATCH(Edges[[#This Row],[Vertex 2]],GroupVertices[Vertex],0)),1,1,"")</f>
        <v>1</v>
      </c>
      <c r="U34" s="36"/>
      <c r="V34" s="36"/>
      <c r="W34" s="36"/>
      <c r="X34" s="36"/>
      <c r="Y34" s="36"/>
      <c r="Z34" s="36"/>
      <c r="AA34" s="36"/>
      <c r="AB34" s="36"/>
      <c r="AC34" s="36"/>
    </row>
    <row r="35" spans="1:29" ht="45">
      <c r="A35" s="93" t="s">
        <v>219</v>
      </c>
      <c r="B35" s="93" t="s">
        <v>252</v>
      </c>
      <c r="C35" s="53" t="s">
        <v>1872</v>
      </c>
      <c r="D35" s="54">
        <v>3</v>
      </c>
      <c r="E35" s="66" t="s">
        <v>132</v>
      </c>
      <c r="F35" s="55">
        <v>50</v>
      </c>
      <c r="G35" s="53"/>
      <c r="H35" s="57"/>
      <c r="I35" s="56"/>
      <c r="J35" s="56"/>
      <c r="K35" s="36" t="s">
        <v>65</v>
      </c>
      <c r="L35" s="84">
        <v>35</v>
      </c>
      <c r="M35" s="84"/>
      <c r="N35" s="63"/>
      <c r="O35" s="96" t="s">
        <v>310</v>
      </c>
      <c r="P35" s="96" t="s">
        <v>311</v>
      </c>
      <c r="Q35" s="96" t="s">
        <v>312</v>
      </c>
      <c r="R35">
        <v>1</v>
      </c>
      <c r="S35" s="95" t="str">
        <f>REPLACE(INDEX(GroupVertices[Group],MATCH(Edges[[#This Row],[Vertex 1]],GroupVertices[Vertex],0)),1,1,"")</f>
        <v>1</v>
      </c>
      <c r="T35" s="95" t="str">
        <f>REPLACE(INDEX(GroupVertices[Group],MATCH(Edges[[#This Row],[Vertex 2]],GroupVertices[Vertex],0)),1,1,"")</f>
        <v>1</v>
      </c>
      <c r="U35" s="36"/>
      <c r="V35" s="36"/>
      <c r="W35" s="36"/>
      <c r="X35" s="36"/>
      <c r="Y35" s="36"/>
      <c r="Z35" s="36"/>
      <c r="AA35" s="36"/>
      <c r="AB35" s="36"/>
      <c r="AC35" s="36"/>
    </row>
    <row r="36" spans="1:29" ht="45">
      <c r="A36" s="93" t="s">
        <v>219</v>
      </c>
      <c r="B36" s="93" t="s">
        <v>253</v>
      </c>
      <c r="C36" s="53" t="s">
        <v>1872</v>
      </c>
      <c r="D36" s="54">
        <v>3</v>
      </c>
      <c r="E36" s="66" t="s">
        <v>132</v>
      </c>
      <c r="F36" s="55">
        <v>50</v>
      </c>
      <c r="G36" s="53"/>
      <c r="H36" s="57"/>
      <c r="I36" s="56"/>
      <c r="J36" s="56"/>
      <c r="K36" s="36" t="s">
        <v>65</v>
      </c>
      <c r="L36" s="84">
        <v>36</v>
      </c>
      <c r="M36" s="84"/>
      <c r="N36" s="63"/>
      <c r="O36" s="96" t="s">
        <v>310</v>
      </c>
      <c r="P36" s="96" t="s">
        <v>311</v>
      </c>
      <c r="Q36" s="96" t="s">
        <v>312</v>
      </c>
      <c r="R36">
        <v>1</v>
      </c>
      <c r="S36" s="95" t="str">
        <f>REPLACE(INDEX(GroupVertices[Group],MATCH(Edges[[#This Row],[Vertex 1]],GroupVertices[Vertex],0)),1,1,"")</f>
        <v>1</v>
      </c>
      <c r="T36" s="95" t="str">
        <f>REPLACE(INDEX(GroupVertices[Group],MATCH(Edges[[#This Row],[Vertex 2]],GroupVertices[Vertex],0)),1,1,"")</f>
        <v>1</v>
      </c>
      <c r="U36" s="36"/>
      <c r="V36" s="36"/>
      <c r="W36" s="36"/>
      <c r="X36" s="36"/>
      <c r="Y36" s="36"/>
      <c r="Z36" s="36"/>
      <c r="AA36" s="36"/>
      <c r="AB36" s="36"/>
      <c r="AC36" s="36"/>
    </row>
    <row r="37" spans="1:29" ht="45">
      <c r="A37" s="93" t="s">
        <v>219</v>
      </c>
      <c r="B37" s="93" t="s">
        <v>254</v>
      </c>
      <c r="C37" s="53" t="s">
        <v>1872</v>
      </c>
      <c r="D37" s="54">
        <v>3</v>
      </c>
      <c r="E37" s="66" t="s">
        <v>132</v>
      </c>
      <c r="F37" s="55">
        <v>50</v>
      </c>
      <c r="G37" s="53"/>
      <c r="H37" s="57"/>
      <c r="I37" s="56"/>
      <c r="J37" s="56"/>
      <c r="K37" s="36" t="s">
        <v>65</v>
      </c>
      <c r="L37" s="84">
        <v>37</v>
      </c>
      <c r="M37" s="84"/>
      <c r="N37" s="63"/>
      <c r="O37" s="96" t="s">
        <v>310</v>
      </c>
      <c r="P37" s="96" t="s">
        <v>311</v>
      </c>
      <c r="Q37" s="96" t="s">
        <v>312</v>
      </c>
      <c r="R37">
        <v>1</v>
      </c>
      <c r="S37" s="95" t="str">
        <f>REPLACE(INDEX(GroupVertices[Group],MATCH(Edges[[#This Row],[Vertex 1]],GroupVertices[Vertex],0)),1,1,"")</f>
        <v>1</v>
      </c>
      <c r="T37" s="95" t="str">
        <f>REPLACE(INDEX(GroupVertices[Group],MATCH(Edges[[#This Row],[Vertex 2]],GroupVertices[Vertex],0)),1,1,"")</f>
        <v>1</v>
      </c>
      <c r="U37" s="36"/>
      <c r="V37" s="36"/>
      <c r="W37" s="36"/>
      <c r="X37" s="36"/>
      <c r="Y37" s="36"/>
      <c r="Z37" s="36"/>
      <c r="AA37" s="36"/>
      <c r="AB37" s="36"/>
      <c r="AC37" s="36"/>
    </row>
    <row r="38" spans="1:29" ht="45">
      <c r="A38" s="93" t="s">
        <v>219</v>
      </c>
      <c r="B38" s="93" t="s">
        <v>255</v>
      </c>
      <c r="C38" s="53" t="s">
        <v>1872</v>
      </c>
      <c r="D38" s="54">
        <v>3</v>
      </c>
      <c r="E38" s="66" t="s">
        <v>132</v>
      </c>
      <c r="F38" s="55">
        <v>50</v>
      </c>
      <c r="G38" s="53"/>
      <c r="H38" s="57"/>
      <c r="I38" s="56"/>
      <c r="J38" s="56"/>
      <c r="K38" s="36" t="s">
        <v>65</v>
      </c>
      <c r="L38" s="84">
        <v>38</v>
      </c>
      <c r="M38" s="84"/>
      <c r="N38" s="63"/>
      <c r="O38" s="96" t="s">
        <v>310</v>
      </c>
      <c r="P38" s="96" t="s">
        <v>311</v>
      </c>
      <c r="Q38" s="96" t="s">
        <v>312</v>
      </c>
      <c r="R38">
        <v>1</v>
      </c>
      <c r="S38" s="95" t="str">
        <f>REPLACE(INDEX(GroupVertices[Group],MATCH(Edges[[#This Row],[Vertex 1]],GroupVertices[Vertex],0)),1,1,"")</f>
        <v>1</v>
      </c>
      <c r="T38" s="95" t="str">
        <f>REPLACE(INDEX(GroupVertices[Group],MATCH(Edges[[#This Row],[Vertex 2]],GroupVertices[Vertex],0)),1,1,"")</f>
        <v>1</v>
      </c>
      <c r="U38" s="36"/>
      <c r="V38" s="36"/>
      <c r="W38" s="36"/>
      <c r="X38" s="36"/>
      <c r="Y38" s="36"/>
      <c r="Z38" s="36"/>
      <c r="AA38" s="36"/>
      <c r="AB38" s="36"/>
      <c r="AC38" s="36"/>
    </row>
    <row r="39" spans="1:29" ht="45">
      <c r="A39" s="93" t="s">
        <v>219</v>
      </c>
      <c r="B39" s="93" t="s">
        <v>256</v>
      </c>
      <c r="C39" s="53" t="s">
        <v>1872</v>
      </c>
      <c r="D39" s="54">
        <v>3</v>
      </c>
      <c r="E39" s="66" t="s">
        <v>132</v>
      </c>
      <c r="F39" s="55">
        <v>50</v>
      </c>
      <c r="G39" s="53"/>
      <c r="H39" s="57"/>
      <c r="I39" s="56"/>
      <c r="J39" s="56"/>
      <c r="K39" s="36" t="s">
        <v>65</v>
      </c>
      <c r="L39" s="84">
        <v>39</v>
      </c>
      <c r="M39" s="84"/>
      <c r="N39" s="63"/>
      <c r="O39" s="96" t="s">
        <v>310</v>
      </c>
      <c r="P39" s="96" t="s">
        <v>311</v>
      </c>
      <c r="Q39" s="96" t="s">
        <v>312</v>
      </c>
      <c r="R39">
        <v>1</v>
      </c>
      <c r="S39" s="95" t="str">
        <f>REPLACE(INDEX(GroupVertices[Group],MATCH(Edges[[#This Row],[Vertex 1]],GroupVertices[Vertex],0)),1,1,"")</f>
        <v>1</v>
      </c>
      <c r="T39" s="95" t="str">
        <f>REPLACE(INDEX(GroupVertices[Group],MATCH(Edges[[#This Row],[Vertex 2]],GroupVertices[Vertex],0)),1,1,"")</f>
        <v>1</v>
      </c>
      <c r="U39" s="36"/>
      <c r="V39" s="36"/>
      <c r="W39" s="36"/>
      <c r="X39" s="36"/>
      <c r="Y39" s="36"/>
      <c r="Z39" s="36"/>
      <c r="AA39" s="36"/>
      <c r="AB39" s="36"/>
      <c r="AC39" s="36"/>
    </row>
    <row r="40" spans="1:29" ht="45">
      <c r="A40" s="93" t="s">
        <v>219</v>
      </c>
      <c r="B40" s="93" t="s">
        <v>257</v>
      </c>
      <c r="C40" s="53" t="s">
        <v>1872</v>
      </c>
      <c r="D40" s="54">
        <v>3</v>
      </c>
      <c r="E40" s="66" t="s">
        <v>132</v>
      </c>
      <c r="F40" s="55">
        <v>50</v>
      </c>
      <c r="G40" s="53"/>
      <c r="H40" s="57"/>
      <c r="I40" s="56"/>
      <c r="J40" s="56"/>
      <c r="K40" s="36" t="s">
        <v>65</v>
      </c>
      <c r="L40" s="84">
        <v>40</v>
      </c>
      <c r="M40" s="84"/>
      <c r="N40" s="63"/>
      <c r="O40" s="96" t="s">
        <v>310</v>
      </c>
      <c r="P40" s="96" t="s">
        <v>311</v>
      </c>
      <c r="Q40" s="96" t="s">
        <v>312</v>
      </c>
      <c r="R40">
        <v>1</v>
      </c>
      <c r="S40" s="95" t="str">
        <f>REPLACE(INDEX(GroupVertices[Group],MATCH(Edges[[#This Row],[Vertex 1]],GroupVertices[Vertex],0)),1,1,"")</f>
        <v>1</v>
      </c>
      <c r="T40" s="95" t="str">
        <f>REPLACE(INDEX(GroupVertices[Group],MATCH(Edges[[#This Row],[Vertex 2]],GroupVertices[Vertex],0)),1,1,"")</f>
        <v>1</v>
      </c>
      <c r="U40" s="36"/>
      <c r="V40" s="36"/>
      <c r="W40" s="36"/>
      <c r="X40" s="36"/>
      <c r="Y40" s="36"/>
      <c r="Z40" s="36"/>
      <c r="AA40" s="36"/>
      <c r="AB40" s="36"/>
      <c r="AC40" s="36"/>
    </row>
    <row r="41" spans="1:29" ht="45">
      <c r="A41" s="93" t="s">
        <v>219</v>
      </c>
      <c r="B41" s="93" t="s">
        <v>258</v>
      </c>
      <c r="C41" s="53" t="s">
        <v>1872</v>
      </c>
      <c r="D41" s="54">
        <v>3</v>
      </c>
      <c r="E41" s="66" t="s">
        <v>132</v>
      </c>
      <c r="F41" s="55">
        <v>50</v>
      </c>
      <c r="G41" s="53"/>
      <c r="H41" s="57"/>
      <c r="I41" s="56"/>
      <c r="J41" s="56"/>
      <c r="K41" s="36" t="s">
        <v>65</v>
      </c>
      <c r="L41" s="84">
        <v>41</v>
      </c>
      <c r="M41" s="84"/>
      <c r="N41" s="63"/>
      <c r="O41" s="96" t="s">
        <v>310</v>
      </c>
      <c r="P41" s="96" t="s">
        <v>311</v>
      </c>
      <c r="Q41" s="96" t="s">
        <v>312</v>
      </c>
      <c r="R41">
        <v>1</v>
      </c>
      <c r="S41" s="95" t="str">
        <f>REPLACE(INDEX(GroupVertices[Group],MATCH(Edges[[#This Row],[Vertex 1]],GroupVertices[Vertex],0)),1,1,"")</f>
        <v>1</v>
      </c>
      <c r="T41" s="95" t="str">
        <f>REPLACE(INDEX(GroupVertices[Group],MATCH(Edges[[#This Row],[Vertex 2]],GroupVertices[Vertex],0)),1,1,"")</f>
        <v>1</v>
      </c>
      <c r="U41" s="36"/>
      <c r="V41" s="36"/>
      <c r="W41" s="36"/>
      <c r="X41" s="36"/>
      <c r="Y41" s="36"/>
      <c r="Z41" s="36"/>
      <c r="AA41" s="36"/>
      <c r="AB41" s="36"/>
      <c r="AC41" s="36"/>
    </row>
    <row r="42" spans="1:29" ht="45">
      <c r="A42" s="93" t="s">
        <v>219</v>
      </c>
      <c r="B42" s="93" t="s">
        <v>259</v>
      </c>
      <c r="C42" s="53" t="s">
        <v>1872</v>
      </c>
      <c r="D42" s="54">
        <v>3</v>
      </c>
      <c r="E42" s="66" t="s">
        <v>132</v>
      </c>
      <c r="F42" s="55">
        <v>50</v>
      </c>
      <c r="G42" s="53"/>
      <c r="H42" s="57"/>
      <c r="I42" s="56"/>
      <c r="J42" s="56"/>
      <c r="K42" s="36" t="s">
        <v>65</v>
      </c>
      <c r="L42" s="84">
        <v>42</v>
      </c>
      <c r="M42" s="84"/>
      <c r="N42" s="63"/>
      <c r="O42" s="96" t="s">
        <v>310</v>
      </c>
      <c r="P42" s="96" t="s">
        <v>311</v>
      </c>
      <c r="Q42" s="96" t="s">
        <v>312</v>
      </c>
      <c r="R42">
        <v>1</v>
      </c>
      <c r="S42" s="95" t="str">
        <f>REPLACE(INDEX(GroupVertices[Group],MATCH(Edges[[#This Row],[Vertex 1]],GroupVertices[Vertex],0)),1,1,"")</f>
        <v>1</v>
      </c>
      <c r="T42" s="95" t="str">
        <f>REPLACE(INDEX(GroupVertices[Group],MATCH(Edges[[#This Row],[Vertex 2]],GroupVertices[Vertex],0)),1,1,"")</f>
        <v>1</v>
      </c>
      <c r="U42" s="36"/>
      <c r="V42" s="36"/>
      <c r="W42" s="36"/>
      <c r="X42" s="36"/>
      <c r="Y42" s="36"/>
      <c r="Z42" s="36"/>
      <c r="AA42" s="36"/>
      <c r="AB42" s="36"/>
      <c r="AC42" s="36"/>
    </row>
    <row r="43" spans="1:29" ht="45">
      <c r="A43" s="93" t="s">
        <v>219</v>
      </c>
      <c r="B43" s="93" t="s">
        <v>260</v>
      </c>
      <c r="C43" s="53" t="s">
        <v>1872</v>
      </c>
      <c r="D43" s="54">
        <v>3</v>
      </c>
      <c r="E43" s="66" t="s">
        <v>132</v>
      </c>
      <c r="F43" s="55">
        <v>50</v>
      </c>
      <c r="G43" s="53"/>
      <c r="H43" s="57"/>
      <c r="I43" s="56"/>
      <c r="J43" s="56"/>
      <c r="K43" s="36" t="s">
        <v>65</v>
      </c>
      <c r="L43" s="84">
        <v>43</v>
      </c>
      <c r="M43" s="84"/>
      <c r="N43" s="63"/>
      <c r="O43" s="96" t="s">
        <v>310</v>
      </c>
      <c r="P43" s="96" t="s">
        <v>311</v>
      </c>
      <c r="Q43" s="96" t="s">
        <v>312</v>
      </c>
      <c r="R43">
        <v>1</v>
      </c>
      <c r="S43" s="95" t="str">
        <f>REPLACE(INDEX(GroupVertices[Group],MATCH(Edges[[#This Row],[Vertex 1]],GroupVertices[Vertex],0)),1,1,"")</f>
        <v>1</v>
      </c>
      <c r="T43" s="95" t="str">
        <f>REPLACE(INDEX(GroupVertices[Group],MATCH(Edges[[#This Row],[Vertex 2]],GroupVertices[Vertex],0)),1,1,"")</f>
        <v>1</v>
      </c>
      <c r="U43" s="36"/>
      <c r="V43" s="36"/>
      <c r="W43" s="36"/>
      <c r="X43" s="36"/>
      <c r="Y43" s="36"/>
      <c r="Z43" s="36"/>
      <c r="AA43" s="36"/>
      <c r="AB43" s="36"/>
      <c r="AC43" s="36"/>
    </row>
    <row r="44" spans="1:29" ht="45">
      <c r="A44" s="93" t="s">
        <v>219</v>
      </c>
      <c r="B44" s="93" t="s">
        <v>261</v>
      </c>
      <c r="C44" s="53" t="s">
        <v>1872</v>
      </c>
      <c r="D44" s="54">
        <v>3</v>
      </c>
      <c r="E44" s="66" t="s">
        <v>132</v>
      </c>
      <c r="F44" s="55">
        <v>50</v>
      </c>
      <c r="G44" s="53"/>
      <c r="H44" s="57"/>
      <c r="I44" s="56"/>
      <c r="J44" s="56"/>
      <c r="K44" s="36" t="s">
        <v>65</v>
      </c>
      <c r="L44" s="84">
        <v>44</v>
      </c>
      <c r="M44" s="84"/>
      <c r="N44" s="63"/>
      <c r="O44" s="96" t="s">
        <v>310</v>
      </c>
      <c r="P44" s="96" t="s">
        <v>311</v>
      </c>
      <c r="Q44" s="96" t="s">
        <v>312</v>
      </c>
      <c r="R44">
        <v>1</v>
      </c>
      <c r="S44" s="95" t="str">
        <f>REPLACE(INDEX(GroupVertices[Group],MATCH(Edges[[#This Row],[Vertex 1]],GroupVertices[Vertex],0)),1,1,"")</f>
        <v>1</v>
      </c>
      <c r="T44" s="95" t="str">
        <f>REPLACE(INDEX(GroupVertices[Group],MATCH(Edges[[#This Row],[Vertex 2]],GroupVertices[Vertex],0)),1,1,"")</f>
        <v>1</v>
      </c>
      <c r="U44" s="36"/>
      <c r="V44" s="36"/>
      <c r="W44" s="36"/>
      <c r="X44" s="36"/>
      <c r="Y44" s="36"/>
      <c r="Z44" s="36"/>
      <c r="AA44" s="36"/>
      <c r="AB44" s="36"/>
      <c r="AC44" s="36"/>
    </row>
    <row r="45" spans="1:29" ht="45">
      <c r="A45" s="93" t="s">
        <v>219</v>
      </c>
      <c r="B45" s="93" t="s">
        <v>262</v>
      </c>
      <c r="C45" s="53" t="s">
        <v>1872</v>
      </c>
      <c r="D45" s="54">
        <v>3</v>
      </c>
      <c r="E45" s="66" t="s">
        <v>132</v>
      </c>
      <c r="F45" s="55">
        <v>50</v>
      </c>
      <c r="G45" s="53"/>
      <c r="H45" s="57"/>
      <c r="I45" s="56"/>
      <c r="J45" s="56"/>
      <c r="K45" s="36" t="s">
        <v>65</v>
      </c>
      <c r="L45" s="84">
        <v>45</v>
      </c>
      <c r="M45" s="84"/>
      <c r="N45" s="63"/>
      <c r="O45" s="96" t="s">
        <v>310</v>
      </c>
      <c r="P45" s="96" t="s">
        <v>311</v>
      </c>
      <c r="Q45" s="96" t="s">
        <v>312</v>
      </c>
      <c r="R45">
        <v>1</v>
      </c>
      <c r="S45" s="95" t="str">
        <f>REPLACE(INDEX(GroupVertices[Group],MATCH(Edges[[#This Row],[Vertex 1]],GroupVertices[Vertex],0)),1,1,"")</f>
        <v>1</v>
      </c>
      <c r="T45" s="95" t="str">
        <f>REPLACE(INDEX(GroupVertices[Group],MATCH(Edges[[#This Row],[Vertex 2]],GroupVertices[Vertex],0)),1,1,"")</f>
        <v>1</v>
      </c>
      <c r="U45" s="36"/>
      <c r="V45" s="36"/>
      <c r="W45" s="36"/>
      <c r="X45" s="36"/>
      <c r="Y45" s="36"/>
      <c r="Z45" s="36"/>
      <c r="AA45" s="36"/>
      <c r="AB45" s="36"/>
      <c r="AC45" s="36"/>
    </row>
    <row r="46" spans="1:29" ht="45">
      <c r="A46" s="93" t="s">
        <v>219</v>
      </c>
      <c r="B46" s="93" t="s">
        <v>263</v>
      </c>
      <c r="C46" s="53" t="s">
        <v>1872</v>
      </c>
      <c r="D46" s="54">
        <v>3</v>
      </c>
      <c r="E46" s="66" t="s">
        <v>132</v>
      </c>
      <c r="F46" s="55">
        <v>50</v>
      </c>
      <c r="G46" s="53"/>
      <c r="H46" s="57"/>
      <c r="I46" s="56"/>
      <c r="J46" s="56"/>
      <c r="K46" s="36" t="s">
        <v>65</v>
      </c>
      <c r="L46" s="84">
        <v>46</v>
      </c>
      <c r="M46" s="84"/>
      <c r="N46" s="63"/>
      <c r="O46" s="96" t="s">
        <v>310</v>
      </c>
      <c r="P46" s="96" t="s">
        <v>311</v>
      </c>
      <c r="Q46" s="96" t="s">
        <v>312</v>
      </c>
      <c r="R46">
        <v>1</v>
      </c>
      <c r="S46" s="95" t="str">
        <f>REPLACE(INDEX(GroupVertices[Group],MATCH(Edges[[#This Row],[Vertex 1]],GroupVertices[Vertex],0)),1,1,"")</f>
        <v>1</v>
      </c>
      <c r="T46" s="95" t="str">
        <f>REPLACE(INDEX(GroupVertices[Group],MATCH(Edges[[#This Row],[Vertex 2]],GroupVertices[Vertex],0)),1,1,"")</f>
        <v>1</v>
      </c>
      <c r="U46" s="36"/>
      <c r="V46" s="36"/>
      <c r="W46" s="36"/>
      <c r="X46" s="36"/>
      <c r="Y46" s="36"/>
      <c r="Z46" s="36"/>
      <c r="AA46" s="36"/>
      <c r="AB46" s="36"/>
      <c r="AC46" s="36"/>
    </row>
    <row r="47" spans="1:29" ht="45">
      <c r="A47" s="93" t="s">
        <v>219</v>
      </c>
      <c r="B47" s="93" t="s">
        <v>264</v>
      </c>
      <c r="C47" s="53" t="s">
        <v>1872</v>
      </c>
      <c r="D47" s="54">
        <v>3</v>
      </c>
      <c r="E47" s="66" t="s">
        <v>132</v>
      </c>
      <c r="F47" s="55">
        <v>50</v>
      </c>
      <c r="G47" s="53"/>
      <c r="H47" s="57"/>
      <c r="I47" s="56"/>
      <c r="J47" s="56"/>
      <c r="K47" s="36" t="s">
        <v>65</v>
      </c>
      <c r="L47" s="84">
        <v>47</v>
      </c>
      <c r="M47" s="84"/>
      <c r="N47" s="63"/>
      <c r="O47" s="96" t="s">
        <v>310</v>
      </c>
      <c r="P47" s="96" t="s">
        <v>311</v>
      </c>
      <c r="Q47" s="96" t="s">
        <v>312</v>
      </c>
      <c r="R47">
        <v>1</v>
      </c>
      <c r="S47" s="95" t="str">
        <f>REPLACE(INDEX(GroupVertices[Group],MATCH(Edges[[#This Row],[Vertex 1]],GroupVertices[Vertex],0)),1,1,"")</f>
        <v>1</v>
      </c>
      <c r="T47" s="95" t="str">
        <f>REPLACE(INDEX(GroupVertices[Group],MATCH(Edges[[#This Row],[Vertex 2]],GroupVertices[Vertex],0)),1,1,"")</f>
        <v>1</v>
      </c>
      <c r="U47" s="36"/>
      <c r="V47" s="36"/>
      <c r="W47" s="36"/>
      <c r="X47" s="36"/>
      <c r="Y47" s="36"/>
      <c r="Z47" s="36"/>
      <c r="AA47" s="36"/>
      <c r="AB47" s="36"/>
      <c r="AC47" s="36"/>
    </row>
    <row r="48" spans="1:29" ht="45">
      <c r="A48" s="93" t="s">
        <v>219</v>
      </c>
      <c r="B48" s="93" t="s">
        <v>265</v>
      </c>
      <c r="C48" s="53" t="s">
        <v>1872</v>
      </c>
      <c r="D48" s="54">
        <v>3</v>
      </c>
      <c r="E48" s="66" t="s">
        <v>132</v>
      </c>
      <c r="F48" s="55">
        <v>50</v>
      </c>
      <c r="G48" s="53"/>
      <c r="H48" s="57"/>
      <c r="I48" s="56"/>
      <c r="J48" s="56"/>
      <c r="K48" s="36" t="s">
        <v>65</v>
      </c>
      <c r="L48" s="84">
        <v>48</v>
      </c>
      <c r="M48" s="84"/>
      <c r="N48" s="63"/>
      <c r="O48" s="96" t="s">
        <v>310</v>
      </c>
      <c r="P48" s="96" t="s">
        <v>311</v>
      </c>
      <c r="Q48" s="96" t="s">
        <v>312</v>
      </c>
      <c r="R48">
        <v>1</v>
      </c>
      <c r="S48" s="95" t="str">
        <f>REPLACE(INDEX(GroupVertices[Group],MATCH(Edges[[#This Row],[Vertex 1]],GroupVertices[Vertex],0)),1,1,"")</f>
        <v>1</v>
      </c>
      <c r="T48" s="95" t="str">
        <f>REPLACE(INDEX(GroupVertices[Group],MATCH(Edges[[#This Row],[Vertex 2]],GroupVertices[Vertex],0)),1,1,"")</f>
        <v>1</v>
      </c>
      <c r="U48" s="36"/>
      <c r="V48" s="36"/>
      <c r="W48" s="36"/>
      <c r="X48" s="36"/>
      <c r="Y48" s="36"/>
      <c r="Z48" s="36"/>
      <c r="AA48" s="36"/>
      <c r="AB48" s="36"/>
      <c r="AC48" s="36"/>
    </row>
    <row r="49" spans="1:29" ht="45">
      <c r="A49" s="93" t="s">
        <v>219</v>
      </c>
      <c r="B49" s="93" t="s">
        <v>266</v>
      </c>
      <c r="C49" s="53" t="s">
        <v>1872</v>
      </c>
      <c r="D49" s="54">
        <v>3</v>
      </c>
      <c r="E49" s="66" t="s">
        <v>132</v>
      </c>
      <c r="F49" s="55">
        <v>50</v>
      </c>
      <c r="G49" s="53"/>
      <c r="H49" s="57"/>
      <c r="I49" s="56"/>
      <c r="J49" s="56"/>
      <c r="K49" s="36" t="s">
        <v>65</v>
      </c>
      <c r="L49" s="84">
        <v>49</v>
      </c>
      <c r="M49" s="84"/>
      <c r="N49" s="63"/>
      <c r="O49" s="96" t="s">
        <v>310</v>
      </c>
      <c r="P49" s="96" t="s">
        <v>311</v>
      </c>
      <c r="Q49" s="96" t="s">
        <v>312</v>
      </c>
      <c r="R49">
        <v>1</v>
      </c>
      <c r="S49" s="95" t="str">
        <f>REPLACE(INDEX(GroupVertices[Group],MATCH(Edges[[#This Row],[Vertex 1]],GroupVertices[Vertex],0)),1,1,"")</f>
        <v>1</v>
      </c>
      <c r="T49" s="95" t="str">
        <f>REPLACE(INDEX(GroupVertices[Group],MATCH(Edges[[#This Row],[Vertex 2]],GroupVertices[Vertex],0)),1,1,"")</f>
        <v>1</v>
      </c>
      <c r="U49" s="36"/>
      <c r="V49" s="36"/>
      <c r="W49" s="36"/>
      <c r="X49" s="36"/>
      <c r="Y49" s="36"/>
      <c r="Z49" s="36"/>
      <c r="AA49" s="36"/>
      <c r="AB49" s="36"/>
      <c r="AC49" s="36"/>
    </row>
    <row r="50" spans="1:29" ht="45">
      <c r="A50" s="93" t="s">
        <v>219</v>
      </c>
      <c r="B50" s="93" t="s">
        <v>267</v>
      </c>
      <c r="C50" s="53" t="s">
        <v>1872</v>
      </c>
      <c r="D50" s="54">
        <v>3</v>
      </c>
      <c r="E50" s="66" t="s">
        <v>132</v>
      </c>
      <c r="F50" s="55">
        <v>50</v>
      </c>
      <c r="G50" s="53"/>
      <c r="H50" s="57"/>
      <c r="I50" s="56"/>
      <c r="J50" s="56"/>
      <c r="K50" s="36" t="s">
        <v>65</v>
      </c>
      <c r="L50" s="84">
        <v>50</v>
      </c>
      <c r="M50" s="84"/>
      <c r="N50" s="63"/>
      <c r="O50" s="96" t="s">
        <v>310</v>
      </c>
      <c r="P50" s="96" t="s">
        <v>311</v>
      </c>
      <c r="Q50" s="96" t="s">
        <v>312</v>
      </c>
      <c r="R50">
        <v>1</v>
      </c>
      <c r="S50" s="95" t="str">
        <f>REPLACE(INDEX(GroupVertices[Group],MATCH(Edges[[#This Row],[Vertex 1]],GroupVertices[Vertex],0)),1,1,"")</f>
        <v>1</v>
      </c>
      <c r="T50" s="95" t="str">
        <f>REPLACE(INDEX(GroupVertices[Group],MATCH(Edges[[#This Row],[Vertex 2]],GroupVertices[Vertex],0)),1,1,"")</f>
        <v>1</v>
      </c>
      <c r="U50" s="36"/>
      <c r="V50" s="36"/>
      <c r="W50" s="36"/>
      <c r="X50" s="36"/>
      <c r="Y50" s="36"/>
      <c r="Z50" s="36"/>
      <c r="AA50" s="36"/>
      <c r="AB50" s="36"/>
      <c r="AC50" s="36"/>
    </row>
    <row r="51" spans="1:29" ht="45">
      <c r="A51" s="93" t="s">
        <v>219</v>
      </c>
      <c r="B51" s="93" t="s">
        <v>268</v>
      </c>
      <c r="C51" s="53" t="s">
        <v>1872</v>
      </c>
      <c r="D51" s="54">
        <v>3</v>
      </c>
      <c r="E51" s="66" t="s">
        <v>132</v>
      </c>
      <c r="F51" s="55">
        <v>50</v>
      </c>
      <c r="G51" s="53"/>
      <c r="H51" s="57"/>
      <c r="I51" s="56"/>
      <c r="J51" s="56"/>
      <c r="K51" s="36" t="s">
        <v>65</v>
      </c>
      <c r="L51" s="84">
        <v>51</v>
      </c>
      <c r="M51" s="84"/>
      <c r="N51" s="63"/>
      <c r="O51" s="96" t="s">
        <v>310</v>
      </c>
      <c r="P51" s="96" t="s">
        <v>311</v>
      </c>
      <c r="Q51" s="96" t="s">
        <v>312</v>
      </c>
      <c r="R51">
        <v>1</v>
      </c>
      <c r="S51" s="95" t="str">
        <f>REPLACE(INDEX(GroupVertices[Group],MATCH(Edges[[#This Row],[Vertex 1]],GroupVertices[Vertex],0)),1,1,"")</f>
        <v>1</v>
      </c>
      <c r="T51" s="95" t="str">
        <f>REPLACE(INDEX(GroupVertices[Group],MATCH(Edges[[#This Row],[Vertex 2]],GroupVertices[Vertex],0)),1,1,"")</f>
        <v>1</v>
      </c>
      <c r="U51" s="36"/>
      <c r="V51" s="36"/>
      <c r="W51" s="36"/>
      <c r="X51" s="36"/>
      <c r="Y51" s="36"/>
      <c r="Z51" s="36"/>
      <c r="AA51" s="36"/>
      <c r="AB51" s="36"/>
      <c r="AC51" s="36"/>
    </row>
    <row r="52" spans="1:29" ht="45">
      <c r="A52" s="93" t="s">
        <v>219</v>
      </c>
      <c r="B52" s="93" t="s">
        <v>269</v>
      </c>
      <c r="C52" s="53" t="s">
        <v>1872</v>
      </c>
      <c r="D52" s="54">
        <v>3</v>
      </c>
      <c r="E52" s="66" t="s">
        <v>132</v>
      </c>
      <c r="F52" s="55">
        <v>50</v>
      </c>
      <c r="G52" s="53"/>
      <c r="H52" s="57"/>
      <c r="I52" s="56"/>
      <c r="J52" s="56"/>
      <c r="K52" s="36" t="s">
        <v>65</v>
      </c>
      <c r="L52" s="84">
        <v>52</v>
      </c>
      <c r="M52" s="84"/>
      <c r="N52" s="63"/>
      <c r="O52" s="96" t="s">
        <v>310</v>
      </c>
      <c r="P52" s="96" t="s">
        <v>311</v>
      </c>
      <c r="Q52" s="96" t="s">
        <v>312</v>
      </c>
      <c r="R52">
        <v>1</v>
      </c>
      <c r="S52" s="95" t="str">
        <f>REPLACE(INDEX(GroupVertices[Group],MATCH(Edges[[#This Row],[Vertex 1]],GroupVertices[Vertex],0)),1,1,"")</f>
        <v>1</v>
      </c>
      <c r="T52" s="95" t="str">
        <f>REPLACE(INDEX(GroupVertices[Group],MATCH(Edges[[#This Row],[Vertex 2]],GroupVertices[Vertex],0)),1,1,"")</f>
        <v>1</v>
      </c>
      <c r="U52" s="36"/>
      <c r="V52" s="36"/>
      <c r="W52" s="36"/>
      <c r="X52" s="36"/>
      <c r="Y52" s="36"/>
      <c r="Z52" s="36"/>
      <c r="AA52" s="36"/>
      <c r="AB52" s="36"/>
      <c r="AC52" s="36"/>
    </row>
    <row r="53" spans="1:29" ht="45">
      <c r="A53" s="93" t="s">
        <v>219</v>
      </c>
      <c r="B53" s="93" t="s">
        <v>270</v>
      </c>
      <c r="C53" s="53" t="s">
        <v>1872</v>
      </c>
      <c r="D53" s="54">
        <v>3</v>
      </c>
      <c r="E53" s="66" t="s">
        <v>132</v>
      </c>
      <c r="F53" s="55">
        <v>50</v>
      </c>
      <c r="G53" s="53"/>
      <c r="H53" s="57"/>
      <c r="I53" s="56"/>
      <c r="J53" s="56"/>
      <c r="K53" s="36" t="s">
        <v>65</v>
      </c>
      <c r="L53" s="84">
        <v>53</v>
      </c>
      <c r="M53" s="84"/>
      <c r="N53" s="63"/>
      <c r="O53" s="96" t="s">
        <v>310</v>
      </c>
      <c r="P53" s="96" t="s">
        <v>311</v>
      </c>
      <c r="Q53" s="96" t="s">
        <v>312</v>
      </c>
      <c r="R53">
        <v>1</v>
      </c>
      <c r="S53" s="95" t="str">
        <f>REPLACE(INDEX(GroupVertices[Group],MATCH(Edges[[#This Row],[Vertex 1]],GroupVertices[Vertex],0)),1,1,"")</f>
        <v>1</v>
      </c>
      <c r="T53" s="95" t="str">
        <f>REPLACE(INDEX(GroupVertices[Group],MATCH(Edges[[#This Row],[Vertex 2]],GroupVertices[Vertex],0)),1,1,"")</f>
        <v>1</v>
      </c>
      <c r="U53" s="36"/>
      <c r="V53" s="36"/>
      <c r="W53" s="36"/>
      <c r="X53" s="36"/>
      <c r="Y53" s="36"/>
      <c r="Z53" s="36"/>
      <c r="AA53" s="36"/>
      <c r="AB53" s="36"/>
      <c r="AC53" s="36"/>
    </row>
    <row r="54" spans="1:29" ht="45">
      <c r="A54" s="93" t="s">
        <v>219</v>
      </c>
      <c r="B54" s="93" t="s">
        <v>271</v>
      </c>
      <c r="C54" s="53" t="s">
        <v>1872</v>
      </c>
      <c r="D54" s="54">
        <v>3</v>
      </c>
      <c r="E54" s="66" t="s">
        <v>132</v>
      </c>
      <c r="F54" s="55">
        <v>50</v>
      </c>
      <c r="G54" s="53"/>
      <c r="H54" s="57"/>
      <c r="I54" s="56"/>
      <c r="J54" s="56"/>
      <c r="K54" s="36" t="s">
        <v>65</v>
      </c>
      <c r="L54" s="84">
        <v>54</v>
      </c>
      <c r="M54" s="84"/>
      <c r="N54" s="63"/>
      <c r="O54" s="96" t="s">
        <v>310</v>
      </c>
      <c r="P54" s="96" t="s">
        <v>311</v>
      </c>
      <c r="Q54" s="96" t="s">
        <v>312</v>
      </c>
      <c r="R54">
        <v>1</v>
      </c>
      <c r="S54" s="95" t="str">
        <f>REPLACE(INDEX(GroupVertices[Group],MATCH(Edges[[#This Row],[Vertex 1]],GroupVertices[Vertex],0)),1,1,"")</f>
        <v>1</v>
      </c>
      <c r="T54" s="95" t="str">
        <f>REPLACE(INDEX(GroupVertices[Group],MATCH(Edges[[#This Row],[Vertex 2]],GroupVertices[Vertex],0)),1,1,"")</f>
        <v>1</v>
      </c>
      <c r="U54" s="36"/>
      <c r="V54" s="36"/>
      <c r="W54" s="36"/>
      <c r="X54" s="36"/>
      <c r="Y54" s="36"/>
      <c r="Z54" s="36"/>
      <c r="AA54" s="36"/>
      <c r="AB54" s="36"/>
      <c r="AC54" s="36"/>
    </row>
    <row r="55" spans="1:29" ht="45">
      <c r="A55" s="93" t="s">
        <v>219</v>
      </c>
      <c r="B55" s="93" t="s">
        <v>272</v>
      </c>
      <c r="C55" s="53" t="s">
        <v>1872</v>
      </c>
      <c r="D55" s="54">
        <v>3</v>
      </c>
      <c r="E55" s="66" t="s">
        <v>132</v>
      </c>
      <c r="F55" s="55">
        <v>50</v>
      </c>
      <c r="G55" s="53"/>
      <c r="H55" s="57"/>
      <c r="I55" s="56"/>
      <c r="J55" s="56"/>
      <c r="K55" s="36" t="s">
        <v>65</v>
      </c>
      <c r="L55" s="84">
        <v>55</v>
      </c>
      <c r="M55" s="84"/>
      <c r="N55" s="63"/>
      <c r="O55" s="96" t="s">
        <v>310</v>
      </c>
      <c r="P55" s="96" t="s">
        <v>311</v>
      </c>
      <c r="Q55" s="96" t="s">
        <v>312</v>
      </c>
      <c r="R55">
        <v>1</v>
      </c>
      <c r="S55" s="95" t="str">
        <f>REPLACE(INDEX(GroupVertices[Group],MATCH(Edges[[#This Row],[Vertex 1]],GroupVertices[Vertex],0)),1,1,"")</f>
        <v>1</v>
      </c>
      <c r="T55" s="95" t="str">
        <f>REPLACE(INDEX(GroupVertices[Group],MATCH(Edges[[#This Row],[Vertex 2]],GroupVertices[Vertex],0)),1,1,"")</f>
        <v>1</v>
      </c>
      <c r="U55" s="36"/>
      <c r="V55" s="36"/>
      <c r="W55" s="36"/>
      <c r="X55" s="36"/>
      <c r="Y55" s="36"/>
      <c r="Z55" s="36"/>
      <c r="AA55" s="36"/>
      <c r="AB55" s="36"/>
      <c r="AC55" s="36"/>
    </row>
    <row r="56" spans="1:29" ht="45">
      <c r="A56" s="93" t="s">
        <v>219</v>
      </c>
      <c r="B56" s="93" t="s">
        <v>273</v>
      </c>
      <c r="C56" s="53" t="s">
        <v>1872</v>
      </c>
      <c r="D56" s="54">
        <v>3</v>
      </c>
      <c r="E56" s="66" t="s">
        <v>132</v>
      </c>
      <c r="F56" s="55">
        <v>50</v>
      </c>
      <c r="G56" s="53"/>
      <c r="H56" s="57"/>
      <c r="I56" s="56"/>
      <c r="J56" s="56"/>
      <c r="K56" s="36" t="s">
        <v>65</v>
      </c>
      <c r="L56" s="84">
        <v>56</v>
      </c>
      <c r="M56" s="84"/>
      <c r="N56" s="63"/>
      <c r="O56" s="96" t="s">
        <v>310</v>
      </c>
      <c r="P56" s="96" t="s">
        <v>311</v>
      </c>
      <c r="Q56" s="96" t="s">
        <v>312</v>
      </c>
      <c r="R56">
        <v>1</v>
      </c>
      <c r="S56" s="95" t="str">
        <f>REPLACE(INDEX(GroupVertices[Group],MATCH(Edges[[#This Row],[Vertex 1]],GroupVertices[Vertex],0)),1,1,"")</f>
        <v>1</v>
      </c>
      <c r="T56" s="95" t="str">
        <f>REPLACE(INDEX(GroupVertices[Group],MATCH(Edges[[#This Row],[Vertex 2]],GroupVertices[Vertex],0)),1,1,"")</f>
        <v>1</v>
      </c>
      <c r="U56" s="36"/>
      <c r="V56" s="36"/>
      <c r="W56" s="36"/>
      <c r="X56" s="36"/>
      <c r="Y56" s="36"/>
      <c r="Z56" s="36"/>
      <c r="AA56" s="36"/>
      <c r="AB56" s="36"/>
      <c r="AC56" s="36"/>
    </row>
    <row r="57" spans="1:29" ht="45">
      <c r="A57" s="93" t="s">
        <v>219</v>
      </c>
      <c r="B57" s="93" t="s">
        <v>274</v>
      </c>
      <c r="C57" s="53" t="s">
        <v>1872</v>
      </c>
      <c r="D57" s="54">
        <v>3</v>
      </c>
      <c r="E57" s="66" t="s">
        <v>132</v>
      </c>
      <c r="F57" s="55">
        <v>50</v>
      </c>
      <c r="G57" s="53"/>
      <c r="H57" s="57"/>
      <c r="I57" s="56"/>
      <c r="J57" s="56"/>
      <c r="K57" s="36" t="s">
        <v>65</v>
      </c>
      <c r="L57" s="84">
        <v>57</v>
      </c>
      <c r="M57" s="84"/>
      <c r="N57" s="63"/>
      <c r="O57" s="96" t="s">
        <v>310</v>
      </c>
      <c r="P57" s="96" t="s">
        <v>311</v>
      </c>
      <c r="Q57" s="96" t="s">
        <v>312</v>
      </c>
      <c r="R57">
        <v>1</v>
      </c>
      <c r="S57" s="95" t="str">
        <f>REPLACE(INDEX(GroupVertices[Group],MATCH(Edges[[#This Row],[Vertex 1]],GroupVertices[Vertex],0)),1,1,"")</f>
        <v>1</v>
      </c>
      <c r="T57" s="95" t="str">
        <f>REPLACE(INDEX(GroupVertices[Group],MATCH(Edges[[#This Row],[Vertex 2]],GroupVertices[Vertex],0)),1,1,"")</f>
        <v>1</v>
      </c>
      <c r="U57" s="36"/>
      <c r="V57" s="36"/>
      <c r="W57" s="36"/>
      <c r="X57" s="36"/>
      <c r="Y57" s="36"/>
      <c r="Z57" s="36"/>
      <c r="AA57" s="36"/>
      <c r="AB57" s="36"/>
      <c r="AC57" s="36"/>
    </row>
    <row r="58" spans="1:29" ht="45">
      <c r="A58" s="93" t="s">
        <v>219</v>
      </c>
      <c r="B58" s="93" t="s">
        <v>275</v>
      </c>
      <c r="C58" s="53" t="s">
        <v>1872</v>
      </c>
      <c r="D58" s="54">
        <v>3</v>
      </c>
      <c r="E58" s="66" t="s">
        <v>132</v>
      </c>
      <c r="F58" s="55">
        <v>50</v>
      </c>
      <c r="G58" s="53"/>
      <c r="H58" s="57"/>
      <c r="I58" s="56"/>
      <c r="J58" s="56"/>
      <c r="K58" s="36" t="s">
        <v>65</v>
      </c>
      <c r="L58" s="84">
        <v>58</v>
      </c>
      <c r="M58" s="84"/>
      <c r="N58" s="63"/>
      <c r="O58" s="96" t="s">
        <v>310</v>
      </c>
      <c r="P58" s="96" t="s">
        <v>311</v>
      </c>
      <c r="Q58" s="96" t="s">
        <v>312</v>
      </c>
      <c r="R58">
        <v>1</v>
      </c>
      <c r="S58" s="95" t="str">
        <f>REPLACE(INDEX(GroupVertices[Group],MATCH(Edges[[#This Row],[Vertex 1]],GroupVertices[Vertex],0)),1,1,"")</f>
        <v>1</v>
      </c>
      <c r="T58" s="95" t="str">
        <f>REPLACE(INDEX(GroupVertices[Group],MATCH(Edges[[#This Row],[Vertex 2]],GroupVertices[Vertex],0)),1,1,"")</f>
        <v>1</v>
      </c>
      <c r="U58" s="36"/>
      <c r="V58" s="36"/>
      <c r="W58" s="36"/>
      <c r="X58" s="36"/>
      <c r="Y58" s="36"/>
      <c r="Z58" s="36"/>
      <c r="AA58" s="36"/>
      <c r="AB58" s="36"/>
      <c r="AC58" s="36"/>
    </row>
    <row r="59" spans="1:29" ht="45">
      <c r="A59" s="93" t="s">
        <v>219</v>
      </c>
      <c r="B59" s="93" t="s">
        <v>276</v>
      </c>
      <c r="C59" s="53" t="s">
        <v>1872</v>
      </c>
      <c r="D59" s="54">
        <v>3</v>
      </c>
      <c r="E59" s="66" t="s">
        <v>132</v>
      </c>
      <c r="F59" s="55">
        <v>50</v>
      </c>
      <c r="G59" s="53"/>
      <c r="H59" s="57"/>
      <c r="I59" s="56"/>
      <c r="J59" s="56"/>
      <c r="K59" s="36" t="s">
        <v>65</v>
      </c>
      <c r="L59" s="84">
        <v>59</v>
      </c>
      <c r="M59" s="84"/>
      <c r="N59" s="63"/>
      <c r="O59" s="96" t="s">
        <v>310</v>
      </c>
      <c r="P59" s="96" t="s">
        <v>311</v>
      </c>
      <c r="Q59" s="96" t="s">
        <v>312</v>
      </c>
      <c r="R59">
        <v>1</v>
      </c>
      <c r="S59" s="95" t="str">
        <f>REPLACE(INDEX(GroupVertices[Group],MATCH(Edges[[#This Row],[Vertex 1]],GroupVertices[Vertex],0)),1,1,"")</f>
        <v>1</v>
      </c>
      <c r="T59" s="95" t="str">
        <f>REPLACE(INDEX(GroupVertices[Group],MATCH(Edges[[#This Row],[Vertex 2]],GroupVertices[Vertex],0)),1,1,"")</f>
        <v>1</v>
      </c>
      <c r="U59" s="36"/>
      <c r="V59" s="36"/>
      <c r="W59" s="36"/>
      <c r="X59" s="36"/>
      <c r="Y59" s="36"/>
      <c r="Z59" s="36"/>
      <c r="AA59" s="36"/>
      <c r="AB59" s="36"/>
      <c r="AC59" s="36"/>
    </row>
    <row r="60" spans="1:29" ht="45">
      <c r="A60" s="93" t="s">
        <v>219</v>
      </c>
      <c r="B60" s="93" t="s">
        <v>277</v>
      </c>
      <c r="C60" s="53" t="s">
        <v>1872</v>
      </c>
      <c r="D60" s="54">
        <v>3</v>
      </c>
      <c r="E60" s="66" t="s">
        <v>132</v>
      </c>
      <c r="F60" s="55">
        <v>50</v>
      </c>
      <c r="G60" s="53"/>
      <c r="H60" s="57"/>
      <c r="I60" s="56"/>
      <c r="J60" s="56"/>
      <c r="K60" s="36" t="s">
        <v>65</v>
      </c>
      <c r="L60" s="84">
        <v>60</v>
      </c>
      <c r="M60" s="84"/>
      <c r="N60" s="63"/>
      <c r="O60" s="96" t="s">
        <v>310</v>
      </c>
      <c r="P60" s="96" t="s">
        <v>311</v>
      </c>
      <c r="Q60" s="96" t="s">
        <v>312</v>
      </c>
      <c r="R60">
        <v>1</v>
      </c>
      <c r="S60" s="95" t="str">
        <f>REPLACE(INDEX(GroupVertices[Group],MATCH(Edges[[#This Row],[Vertex 1]],GroupVertices[Vertex],0)),1,1,"")</f>
        <v>1</v>
      </c>
      <c r="T60" s="95" t="str">
        <f>REPLACE(INDEX(GroupVertices[Group],MATCH(Edges[[#This Row],[Vertex 2]],GroupVertices[Vertex],0)),1,1,"")</f>
        <v>1</v>
      </c>
      <c r="U60" s="36"/>
      <c r="V60" s="36"/>
      <c r="W60" s="36"/>
      <c r="X60" s="36"/>
      <c r="Y60" s="36"/>
      <c r="Z60" s="36"/>
      <c r="AA60" s="36"/>
      <c r="AB60" s="36"/>
      <c r="AC60" s="36"/>
    </row>
    <row r="61" spans="1:29" ht="45">
      <c r="A61" s="93" t="s">
        <v>219</v>
      </c>
      <c r="B61" s="93" t="s">
        <v>278</v>
      </c>
      <c r="C61" s="53" t="s">
        <v>1872</v>
      </c>
      <c r="D61" s="54">
        <v>3</v>
      </c>
      <c r="E61" s="66" t="s">
        <v>132</v>
      </c>
      <c r="F61" s="55">
        <v>50</v>
      </c>
      <c r="G61" s="53"/>
      <c r="H61" s="57"/>
      <c r="I61" s="56"/>
      <c r="J61" s="56"/>
      <c r="K61" s="36" t="s">
        <v>65</v>
      </c>
      <c r="L61" s="84">
        <v>61</v>
      </c>
      <c r="M61" s="84"/>
      <c r="N61" s="63"/>
      <c r="O61" s="96" t="s">
        <v>310</v>
      </c>
      <c r="P61" s="96" t="s">
        <v>311</v>
      </c>
      <c r="Q61" s="96" t="s">
        <v>312</v>
      </c>
      <c r="R61">
        <v>1</v>
      </c>
      <c r="S61" s="95" t="str">
        <f>REPLACE(INDEX(GroupVertices[Group],MATCH(Edges[[#This Row],[Vertex 1]],GroupVertices[Vertex],0)),1,1,"")</f>
        <v>1</v>
      </c>
      <c r="T61" s="95" t="str">
        <f>REPLACE(INDEX(GroupVertices[Group],MATCH(Edges[[#This Row],[Vertex 2]],GroupVertices[Vertex],0)),1,1,"")</f>
        <v>1</v>
      </c>
      <c r="U61" s="36"/>
      <c r="V61" s="36"/>
      <c r="W61" s="36"/>
      <c r="X61" s="36"/>
      <c r="Y61" s="36"/>
      <c r="Z61" s="36"/>
      <c r="AA61" s="36"/>
      <c r="AB61" s="36"/>
      <c r="AC61" s="36"/>
    </row>
    <row r="62" spans="1:29" ht="45">
      <c r="A62" s="93" t="s">
        <v>219</v>
      </c>
      <c r="B62" s="93" t="s">
        <v>279</v>
      </c>
      <c r="C62" s="53" t="s">
        <v>1872</v>
      </c>
      <c r="D62" s="54">
        <v>3</v>
      </c>
      <c r="E62" s="66" t="s">
        <v>132</v>
      </c>
      <c r="F62" s="55">
        <v>50</v>
      </c>
      <c r="G62" s="53"/>
      <c r="H62" s="57"/>
      <c r="I62" s="56"/>
      <c r="J62" s="56"/>
      <c r="K62" s="36" t="s">
        <v>65</v>
      </c>
      <c r="L62" s="84">
        <v>62</v>
      </c>
      <c r="M62" s="84"/>
      <c r="N62" s="63"/>
      <c r="O62" s="96" t="s">
        <v>310</v>
      </c>
      <c r="P62" s="96" t="s">
        <v>311</v>
      </c>
      <c r="Q62" s="96" t="s">
        <v>312</v>
      </c>
      <c r="R62">
        <v>1</v>
      </c>
      <c r="S62" s="95" t="str">
        <f>REPLACE(INDEX(GroupVertices[Group],MATCH(Edges[[#This Row],[Vertex 1]],GroupVertices[Vertex],0)),1,1,"")</f>
        <v>1</v>
      </c>
      <c r="T62" s="95" t="str">
        <f>REPLACE(INDEX(GroupVertices[Group],MATCH(Edges[[#This Row],[Vertex 2]],GroupVertices[Vertex],0)),1,1,"")</f>
        <v>1</v>
      </c>
      <c r="U62" s="36"/>
      <c r="V62" s="36"/>
      <c r="W62" s="36"/>
      <c r="X62" s="36"/>
      <c r="Y62" s="36"/>
      <c r="Z62" s="36"/>
      <c r="AA62" s="36"/>
      <c r="AB62" s="36"/>
      <c r="AC62" s="36"/>
    </row>
    <row r="63" spans="1:29" ht="45">
      <c r="A63" s="93" t="s">
        <v>219</v>
      </c>
      <c r="B63" s="93" t="s">
        <v>280</v>
      </c>
      <c r="C63" s="53" t="s">
        <v>1872</v>
      </c>
      <c r="D63" s="54">
        <v>3</v>
      </c>
      <c r="E63" s="66" t="s">
        <v>132</v>
      </c>
      <c r="F63" s="55">
        <v>50</v>
      </c>
      <c r="G63" s="53"/>
      <c r="H63" s="57"/>
      <c r="I63" s="56"/>
      <c r="J63" s="56"/>
      <c r="K63" s="36" t="s">
        <v>65</v>
      </c>
      <c r="L63" s="84">
        <v>63</v>
      </c>
      <c r="M63" s="84"/>
      <c r="N63" s="63"/>
      <c r="O63" s="96" t="s">
        <v>310</v>
      </c>
      <c r="P63" s="96" t="s">
        <v>311</v>
      </c>
      <c r="Q63" s="96" t="s">
        <v>312</v>
      </c>
      <c r="R63">
        <v>1</v>
      </c>
      <c r="S63" s="95" t="str">
        <f>REPLACE(INDEX(GroupVertices[Group],MATCH(Edges[[#This Row],[Vertex 1]],GroupVertices[Vertex],0)),1,1,"")</f>
        <v>1</v>
      </c>
      <c r="T63" s="95" t="str">
        <f>REPLACE(INDEX(GroupVertices[Group],MATCH(Edges[[#This Row],[Vertex 2]],GroupVertices[Vertex],0)),1,1,"")</f>
        <v>1</v>
      </c>
      <c r="U63" s="36"/>
      <c r="V63" s="36"/>
      <c r="W63" s="36"/>
      <c r="X63" s="36"/>
      <c r="Y63" s="36"/>
      <c r="Z63" s="36"/>
      <c r="AA63" s="36"/>
      <c r="AB63" s="36"/>
      <c r="AC63" s="36"/>
    </row>
    <row r="64" spans="1:29" ht="45">
      <c r="A64" s="93" t="s">
        <v>219</v>
      </c>
      <c r="B64" s="93" t="s">
        <v>281</v>
      </c>
      <c r="C64" s="53" t="s">
        <v>1872</v>
      </c>
      <c r="D64" s="54">
        <v>3</v>
      </c>
      <c r="E64" s="66" t="s">
        <v>132</v>
      </c>
      <c r="F64" s="55">
        <v>50</v>
      </c>
      <c r="G64" s="53"/>
      <c r="H64" s="57"/>
      <c r="I64" s="56"/>
      <c r="J64" s="56"/>
      <c r="K64" s="36" t="s">
        <v>65</v>
      </c>
      <c r="L64" s="84">
        <v>64</v>
      </c>
      <c r="M64" s="84"/>
      <c r="N64" s="63"/>
      <c r="O64" s="96" t="s">
        <v>310</v>
      </c>
      <c r="P64" s="96" t="s">
        <v>311</v>
      </c>
      <c r="Q64" s="96" t="s">
        <v>312</v>
      </c>
      <c r="R64">
        <v>1</v>
      </c>
      <c r="S64" s="95" t="str">
        <f>REPLACE(INDEX(GroupVertices[Group],MATCH(Edges[[#This Row],[Vertex 1]],GroupVertices[Vertex],0)),1,1,"")</f>
        <v>1</v>
      </c>
      <c r="T64" s="95" t="str">
        <f>REPLACE(INDEX(GroupVertices[Group],MATCH(Edges[[#This Row],[Vertex 2]],GroupVertices[Vertex],0)),1,1,"")</f>
        <v>1</v>
      </c>
      <c r="U64" s="36"/>
      <c r="V64" s="36"/>
      <c r="W64" s="36"/>
      <c r="X64" s="36"/>
      <c r="Y64" s="36"/>
      <c r="Z64" s="36"/>
      <c r="AA64" s="36"/>
      <c r="AB64" s="36"/>
      <c r="AC64" s="36"/>
    </row>
    <row r="65" spans="1:29" ht="45">
      <c r="A65" s="93" t="s">
        <v>219</v>
      </c>
      <c r="B65" s="93" t="s">
        <v>282</v>
      </c>
      <c r="C65" s="53" t="s">
        <v>1872</v>
      </c>
      <c r="D65" s="54">
        <v>3</v>
      </c>
      <c r="E65" s="66" t="s">
        <v>132</v>
      </c>
      <c r="F65" s="55">
        <v>50</v>
      </c>
      <c r="G65" s="53"/>
      <c r="H65" s="57"/>
      <c r="I65" s="56"/>
      <c r="J65" s="56"/>
      <c r="K65" s="36" t="s">
        <v>65</v>
      </c>
      <c r="L65" s="84">
        <v>65</v>
      </c>
      <c r="M65" s="84"/>
      <c r="N65" s="63"/>
      <c r="O65" s="96" t="s">
        <v>310</v>
      </c>
      <c r="P65" s="96" t="s">
        <v>311</v>
      </c>
      <c r="Q65" s="96" t="s">
        <v>312</v>
      </c>
      <c r="R65">
        <v>1</v>
      </c>
      <c r="S65" s="95" t="str">
        <f>REPLACE(INDEX(GroupVertices[Group],MATCH(Edges[[#This Row],[Vertex 1]],GroupVertices[Vertex],0)),1,1,"")</f>
        <v>1</v>
      </c>
      <c r="T65" s="95" t="str">
        <f>REPLACE(INDEX(GroupVertices[Group],MATCH(Edges[[#This Row],[Vertex 2]],GroupVertices[Vertex],0)),1,1,"")</f>
        <v>1</v>
      </c>
      <c r="U65" s="36"/>
      <c r="V65" s="36"/>
      <c r="W65" s="36"/>
      <c r="X65" s="36"/>
      <c r="Y65" s="36"/>
      <c r="Z65" s="36"/>
      <c r="AA65" s="36"/>
      <c r="AB65" s="36"/>
      <c r="AC65" s="36"/>
    </row>
    <row r="66" spans="1:29" ht="45">
      <c r="A66" s="93" t="s">
        <v>219</v>
      </c>
      <c r="B66" s="93" t="s">
        <v>283</v>
      </c>
      <c r="C66" s="53" t="s">
        <v>1872</v>
      </c>
      <c r="D66" s="54">
        <v>3</v>
      </c>
      <c r="E66" s="66" t="s">
        <v>132</v>
      </c>
      <c r="F66" s="55">
        <v>50</v>
      </c>
      <c r="G66" s="53"/>
      <c r="H66" s="57"/>
      <c r="I66" s="56"/>
      <c r="J66" s="56"/>
      <c r="K66" s="36" t="s">
        <v>65</v>
      </c>
      <c r="L66" s="84">
        <v>66</v>
      </c>
      <c r="M66" s="84"/>
      <c r="N66" s="63"/>
      <c r="O66" s="96" t="s">
        <v>310</v>
      </c>
      <c r="P66" s="96" t="s">
        <v>311</v>
      </c>
      <c r="Q66" s="96" t="s">
        <v>312</v>
      </c>
      <c r="R66">
        <v>1</v>
      </c>
      <c r="S66" s="95" t="str">
        <f>REPLACE(INDEX(GroupVertices[Group],MATCH(Edges[[#This Row],[Vertex 1]],GroupVertices[Vertex],0)),1,1,"")</f>
        <v>1</v>
      </c>
      <c r="T66" s="95" t="str">
        <f>REPLACE(INDEX(GroupVertices[Group],MATCH(Edges[[#This Row],[Vertex 2]],GroupVertices[Vertex],0)),1,1,"")</f>
        <v>1</v>
      </c>
      <c r="U66" s="36"/>
      <c r="V66" s="36"/>
      <c r="W66" s="36"/>
      <c r="X66" s="36"/>
      <c r="Y66" s="36"/>
      <c r="Z66" s="36"/>
      <c r="AA66" s="36"/>
      <c r="AB66" s="36"/>
      <c r="AC66" s="36"/>
    </row>
    <row r="67" spans="1:29" ht="45">
      <c r="A67" s="93" t="s">
        <v>219</v>
      </c>
      <c r="B67" s="93" t="s">
        <v>284</v>
      </c>
      <c r="C67" s="53" t="s">
        <v>1872</v>
      </c>
      <c r="D67" s="54">
        <v>3</v>
      </c>
      <c r="E67" s="66" t="s">
        <v>132</v>
      </c>
      <c r="F67" s="55">
        <v>50</v>
      </c>
      <c r="G67" s="53"/>
      <c r="H67" s="57"/>
      <c r="I67" s="56"/>
      <c r="J67" s="56"/>
      <c r="K67" s="36" t="s">
        <v>65</v>
      </c>
      <c r="L67" s="84">
        <v>67</v>
      </c>
      <c r="M67" s="84"/>
      <c r="N67" s="63"/>
      <c r="O67" s="96" t="s">
        <v>310</v>
      </c>
      <c r="P67" s="96" t="s">
        <v>311</v>
      </c>
      <c r="Q67" s="96" t="s">
        <v>312</v>
      </c>
      <c r="R67">
        <v>1</v>
      </c>
      <c r="S67" s="95" t="str">
        <f>REPLACE(INDEX(GroupVertices[Group],MATCH(Edges[[#This Row],[Vertex 1]],GroupVertices[Vertex],0)),1,1,"")</f>
        <v>1</v>
      </c>
      <c r="T67" s="95" t="str">
        <f>REPLACE(INDEX(GroupVertices[Group],MATCH(Edges[[#This Row],[Vertex 2]],GroupVertices[Vertex],0)),1,1,"")</f>
        <v>1</v>
      </c>
      <c r="U67" s="36"/>
      <c r="V67" s="36"/>
      <c r="W67" s="36"/>
      <c r="X67" s="36"/>
      <c r="Y67" s="36"/>
      <c r="Z67" s="36"/>
      <c r="AA67" s="36"/>
      <c r="AB67" s="36"/>
      <c r="AC67" s="36"/>
    </row>
    <row r="68" spans="1:29" ht="45">
      <c r="A68" s="93" t="s">
        <v>219</v>
      </c>
      <c r="B68" s="93" t="s">
        <v>285</v>
      </c>
      <c r="C68" s="53" t="s">
        <v>1872</v>
      </c>
      <c r="D68" s="54">
        <v>3</v>
      </c>
      <c r="E68" s="66" t="s">
        <v>132</v>
      </c>
      <c r="F68" s="55">
        <v>50</v>
      </c>
      <c r="G68" s="53"/>
      <c r="H68" s="57"/>
      <c r="I68" s="56"/>
      <c r="J68" s="56"/>
      <c r="K68" s="36" t="s">
        <v>65</v>
      </c>
      <c r="L68" s="84">
        <v>68</v>
      </c>
      <c r="M68" s="84"/>
      <c r="N68" s="63"/>
      <c r="O68" s="96" t="s">
        <v>310</v>
      </c>
      <c r="P68" s="96" t="s">
        <v>311</v>
      </c>
      <c r="Q68" s="96" t="s">
        <v>312</v>
      </c>
      <c r="R68">
        <v>1</v>
      </c>
      <c r="S68" s="95" t="str">
        <f>REPLACE(INDEX(GroupVertices[Group],MATCH(Edges[[#This Row],[Vertex 1]],GroupVertices[Vertex],0)),1,1,"")</f>
        <v>1</v>
      </c>
      <c r="T68" s="95" t="str">
        <f>REPLACE(INDEX(GroupVertices[Group],MATCH(Edges[[#This Row],[Vertex 2]],GroupVertices[Vertex],0)),1,1,"")</f>
        <v>1</v>
      </c>
      <c r="U68" s="36"/>
      <c r="V68" s="36"/>
      <c r="W68" s="36"/>
      <c r="X68" s="36"/>
      <c r="Y68" s="36"/>
      <c r="Z68" s="36"/>
      <c r="AA68" s="36"/>
      <c r="AB68" s="36"/>
      <c r="AC68" s="36"/>
    </row>
    <row r="69" spans="1:29" ht="45">
      <c r="A69" s="93" t="s">
        <v>219</v>
      </c>
      <c r="B69" s="93" t="s">
        <v>286</v>
      </c>
      <c r="C69" s="53" t="s">
        <v>1872</v>
      </c>
      <c r="D69" s="54">
        <v>3</v>
      </c>
      <c r="E69" s="66" t="s">
        <v>132</v>
      </c>
      <c r="F69" s="55">
        <v>50</v>
      </c>
      <c r="G69" s="53"/>
      <c r="H69" s="57"/>
      <c r="I69" s="56"/>
      <c r="J69" s="56"/>
      <c r="K69" s="36" t="s">
        <v>65</v>
      </c>
      <c r="L69" s="84">
        <v>69</v>
      </c>
      <c r="M69" s="84"/>
      <c r="N69" s="63"/>
      <c r="O69" s="96" t="s">
        <v>310</v>
      </c>
      <c r="P69" s="96" t="s">
        <v>311</v>
      </c>
      <c r="Q69" s="96" t="s">
        <v>312</v>
      </c>
      <c r="R69">
        <v>1</v>
      </c>
      <c r="S69" s="95" t="str">
        <f>REPLACE(INDEX(GroupVertices[Group],MATCH(Edges[[#This Row],[Vertex 1]],GroupVertices[Vertex],0)),1,1,"")</f>
        <v>1</v>
      </c>
      <c r="T69" s="95" t="str">
        <f>REPLACE(INDEX(GroupVertices[Group],MATCH(Edges[[#This Row],[Vertex 2]],GroupVertices[Vertex],0)),1,1,"")</f>
        <v>1</v>
      </c>
      <c r="U69" s="36"/>
      <c r="V69" s="36"/>
      <c r="W69" s="36"/>
      <c r="X69" s="36"/>
      <c r="Y69" s="36"/>
      <c r="Z69" s="36"/>
      <c r="AA69" s="36"/>
      <c r="AB69" s="36"/>
      <c r="AC69" s="36"/>
    </row>
    <row r="70" spans="1:29" ht="45">
      <c r="A70" s="93" t="s">
        <v>219</v>
      </c>
      <c r="B70" s="93" t="s">
        <v>287</v>
      </c>
      <c r="C70" s="53" t="s">
        <v>1872</v>
      </c>
      <c r="D70" s="54">
        <v>3</v>
      </c>
      <c r="E70" s="66" t="s">
        <v>132</v>
      </c>
      <c r="F70" s="55">
        <v>50</v>
      </c>
      <c r="G70" s="53"/>
      <c r="H70" s="57"/>
      <c r="I70" s="56"/>
      <c r="J70" s="56"/>
      <c r="K70" s="36" t="s">
        <v>65</v>
      </c>
      <c r="L70" s="84">
        <v>70</v>
      </c>
      <c r="M70" s="84"/>
      <c r="N70" s="63"/>
      <c r="O70" s="96" t="s">
        <v>310</v>
      </c>
      <c r="P70" s="96" t="s">
        <v>311</v>
      </c>
      <c r="Q70" s="96" t="s">
        <v>312</v>
      </c>
      <c r="R70">
        <v>1</v>
      </c>
      <c r="S70" s="95" t="str">
        <f>REPLACE(INDEX(GroupVertices[Group],MATCH(Edges[[#This Row],[Vertex 1]],GroupVertices[Vertex],0)),1,1,"")</f>
        <v>1</v>
      </c>
      <c r="T70" s="95" t="str">
        <f>REPLACE(INDEX(GroupVertices[Group],MATCH(Edges[[#This Row],[Vertex 2]],GroupVertices[Vertex],0)),1,1,"")</f>
        <v>1</v>
      </c>
      <c r="U70" s="36"/>
      <c r="V70" s="36"/>
      <c r="W70" s="36"/>
      <c r="X70" s="36"/>
      <c r="Y70" s="36"/>
      <c r="Z70" s="36"/>
      <c r="AA70" s="36"/>
      <c r="AB70" s="36"/>
      <c r="AC70" s="36"/>
    </row>
    <row r="71" spans="1:29" ht="45">
      <c r="A71" s="93" t="s">
        <v>219</v>
      </c>
      <c r="B71" s="93" t="s">
        <v>288</v>
      </c>
      <c r="C71" s="53" t="s">
        <v>1872</v>
      </c>
      <c r="D71" s="54">
        <v>3</v>
      </c>
      <c r="E71" s="66" t="s">
        <v>132</v>
      </c>
      <c r="F71" s="55">
        <v>50</v>
      </c>
      <c r="G71" s="53"/>
      <c r="H71" s="57"/>
      <c r="I71" s="56"/>
      <c r="J71" s="56"/>
      <c r="K71" s="36" t="s">
        <v>65</v>
      </c>
      <c r="L71" s="84">
        <v>71</v>
      </c>
      <c r="M71" s="84"/>
      <c r="N71" s="63"/>
      <c r="O71" s="96" t="s">
        <v>310</v>
      </c>
      <c r="P71" s="96" t="s">
        <v>311</v>
      </c>
      <c r="Q71" s="96" t="s">
        <v>312</v>
      </c>
      <c r="R71">
        <v>1</v>
      </c>
      <c r="S71" s="95" t="str">
        <f>REPLACE(INDEX(GroupVertices[Group],MATCH(Edges[[#This Row],[Vertex 1]],GroupVertices[Vertex],0)),1,1,"")</f>
        <v>1</v>
      </c>
      <c r="T71" s="95" t="str">
        <f>REPLACE(INDEX(GroupVertices[Group],MATCH(Edges[[#This Row],[Vertex 2]],GroupVertices[Vertex],0)),1,1,"")</f>
        <v>1</v>
      </c>
      <c r="U71" s="36"/>
      <c r="V71" s="36"/>
      <c r="W71" s="36"/>
      <c r="X71" s="36"/>
      <c r="Y71" s="36"/>
      <c r="Z71" s="36"/>
      <c r="AA71" s="36"/>
      <c r="AB71" s="36"/>
      <c r="AC71" s="36"/>
    </row>
    <row r="72" spans="1:29" ht="45">
      <c r="A72" s="93" t="s">
        <v>219</v>
      </c>
      <c r="B72" s="93" t="s">
        <v>289</v>
      </c>
      <c r="C72" s="53" t="s">
        <v>1872</v>
      </c>
      <c r="D72" s="54">
        <v>3</v>
      </c>
      <c r="E72" s="66" t="s">
        <v>132</v>
      </c>
      <c r="F72" s="55">
        <v>50</v>
      </c>
      <c r="G72" s="53"/>
      <c r="H72" s="57"/>
      <c r="I72" s="56"/>
      <c r="J72" s="56"/>
      <c r="K72" s="36" t="s">
        <v>65</v>
      </c>
      <c r="L72" s="84">
        <v>72</v>
      </c>
      <c r="M72" s="84"/>
      <c r="N72" s="63"/>
      <c r="O72" s="96" t="s">
        <v>310</v>
      </c>
      <c r="P72" s="96" t="s">
        <v>311</v>
      </c>
      <c r="Q72" s="96" t="s">
        <v>312</v>
      </c>
      <c r="R72">
        <v>1</v>
      </c>
      <c r="S72" s="95" t="str">
        <f>REPLACE(INDEX(GroupVertices[Group],MATCH(Edges[[#This Row],[Vertex 1]],GroupVertices[Vertex],0)),1,1,"")</f>
        <v>1</v>
      </c>
      <c r="T72" s="95" t="str">
        <f>REPLACE(INDEX(GroupVertices[Group],MATCH(Edges[[#This Row],[Vertex 2]],GroupVertices[Vertex],0)),1,1,"")</f>
        <v>1</v>
      </c>
      <c r="U72" s="36"/>
      <c r="V72" s="36"/>
      <c r="W72" s="36"/>
      <c r="X72" s="36"/>
      <c r="Y72" s="36"/>
      <c r="Z72" s="36"/>
      <c r="AA72" s="36"/>
      <c r="AB72" s="36"/>
      <c r="AC72" s="36"/>
    </row>
    <row r="73" spans="1:29" ht="45">
      <c r="A73" s="93" t="s">
        <v>219</v>
      </c>
      <c r="B73" s="93" t="s">
        <v>290</v>
      </c>
      <c r="C73" s="53" t="s">
        <v>1872</v>
      </c>
      <c r="D73" s="54">
        <v>3</v>
      </c>
      <c r="E73" s="66" t="s">
        <v>132</v>
      </c>
      <c r="F73" s="55">
        <v>50</v>
      </c>
      <c r="G73" s="53"/>
      <c r="H73" s="57"/>
      <c r="I73" s="56"/>
      <c r="J73" s="56"/>
      <c r="K73" s="36" t="s">
        <v>65</v>
      </c>
      <c r="L73" s="84">
        <v>73</v>
      </c>
      <c r="M73" s="84"/>
      <c r="N73" s="63"/>
      <c r="O73" s="96" t="s">
        <v>310</v>
      </c>
      <c r="P73" s="96" t="s">
        <v>311</v>
      </c>
      <c r="Q73" s="96" t="s">
        <v>312</v>
      </c>
      <c r="R73">
        <v>1</v>
      </c>
      <c r="S73" s="95" t="str">
        <f>REPLACE(INDEX(GroupVertices[Group],MATCH(Edges[[#This Row],[Vertex 1]],GroupVertices[Vertex],0)),1,1,"")</f>
        <v>1</v>
      </c>
      <c r="T73" s="95" t="str">
        <f>REPLACE(INDEX(GroupVertices[Group],MATCH(Edges[[#This Row],[Vertex 2]],GroupVertices[Vertex],0)),1,1,"")</f>
        <v>1</v>
      </c>
      <c r="U73" s="36"/>
      <c r="V73" s="36"/>
      <c r="W73" s="36"/>
      <c r="X73" s="36"/>
      <c r="Y73" s="36"/>
      <c r="Z73" s="36"/>
      <c r="AA73" s="36"/>
      <c r="AB73" s="36"/>
      <c r="AC73" s="36"/>
    </row>
    <row r="74" spans="1:29" ht="45">
      <c r="A74" s="93" t="s">
        <v>219</v>
      </c>
      <c r="B74" s="93" t="s">
        <v>291</v>
      </c>
      <c r="C74" s="53" t="s">
        <v>1872</v>
      </c>
      <c r="D74" s="54">
        <v>3</v>
      </c>
      <c r="E74" s="66" t="s">
        <v>132</v>
      </c>
      <c r="F74" s="55">
        <v>50</v>
      </c>
      <c r="G74" s="53"/>
      <c r="H74" s="57"/>
      <c r="I74" s="56"/>
      <c r="J74" s="56"/>
      <c r="K74" s="36" t="s">
        <v>65</v>
      </c>
      <c r="L74" s="84">
        <v>74</v>
      </c>
      <c r="M74" s="84"/>
      <c r="N74" s="63"/>
      <c r="O74" s="96" t="s">
        <v>310</v>
      </c>
      <c r="P74" s="96" t="s">
        <v>311</v>
      </c>
      <c r="Q74" s="96" t="s">
        <v>312</v>
      </c>
      <c r="R74">
        <v>1</v>
      </c>
      <c r="S74" s="95" t="str">
        <f>REPLACE(INDEX(GroupVertices[Group],MATCH(Edges[[#This Row],[Vertex 1]],GroupVertices[Vertex],0)),1,1,"")</f>
        <v>1</v>
      </c>
      <c r="T74" s="95" t="str">
        <f>REPLACE(INDEX(GroupVertices[Group],MATCH(Edges[[#This Row],[Vertex 2]],GroupVertices[Vertex],0)),1,1,"")</f>
        <v>1</v>
      </c>
      <c r="U74" s="36"/>
      <c r="V74" s="36"/>
      <c r="W74" s="36"/>
      <c r="X74" s="36"/>
      <c r="Y74" s="36"/>
      <c r="Z74" s="36"/>
      <c r="AA74" s="36"/>
      <c r="AB74" s="36"/>
      <c r="AC74" s="36"/>
    </row>
    <row r="75" spans="1:29" ht="45">
      <c r="A75" s="93" t="s">
        <v>219</v>
      </c>
      <c r="B75" s="93" t="s">
        <v>292</v>
      </c>
      <c r="C75" s="53" t="s">
        <v>1872</v>
      </c>
      <c r="D75" s="54">
        <v>3</v>
      </c>
      <c r="E75" s="66" t="s">
        <v>132</v>
      </c>
      <c r="F75" s="55">
        <v>50</v>
      </c>
      <c r="G75" s="53"/>
      <c r="H75" s="57"/>
      <c r="I75" s="56"/>
      <c r="J75" s="56"/>
      <c r="K75" s="36" t="s">
        <v>65</v>
      </c>
      <c r="L75" s="84">
        <v>75</v>
      </c>
      <c r="M75" s="84"/>
      <c r="N75" s="63"/>
      <c r="O75" s="96" t="s">
        <v>310</v>
      </c>
      <c r="P75" s="96" t="s">
        <v>311</v>
      </c>
      <c r="Q75" s="96" t="s">
        <v>312</v>
      </c>
      <c r="R75">
        <v>1</v>
      </c>
      <c r="S75" s="95" t="str">
        <f>REPLACE(INDEX(GroupVertices[Group],MATCH(Edges[[#This Row],[Vertex 1]],GroupVertices[Vertex],0)),1,1,"")</f>
        <v>1</v>
      </c>
      <c r="T75" s="95" t="str">
        <f>REPLACE(INDEX(GroupVertices[Group],MATCH(Edges[[#This Row],[Vertex 2]],GroupVertices[Vertex],0)),1,1,"")</f>
        <v>1</v>
      </c>
      <c r="U75" s="36"/>
      <c r="V75" s="36"/>
      <c r="W75" s="36"/>
      <c r="X75" s="36"/>
      <c r="Y75" s="36"/>
      <c r="Z75" s="36"/>
      <c r="AA75" s="36"/>
      <c r="AB75" s="36"/>
      <c r="AC75" s="36"/>
    </row>
    <row r="76" spans="1:29" ht="45">
      <c r="A76" s="93" t="s">
        <v>219</v>
      </c>
      <c r="B76" s="93" t="s">
        <v>293</v>
      </c>
      <c r="C76" s="53" t="s">
        <v>1872</v>
      </c>
      <c r="D76" s="54">
        <v>3</v>
      </c>
      <c r="E76" s="66" t="s">
        <v>132</v>
      </c>
      <c r="F76" s="55">
        <v>50</v>
      </c>
      <c r="G76" s="53"/>
      <c r="H76" s="57"/>
      <c r="I76" s="56"/>
      <c r="J76" s="56"/>
      <c r="K76" s="36" t="s">
        <v>65</v>
      </c>
      <c r="L76" s="84">
        <v>76</v>
      </c>
      <c r="M76" s="84"/>
      <c r="N76" s="63"/>
      <c r="O76" s="96" t="s">
        <v>310</v>
      </c>
      <c r="P76" s="96" t="s">
        <v>311</v>
      </c>
      <c r="Q76" s="96" t="s">
        <v>312</v>
      </c>
      <c r="R76">
        <v>1</v>
      </c>
      <c r="S76" s="95" t="str">
        <f>REPLACE(INDEX(GroupVertices[Group],MATCH(Edges[[#This Row],[Vertex 1]],GroupVertices[Vertex],0)),1,1,"")</f>
        <v>1</v>
      </c>
      <c r="T76" s="95" t="str">
        <f>REPLACE(INDEX(GroupVertices[Group],MATCH(Edges[[#This Row],[Vertex 2]],GroupVertices[Vertex],0)),1,1,"")</f>
        <v>1</v>
      </c>
      <c r="U76" s="36"/>
      <c r="V76" s="36"/>
      <c r="W76" s="36"/>
      <c r="X76" s="36"/>
      <c r="Y76" s="36"/>
      <c r="Z76" s="36"/>
      <c r="AA76" s="36"/>
      <c r="AB76" s="36"/>
      <c r="AC76" s="36"/>
    </row>
    <row r="77" spans="1:29" ht="45">
      <c r="A77" s="93" t="s">
        <v>219</v>
      </c>
      <c r="B77" s="93" t="s">
        <v>294</v>
      </c>
      <c r="C77" s="53" t="s">
        <v>1872</v>
      </c>
      <c r="D77" s="54">
        <v>3</v>
      </c>
      <c r="E77" s="66" t="s">
        <v>132</v>
      </c>
      <c r="F77" s="55">
        <v>50</v>
      </c>
      <c r="G77" s="53"/>
      <c r="H77" s="57"/>
      <c r="I77" s="56"/>
      <c r="J77" s="56"/>
      <c r="K77" s="36" t="s">
        <v>65</v>
      </c>
      <c r="L77" s="84">
        <v>77</v>
      </c>
      <c r="M77" s="84"/>
      <c r="N77" s="63"/>
      <c r="O77" s="96" t="s">
        <v>310</v>
      </c>
      <c r="P77" s="96" t="s">
        <v>311</v>
      </c>
      <c r="Q77" s="96" t="s">
        <v>312</v>
      </c>
      <c r="R77">
        <v>1</v>
      </c>
      <c r="S77" s="95" t="str">
        <f>REPLACE(INDEX(GroupVertices[Group],MATCH(Edges[[#This Row],[Vertex 1]],GroupVertices[Vertex],0)),1,1,"")</f>
        <v>1</v>
      </c>
      <c r="T77" s="95" t="str">
        <f>REPLACE(INDEX(GroupVertices[Group],MATCH(Edges[[#This Row],[Vertex 2]],GroupVertices[Vertex],0)),1,1,"")</f>
        <v>1</v>
      </c>
      <c r="U77" s="36"/>
      <c r="V77" s="36"/>
      <c r="W77" s="36"/>
      <c r="X77" s="36"/>
      <c r="Y77" s="36"/>
      <c r="Z77" s="36"/>
      <c r="AA77" s="36"/>
      <c r="AB77" s="36"/>
      <c r="AC77" s="36"/>
    </row>
    <row r="78" spans="1:29" ht="45">
      <c r="A78" s="93" t="s">
        <v>219</v>
      </c>
      <c r="B78" s="93" t="s">
        <v>295</v>
      </c>
      <c r="C78" s="53" t="s">
        <v>1872</v>
      </c>
      <c r="D78" s="54">
        <v>3</v>
      </c>
      <c r="E78" s="66" t="s">
        <v>132</v>
      </c>
      <c r="F78" s="55">
        <v>50</v>
      </c>
      <c r="G78" s="53"/>
      <c r="H78" s="57"/>
      <c r="I78" s="56"/>
      <c r="J78" s="56"/>
      <c r="K78" s="36" t="s">
        <v>65</v>
      </c>
      <c r="L78" s="84">
        <v>78</v>
      </c>
      <c r="M78" s="84"/>
      <c r="N78" s="63"/>
      <c r="O78" s="96" t="s">
        <v>310</v>
      </c>
      <c r="P78" s="96" t="s">
        <v>311</v>
      </c>
      <c r="Q78" s="96" t="s">
        <v>312</v>
      </c>
      <c r="R78">
        <v>1</v>
      </c>
      <c r="S78" s="95" t="str">
        <f>REPLACE(INDEX(GroupVertices[Group],MATCH(Edges[[#This Row],[Vertex 1]],GroupVertices[Vertex],0)),1,1,"")</f>
        <v>1</v>
      </c>
      <c r="T78" s="95" t="str">
        <f>REPLACE(INDEX(GroupVertices[Group],MATCH(Edges[[#This Row],[Vertex 2]],GroupVertices[Vertex],0)),1,1,"")</f>
        <v>1</v>
      </c>
      <c r="U78" s="36"/>
      <c r="V78" s="36"/>
      <c r="W78" s="36"/>
      <c r="X78" s="36"/>
      <c r="Y78" s="36"/>
      <c r="Z78" s="36"/>
      <c r="AA78" s="36"/>
      <c r="AB78" s="36"/>
      <c r="AC78" s="36"/>
    </row>
    <row r="79" spans="1:29" ht="45">
      <c r="A79" s="93" t="s">
        <v>219</v>
      </c>
      <c r="B79" s="93" t="s">
        <v>296</v>
      </c>
      <c r="C79" s="53" t="s">
        <v>1872</v>
      </c>
      <c r="D79" s="54">
        <v>3</v>
      </c>
      <c r="E79" s="66" t="s">
        <v>132</v>
      </c>
      <c r="F79" s="55">
        <v>50</v>
      </c>
      <c r="G79" s="53"/>
      <c r="H79" s="57"/>
      <c r="I79" s="56"/>
      <c r="J79" s="56"/>
      <c r="K79" s="36" t="s">
        <v>65</v>
      </c>
      <c r="L79" s="84">
        <v>79</v>
      </c>
      <c r="M79" s="84"/>
      <c r="N79" s="63"/>
      <c r="O79" s="96" t="s">
        <v>310</v>
      </c>
      <c r="P79" s="96" t="s">
        <v>311</v>
      </c>
      <c r="Q79" s="96" t="s">
        <v>312</v>
      </c>
      <c r="R79">
        <v>1</v>
      </c>
      <c r="S79" s="95" t="str">
        <f>REPLACE(INDEX(GroupVertices[Group],MATCH(Edges[[#This Row],[Vertex 1]],GroupVertices[Vertex],0)),1,1,"")</f>
        <v>1</v>
      </c>
      <c r="T79" s="95" t="str">
        <f>REPLACE(INDEX(GroupVertices[Group],MATCH(Edges[[#This Row],[Vertex 2]],GroupVertices[Vertex],0)),1,1,"")</f>
        <v>1</v>
      </c>
      <c r="U79" s="36"/>
      <c r="V79" s="36"/>
      <c r="W79" s="36"/>
      <c r="X79" s="36"/>
      <c r="Y79" s="36"/>
      <c r="Z79" s="36"/>
      <c r="AA79" s="36"/>
      <c r="AB79" s="36"/>
      <c r="AC79" s="36"/>
    </row>
    <row r="80" spans="1:29" ht="45">
      <c r="A80" s="93" t="s">
        <v>219</v>
      </c>
      <c r="B80" s="93" t="s">
        <v>297</v>
      </c>
      <c r="C80" s="53" t="s">
        <v>1872</v>
      </c>
      <c r="D80" s="54">
        <v>3</v>
      </c>
      <c r="E80" s="66" t="s">
        <v>132</v>
      </c>
      <c r="F80" s="55">
        <v>50</v>
      </c>
      <c r="G80" s="53"/>
      <c r="H80" s="57"/>
      <c r="I80" s="56"/>
      <c r="J80" s="56"/>
      <c r="K80" s="36" t="s">
        <v>65</v>
      </c>
      <c r="L80" s="84">
        <v>80</v>
      </c>
      <c r="M80" s="84"/>
      <c r="N80" s="63"/>
      <c r="O80" s="96" t="s">
        <v>310</v>
      </c>
      <c r="P80" s="96" t="s">
        <v>311</v>
      </c>
      <c r="Q80" s="96" t="s">
        <v>312</v>
      </c>
      <c r="R80">
        <v>1</v>
      </c>
      <c r="S80" s="95" t="str">
        <f>REPLACE(INDEX(GroupVertices[Group],MATCH(Edges[[#This Row],[Vertex 1]],GroupVertices[Vertex],0)),1,1,"")</f>
        <v>1</v>
      </c>
      <c r="T80" s="95" t="str">
        <f>REPLACE(INDEX(GroupVertices[Group],MATCH(Edges[[#This Row],[Vertex 2]],GroupVertices[Vertex],0)),1,1,"")</f>
        <v>1</v>
      </c>
      <c r="U80" s="36"/>
      <c r="V80" s="36"/>
      <c r="W80" s="36"/>
      <c r="X80" s="36"/>
      <c r="Y80" s="36"/>
      <c r="Z80" s="36"/>
      <c r="AA80" s="36"/>
      <c r="AB80" s="36"/>
      <c r="AC80" s="36"/>
    </row>
    <row r="81" spans="1:29" ht="45">
      <c r="A81" s="93" t="s">
        <v>219</v>
      </c>
      <c r="B81" s="93" t="s">
        <v>298</v>
      </c>
      <c r="C81" s="53" t="s">
        <v>1872</v>
      </c>
      <c r="D81" s="54">
        <v>3</v>
      </c>
      <c r="E81" s="66" t="s">
        <v>132</v>
      </c>
      <c r="F81" s="55">
        <v>50</v>
      </c>
      <c r="G81" s="53"/>
      <c r="H81" s="57"/>
      <c r="I81" s="56"/>
      <c r="J81" s="56"/>
      <c r="K81" s="36" t="s">
        <v>65</v>
      </c>
      <c r="L81" s="84">
        <v>81</v>
      </c>
      <c r="M81" s="84"/>
      <c r="N81" s="63"/>
      <c r="O81" s="96" t="s">
        <v>310</v>
      </c>
      <c r="P81" s="96" t="s">
        <v>311</v>
      </c>
      <c r="Q81" s="96" t="s">
        <v>312</v>
      </c>
      <c r="R81">
        <v>1</v>
      </c>
      <c r="S81" s="95" t="str">
        <f>REPLACE(INDEX(GroupVertices[Group],MATCH(Edges[[#This Row],[Vertex 1]],GroupVertices[Vertex],0)),1,1,"")</f>
        <v>1</v>
      </c>
      <c r="T81" s="95" t="str">
        <f>REPLACE(INDEX(GroupVertices[Group],MATCH(Edges[[#This Row],[Vertex 2]],GroupVertices[Vertex],0)),1,1,"")</f>
        <v>1</v>
      </c>
      <c r="U81" s="36"/>
      <c r="V81" s="36"/>
      <c r="W81" s="36"/>
      <c r="X81" s="36"/>
      <c r="Y81" s="36"/>
      <c r="Z81" s="36"/>
      <c r="AA81" s="36"/>
      <c r="AB81" s="36"/>
      <c r="AC81" s="36"/>
    </row>
    <row r="82" spans="1:29" ht="45">
      <c r="A82" s="93" t="s">
        <v>219</v>
      </c>
      <c r="B82" s="93" t="s">
        <v>299</v>
      </c>
      <c r="C82" s="53" t="s">
        <v>1872</v>
      </c>
      <c r="D82" s="54">
        <v>3</v>
      </c>
      <c r="E82" s="66" t="s">
        <v>132</v>
      </c>
      <c r="F82" s="55">
        <v>50</v>
      </c>
      <c r="G82" s="53"/>
      <c r="H82" s="57"/>
      <c r="I82" s="56"/>
      <c r="J82" s="56"/>
      <c r="K82" s="36" t="s">
        <v>65</v>
      </c>
      <c r="L82" s="84">
        <v>82</v>
      </c>
      <c r="M82" s="84"/>
      <c r="N82" s="63"/>
      <c r="O82" s="96" t="s">
        <v>310</v>
      </c>
      <c r="P82" s="96" t="s">
        <v>311</v>
      </c>
      <c r="Q82" s="96" t="s">
        <v>312</v>
      </c>
      <c r="R82">
        <v>1</v>
      </c>
      <c r="S82" s="95" t="str">
        <f>REPLACE(INDEX(GroupVertices[Group],MATCH(Edges[[#This Row],[Vertex 1]],GroupVertices[Vertex],0)),1,1,"")</f>
        <v>1</v>
      </c>
      <c r="T82" s="95" t="str">
        <f>REPLACE(INDEX(GroupVertices[Group],MATCH(Edges[[#This Row],[Vertex 2]],GroupVertices[Vertex],0)),1,1,"")</f>
        <v>1</v>
      </c>
      <c r="U82" s="36"/>
      <c r="V82" s="36"/>
      <c r="W82" s="36"/>
      <c r="X82" s="36"/>
      <c r="Y82" s="36"/>
      <c r="Z82" s="36"/>
      <c r="AA82" s="36"/>
      <c r="AB82" s="36"/>
      <c r="AC82" s="36"/>
    </row>
    <row r="83" spans="1:29" ht="45">
      <c r="A83" s="93" t="s">
        <v>219</v>
      </c>
      <c r="B83" s="93" t="s">
        <v>300</v>
      </c>
      <c r="C83" s="53" t="s">
        <v>1872</v>
      </c>
      <c r="D83" s="54">
        <v>3</v>
      </c>
      <c r="E83" s="66" t="s">
        <v>132</v>
      </c>
      <c r="F83" s="55">
        <v>50</v>
      </c>
      <c r="G83" s="53"/>
      <c r="H83" s="57"/>
      <c r="I83" s="56"/>
      <c r="J83" s="56"/>
      <c r="K83" s="36" t="s">
        <v>65</v>
      </c>
      <c r="L83" s="84">
        <v>83</v>
      </c>
      <c r="M83" s="84"/>
      <c r="N83" s="63"/>
      <c r="O83" s="96" t="s">
        <v>310</v>
      </c>
      <c r="P83" s="96" t="s">
        <v>311</v>
      </c>
      <c r="Q83" s="96" t="s">
        <v>312</v>
      </c>
      <c r="R83">
        <v>1</v>
      </c>
      <c r="S83" s="95" t="str">
        <f>REPLACE(INDEX(GroupVertices[Group],MATCH(Edges[[#This Row],[Vertex 1]],GroupVertices[Vertex],0)),1,1,"")</f>
        <v>1</v>
      </c>
      <c r="T83" s="95" t="str">
        <f>REPLACE(INDEX(GroupVertices[Group],MATCH(Edges[[#This Row],[Vertex 2]],GroupVertices[Vertex],0)),1,1,"")</f>
        <v>1</v>
      </c>
      <c r="U83" s="36"/>
      <c r="V83" s="36"/>
      <c r="W83" s="36"/>
      <c r="X83" s="36"/>
      <c r="Y83" s="36"/>
      <c r="Z83" s="36"/>
      <c r="AA83" s="36"/>
      <c r="AB83" s="36"/>
      <c r="AC83" s="36"/>
    </row>
    <row r="84" spans="1:29" ht="45">
      <c r="A84" s="93" t="s">
        <v>219</v>
      </c>
      <c r="B84" s="93" t="s">
        <v>301</v>
      </c>
      <c r="C84" s="53" t="s">
        <v>1872</v>
      </c>
      <c r="D84" s="54">
        <v>3</v>
      </c>
      <c r="E84" s="66" t="s">
        <v>132</v>
      </c>
      <c r="F84" s="55">
        <v>50</v>
      </c>
      <c r="G84" s="53"/>
      <c r="H84" s="57"/>
      <c r="I84" s="56"/>
      <c r="J84" s="56"/>
      <c r="K84" s="36" t="s">
        <v>65</v>
      </c>
      <c r="L84" s="84">
        <v>84</v>
      </c>
      <c r="M84" s="84"/>
      <c r="N84" s="63"/>
      <c r="O84" s="96" t="s">
        <v>310</v>
      </c>
      <c r="P84" s="96" t="s">
        <v>311</v>
      </c>
      <c r="Q84" s="96" t="s">
        <v>312</v>
      </c>
      <c r="R84">
        <v>1</v>
      </c>
      <c r="S84" s="95" t="str">
        <f>REPLACE(INDEX(GroupVertices[Group],MATCH(Edges[[#This Row],[Vertex 1]],GroupVertices[Vertex],0)),1,1,"")</f>
        <v>1</v>
      </c>
      <c r="T84" s="95" t="str">
        <f>REPLACE(INDEX(GroupVertices[Group],MATCH(Edges[[#This Row],[Vertex 2]],GroupVertices[Vertex],0)),1,1,"")</f>
        <v>1</v>
      </c>
      <c r="U84" s="36"/>
      <c r="V84" s="36"/>
      <c r="W84" s="36"/>
      <c r="X84" s="36"/>
      <c r="Y84" s="36"/>
      <c r="Z84" s="36"/>
      <c r="AA84" s="36"/>
      <c r="AB84" s="36"/>
      <c r="AC84" s="36"/>
    </row>
    <row r="85" spans="1:29" ht="45">
      <c r="A85" s="93" t="s">
        <v>219</v>
      </c>
      <c r="B85" s="93" t="s">
        <v>302</v>
      </c>
      <c r="C85" s="53" t="s">
        <v>1872</v>
      </c>
      <c r="D85" s="54">
        <v>3</v>
      </c>
      <c r="E85" s="66" t="s">
        <v>132</v>
      </c>
      <c r="F85" s="55">
        <v>50</v>
      </c>
      <c r="G85" s="53"/>
      <c r="H85" s="57"/>
      <c r="I85" s="56"/>
      <c r="J85" s="56"/>
      <c r="K85" s="36" t="s">
        <v>65</v>
      </c>
      <c r="L85" s="84">
        <v>85</v>
      </c>
      <c r="M85" s="84"/>
      <c r="N85" s="63"/>
      <c r="O85" s="96" t="s">
        <v>310</v>
      </c>
      <c r="P85" s="96" t="s">
        <v>311</v>
      </c>
      <c r="Q85" s="96" t="s">
        <v>312</v>
      </c>
      <c r="R85">
        <v>1</v>
      </c>
      <c r="S85" s="95" t="str">
        <f>REPLACE(INDEX(GroupVertices[Group],MATCH(Edges[[#This Row],[Vertex 1]],GroupVertices[Vertex],0)),1,1,"")</f>
        <v>1</v>
      </c>
      <c r="T85" s="95" t="str">
        <f>REPLACE(INDEX(GroupVertices[Group],MATCH(Edges[[#This Row],[Vertex 2]],GroupVertices[Vertex],0)),1,1,"")</f>
        <v>1</v>
      </c>
      <c r="U85" s="36"/>
      <c r="V85" s="36"/>
      <c r="W85" s="36"/>
      <c r="X85" s="36"/>
      <c r="Y85" s="36"/>
      <c r="Z85" s="36"/>
      <c r="AA85" s="36"/>
      <c r="AB85" s="36"/>
      <c r="AC85" s="36"/>
    </row>
    <row r="86" spans="1:29" ht="45">
      <c r="A86" s="93" t="s">
        <v>219</v>
      </c>
      <c r="B86" s="93" t="s">
        <v>303</v>
      </c>
      <c r="C86" s="53" t="s">
        <v>1872</v>
      </c>
      <c r="D86" s="54">
        <v>3</v>
      </c>
      <c r="E86" s="66" t="s">
        <v>132</v>
      </c>
      <c r="F86" s="55">
        <v>50</v>
      </c>
      <c r="G86" s="53"/>
      <c r="H86" s="57"/>
      <c r="I86" s="56"/>
      <c r="J86" s="56"/>
      <c r="K86" s="36" t="s">
        <v>65</v>
      </c>
      <c r="L86" s="84">
        <v>86</v>
      </c>
      <c r="M86" s="84"/>
      <c r="N86" s="63"/>
      <c r="O86" s="96" t="s">
        <v>310</v>
      </c>
      <c r="P86" s="96" t="s">
        <v>311</v>
      </c>
      <c r="Q86" s="96" t="s">
        <v>312</v>
      </c>
      <c r="R86">
        <v>1</v>
      </c>
      <c r="S86" s="95" t="str">
        <f>REPLACE(INDEX(GroupVertices[Group],MATCH(Edges[[#This Row],[Vertex 1]],GroupVertices[Vertex],0)),1,1,"")</f>
        <v>1</v>
      </c>
      <c r="T86" s="95" t="str">
        <f>REPLACE(INDEX(GroupVertices[Group],MATCH(Edges[[#This Row],[Vertex 2]],GroupVertices[Vertex],0)),1,1,"")</f>
        <v>1</v>
      </c>
      <c r="U86" s="36"/>
      <c r="V86" s="36"/>
      <c r="W86" s="36"/>
      <c r="X86" s="36"/>
      <c r="Y86" s="36"/>
      <c r="Z86" s="36"/>
      <c r="AA86" s="36"/>
      <c r="AB86" s="36"/>
      <c r="AC86" s="36"/>
    </row>
    <row r="87" spans="1:29" ht="45">
      <c r="A87" s="93" t="s">
        <v>219</v>
      </c>
      <c r="B87" s="93" t="s">
        <v>304</v>
      </c>
      <c r="C87" s="53" t="s">
        <v>1872</v>
      </c>
      <c r="D87" s="54">
        <v>3</v>
      </c>
      <c r="E87" s="66" t="s">
        <v>132</v>
      </c>
      <c r="F87" s="55">
        <v>50</v>
      </c>
      <c r="G87" s="53"/>
      <c r="H87" s="57"/>
      <c r="I87" s="56"/>
      <c r="J87" s="56"/>
      <c r="K87" s="36" t="s">
        <v>65</v>
      </c>
      <c r="L87" s="84">
        <v>87</v>
      </c>
      <c r="M87" s="84"/>
      <c r="N87" s="63"/>
      <c r="O87" s="96" t="s">
        <v>310</v>
      </c>
      <c r="P87" s="96" t="s">
        <v>311</v>
      </c>
      <c r="Q87" s="96" t="s">
        <v>312</v>
      </c>
      <c r="R87">
        <v>1</v>
      </c>
      <c r="S87" s="95" t="str">
        <f>REPLACE(INDEX(GroupVertices[Group],MATCH(Edges[[#This Row],[Vertex 1]],GroupVertices[Vertex],0)),1,1,"")</f>
        <v>1</v>
      </c>
      <c r="T87" s="95" t="str">
        <f>REPLACE(INDEX(GroupVertices[Group],MATCH(Edges[[#This Row],[Vertex 2]],GroupVertices[Vertex],0)),1,1,"")</f>
        <v>1</v>
      </c>
      <c r="U87" s="36"/>
      <c r="V87" s="36"/>
      <c r="W87" s="36"/>
      <c r="X87" s="36"/>
      <c r="Y87" s="36"/>
      <c r="Z87" s="36"/>
      <c r="AA87" s="36"/>
      <c r="AB87" s="36"/>
      <c r="AC87" s="36"/>
    </row>
    <row r="88" spans="1:29" ht="45">
      <c r="A88" s="93" t="s">
        <v>219</v>
      </c>
      <c r="B88" s="93" t="s">
        <v>305</v>
      </c>
      <c r="C88" s="53" t="s">
        <v>1872</v>
      </c>
      <c r="D88" s="54">
        <v>3</v>
      </c>
      <c r="E88" s="66" t="s">
        <v>132</v>
      </c>
      <c r="F88" s="55">
        <v>50</v>
      </c>
      <c r="G88" s="53"/>
      <c r="H88" s="57"/>
      <c r="I88" s="56"/>
      <c r="J88" s="56"/>
      <c r="K88" s="36" t="s">
        <v>65</v>
      </c>
      <c r="L88" s="84">
        <v>88</v>
      </c>
      <c r="M88" s="84"/>
      <c r="N88" s="63"/>
      <c r="O88" s="96" t="s">
        <v>310</v>
      </c>
      <c r="P88" s="96" t="s">
        <v>311</v>
      </c>
      <c r="Q88" s="96" t="s">
        <v>312</v>
      </c>
      <c r="R88">
        <v>1</v>
      </c>
      <c r="S88" s="95" t="str">
        <f>REPLACE(INDEX(GroupVertices[Group],MATCH(Edges[[#This Row],[Vertex 1]],GroupVertices[Vertex],0)),1,1,"")</f>
        <v>1</v>
      </c>
      <c r="T88" s="95" t="str">
        <f>REPLACE(INDEX(GroupVertices[Group],MATCH(Edges[[#This Row],[Vertex 2]],GroupVertices[Vertex],0)),1,1,"")</f>
        <v>1</v>
      </c>
      <c r="U88" s="36"/>
      <c r="V88" s="36"/>
      <c r="W88" s="36"/>
      <c r="X88" s="36"/>
      <c r="Y88" s="36"/>
      <c r="Z88" s="36"/>
      <c r="AA88" s="36"/>
      <c r="AB88" s="36"/>
      <c r="AC88" s="36"/>
    </row>
    <row r="89" spans="1:29" ht="45">
      <c r="A89" s="93" t="s">
        <v>219</v>
      </c>
      <c r="B89" s="93" t="s">
        <v>306</v>
      </c>
      <c r="C89" s="53" t="s">
        <v>1872</v>
      </c>
      <c r="D89" s="54">
        <v>3</v>
      </c>
      <c r="E89" s="66" t="s">
        <v>132</v>
      </c>
      <c r="F89" s="55">
        <v>50</v>
      </c>
      <c r="G89" s="53"/>
      <c r="H89" s="57"/>
      <c r="I89" s="56"/>
      <c r="J89" s="56"/>
      <c r="K89" s="36" t="s">
        <v>65</v>
      </c>
      <c r="L89" s="84">
        <v>89</v>
      </c>
      <c r="M89" s="84"/>
      <c r="N89" s="63"/>
      <c r="O89" s="96" t="s">
        <v>310</v>
      </c>
      <c r="P89" s="96" t="s">
        <v>311</v>
      </c>
      <c r="Q89" s="96" t="s">
        <v>312</v>
      </c>
      <c r="R89">
        <v>1</v>
      </c>
      <c r="S89" s="95" t="str">
        <f>REPLACE(INDEX(GroupVertices[Group],MATCH(Edges[[#This Row],[Vertex 1]],GroupVertices[Vertex],0)),1,1,"")</f>
        <v>1</v>
      </c>
      <c r="T89" s="95" t="str">
        <f>REPLACE(INDEX(GroupVertices[Group],MATCH(Edges[[#This Row],[Vertex 2]],GroupVertices[Vertex],0)),1,1,"")</f>
        <v>1</v>
      </c>
      <c r="U89" s="36"/>
      <c r="V89" s="36"/>
      <c r="W89" s="36"/>
      <c r="X89" s="36"/>
      <c r="Y89" s="36"/>
      <c r="Z89" s="36"/>
      <c r="AA89" s="36"/>
      <c r="AB89" s="36"/>
      <c r="AC89" s="36"/>
    </row>
    <row r="90" spans="1:29" ht="45">
      <c r="A90" s="93" t="s">
        <v>219</v>
      </c>
      <c r="B90" s="93" t="s">
        <v>307</v>
      </c>
      <c r="C90" s="53" t="s">
        <v>1872</v>
      </c>
      <c r="D90" s="54">
        <v>3</v>
      </c>
      <c r="E90" s="66" t="s">
        <v>132</v>
      </c>
      <c r="F90" s="55">
        <v>50</v>
      </c>
      <c r="G90" s="53"/>
      <c r="H90" s="57"/>
      <c r="I90" s="56"/>
      <c r="J90" s="56"/>
      <c r="K90" s="36" t="s">
        <v>65</v>
      </c>
      <c r="L90" s="84">
        <v>90</v>
      </c>
      <c r="M90" s="84"/>
      <c r="N90" s="63"/>
      <c r="O90" s="96" t="s">
        <v>310</v>
      </c>
      <c r="P90" s="96" t="s">
        <v>311</v>
      </c>
      <c r="Q90" s="96" t="s">
        <v>312</v>
      </c>
      <c r="R90">
        <v>1</v>
      </c>
      <c r="S90" s="95" t="str">
        <f>REPLACE(INDEX(GroupVertices[Group],MATCH(Edges[[#This Row],[Vertex 1]],GroupVertices[Vertex],0)),1,1,"")</f>
        <v>1</v>
      </c>
      <c r="T90" s="95" t="str">
        <f>REPLACE(INDEX(GroupVertices[Group],MATCH(Edges[[#This Row],[Vertex 2]],GroupVertices[Vertex],0)),1,1,"")</f>
        <v>1</v>
      </c>
      <c r="U90" s="36"/>
      <c r="V90" s="36"/>
      <c r="W90" s="36"/>
      <c r="X90" s="36"/>
      <c r="Y90" s="36"/>
      <c r="Z90" s="36"/>
      <c r="AA90" s="36"/>
      <c r="AB90" s="36"/>
      <c r="AC90" s="36"/>
    </row>
    <row r="91" spans="1:29" ht="45">
      <c r="A91" s="93" t="s">
        <v>219</v>
      </c>
      <c r="B91" s="93" t="s">
        <v>308</v>
      </c>
      <c r="C91" s="53" t="s">
        <v>1872</v>
      </c>
      <c r="D91" s="54">
        <v>3</v>
      </c>
      <c r="E91" s="66" t="s">
        <v>132</v>
      </c>
      <c r="F91" s="55">
        <v>50</v>
      </c>
      <c r="G91" s="53"/>
      <c r="H91" s="57"/>
      <c r="I91" s="56"/>
      <c r="J91" s="56"/>
      <c r="K91" s="36" t="s">
        <v>65</v>
      </c>
      <c r="L91" s="84">
        <v>91</v>
      </c>
      <c r="M91" s="84"/>
      <c r="N91" s="63"/>
      <c r="O91" s="96" t="s">
        <v>310</v>
      </c>
      <c r="P91" s="96" t="s">
        <v>311</v>
      </c>
      <c r="Q91" s="96" t="s">
        <v>312</v>
      </c>
      <c r="R91">
        <v>1</v>
      </c>
      <c r="S91" s="95" t="str">
        <f>REPLACE(INDEX(GroupVertices[Group],MATCH(Edges[[#This Row],[Vertex 1]],GroupVertices[Vertex],0)),1,1,"")</f>
        <v>1</v>
      </c>
      <c r="T91" s="95" t="str">
        <f>REPLACE(INDEX(GroupVertices[Group],MATCH(Edges[[#This Row],[Vertex 2]],GroupVertices[Vertex],0)),1,1,"")</f>
        <v>1</v>
      </c>
      <c r="U91" s="36"/>
      <c r="V91" s="36"/>
      <c r="W91" s="36"/>
      <c r="X91" s="36"/>
      <c r="Y91" s="36"/>
      <c r="Z91" s="36"/>
      <c r="AA91" s="36"/>
      <c r="AB91" s="36"/>
      <c r="AC91" s="36"/>
    </row>
    <row r="92" spans="1:29" ht="45">
      <c r="A92" s="94" t="s">
        <v>219</v>
      </c>
      <c r="B92" s="94" t="s">
        <v>309</v>
      </c>
      <c r="C92" s="85" t="s">
        <v>1872</v>
      </c>
      <c r="D92" s="86">
        <v>3</v>
      </c>
      <c r="E92" s="87" t="s">
        <v>132</v>
      </c>
      <c r="F92" s="88">
        <v>50</v>
      </c>
      <c r="G92" s="85"/>
      <c r="H92" s="89"/>
      <c r="I92" s="90"/>
      <c r="J92" s="90"/>
      <c r="K92" s="36" t="s">
        <v>65</v>
      </c>
      <c r="L92" s="91">
        <v>92</v>
      </c>
      <c r="M92" s="91"/>
      <c r="N92" s="92"/>
      <c r="O92" s="97" t="s">
        <v>310</v>
      </c>
      <c r="P92" s="97" t="s">
        <v>311</v>
      </c>
      <c r="Q92" s="97" t="s">
        <v>312</v>
      </c>
      <c r="R92">
        <v>1</v>
      </c>
      <c r="S92" s="95" t="str">
        <f>REPLACE(INDEX(GroupVertices[Group],MATCH(Edges[[#This Row],[Vertex 1]],GroupVertices[Vertex],0)),1,1,"")</f>
        <v>1</v>
      </c>
      <c r="T92" s="95" t="str">
        <f>REPLACE(INDEX(GroupVertices[Group],MATCH(Edges[[#This Row],[Vertex 2]],GroupVertices[Vertex],0)),1,1,"")</f>
        <v>1</v>
      </c>
      <c r="U92" s="36"/>
      <c r="V92" s="36"/>
      <c r="W92" s="36"/>
      <c r="X92" s="36"/>
      <c r="Y92" s="36"/>
      <c r="Z92" s="36"/>
      <c r="AA92" s="36"/>
      <c r="AB92" s="36"/>
      <c r="AC92" s="3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ErrorMessage="1" sqref="N2:N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Color" prompt="To select an optional edge color, right-click and select Select Color on the right-click menu." sqref="C3:C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Opacity" prompt="Enter an optional edge opacity between 0 (transparent) and 100 (opaque)." errorTitle="Invalid Edge Opacity" error="The optional edge opacity must be a whole number between 0 and 10." sqref="F3:F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showErrorMessage="1" promptTitle="Vertex 1 Name" prompt="Enter the name of the edge's first vertex." sqref="A3:A92"/>
    <dataValidation allowBlank="1" showInputMessage="1" showErrorMessage="1" promptTitle="Vertex 2 Name" prompt="Enter the name of the edge's second vertex." sqref="B3:B92"/>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FE912-1B8F-443E-BC9F-E12A28E2B52E}">
  <dimension ref="A1:L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60.7109375" style="0" bestFit="1" customWidth="1"/>
    <col min="10" max="10" width="36.421875" style="0" bestFit="1" customWidth="1"/>
    <col min="11" max="11" width="37.28125" style="0" bestFit="1" customWidth="1"/>
    <col min="12" max="12" width="60.7109375" style="0" bestFit="1" customWidth="1"/>
  </cols>
  <sheetData>
    <row r="1" spans="1:12" ht="15" customHeight="1">
      <c r="A1" s="13" t="s">
        <v>1825</v>
      </c>
      <c r="B1" s="13" t="s">
        <v>1826</v>
      </c>
      <c r="C1" s="13" t="s">
        <v>1819</v>
      </c>
      <c r="D1" s="13" t="s">
        <v>1820</v>
      </c>
      <c r="E1" s="13" t="s">
        <v>1827</v>
      </c>
      <c r="F1" s="13" t="s">
        <v>144</v>
      </c>
      <c r="G1" s="13" t="s">
        <v>1828</v>
      </c>
      <c r="H1" s="13" t="s">
        <v>1829</v>
      </c>
      <c r="I1" s="13" t="s">
        <v>1830</v>
      </c>
      <c r="J1" s="13" t="s">
        <v>1831</v>
      </c>
      <c r="K1" s="13" t="s">
        <v>1832</v>
      </c>
      <c r="L1" s="13" t="s">
        <v>1833</v>
      </c>
    </row>
    <row r="2" spans="1:12" ht="15">
      <c r="A2" s="125" t="s">
        <v>1657</v>
      </c>
      <c r="B2" s="125" t="s">
        <v>1654</v>
      </c>
      <c r="C2" s="125">
        <v>6</v>
      </c>
      <c r="D2" s="130">
        <v>0.006707744823511491</v>
      </c>
      <c r="E2" s="130">
        <v>2.1380770320235563</v>
      </c>
      <c r="F2" s="125" t="s">
        <v>1821</v>
      </c>
      <c r="G2" s="125" t="b">
        <v>0</v>
      </c>
      <c r="H2" s="125" t="b">
        <v>0</v>
      </c>
      <c r="I2" s="125" t="b">
        <v>0</v>
      </c>
      <c r="J2" s="125" t="b">
        <v>0</v>
      </c>
      <c r="K2" s="125" t="b">
        <v>0</v>
      </c>
      <c r="L2" s="125" t="b">
        <v>0</v>
      </c>
    </row>
    <row r="3" spans="1:12" ht="15">
      <c r="A3" s="125" t="s">
        <v>1654</v>
      </c>
      <c r="B3" s="125" t="s">
        <v>1646</v>
      </c>
      <c r="C3" s="125">
        <v>6</v>
      </c>
      <c r="D3" s="130">
        <v>0.006707744823511491</v>
      </c>
      <c r="E3" s="130">
        <v>1.9162282824071997</v>
      </c>
      <c r="F3" s="125" t="s">
        <v>1821</v>
      </c>
      <c r="G3" s="125" t="b">
        <v>0</v>
      </c>
      <c r="H3" s="125" t="b">
        <v>0</v>
      </c>
      <c r="I3" s="125" t="b">
        <v>0</v>
      </c>
      <c r="J3" s="125" t="b">
        <v>0</v>
      </c>
      <c r="K3" s="125" t="b">
        <v>0</v>
      </c>
      <c r="L3" s="125" t="b">
        <v>0</v>
      </c>
    </row>
    <row r="4" spans="1:12" ht="15">
      <c r="A4" s="125" t="s">
        <v>1650</v>
      </c>
      <c r="B4" s="125" t="s">
        <v>1658</v>
      </c>
      <c r="C4" s="125">
        <v>5</v>
      </c>
      <c r="D4" s="130">
        <v>0.005966124073684915</v>
      </c>
      <c r="E4" s="130">
        <v>2.0009038389982443</v>
      </c>
      <c r="F4" s="125" t="s">
        <v>1821</v>
      </c>
      <c r="G4" s="125" t="b">
        <v>0</v>
      </c>
      <c r="H4" s="125" t="b">
        <v>0</v>
      </c>
      <c r="I4" s="125" t="b">
        <v>0</v>
      </c>
      <c r="J4" s="125" t="b">
        <v>0</v>
      </c>
      <c r="K4" s="125" t="b">
        <v>0</v>
      </c>
      <c r="L4" s="125" t="b">
        <v>0</v>
      </c>
    </row>
    <row r="5" spans="1:12" ht="15">
      <c r="A5" s="125" t="s">
        <v>1658</v>
      </c>
      <c r="B5" s="125" t="s">
        <v>1652</v>
      </c>
      <c r="C5" s="125">
        <v>4</v>
      </c>
      <c r="D5" s="130">
        <v>0.0051413783958606935</v>
      </c>
      <c r="E5" s="130">
        <v>1.961985772967875</v>
      </c>
      <c r="F5" s="125" t="s">
        <v>1821</v>
      </c>
      <c r="G5" s="125" t="b">
        <v>0</v>
      </c>
      <c r="H5" s="125" t="b">
        <v>0</v>
      </c>
      <c r="I5" s="125" t="b">
        <v>0</v>
      </c>
      <c r="J5" s="125" t="b">
        <v>0</v>
      </c>
      <c r="K5" s="125" t="b">
        <v>0</v>
      </c>
      <c r="L5" s="125" t="b">
        <v>0</v>
      </c>
    </row>
    <row r="6" spans="1:12" ht="15">
      <c r="A6" s="125" t="s">
        <v>1644</v>
      </c>
      <c r="B6" s="125" t="s">
        <v>1660</v>
      </c>
      <c r="C6" s="125">
        <v>4</v>
      </c>
      <c r="D6" s="130">
        <v>0.0051413783958606935</v>
      </c>
      <c r="E6" s="130">
        <v>1.727902566934507</v>
      </c>
      <c r="F6" s="125" t="s">
        <v>1821</v>
      </c>
      <c r="G6" s="125" t="b">
        <v>0</v>
      </c>
      <c r="H6" s="125" t="b">
        <v>0</v>
      </c>
      <c r="I6" s="125" t="b">
        <v>0</v>
      </c>
      <c r="J6" s="125" t="b">
        <v>0</v>
      </c>
      <c r="K6" s="125" t="b">
        <v>0</v>
      </c>
      <c r="L6" s="125" t="b">
        <v>0</v>
      </c>
    </row>
    <row r="7" spans="1:12" ht="15">
      <c r="A7" s="125" t="s">
        <v>1682</v>
      </c>
      <c r="B7" s="125" t="s">
        <v>1640</v>
      </c>
      <c r="C7" s="125">
        <v>4</v>
      </c>
      <c r="D7" s="130">
        <v>0.0051413783958606935</v>
      </c>
      <c r="E7" s="130">
        <v>1.752726150659539</v>
      </c>
      <c r="F7" s="125" t="s">
        <v>1821</v>
      </c>
      <c r="G7" s="125" t="b">
        <v>0</v>
      </c>
      <c r="H7" s="125" t="b">
        <v>0</v>
      </c>
      <c r="I7" s="125" t="b">
        <v>0</v>
      </c>
      <c r="J7" s="125" t="b">
        <v>0</v>
      </c>
      <c r="K7" s="125" t="b">
        <v>0</v>
      </c>
      <c r="L7" s="125" t="b">
        <v>0</v>
      </c>
    </row>
    <row r="8" spans="1:12" ht="15">
      <c r="A8" s="125" t="s">
        <v>1650</v>
      </c>
      <c r="B8" s="125" t="s">
        <v>1652</v>
      </c>
      <c r="C8" s="125">
        <v>3</v>
      </c>
      <c r="D8" s="130">
        <v>0.0042123229697328774</v>
      </c>
      <c r="E8" s="130">
        <v>1.7121082997512749</v>
      </c>
      <c r="F8" s="125" t="s">
        <v>1821</v>
      </c>
      <c r="G8" s="125" t="b">
        <v>0</v>
      </c>
      <c r="H8" s="125" t="b">
        <v>0</v>
      </c>
      <c r="I8" s="125" t="b">
        <v>0</v>
      </c>
      <c r="J8" s="125" t="b">
        <v>0</v>
      </c>
      <c r="K8" s="125" t="b">
        <v>0</v>
      </c>
      <c r="L8" s="125" t="b">
        <v>0</v>
      </c>
    </row>
    <row r="9" spans="1:12" ht="15">
      <c r="A9" s="125" t="s">
        <v>1715</v>
      </c>
      <c r="B9" s="125" t="s">
        <v>1642</v>
      </c>
      <c r="C9" s="125">
        <v>3</v>
      </c>
      <c r="D9" s="130">
        <v>0.0047144843548726535</v>
      </c>
      <c r="E9" s="130">
        <v>1.903993825990188</v>
      </c>
      <c r="F9" s="125" t="s">
        <v>1821</v>
      </c>
      <c r="G9" s="125" t="b">
        <v>0</v>
      </c>
      <c r="H9" s="125" t="b">
        <v>0</v>
      </c>
      <c r="I9" s="125" t="b">
        <v>0</v>
      </c>
      <c r="J9" s="125" t="b">
        <v>0</v>
      </c>
      <c r="K9" s="125" t="b">
        <v>0</v>
      </c>
      <c r="L9" s="125" t="b">
        <v>0</v>
      </c>
    </row>
    <row r="10" spans="1:12" ht="15">
      <c r="A10" s="125" t="s">
        <v>1687</v>
      </c>
      <c r="B10" s="125" t="s">
        <v>1724</v>
      </c>
      <c r="C10" s="125">
        <v>2</v>
      </c>
      <c r="D10" s="130">
        <v>0.003142989569915102</v>
      </c>
      <c r="E10" s="130">
        <v>2.5060538173181506</v>
      </c>
      <c r="F10" s="125" t="s">
        <v>1821</v>
      </c>
      <c r="G10" s="125" t="b">
        <v>0</v>
      </c>
      <c r="H10" s="125" t="b">
        <v>0</v>
      </c>
      <c r="I10" s="125" t="b">
        <v>0</v>
      </c>
      <c r="J10" s="125" t="b">
        <v>0</v>
      </c>
      <c r="K10" s="125" t="b">
        <v>0</v>
      </c>
      <c r="L10" s="125" t="b">
        <v>0</v>
      </c>
    </row>
    <row r="11" spans="1:12" ht="15">
      <c r="A11" s="125" t="s">
        <v>1647</v>
      </c>
      <c r="B11" s="125" t="s">
        <v>1697</v>
      </c>
      <c r="C11" s="125">
        <v>2</v>
      </c>
      <c r="D11" s="130">
        <v>0.003142989569915102</v>
      </c>
      <c r="E11" s="130">
        <v>1.8528413035428069</v>
      </c>
      <c r="F11" s="125" t="s">
        <v>1821</v>
      </c>
      <c r="G11" s="125" t="b">
        <v>0</v>
      </c>
      <c r="H11" s="125" t="b">
        <v>0</v>
      </c>
      <c r="I11" s="125" t="b">
        <v>0</v>
      </c>
      <c r="J11" s="125" t="b">
        <v>0</v>
      </c>
      <c r="K11" s="125" t="b">
        <v>0</v>
      </c>
      <c r="L11" s="125" t="b">
        <v>0</v>
      </c>
    </row>
    <row r="12" spans="1:12" ht="15">
      <c r="A12" s="125" t="s">
        <v>1672</v>
      </c>
      <c r="B12" s="125" t="s">
        <v>1673</v>
      </c>
      <c r="C12" s="125">
        <v>2</v>
      </c>
      <c r="D12" s="130">
        <v>0.0037152899418998572</v>
      </c>
      <c r="E12" s="130">
        <v>2.0800850850458694</v>
      </c>
      <c r="F12" s="125" t="s">
        <v>1821</v>
      </c>
      <c r="G12" s="125" t="b">
        <v>0</v>
      </c>
      <c r="H12" s="125" t="b">
        <v>0</v>
      </c>
      <c r="I12" s="125" t="b">
        <v>0</v>
      </c>
      <c r="J12" s="125" t="b">
        <v>0</v>
      </c>
      <c r="K12" s="125" t="b">
        <v>0</v>
      </c>
      <c r="L12" s="125" t="b">
        <v>0</v>
      </c>
    </row>
    <row r="13" spans="1:12" ht="15">
      <c r="A13" s="125" t="s">
        <v>1740</v>
      </c>
      <c r="B13" s="125" t="s">
        <v>1640</v>
      </c>
      <c r="C13" s="125">
        <v>2</v>
      </c>
      <c r="D13" s="130">
        <v>0.003142989569915102</v>
      </c>
      <c r="E13" s="130">
        <v>1.752726150659539</v>
      </c>
      <c r="F13" s="125" t="s">
        <v>1821</v>
      </c>
      <c r="G13" s="125" t="b">
        <v>1</v>
      </c>
      <c r="H13" s="125" t="b">
        <v>0</v>
      </c>
      <c r="I13" s="125" t="b">
        <v>0</v>
      </c>
      <c r="J13" s="125" t="b">
        <v>0</v>
      </c>
      <c r="K13" s="125" t="b">
        <v>0</v>
      </c>
      <c r="L13" s="125" t="b">
        <v>0</v>
      </c>
    </row>
    <row r="14" spans="1:12" ht="15">
      <c r="A14" s="125" t="s">
        <v>1652</v>
      </c>
      <c r="B14" s="125" t="s">
        <v>1647</v>
      </c>
      <c r="C14" s="125">
        <v>2</v>
      </c>
      <c r="D14" s="130">
        <v>0.003142989569915102</v>
      </c>
      <c r="E14" s="130">
        <v>1.4848645182482125</v>
      </c>
      <c r="F14" s="125" t="s">
        <v>1821</v>
      </c>
      <c r="G14" s="125" t="b">
        <v>0</v>
      </c>
      <c r="H14" s="125" t="b">
        <v>0</v>
      </c>
      <c r="I14" s="125" t="b">
        <v>0</v>
      </c>
      <c r="J14" s="125" t="b">
        <v>0</v>
      </c>
      <c r="K14" s="125" t="b">
        <v>0</v>
      </c>
      <c r="L14" s="125" t="b">
        <v>0</v>
      </c>
    </row>
    <row r="15" spans="1:12" ht="15">
      <c r="A15" s="125" t="s">
        <v>1700</v>
      </c>
      <c r="B15" s="125" t="s">
        <v>1643</v>
      </c>
      <c r="C15" s="125">
        <v>2</v>
      </c>
      <c r="D15" s="130">
        <v>0.003142989569915102</v>
      </c>
      <c r="E15" s="130">
        <v>1.727902566934507</v>
      </c>
      <c r="F15" s="125" t="s">
        <v>1821</v>
      </c>
      <c r="G15" s="125" t="b">
        <v>0</v>
      </c>
      <c r="H15" s="125" t="b">
        <v>0</v>
      </c>
      <c r="I15" s="125" t="b">
        <v>0</v>
      </c>
      <c r="J15" s="125" t="b">
        <v>0</v>
      </c>
      <c r="K15" s="125" t="b">
        <v>0</v>
      </c>
      <c r="L15" s="125" t="b">
        <v>0</v>
      </c>
    </row>
    <row r="16" spans="1:12" ht="15">
      <c r="A16" s="125" t="s">
        <v>1755</v>
      </c>
      <c r="B16" s="125" t="s">
        <v>1653</v>
      </c>
      <c r="C16" s="125">
        <v>2</v>
      </c>
      <c r="D16" s="130">
        <v>0.003142989569915102</v>
      </c>
      <c r="E16" s="130">
        <v>2.1380770320235563</v>
      </c>
      <c r="F16" s="125" t="s">
        <v>1821</v>
      </c>
      <c r="G16" s="125" t="b">
        <v>0</v>
      </c>
      <c r="H16" s="125" t="b">
        <v>0</v>
      </c>
      <c r="I16" s="125" t="b">
        <v>0</v>
      </c>
      <c r="J16" s="125" t="b">
        <v>0</v>
      </c>
      <c r="K16" s="125" t="b">
        <v>0</v>
      </c>
      <c r="L16" s="125" t="b">
        <v>0</v>
      </c>
    </row>
    <row r="17" spans="1:12" ht="15">
      <c r="A17" s="125" t="s">
        <v>1705</v>
      </c>
      <c r="B17" s="125" t="s">
        <v>1677</v>
      </c>
      <c r="C17" s="125">
        <v>2</v>
      </c>
      <c r="D17" s="130">
        <v>0.003142989569915102</v>
      </c>
      <c r="E17" s="130">
        <v>2.2050238216541693</v>
      </c>
      <c r="F17" s="125" t="s">
        <v>1821</v>
      </c>
      <c r="G17" s="125" t="b">
        <v>0</v>
      </c>
      <c r="H17" s="125" t="b">
        <v>0</v>
      </c>
      <c r="I17" s="125" t="b">
        <v>0</v>
      </c>
      <c r="J17" s="125" t="b">
        <v>0</v>
      </c>
      <c r="K17" s="125" t="b">
        <v>0</v>
      </c>
      <c r="L17" s="125" t="b">
        <v>0</v>
      </c>
    </row>
    <row r="18" spans="1:12" ht="15">
      <c r="A18" s="125" t="s">
        <v>1677</v>
      </c>
      <c r="B18" s="125" t="s">
        <v>1659</v>
      </c>
      <c r="C18" s="125">
        <v>2</v>
      </c>
      <c r="D18" s="130">
        <v>0.003142989569915102</v>
      </c>
      <c r="E18" s="130">
        <v>1.903993825990188</v>
      </c>
      <c r="F18" s="125" t="s">
        <v>1821</v>
      </c>
      <c r="G18" s="125" t="b">
        <v>0</v>
      </c>
      <c r="H18" s="125" t="b">
        <v>0</v>
      </c>
      <c r="I18" s="125" t="b">
        <v>0</v>
      </c>
      <c r="J18" s="125" t="b">
        <v>0</v>
      </c>
      <c r="K18" s="125" t="b">
        <v>0</v>
      </c>
      <c r="L18" s="125" t="b">
        <v>0</v>
      </c>
    </row>
    <row r="19" spans="1:12" ht="15">
      <c r="A19" s="125" t="s">
        <v>1707</v>
      </c>
      <c r="B19" s="125" t="s">
        <v>1644</v>
      </c>
      <c r="C19" s="125">
        <v>2</v>
      </c>
      <c r="D19" s="130">
        <v>0.003142989569915102</v>
      </c>
      <c r="E19" s="130">
        <v>1.727902566934507</v>
      </c>
      <c r="F19" s="125" t="s">
        <v>1821</v>
      </c>
      <c r="G19" s="125" t="b">
        <v>0</v>
      </c>
      <c r="H19" s="125" t="b">
        <v>0</v>
      </c>
      <c r="I19" s="125" t="b">
        <v>0</v>
      </c>
      <c r="J19" s="125" t="b">
        <v>0</v>
      </c>
      <c r="K19" s="125" t="b">
        <v>0</v>
      </c>
      <c r="L19" s="125" t="b">
        <v>0</v>
      </c>
    </row>
    <row r="20" spans="1:12" ht="15">
      <c r="A20" s="125" t="s">
        <v>1766</v>
      </c>
      <c r="B20" s="125" t="s">
        <v>1643</v>
      </c>
      <c r="C20" s="125">
        <v>2</v>
      </c>
      <c r="D20" s="130">
        <v>0.003142989569915102</v>
      </c>
      <c r="E20" s="130">
        <v>1.903993825990188</v>
      </c>
      <c r="F20" s="125" t="s">
        <v>1821</v>
      </c>
      <c r="G20" s="125" t="b">
        <v>0</v>
      </c>
      <c r="H20" s="125" t="b">
        <v>0</v>
      </c>
      <c r="I20" s="125" t="b">
        <v>0</v>
      </c>
      <c r="J20" s="125" t="b">
        <v>0</v>
      </c>
      <c r="K20" s="125" t="b">
        <v>0</v>
      </c>
      <c r="L20" s="125" t="b">
        <v>0</v>
      </c>
    </row>
    <row r="21" spans="1:12" ht="15">
      <c r="A21" s="125" t="s">
        <v>1709</v>
      </c>
      <c r="B21" s="125" t="s">
        <v>1710</v>
      </c>
      <c r="C21" s="125">
        <v>2</v>
      </c>
      <c r="D21" s="130">
        <v>0.003142989569915102</v>
      </c>
      <c r="E21" s="130">
        <v>2.3299625582624692</v>
      </c>
      <c r="F21" s="125" t="s">
        <v>1821</v>
      </c>
      <c r="G21" s="125" t="b">
        <v>0</v>
      </c>
      <c r="H21" s="125" t="b">
        <v>0</v>
      </c>
      <c r="I21" s="125" t="b">
        <v>0</v>
      </c>
      <c r="J21" s="125" t="b">
        <v>0</v>
      </c>
      <c r="K21" s="125" t="b">
        <v>0</v>
      </c>
      <c r="L21" s="125" t="b">
        <v>0</v>
      </c>
    </row>
    <row r="22" spans="1:12" ht="15">
      <c r="A22" s="125" t="s">
        <v>1642</v>
      </c>
      <c r="B22" s="125" t="s">
        <v>1646</v>
      </c>
      <c r="C22" s="125">
        <v>2</v>
      </c>
      <c r="D22" s="130">
        <v>0.003142989569915102</v>
      </c>
      <c r="E22" s="130">
        <v>1.2050238216541693</v>
      </c>
      <c r="F22" s="125" t="s">
        <v>1821</v>
      </c>
      <c r="G22" s="125" t="b">
        <v>0</v>
      </c>
      <c r="H22" s="125" t="b">
        <v>0</v>
      </c>
      <c r="I22" s="125" t="b">
        <v>0</v>
      </c>
      <c r="J22" s="125" t="b">
        <v>0</v>
      </c>
      <c r="K22" s="125" t="b">
        <v>0</v>
      </c>
      <c r="L22" s="125" t="b">
        <v>0</v>
      </c>
    </row>
    <row r="23" spans="1:12" ht="15">
      <c r="A23" s="125" t="s">
        <v>1795</v>
      </c>
      <c r="B23" s="125" t="s">
        <v>1656</v>
      </c>
      <c r="C23" s="125">
        <v>2</v>
      </c>
      <c r="D23" s="130">
        <v>0.0037152899418998572</v>
      </c>
      <c r="E23" s="130">
        <v>2.2050238216541693</v>
      </c>
      <c r="F23" s="125" t="s">
        <v>1821</v>
      </c>
      <c r="G23" s="125" t="b">
        <v>0</v>
      </c>
      <c r="H23" s="125" t="b">
        <v>0</v>
      </c>
      <c r="I23" s="125" t="b">
        <v>0</v>
      </c>
      <c r="J23" s="125" t="b">
        <v>0</v>
      </c>
      <c r="K23" s="125" t="b">
        <v>0</v>
      </c>
      <c r="L23" s="125" t="b">
        <v>0</v>
      </c>
    </row>
    <row r="24" spans="1:12" ht="15">
      <c r="A24" s="125" t="s">
        <v>1817</v>
      </c>
      <c r="B24" s="125" t="s">
        <v>1645</v>
      </c>
      <c r="C24" s="125">
        <v>2</v>
      </c>
      <c r="D24" s="130">
        <v>0.003142989569915102</v>
      </c>
      <c r="E24" s="130">
        <v>1.983175072037813</v>
      </c>
      <c r="F24" s="125" t="s">
        <v>1821</v>
      </c>
      <c r="G24" s="125" t="b">
        <v>0</v>
      </c>
      <c r="H24" s="125" t="b">
        <v>0</v>
      </c>
      <c r="I24" s="125" t="b">
        <v>0</v>
      </c>
      <c r="J24" s="125" t="b">
        <v>0</v>
      </c>
      <c r="K24" s="125" t="b">
        <v>0</v>
      </c>
      <c r="L24" s="125" t="b">
        <v>0</v>
      </c>
    </row>
    <row r="25" spans="1:12" ht="15">
      <c r="A25" s="125" t="s">
        <v>1657</v>
      </c>
      <c r="B25" s="125" t="s">
        <v>1654</v>
      </c>
      <c r="C25" s="125">
        <v>6</v>
      </c>
      <c r="D25" s="130">
        <v>0.006707744823511491</v>
      </c>
      <c r="E25" s="130">
        <v>2.1380770320235563</v>
      </c>
      <c r="F25" s="125" t="s">
        <v>1621</v>
      </c>
      <c r="G25" s="125" t="b">
        <v>0</v>
      </c>
      <c r="H25" s="125" t="b">
        <v>0</v>
      </c>
      <c r="I25" s="125" t="b">
        <v>0</v>
      </c>
      <c r="J25" s="125" t="b">
        <v>0</v>
      </c>
      <c r="K25" s="125" t="b">
        <v>0</v>
      </c>
      <c r="L25" s="125" t="b">
        <v>0</v>
      </c>
    </row>
    <row r="26" spans="1:12" ht="15">
      <c r="A26" s="125" t="s">
        <v>1654</v>
      </c>
      <c r="B26" s="125" t="s">
        <v>1646</v>
      </c>
      <c r="C26" s="125">
        <v>6</v>
      </c>
      <c r="D26" s="130">
        <v>0.006707744823511491</v>
      </c>
      <c r="E26" s="130">
        <v>1.9162282824071997</v>
      </c>
      <c r="F26" s="125" t="s">
        <v>1621</v>
      </c>
      <c r="G26" s="125" t="b">
        <v>0</v>
      </c>
      <c r="H26" s="125" t="b">
        <v>0</v>
      </c>
      <c r="I26" s="125" t="b">
        <v>0</v>
      </c>
      <c r="J26" s="125" t="b">
        <v>0</v>
      </c>
      <c r="K26" s="125" t="b">
        <v>0</v>
      </c>
      <c r="L26" s="125" t="b">
        <v>0</v>
      </c>
    </row>
    <row r="27" spans="1:12" ht="15">
      <c r="A27" s="125" t="s">
        <v>1650</v>
      </c>
      <c r="B27" s="125" t="s">
        <v>1658</v>
      </c>
      <c r="C27" s="125">
        <v>5</v>
      </c>
      <c r="D27" s="130">
        <v>0.005966124073684915</v>
      </c>
      <c r="E27" s="130">
        <v>2.0009038389982443</v>
      </c>
      <c r="F27" s="125" t="s">
        <v>1621</v>
      </c>
      <c r="G27" s="125" t="b">
        <v>0</v>
      </c>
      <c r="H27" s="125" t="b">
        <v>0</v>
      </c>
      <c r="I27" s="125" t="b">
        <v>0</v>
      </c>
      <c r="J27" s="125" t="b">
        <v>0</v>
      </c>
      <c r="K27" s="125" t="b">
        <v>0</v>
      </c>
      <c r="L27" s="125" t="b">
        <v>0</v>
      </c>
    </row>
    <row r="28" spans="1:12" ht="15">
      <c r="A28" s="125" t="s">
        <v>1644</v>
      </c>
      <c r="B28" s="125" t="s">
        <v>1660</v>
      </c>
      <c r="C28" s="125">
        <v>4</v>
      </c>
      <c r="D28" s="130">
        <v>0.0051413783958606935</v>
      </c>
      <c r="E28" s="130">
        <v>1.727902566934507</v>
      </c>
      <c r="F28" s="125" t="s">
        <v>1621</v>
      </c>
      <c r="G28" s="125" t="b">
        <v>0</v>
      </c>
      <c r="H28" s="125" t="b">
        <v>0</v>
      </c>
      <c r="I28" s="125" t="b">
        <v>0</v>
      </c>
      <c r="J28" s="125" t="b">
        <v>0</v>
      </c>
      <c r="K28" s="125" t="b">
        <v>0</v>
      </c>
      <c r="L28" s="125" t="b">
        <v>0</v>
      </c>
    </row>
    <row r="29" spans="1:12" ht="15">
      <c r="A29" s="125" t="s">
        <v>1658</v>
      </c>
      <c r="B29" s="125" t="s">
        <v>1652</v>
      </c>
      <c r="C29" s="125">
        <v>4</v>
      </c>
      <c r="D29" s="130">
        <v>0.0051413783958606935</v>
      </c>
      <c r="E29" s="130">
        <v>1.961985772967875</v>
      </c>
      <c r="F29" s="125" t="s">
        <v>1621</v>
      </c>
      <c r="G29" s="125" t="b">
        <v>0</v>
      </c>
      <c r="H29" s="125" t="b">
        <v>0</v>
      </c>
      <c r="I29" s="125" t="b">
        <v>0</v>
      </c>
      <c r="J29" s="125" t="b">
        <v>0</v>
      </c>
      <c r="K29" s="125" t="b">
        <v>0</v>
      </c>
      <c r="L29" s="125" t="b">
        <v>0</v>
      </c>
    </row>
    <row r="30" spans="1:12" ht="15">
      <c r="A30" s="125" t="s">
        <v>1682</v>
      </c>
      <c r="B30" s="125" t="s">
        <v>1640</v>
      </c>
      <c r="C30" s="125">
        <v>4</v>
      </c>
      <c r="D30" s="130">
        <v>0.0051413783958606935</v>
      </c>
      <c r="E30" s="130">
        <v>1.752726150659539</v>
      </c>
      <c r="F30" s="125" t="s">
        <v>1621</v>
      </c>
      <c r="G30" s="125" t="b">
        <v>0</v>
      </c>
      <c r="H30" s="125" t="b">
        <v>0</v>
      </c>
      <c r="I30" s="125" t="b">
        <v>0</v>
      </c>
      <c r="J30" s="125" t="b">
        <v>0</v>
      </c>
      <c r="K30" s="125" t="b">
        <v>0</v>
      </c>
      <c r="L30" s="125" t="b">
        <v>0</v>
      </c>
    </row>
    <row r="31" spans="1:12" ht="15">
      <c r="A31" s="125" t="s">
        <v>1650</v>
      </c>
      <c r="B31" s="125" t="s">
        <v>1652</v>
      </c>
      <c r="C31" s="125">
        <v>3</v>
      </c>
      <c r="D31" s="130">
        <v>0.0042123229697328774</v>
      </c>
      <c r="E31" s="130">
        <v>1.7121082997512749</v>
      </c>
      <c r="F31" s="125" t="s">
        <v>1621</v>
      </c>
      <c r="G31" s="125" t="b">
        <v>0</v>
      </c>
      <c r="H31" s="125" t="b">
        <v>0</v>
      </c>
      <c r="I31" s="125" t="b">
        <v>0</v>
      </c>
      <c r="J31" s="125" t="b">
        <v>0</v>
      </c>
      <c r="K31" s="125" t="b">
        <v>0</v>
      </c>
      <c r="L31" s="125" t="b">
        <v>0</v>
      </c>
    </row>
    <row r="32" spans="1:12" ht="15">
      <c r="A32" s="125" t="s">
        <v>1715</v>
      </c>
      <c r="B32" s="125" t="s">
        <v>1642</v>
      </c>
      <c r="C32" s="125">
        <v>3</v>
      </c>
      <c r="D32" s="130">
        <v>0.0047144843548726535</v>
      </c>
      <c r="E32" s="130">
        <v>1.903993825990188</v>
      </c>
      <c r="F32" s="125" t="s">
        <v>1621</v>
      </c>
      <c r="G32" s="125" t="b">
        <v>0</v>
      </c>
      <c r="H32" s="125" t="b">
        <v>0</v>
      </c>
      <c r="I32" s="125" t="b">
        <v>0</v>
      </c>
      <c r="J32" s="125" t="b">
        <v>0</v>
      </c>
      <c r="K32" s="125" t="b">
        <v>0</v>
      </c>
      <c r="L32" s="125" t="b">
        <v>0</v>
      </c>
    </row>
    <row r="33" spans="1:12" ht="15">
      <c r="A33" s="125" t="s">
        <v>1652</v>
      </c>
      <c r="B33" s="125" t="s">
        <v>1647</v>
      </c>
      <c r="C33" s="125">
        <v>2</v>
      </c>
      <c r="D33" s="130">
        <v>0.003142989569915102</v>
      </c>
      <c r="E33" s="130">
        <v>1.4848645182482125</v>
      </c>
      <c r="F33" s="125" t="s">
        <v>1621</v>
      </c>
      <c r="G33" s="125" t="b">
        <v>0</v>
      </c>
      <c r="H33" s="125" t="b">
        <v>0</v>
      </c>
      <c r="I33" s="125" t="b">
        <v>0</v>
      </c>
      <c r="J33" s="125" t="b">
        <v>0</v>
      </c>
      <c r="K33" s="125" t="b">
        <v>0</v>
      </c>
      <c r="L33" s="125" t="b">
        <v>0</v>
      </c>
    </row>
    <row r="34" spans="1:12" ht="15">
      <c r="A34" s="125" t="s">
        <v>1817</v>
      </c>
      <c r="B34" s="125" t="s">
        <v>1645</v>
      </c>
      <c r="C34" s="125">
        <v>2</v>
      </c>
      <c r="D34" s="130">
        <v>0.003142989569915102</v>
      </c>
      <c r="E34" s="130">
        <v>1.983175072037813</v>
      </c>
      <c r="F34" s="125" t="s">
        <v>1621</v>
      </c>
      <c r="G34" s="125" t="b">
        <v>0</v>
      </c>
      <c r="H34" s="125" t="b">
        <v>0</v>
      </c>
      <c r="I34" s="125" t="b">
        <v>0</v>
      </c>
      <c r="J34" s="125" t="b">
        <v>0</v>
      </c>
      <c r="K34" s="125" t="b">
        <v>0</v>
      </c>
      <c r="L34" s="125" t="b">
        <v>0</v>
      </c>
    </row>
    <row r="35" spans="1:12" ht="15">
      <c r="A35" s="125" t="s">
        <v>1766</v>
      </c>
      <c r="B35" s="125" t="s">
        <v>1643</v>
      </c>
      <c r="C35" s="125">
        <v>2</v>
      </c>
      <c r="D35" s="130">
        <v>0.003142989569915102</v>
      </c>
      <c r="E35" s="130">
        <v>1.903993825990188</v>
      </c>
      <c r="F35" s="125" t="s">
        <v>1621</v>
      </c>
      <c r="G35" s="125" t="b">
        <v>0</v>
      </c>
      <c r="H35" s="125" t="b">
        <v>0</v>
      </c>
      <c r="I35" s="125" t="b">
        <v>0</v>
      </c>
      <c r="J35" s="125" t="b">
        <v>0</v>
      </c>
      <c r="K35" s="125" t="b">
        <v>0</v>
      </c>
      <c r="L35" s="125" t="b">
        <v>0</v>
      </c>
    </row>
    <row r="36" spans="1:12" ht="15">
      <c r="A36" s="125" t="s">
        <v>1709</v>
      </c>
      <c r="B36" s="125" t="s">
        <v>1710</v>
      </c>
      <c r="C36" s="125">
        <v>2</v>
      </c>
      <c r="D36" s="130">
        <v>0.003142989569915102</v>
      </c>
      <c r="E36" s="130">
        <v>2.3299625582624692</v>
      </c>
      <c r="F36" s="125" t="s">
        <v>1621</v>
      </c>
      <c r="G36" s="125" t="b">
        <v>0</v>
      </c>
      <c r="H36" s="125" t="b">
        <v>0</v>
      </c>
      <c r="I36" s="125" t="b">
        <v>0</v>
      </c>
      <c r="J36" s="125" t="b">
        <v>0</v>
      </c>
      <c r="K36" s="125" t="b">
        <v>0</v>
      </c>
      <c r="L36" s="125" t="b">
        <v>0</v>
      </c>
    </row>
    <row r="37" spans="1:12" ht="15">
      <c r="A37" s="125" t="s">
        <v>1705</v>
      </c>
      <c r="B37" s="125" t="s">
        <v>1677</v>
      </c>
      <c r="C37" s="125">
        <v>2</v>
      </c>
      <c r="D37" s="130">
        <v>0.003142989569915102</v>
      </c>
      <c r="E37" s="130">
        <v>2.2050238216541693</v>
      </c>
      <c r="F37" s="125" t="s">
        <v>1621</v>
      </c>
      <c r="G37" s="125" t="b">
        <v>0</v>
      </c>
      <c r="H37" s="125" t="b">
        <v>0</v>
      </c>
      <c r="I37" s="125" t="b">
        <v>0</v>
      </c>
      <c r="J37" s="125" t="b">
        <v>0</v>
      </c>
      <c r="K37" s="125" t="b">
        <v>0</v>
      </c>
      <c r="L37" s="125" t="b">
        <v>0</v>
      </c>
    </row>
    <row r="38" spans="1:12" ht="15">
      <c r="A38" s="125" t="s">
        <v>1677</v>
      </c>
      <c r="B38" s="125" t="s">
        <v>1659</v>
      </c>
      <c r="C38" s="125">
        <v>2</v>
      </c>
      <c r="D38" s="130">
        <v>0.003142989569915102</v>
      </c>
      <c r="E38" s="130">
        <v>1.903993825990188</v>
      </c>
      <c r="F38" s="125" t="s">
        <v>1621</v>
      </c>
      <c r="G38" s="125" t="b">
        <v>0</v>
      </c>
      <c r="H38" s="125" t="b">
        <v>0</v>
      </c>
      <c r="I38" s="125" t="b">
        <v>0</v>
      </c>
      <c r="J38" s="125" t="b">
        <v>0</v>
      </c>
      <c r="K38" s="125" t="b">
        <v>0</v>
      </c>
      <c r="L38" s="125" t="b">
        <v>0</v>
      </c>
    </row>
    <row r="39" spans="1:12" ht="15">
      <c r="A39" s="125" t="s">
        <v>1642</v>
      </c>
      <c r="B39" s="125" t="s">
        <v>1646</v>
      </c>
      <c r="C39" s="125">
        <v>2</v>
      </c>
      <c r="D39" s="130">
        <v>0.003142989569915102</v>
      </c>
      <c r="E39" s="130">
        <v>1.2050238216541693</v>
      </c>
      <c r="F39" s="125" t="s">
        <v>1621</v>
      </c>
      <c r="G39" s="125" t="b">
        <v>0</v>
      </c>
      <c r="H39" s="125" t="b">
        <v>0</v>
      </c>
      <c r="I39" s="125" t="b">
        <v>0</v>
      </c>
      <c r="J39" s="125" t="b">
        <v>0</v>
      </c>
      <c r="K39" s="125" t="b">
        <v>0</v>
      </c>
      <c r="L39" s="125" t="b">
        <v>0</v>
      </c>
    </row>
    <row r="40" spans="1:12" ht="15">
      <c r="A40" s="125" t="s">
        <v>1687</v>
      </c>
      <c r="B40" s="125" t="s">
        <v>1724</v>
      </c>
      <c r="C40" s="125">
        <v>2</v>
      </c>
      <c r="D40" s="130">
        <v>0.003142989569915102</v>
      </c>
      <c r="E40" s="130">
        <v>2.5060538173181506</v>
      </c>
      <c r="F40" s="125" t="s">
        <v>1621</v>
      </c>
      <c r="G40" s="125" t="b">
        <v>0</v>
      </c>
      <c r="H40" s="125" t="b">
        <v>0</v>
      </c>
      <c r="I40" s="125" t="b">
        <v>0</v>
      </c>
      <c r="J40" s="125" t="b">
        <v>0</v>
      </c>
      <c r="K40" s="125" t="b">
        <v>0</v>
      </c>
      <c r="L40" s="125" t="b">
        <v>0</v>
      </c>
    </row>
    <row r="41" spans="1:12" ht="15">
      <c r="A41" s="125" t="s">
        <v>1700</v>
      </c>
      <c r="B41" s="125" t="s">
        <v>1643</v>
      </c>
      <c r="C41" s="125">
        <v>2</v>
      </c>
      <c r="D41" s="130">
        <v>0.003142989569915102</v>
      </c>
      <c r="E41" s="130">
        <v>1.727902566934507</v>
      </c>
      <c r="F41" s="125" t="s">
        <v>1621</v>
      </c>
      <c r="G41" s="125" t="b">
        <v>0</v>
      </c>
      <c r="H41" s="125" t="b">
        <v>0</v>
      </c>
      <c r="I41" s="125" t="b">
        <v>0</v>
      </c>
      <c r="J41" s="125" t="b">
        <v>0</v>
      </c>
      <c r="K41" s="125" t="b">
        <v>0</v>
      </c>
      <c r="L41" s="125" t="b">
        <v>0</v>
      </c>
    </row>
    <row r="42" spans="1:12" ht="15">
      <c r="A42" s="125" t="s">
        <v>1795</v>
      </c>
      <c r="B42" s="125" t="s">
        <v>1656</v>
      </c>
      <c r="C42" s="125">
        <v>2</v>
      </c>
      <c r="D42" s="130">
        <v>0.0037152899418998572</v>
      </c>
      <c r="E42" s="130">
        <v>2.2050238216541693</v>
      </c>
      <c r="F42" s="125" t="s">
        <v>1621</v>
      </c>
      <c r="G42" s="125" t="b">
        <v>0</v>
      </c>
      <c r="H42" s="125" t="b">
        <v>0</v>
      </c>
      <c r="I42" s="125" t="b">
        <v>0</v>
      </c>
      <c r="J42" s="125" t="b">
        <v>0</v>
      </c>
      <c r="K42" s="125" t="b">
        <v>0</v>
      </c>
      <c r="L42" s="125" t="b">
        <v>0</v>
      </c>
    </row>
    <row r="43" spans="1:12" ht="15">
      <c r="A43" s="125" t="s">
        <v>1740</v>
      </c>
      <c r="B43" s="125" t="s">
        <v>1640</v>
      </c>
      <c r="C43" s="125">
        <v>2</v>
      </c>
      <c r="D43" s="130">
        <v>0.003142989569915102</v>
      </c>
      <c r="E43" s="130">
        <v>1.752726150659539</v>
      </c>
      <c r="F43" s="125" t="s">
        <v>1621</v>
      </c>
      <c r="G43" s="125" t="b">
        <v>1</v>
      </c>
      <c r="H43" s="125" t="b">
        <v>0</v>
      </c>
      <c r="I43" s="125" t="b">
        <v>0</v>
      </c>
      <c r="J43" s="125" t="b">
        <v>0</v>
      </c>
      <c r="K43" s="125" t="b">
        <v>0</v>
      </c>
      <c r="L43" s="125" t="b">
        <v>0</v>
      </c>
    </row>
    <row r="44" spans="1:12" ht="15">
      <c r="A44" s="125" t="s">
        <v>1755</v>
      </c>
      <c r="B44" s="125" t="s">
        <v>1653</v>
      </c>
      <c r="C44" s="125">
        <v>2</v>
      </c>
      <c r="D44" s="130">
        <v>0.003142989569915102</v>
      </c>
      <c r="E44" s="130">
        <v>2.1380770320235563</v>
      </c>
      <c r="F44" s="125" t="s">
        <v>1621</v>
      </c>
      <c r="G44" s="125" t="b">
        <v>0</v>
      </c>
      <c r="H44" s="125" t="b">
        <v>0</v>
      </c>
      <c r="I44" s="125" t="b">
        <v>0</v>
      </c>
      <c r="J44" s="125" t="b">
        <v>0</v>
      </c>
      <c r="K44" s="125" t="b">
        <v>0</v>
      </c>
      <c r="L44" s="125" t="b">
        <v>0</v>
      </c>
    </row>
    <row r="45" spans="1:12" ht="15">
      <c r="A45" s="125" t="s">
        <v>1647</v>
      </c>
      <c r="B45" s="125" t="s">
        <v>1697</v>
      </c>
      <c r="C45" s="125">
        <v>2</v>
      </c>
      <c r="D45" s="130">
        <v>0.003142989569915102</v>
      </c>
      <c r="E45" s="130">
        <v>1.8528413035428069</v>
      </c>
      <c r="F45" s="125" t="s">
        <v>1621</v>
      </c>
      <c r="G45" s="125" t="b">
        <v>0</v>
      </c>
      <c r="H45" s="125" t="b">
        <v>0</v>
      </c>
      <c r="I45" s="125" t="b">
        <v>0</v>
      </c>
      <c r="J45" s="125" t="b">
        <v>0</v>
      </c>
      <c r="K45" s="125" t="b">
        <v>0</v>
      </c>
      <c r="L45" s="125" t="b">
        <v>0</v>
      </c>
    </row>
    <row r="46" spans="1:12" ht="15">
      <c r="A46" s="125" t="s">
        <v>1707</v>
      </c>
      <c r="B46" s="125" t="s">
        <v>1644</v>
      </c>
      <c r="C46" s="125">
        <v>2</v>
      </c>
      <c r="D46" s="130">
        <v>0.003142989569915102</v>
      </c>
      <c r="E46" s="130">
        <v>1.727902566934507</v>
      </c>
      <c r="F46" s="125" t="s">
        <v>1621</v>
      </c>
      <c r="G46" s="125" t="b">
        <v>0</v>
      </c>
      <c r="H46" s="125" t="b">
        <v>0</v>
      </c>
      <c r="I46" s="125" t="b">
        <v>0</v>
      </c>
      <c r="J46" s="125" t="b">
        <v>0</v>
      </c>
      <c r="K46" s="125" t="b">
        <v>0</v>
      </c>
      <c r="L46" s="125" t="b">
        <v>0</v>
      </c>
    </row>
    <row r="47" spans="1:12" ht="15">
      <c r="A47" s="125" t="s">
        <v>1672</v>
      </c>
      <c r="B47" s="125" t="s">
        <v>1673</v>
      </c>
      <c r="C47" s="125">
        <v>2</v>
      </c>
      <c r="D47" s="130">
        <v>0.0037152899418998572</v>
      </c>
      <c r="E47" s="130">
        <v>2.0800850850458694</v>
      </c>
      <c r="F47" s="125" t="s">
        <v>1621</v>
      </c>
      <c r="G47" s="125" t="b">
        <v>0</v>
      </c>
      <c r="H47" s="125" t="b">
        <v>0</v>
      </c>
      <c r="I47" s="125" t="b">
        <v>0</v>
      </c>
      <c r="J47" s="125" t="b">
        <v>0</v>
      </c>
      <c r="K47" s="125" t="b">
        <v>0</v>
      </c>
      <c r="L47" s="12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70D5C-0FCF-42C4-A48E-E232CFD79CA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1845</v>
      </c>
      <c r="B1" s="13" t="s">
        <v>34</v>
      </c>
    </row>
    <row r="2" spans="1:2" ht="15">
      <c r="A2" s="123" t="s">
        <v>219</v>
      </c>
      <c r="B2" s="95">
        <v>8010</v>
      </c>
    </row>
    <row r="3" spans="1:2" ht="15">
      <c r="A3" s="123" t="s">
        <v>279</v>
      </c>
      <c r="B3" s="95">
        <v>0</v>
      </c>
    </row>
    <row r="4" spans="1:2" ht="15">
      <c r="A4" s="123" t="s">
        <v>280</v>
      </c>
      <c r="B4" s="95">
        <v>0</v>
      </c>
    </row>
    <row r="5" spans="1:2" ht="15">
      <c r="A5" s="123" t="s">
        <v>278</v>
      </c>
      <c r="B5" s="95">
        <v>0</v>
      </c>
    </row>
    <row r="6" spans="1:2" ht="15">
      <c r="A6" s="123" t="s">
        <v>276</v>
      </c>
      <c r="B6" s="95">
        <v>0</v>
      </c>
    </row>
    <row r="7" spans="1:2" ht="15">
      <c r="A7" s="123" t="s">
        <v>277</v>
      </c>
      <c r="B7" s="95">
        <v>0</v>
      </c>
    </row>
    <row r="8" spans="1:2" ht="15">
      <c r="A8" s="123" t="s">
        <v>281</v>
      </c>
      <c r="B8" s="95">
        <v>0</v>
      </c>
    </row>
    <row r="9" spans="1:2" ht="15">
      <c r="A9" s="123" t="s">
        <v>285</v>
      </c>
      <c r="B9" s="95">
        <v>0</v>
      </c>
    </row>
    <row r="10" spans="1:2" ht="15">
      <c r="A10" s="123" t="s">
        <v>286</v>
      </c>
      <c r="B10" s="95">
        <v>0</v>
      </c>
    </row>
    <row r="11" spans="1:2" ht="15">
      <c r="A11" s="123" t="s">
        <v>284</v>
      </c>
      <c r="B11" s="95">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E4726-300C-45E8-8ED1-E7E574753009}">
  <dimension ref="A1:D24"/>
  <sheetViews>
    <sheetView workbookViewId="0" topLeftCell="A1"/>
  </sheetViews>
  <sheetFormatPr defaultColWidth="9.140625" defaultRowHeight="15"/>
  <cols>
    <col min="1" max="1" width="45.7109375" style="0" customWidth="1"/>
    <col min="2" max="2" width="20.28125" style="0" bestFit="1" customWidth="1"/>
    <col min="3" max="3" width="35.7109375" style="0" customWidth="1"/>
    <col min="4" max="4" width="11.28125" style="0" bestFit="1" customWidth="1"/>
  </cols>
  <sheetData>
    <row r="1" spans="1:4" ht="15" customHeight="1">
      <c r="A1" s="13" t="s">
        <v>1846</v>
      </c>
      <c r="B1" s="13" t="s">
        <v>1847</v>
      </c>
      <c r="C1" s="13" t="s">
        <v>1848</v>
      </c>
      <c r="D1" s="13" t="s">
        <v>1849</v>
      </c>
    </row>
    <row r="2" spans="1:4" ht="15">
      <c r="A2" s="125" t="s">
        <v>1635</v>
      </c>
      <c r="B2" s="125">
        <v>232</v>
      </c>
      <c r="C2" s="125" t="s">
        <v>1641</v>
      </c>
      <c r="D2" s="125">
        <v>48</v>
      </c>
    </row>
    <row r="3" spans="1:4" ht="15">
      <c r="A3" s="125" t="s">
        <v>1636</v>
      </c>
      <c r="B3" s="125">
        <v>41</v>
      </c>
      <c r="C3" s="125" t="s">
        <v>1644</v>
      </c>
      <c r="D3" s="125">
        <v>46</v>
      </c>
    </row>
    <row r="4" spans="1:4" ht="15">
      <c r="A4" s="125" t="s">
        <v>1637</v>
      </c>
      <c r="B4" s="125">
        <v>0</v>
      </c>
      <c r="C4" s="125" t="s">
        <v>1640</v>
      </c>
      <c r="D4" s="125">
        <v>34</v>
      </c>
    </row>
    <row r="5" spans="1:4" ht="15">
      <c r="A5" s="125" t="s">
        <v>1638</v>
      </c>
      <c r="B5" s="125">
        <v>5500</v>
      </c>
      <c r="C5" s="125" t="s">
        <v>1647</v>
      </c>
      <c r="D5" s="125">
        <v>29</v>
      </c>
    </row>
    <row r="6" spans="1:4" ht="15">
      <c r="A6" s="125" t="s">
        <v>1639</v>
      </c>
      <c r="B6" s="125">
        <v>5773</v>
      </c>
      <c r="C6" s="125" t="s">
        <v>1660</v>
      </c>
      <c r="D6" s="125">
        <v>27</v>
      </c>
    </row>
    <row r="7" spans="1:4" ht="15">
      <c r="A7" s="125" t="s">
        <v>1641</v>
      </c>
      <c r="B7" s="125">
        <v>48</v>
      </c>
      <c r="C7" s="125" t="s">
        <v>1645</v>
      </c>
      <c r="D7" s="125">
        <v>26</v>
      </c>
    </row>
    <row r="8" spans="1:4" ht="15">
      <c r="A8" s="125" t="s">
        <v>1644</v>
      </c>
      <c r="B8" s="125">
        <v>46</v>
      </c>
      <c r="C8" s="125" t="s">
        <v>1643</v>
      </c>
      <c r="D8" s="125">
        <v>26</v>
      </c>
    </row>
    <row r="9" spans="1:4" ht="15">
      <c r="A9" s="125" t="s">
        <v>1640</v>
      </c>
      <c r="B9" s="125">
        <v>34</v>
      </c>
      <c r="C9" s="125" t="s">
        <v>1648</v>
      </c>
      <c r="D9" s="125">
        <v>24</v>
      </c>
    </row>
    <row r="10" spans="1:4" ht="15">
      <c r="A10" s="125" t="s">
        <v>1647</v>
      </c>
      <c r="B10" s="125">
        <v>29</v>
      </c>
      <c r="C10" s="125" t="s">
        <v>1699</v>
      </c>
      <c r="D10" s="125">
        <v>23</v>
      </c>
    </row>
    <row r="11" spans="1:4" ht="15">
      <c r="A11" s="125" t="s">
        <v>1660</v>
      </c>
      <c r="B11" s="125">
        <v>27</v>
      </c>
      <c r="C11" s="125" t="s">
        <v>1642</v>
      </c>
      <c r="D11" s="125">
        <v>23</v>
      </c>
    </row>
    <row r="14" spans="1:4" ht="15" customHeight="1">
      <c r="A14" s="13" t="s">
        <v>1852</v>
      </c>
      <c r="B14" s="13" t="s">
        <v>1847</v>
      </c>
      <c r="C14" s="13" t="s">
        <v>1863</v>
      </c>
      <c r="D14" s="13" t="s">
        <v>1849</v>
      </c>
    </row>
    <row r="15" spans="1:4" ht="15">
      <c r="A15" s="125" t="s">
        <v>1853</v>
      </c>
      <c r="B15" s="125">
        <v>10</v>
      </c>
      <c r="C15" s="125" t="s">
        <v>1853</v>
      </c>
      <c r="D15" s="125">
        <v>10</v>
      </c>
    </row>
    <row r="16" spans="1:4" ht="15">
      <c r="A16" s="125" t="s">
        <v>1854</v>
      </c>
      <c r="B16" s="125">
        <v>8</v>
      </c>
      <c r="C16" s="125" t="s">
        <v>1854</v>
      </c>
      <c r="D16" s="125">
        <v>8</v>
      </c>
    </row>
    <row r="17" spans="1:4" ht="15">
      <c r="A17" s="125" t="s">
        <v>1855</v>
      </c>
      <c r="B17" s="125">
        <v>7</v>
      </c>
      <c r="C17" s="125" t="s">
        <v>1855</v>
      </c>
      <c r="D17" s="125">
        <v>7</v>
      </c>
    </row>
    <row r="18" spans="1:4" ht="15">
      <c r="A18" s="125" t="s">
        <v>1856</v>
      </c>
      <c r="B18" s="125">
        <v>6</v>
      </c>
      <c r="C18" s="125" t="s">
        <v>1857</v>
      </c>
      <c r="D18" s="125">
        <v>6</v>
      </c>
    </row>
    <row r="19" spans="1:4" ht="15">
      <c r="A19" s="125" t="s">
        <v>1857</v>
      </c>
      <c r="B19" s="125">
        <v>6</v>
      </c>
      <c r="C19" s="125" t="s">
        <v>1858</v>
      </c>
      <c r="D19" s="125">
        <v>6</v>
      </c>
    </row>
    <row r="20" spans="1:4" ht="15">
      <c r="A20" s="125" t="s">
        <v>1858</v>
      </c>
      <c r="B20" s="125">
        <v>6</v>
      </c>
      <c r="C20" s="125" t="s">
        <v>1859</v>
      </c>
      <c r="D20" s="125">
        <v>6</v>
      </c>
    </row>
    <row r="21" spans="1:4" ht="15">
      <c r="A21" s="125" t="s">
        <v>1859</v>
      </c>
      <c r="B21" s="125">
        <v>6</v>
      </c>
      <c r="C21" s="125" t="s">
        <v>1856</v>
      </c>
      <c r="D21" s="125">
        <v>6</v>
      </c>
    </row>
    <row r="22" spans="1:4" ht="15">
      <c r="A22" s="125" t="s">
        <v>1860</v>
      </c>
      <c r="B22" s="125">
        <v>6</v>
      </c>
      <c r="C22" s="125" t="s">
        <v>1860</v>
      </c>
      <c r="D22" s="125">
        <v>6</v>
      </c>
    </row>
    <row r="23" spans="1:4" ht="15">
      <c r="A23" s="125" t="s">
        <v>1861</v>
      </c>
      <c r="B23" s="125">
        <v>4</v>
      </c>
      <c r="C23" s="125" t="s">
        <v>1864</v>
      </c>
      <c r="D23" s="125">
        <v>4</v>
      </c>
    </row>
    <row r="24" spans="1:4" ht="15">
      <c r="A24" s="125" t="s">
        <v>1862</v>
      </c>
      <c r="B24" s="125">
        <v>4</v>
      </c>
      <c r="C24" s="125" t="s">
        <v>1862</v>
      </c>
      <c r="D24" s="125">
        <v>4</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F93"/>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4.00390625" style="3" bestFit="1" customWidth="1"/>
    <col min="33" max="33" width="9.57421875" style="3" bestFit="1" customWidth="1"/>
    <col min="34" max="34" width="8.7109375" style="3" bestFit="1" customWidth="1"/>
    <col min="35" max="35" width="10.00390625" style="0" bestFit="1" customWidth="1"/>
    <col min="36" max="36" width="16.57421875" style="0" bestFit="1" customWidth="1"/>
    <col min="37" max="37" width="8.421875" style="0" bestFit="1" customWidth="1"/>
    <col min="38" max="38" width="9.8515625" style="0" bestFit="1" customWidth="1"/>
    <col min="39" max="39" width="11.140625" style="0" bestFit="1" customWidth="1"/>
    <col min="40" max="40" width="11.7109375" style="0" bestFit="1" customWidth="1"/>
    <col min="41" max="41" width="6.140625" style="0" bestFit="1" customWidth="1"/>
    <col min="42" max="42" width="10.7109375" style="0" bestFit="1" customWidth="1"/>
    <col min="43" max="43" width="10.421875" style="0" bestFit="1" customWidth="1"/>
    <col min="44" max="44" width="7.421875" style="0" bestFit="1" customWidth="1"/>
    <col min="45" max="47" width="11.140625" style="0" bestFit="1" customWidth="1"/>
    <col min="48" max="48" width="11.8515625" style="0" bestFit="1" customWidth="1"/>
    <col min="49" max="49" width="10.421875" style="0" bestFit="1" customWidth="1"/>
    <col min="50" max="50" width="12.421875" style="0" bestFit="1" customWidth="1"/>
    <col min="51" max="51" width="8.421875" style="0" bestFit="1" customWidth="1"/>
    <col min="52" max="52" width="10.57421875" style="0" bestFit="1" customWidth="1"/>
    <col min="53" max="53" width="10.7109375" style="0" bestFit="1" customWidth="1"/>
    <col min="54" max="54" width="13.421875" style="0" bestFit="1" customWidth="1"/>
    <col min="55" max="55" width="10.8515625" style="0" bestFit="1" customWidth="1"/>
    <col min="56" max="56" width="10.140625" style="0" bestFit="1" customWidth="1"/>
    <col min="57" max="57" width="11.8515625" style="0" bestFit="1" customWidth="1"/>
    <col min="58" max="58" width="9.7109375" style="0" bestFit="1" customWidth="1"/>
    <col min="59" max="59" width="13.57421875" style="0" bestFit="1" customWidth="1"/>
    <col min="60" max="60" width="8.57421875" style="0" bestFit="1" customWidth="1"/>
    <col min="61" max="61" width="11.28125" style="0" bestFit="1" customWidth="1"/>
    <col min="62" max="62" width="11.00390625" style="0" bestFit="1" customWidth="1"/>
    <col min="63" max="63" width="8.57421875" style="0" bestFit="1" customWidth="1"/>
    <col min="64" max="64" width="11.140625" style="0" bestFit="1" customWidth="1"/>
    <col min="65" max="65" width="10.28125" style="0" bestFit="1" customWidth="1"/>
    <col min="66" max="66" width="11.00390625" style="0" bestFit="1" customWidth="1"/>
    <col min="67" max="67" width="8.7109375" style="0" bestFit="1" customWidth="1"/>
    <col min="68" max="68" width="12.7109375" style="0" bestFit="1" customWidth="1"/>
    <col min="69" max="69" width="12.00390625" style="0" bestFit="1" customWidth="1"/>
    <col min="70" max="70" width="8.421875" style="0" bestFit="1" customWidth="1"/>
    <col min="71" max="71" width="12.57421875" style="0" bestFit="1" customWidth="1"/>
    <col min="72" max="72" width="11.421875" style="0" bestFit="1" customWidth="1"/>
    <col min="73" max="73" width="15.57421875" style="0" bestFit="1" customWidth="1"/>
    <col min="74" max="74" width="18.421875" style="0" bestFit="1" customWidth="1"/>
    <col min="75" max="75" width="16.7109375" style="0" bestFit="1" customWidth="1"/>
    <col min="76" max="76" width="12.421875" style="0" bestFit="1" customWidth="1"/>
    <col min="77" max="77" width="6.8515625" style="0" bestFit="1" customWidth="1"/>
    <col min="78" max="78" width="10.7109375" style="0" bestFit="1" customWidth="1"/>
    <col min="79" max="79" width="11.7109375" style="0" bestFit="1" customWidth="1"/>
    <col min="80" max="80" width="10.140625" style="0" bestFit="1" customWidth="1"/>
    <col min="81" max="81" width="7.140625" style="0" bestFit="1" customWidth="1"/>
    <col min="82" max="82" width="8.57421875" style="0" bestFit="1" customWidth="1"/>
    <col min="83" max="83" width="11.00390625" style="0" bestFit="1" customWidth="1"/>
    <col min="84" max="84" width="13.57421875" style="0" bestFit="1" customWidth="1"/>
    <col min="86" max="86" width="9.8515625" style="0" bestFit="1" customWidth="1"/>
    <col min="87" max="87" width="11.140625" style="0" bestFit="1" customWidth="1"/>
    <col min="88" max="88" width="11.00390625" style="0" bestFit="1" customWidth="1"/>
    <col min="89" max="89" width="11.140625" style="0" bestFit="1" customWidth="1"/>
    <col min="90" max="90" width="12.8515625" style="0" bestFit="1" customWidth="1"/>
    <col min="91" max="91" width="9.00390625" style="0" bestFit="1" customWidth="1"/>
    <col min="92" max="92" width="8.00390625" style="0" bestFit="1" customWidth="1"/>
    <col min="93" max="94" width="10.00390625" style="0" bestFit="1" customWidth="1"/>
    <col min="95" max="95" width="8.7109375" style="0" bestFit="1" customWidth="1"/>
    <col min="96" max="96" width="11.7109375" style="0" bestFit="1" customWidth="1"/>
    <col min="97" max="97" width="11.00390625" style="0" bestFit="1" customWidth="1"/>
    <col min="98" max="98" width="9.28125" style="0" bestFit="1" customWidth="1"/>
    <col min="99" max="99" width="8.8515625" style="0" bestFit="1" customWidth="1"/>
    <col min="100" max="100" width="9.421875" style="0" bestFit="1" customWidth="1"/>
    <col min="101" max="101" width="10.28125" style="0" bestFit="1" customWidth="1"/>
    <col min="102" max="103" width="12.8515625" style="0" bestFit="1" customWidth="1"/>
    <col min="104" max="104" width="11.421875" style="0" bestFit="1" customWidth="1"/>
    <col min="105" max="105" width="13.00390625" style="0" bestFit="1" customWidth="1"/>
    <col min="106" max="106" width="9.57421875" style="0" bestFit="1" customWidth="1"/>
    <col min="107" max="107" width="12.8515625" style="0" bestFit="1" customWidth="1"/>
    <col min="108" max="108" width="10.140625" style="0" bestFit="1" customWidth="1"/>
    <col min="109" max="109" width="11.421875" style="0" bestFit="1" customWidth="1"/>
    <col min="110" max="110" width="9.00390625" style="0" bestFit="1" customWidth="1"/>
    <col min="111" max="111" width="15.57421875" style="0" bestFit="1" customWidth="1"/>
    <col min="112" max="112" width="12.28125" style="0" bestFit="1" customWidth="1"/>
    <col min="113" max="113" width="13.7109375" style="0" bestFit="1" customWidth="1"/>
    <col min="114" max="114" width="10.7109375" style="0" bestFit="1" customWidth="1"/>
    <col min="115" max="115" width="12.8515625" style="0" bestFit="1" customWidth="1"/>
    <col min="116" max="116" width="10.140625" style="0" bestFit="1" customWidth="1"/>
    <col min="117" max="117" width="13.140625" style="0" bestFit="1" customWidth="1"/>
    <col min="118" max="118" width="9.28125" style="0" bestFit="1" customWidth="1"/>
    <col min="119" max="119" width="21.7109375" style="0" bestFit="1" customWidth="1"/>
    <col min="120" max="120" width="27.00390625" style="0" bestFit="1" customWidth="1"/>
    <col min="121" max="121" width="22.57421875" style="0" bestFit="1" customWidth="1"/>
    <col min="122" max="122" width="28.00390625" style="0" bestFit="1" customWidth="1"/>
    <col min="123" max="123" width="34.28125" style="0" bestFit="1" customWidth="1"/>
    <col min="124" max="124" width="37.57421875" style="0" bestFit="1" customWidth="1"/>
    <col min="125" max="125" width="18.140625" style="0" bestFit="1" customWidth="1"/>
    <col min="126" max="126" width="22.28125" style="0" bestFit="1" customWidth="1"/>
    <col min="127" max="127" width="17.00390625" style="0" bestFit="1" customWidth="1"/>
    <col min="128" max="128" width="22.00390625" style="0" bestFit="1" customWidth="1"/>
    <col min="129" max="129" width="24.28125" style="0" bestFit="1" customWidth="1"/>
    <col min="130" max="130" width="22.00390625" style="0" bestFit="1" customWidth="1"/>
    <col min="131" max="131" width="24.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13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313</v>
      </c>
      <c r="AE2" s="13" t="s">
        <v>314</v>
      </c>
      <c r="AF2" s="13" t="s">
        <v>315</v>
      </c>
      <c r="AG2" s="13" t="s">
        <v>316</v>
      </c>
      <c r="AH2" s="13" t="s">
        <v>317</v>
      </c>
      <c r="AI2" s="13" t="s">
        <v>318</v>
      </c>
      <c r="AJ2" s="13" t="s">
        <v>319</v>
      </c>
      <c r="AK2" s="13" t="s">
        <v>320</v>
      </c>
      <c r="AL2" s="13" t="s">
        <v>321</v>
      </c>
      <c r="AM2" s="13" t="s">
        <v>322</v>
      </c>
      <c r="AN2" s="13" t="s">
        <v>323</v>
      </c>
      <c r="AO2" s="13" t="s">
        <v>324</v>
      </c>
      <c r="AP2" s="13" t="s">
        <v>325</v>
      </c>
      <c r="AQ2" s="13" t="s">
        <v>326</v>
      </c>
      <c r="AR2" s="13" t="s">
        <v>327</v>
      </c>
      <c r="AS2" s="13" t="s">
        <v>328</v>
      </c>
      <c r="AT2" s="13" t="s">
        <v>329</v>
      </c>
      <c r="AU2" s="13" t="s">
        <v>330</v>
      </c>
      <c r="AV2" s="13" t="s">
        <v>331</v>
      </c>
      <c r="AW2" s="13" t="s">
        <v>332</v>
      </c>
      <c r="AX2" s="13" t="s">
        <v>333</v>
      </c>
      <c r="AY2" s="13" t="s">
        <v>334</v>
      </c>
      <c r="AZ2" s="13" t="s">
        <v>335</v>
      </c>
      <c r="BA2" s="13" t="s">
        <v>336</v>
      </c>
      <c r="BB2" s="13" t="s">
        <v>337</v>
      </c>
      <c r="BC2" s="13" t="s">
        <v>338</v>
      </c>
      <c r="BD2" s="13" t="s">
        <v>339</v>
      </c>
      <c r="BE2" s="13" t="s">
        <v>340</v>
      </c>
      <c r="BF2" s="13" t="s">
        <v>341</v>
      </c>
      <c r="BG2" s="13" t="s">
        <v>342</v>
      </c>
      <c r="BH2" s="13" t="s">
        <v>343</v>
      </c>
      <c r="BI2" s="13" t="s">
        <v>344</v>
      </c>
      <c r="BJ2" s="13" t="s">
        <v>345</v>
      </c>
      <c r="BK2" s="13" t="s">
        <v>346</v>
      </c>
      <c r="BL2" s="13" t="s">
        <v>347</v>
      </c>
      <c r="BM2" s="13" t="s">
        <v>348</v>
      </c>
      <c r="BN2" s="13" t="s">
        <v>349</v>
      </c>
      <c r="BO2" s="13" t="s">
        <v>350</v>
      </c>
      <c r="BP2" s="13" t="s">
        <v>351</v>
      </c>
      <c r="BQ2" s="13" t="s">
        <v>352</v>
      </c>
      <c r="BR2" s="13" t="s">
        <v>353</v>
      </c>
      <c r="BS2" s="13" t="s">
        <v>354</v>
      </c>
      <c r="BT2" s="13" t="s">
        <v>355</v>
      </c>
      <c r="BU2" s="13" t="s">
        <v>356</v>
      </c>
      <c r="BV2" s="13" t="s">
        <v>357</v>
      </c>
      <c r="BW2" s="13" t="s">
        <v>358</v>
      </c>
      <c r="BX2" s="13" t="s">
        <v>359</v>
      </c>
      <c r="BY2" s="13" t="s">
        <v>360</v>
      </c>
      <c r="BZ2" s="13" t="s">
        <v>361</v>
      </c>
      <c r="CA2" s="13" t="s">
        <v>362</v>
      </c>
      <c r="CB2" s="13" t="s">
        <v>363</v>
      </c>
      <c r="CC2" s="13" t="s">
        <v>364</v>
      </c>
      <c r="CD2" s="13" t="s">
        <v>365</v>
      </c>
      <c r="CE2" s="13" t="s">
        <v>366</v>
      </c>
      <c r="CF2" s="13" t="s">
        <v>367</v>
      </c>
      <c r="CG2" s="13" t="s">
        <v>368</v>
      </c>
      <c r="CH2" s="13" t="s">
        <v>369</v>
      </c>
      <c r="CI2" s="13" t="s">
        <v>370</v>
      </c>
      <c r="CJ2" s="13" t="s">
        <v>371</v>
      </c>
      <c r="CK2" s="13" t="s">
        <v>372</v>
      </c>
      <c r="CL2" s="13" t="s">
        <v>373</v>
      </c>
      <c r="CM2" s="13" t="s">
        <v>374</v>
      </c>
      <c r="CN2" s="13" t="s">
        <v>375</v>
      </c>
      <c r="CO2" s="13" t="s">
        <v>376</v>
      </c>
      <c r="CP2" s="13" t="s">
        <v>377</v>
      </c>
      <c r="CQ2" s="13" t="s">
        <v>378</v>
      </c>
      <c r="CR2" s="13" t="s">
        <v>379</v>
      </c>
      <c r="CS2" s="13" t="s">
        <v>380</v>
      </c>
      <c r="CT2" s="13" t="s">
        <v>381</v>
      </c>
      <c r="CU2" s="13" t="s">
        <v>382</v>
      </c>
      <c r="CV2" s="13" t="s">
        <v>383</v>
      </c>
      <c r="CW2" s="13" t="s">
        <v>384</v>
      </c>
      <c r="CX2" s="13" t="s">
        <v>385</v>
      </c>
      <c r="CY2" s="13" t="s">
        <v>386</v>
      </c>
      <c r="CZ2" s="13" t="s">
        <v>387</v>
      </c>
      <c r="DA2" s="13" t="s">
        <v>388</v>
      </c>
      <c r="DB2" s="13" t="s">
        <v>389</v>
      </c>
      <c r="DC2" s="13" t="s">
        <v>390</v>
      </c>
      <c r="DD2" s="13" t="s">
        <v>391</v>
      </c>
      <c r="DE2" s="13" t="s">
        <v>392</v>
      </c>
      <c r="DF2" s="13" t="s">
        <v>393</v>
      </c>
      <c r="DG2" s="13" t="s">
        <v>394</v>
      </c>
      <c r="DH2" s="13" t="s">
        <v>395</v>
      </c>
      <c r="DI2" s="13" t="s">
        <v>396</v>
      </c>
      <c r="DJ2" s="13" t="s">
        <v>397</v>
      </c>
      <c r="DK2" s="13" t="s">
        <v>398</v>
      </c>
      <c r="DL2" s="13" t="s">
        <v>399</v>
      </c>
      <c r="DM2" s="13" t="s">
        <v>400</v>
      </c>
      <c r="DN2" s="13" t="s">
        <v>1623</v>
      </c>
      <c r="DO2" s="131" t="s">
        <v>1834</v>
      </c>
      <c r="DP2" s="131" t="s">
        <v>1835</v>
      </c>
      <c r="DQ2" s="131" t="s">
        <v>1836</v>
      </c>
      <c r="DR2" s="131" t="s">
        <v>1837</v>
      </c>
      <c r="DS2" s="131" t="s">
        <v>1838</v>
      </c>
      <c r="DT2" s="131" t="s">
        <v>1839</v>
      </c>
      <c r="DU2" s="131" t="s">
        <v>1840</v>
      </c>
      <c r="DV2" s="131" t="s">
        <v>1841</v>
      </c>
      <c r="DW2" s="131" t="s">
        <v>1843</v>
      </c>
      <c r="DX2" s="131" t="s">
        <v>1867</v>
      </c>
      <c r="DY2" s="131" t="s">
        <v>1869</v>
      </c>
      <c r="DZ2" s="131" t="s">
        <v>1870</v>
      </c>
      <c r="EA2" s="131" t="s">
        <v>1871</v>
      </c>
      <c r="EB2" s="3"/>
      <c r="EC2" s="3"/>
    </row>
    <row r="3" spans="1:133" ht="15" customHeight="1">
      <c r="A3" s="50" t="s">
        <v>219</v>
      </c>
      <c r="B3" s="53" t="s">
        <v>1873</v>
      </c>
      <c r="C3" s="53"/>
      <c r="D3" s="54">
        <v>100</v>
      </c>
      <c r="E3" s="55"/>
      <c r="F3" s="118" t="s">
        <v>493</v>
      </c>
      <c r="G3" s="53"/>
      <c r="H3" s="57" t="s">
        <v>219</v>
      </c>
      <c r="I3" s="56"/>
      <c r="J3" s="56"/>
      <c r="K3" s="57" t="s">
        <v>853</v>
      </c>
      <c r="L3" s="59">
        <v>9999</v>
      </c>
      <c r="M3" s="60">
        <v>5017.9833984375</v>
      </c>
      <c r="N3" s="60">
        <v>4976.73291015625</v>
      </c>
      <c r="O3" s="58"/>
      <c r="P3" s="61"/>
      <c r="Q3" s="61"/>
      <c r="R3" s="51"/>
      <c r="S3" s="51">
        <v>0</v>
      </c>
      <c r="T3" s="51">
        <v>90</v>
      </c>
      <c r="U3" s="52">
        <v>8010</v>
      </c>
      <c r="V3" s="52">
        <v>0.011111</v>
      </c>
      <c r="W3" s="52">
        <v>0.010989</v>
      </c>
      <c r="X3" s="52">
        <v>41.891641</v>
      </c>
      <c r="Y3" s="52">
        <v>0</v>
      </c>
      <c r="Z3" s="52">
        <v>0</v>
      </c>
      <c r="AA3" s="62">
        <v>3</v>
      </c>
      <c r="AB3" s="62"/>
      <c r="AC3" s="63"/>
      <c r="AD3" s="95" t="s">
        <v>401</v>
      </c>
      <c r="AE3" s="117" t="s">
        <v>402</v>
      </c>
      <c r="AF3" s="95"/>
      <c r="AG3" s="117" t="s">
        <v>493</v>
      </c>
      <c r="AH3" s="95" t="s">
        <v>584</v>
      </c>
      <c r="AI3" s="95"/>
      <c r="AJ3" s="95"/>
      <c r="AK3" s="95"/>
      <c r="AL3" s="95" t="s">
        <v>675</v>
      </c>
      <c r="AM3" s="95"/>
      <c r="AN3" s="95"/>
      <c r="AO3" s="95"/>
      <c r="AP3" s="95"/>
      <c r="AQ3" s="95"/>
      <c r="AR3" s="95"/>
      <c r="AS3" s="95" t="s">
        <v>685</v>
      </c>
      <c r="AT3" s="95" t="s">
        <v>685</v>
      </c>
      <c r="AU3" s="95">
        <v>517893</v>
      </c>
      <c r="AV3" s="95"/>
      <c r="AW3" s="95"/>
      <c r="AX3" s="95"/>
      <c r="AY3" s="117" t="s">
        <v>764</v>
      </c>
      <c r="AZ3" s="95"/>
      <c r="BA3" s="95"/>
      <c r="BB3" s="95" t="s">
        <v>853</v>
      </c>
      <c r="BC3" s="95"/>
      <c r="BD3" s="95" t="s">
        <v>905</v>
      </c>
      <c r="BE3" s="95" t="s">
        <v>984</v>
      </c>
      <c r="BF3" s="95"/>
      <c r="BG3" s="95" t="s">
        <v>987</v>
      </c>
      <c r="BH3" s="95">
        <v>1136731</v>
      </c>
      <c r="BI3" s="95"/>
      <c r="BJ3" s="95"/>
      <c r="BK3" s="95"/>
      <c r="BL3" s="95">
        <v>1861</v>
      </c>
      <c r="BM3" s="95" t="s">
        <v>1056</v>
      </c>
      <c r="BN3" s="95"/>
      <c r="BO3" s="95"/>
      <c r="BP3" s="95" t="b">
        <v>0</v>
      </c>
      <c r="BQ3" s="95"/>
      <c r="BR3" s="95"/>
      <c r="BS3" s="95"/>
      <c r="BT3" s="95" t="b">
        <v>0</v>
      </c>
      <c r="BU3" s="95" t="b">
        <v>0</v>
      </c>
      <c r="BV3" s="95"/>
      <c r="BW3" s="95" t="b">
        <v>0</v>
      </c>
      <c r="BX3" s="95" t="b">
        <v>1</v>
      </c>
      <c r="BY3" s="117" t="s">
        <v>1076</v>
      </c>
      <c r="BZ3" s="95" t="s">
        <v>1167</v>
      </c>
      <c r="CA3" s="95"/>
      <c r="CB3" s="95" t="s">
        <v>1228</v>
      </c>
      <c r="CC3" s="95"/>
      <c r="CD3" s="95" t="s">
        <v>1268</v>
      </c>
      <c r="CE3" s="95"/>
      <c r="CF3" s="95">
        <v>0</v>
      </c>
      <c r="CG3" s="95"/>
      <c r="CH3" s="95" t="s">
        <v>1357</v>
      </c>
      <c r="CI3" s="95"/>
      <c r="CJ3" s="95"/>
      <c r="CK3" s="95"/>
      <c r="CL3" s="95"/>
      <c r="CM3" s="95" t="s">
        <v>1361</v>
      </c>
      <c r="CN3" s="95" t="s">
        <v>1419</v>
      </c>
      <c r="CO3" s="95"/>
      <c r="CP3" s="95"/>
      <c r="CQ3" s="95"/>
      <c r="CR3" s="95"/>
      <c r="CS3" s="95"/>
      <c r="CT3" s="95"/>
      <c r="CU3" s="95"/>
      <c r="CV3" s="95"/>
      <c r="CW3" s="95"/>
      <c r="CX3" s="95"/>
      <c r="CY3" s="95"/>
      <c r="CZ3" s="95"/>
      <c r="DA3" s="95"/>
      <c r="DB3" s="95"/>
      <c r="DC3" s="95" t="s">
        <v>1456</v>
      </c>
      <c r="DD3" s="95"/>
      <c r="DE3" s="95" t="s">
        <v>1516</v>
      </c>
      <c r="DF3" s="95"/>
      <c r="DG3" s="95">
        <v>6817</v>
      </c>
      <c r="DH3" s="95" t="s">
        <v>219</v>
      </c>
      <c r="DI3" s="95" t="s">
        <v>1524</v>
      </c>
      <c r="DJ3" s="117" t="s">
        <v>1527</v>
      </c>
      <c r="DK3" s="95">
        <v>0</v>
      </c>
      <c r="DL3" s="95"/>
      <c r="DM3" s="95"/>
      <c r="DN3" s="95" t="str">
        <f>REPLACE(INDEX(GroupVertices[Group],MATCH(Vertices[[#This Row],[Vertex]],GroupVertices[Vertex],0)),1,1,"")</f>
        <v>1</v>
      </c>
      <c r="DO3" s="51">
        <v>0</v>
      </c>
      <c r="DP3" s="52">
        <v>0</v>
      </c>
      <c r="DQ3" s="51">
        <v>0</v>
      </c>
      <c r="DR3" s="52">
        <v>0</v>
      </c>
      <c r="DS3" s="51">
        <v>0</v>
      </c>
      <c r="DT3" s="52">
        <v>0</v>
      </c>
      <c r="DU3" s="51">
        <v>27</v>
      </c>
      <c r="DV3" s="52">
        <v>100</v>
      </c>
      <c r="DW3" s="51">
        <v>27</v>
      </c>
      <c r="DX3" s="132" t="s">
        <v>1868</v>
      </c>
      <c r="DY3" s="132" t="s">
        <v>1868</v>
      </c>
      <c r="DZ3" s="132" t="s">
        <v>1868</v>
      </c>
      <c r="EA3" s="132" t="s">
        <v>1868</v>
      </c>
      <c r="EB3" s="3"/>
      <c r="EC3" s="3"/>
    </row>
    <row r="4" spans="1:136" ht="15" customHeight="1">
      <c r="A4" s="14" t="s">
        <v>220</v>
      </c>
      <c r="B4" s="15" t="s">
        <v>1873</v>
      </c>
      <c r="C4" s="15"/>
      <c r="D4" s="98">
        <v>100</v>
      </c>
      <c r="E4" s="82"/>
      <c r="F4" s="118" t="s">
        <v>494</v>
      </c>
      <c r="G4" s="15"/>
      <c r="H4" s="16" t="s">
        <v>220</v>
      </c>
      <c r="I4" s="67"/>
      <c r="J4" s="67"/>
      <c r="K4" s="16"/>
      <c r="L4" s="99">
        <v>1</v>
      </c>
      <c r="M4" s="100">
        <v>6409.6162109375</v>
      </c>
      <c r="N4" s="100">
        <v>5287.8564453125</v>
      </c>
      <c r="O4" s="78"/>
      <c r="P4" s="101"/>
      <c r="Q4" s="101"/>
      <c r="R4" s="102"/>
      <c r="S4" s="51">
        <v>1</v>
      </c>
      <c r="T4" s="51">
        <v>0</v>
      </c>
      <c r="U4" s="52">
        <v>0</v>
      </c>
      <c r="V4" s="52">
        <v>0.005587</v>
      </c>
      <c r="W4" s="52">
        <v>0.010989</v>
      </c>
      <c r="X4" s="52">
        <v>0.545642</v>
      </c>
      <c r="Y4" s="52">
        <v>0</v>
      </c>
      <c r="Z4" s="52">
        <v>0</v>
      </c>
      <c r="AA4" s="83">
        <v>4</v>
      </c>
      <c r="AB4" s="83"/>
      <c r="AC4" s="103"/>
      <c r="AD4" s="95" t="s">
        <v>401</v>
      </c>
      <c r="AE4" s="117" t="s">
        <v>403</v>
      </c>
      <c r="AF4" s="95"/>
      <c r="AG4" s="117" t="s">
        <v>494</v>
      </c>
      <c r="AH4" s="95" t="s">
        <v>585</v>
      </c>
      <c r="AI4" s="95"/>
      <c r="AJ4" s="95"/>
      <c r="AK4" s="95"/>
      <c r="AL4" s="95"/>
      <c r="AM4" s="95"/>
      <c r="AN4" s="95"/>
      <c r="AO4" s="95"/>
      <c r="AP4" s="95"/>
      <c r="AQ4" s="95"/>
      <c r="AR4" s="95"/>
      <c r="AS4" s="95" t="s">
        <v>686</v>
      </c>
      <c r="AT4" s="95" t="s">
        <v>703</v>
      </c>
      <c r="AU4" s="95">
        <v>402</v>
      </c>
      <c r="AV4" s="95"/>
      <c r="AW4" s="95"/>
      <c r="AX4" s="95"/>
      <c r="AY4" s="117" t="s">
        <v>765</v>
      </c>
      <c r="AZ4" s="95"/>
      <c r="BA4" s="95"/>
      <c r="BB4" s="95"/>
      <c r="BC4" s="95"/>
      <c r="BD4" s="95" t="s">
        <v>906</v>
      </c>
      <c r="BE4" s="95" t="s">
        <v>984</v>
      </c>
      <c r="BF4" s="95"/>
      <c r="BG4" s="95" t="s">
        <v>988</v>
      </c>
      <c r="BH4" s="95">
        <v>51030</v>
      </c>
      <c r="BI4" s="95"/>
      <c r="BJ4" s="95"/>
      <c r="BK4" s="95"/>
      <c r="BL4" s="95"/>
      <c r="BM4" s="95" t="s">
        <v>1057</v>
      </c>
      <c r="BN4" s="95"/>
      <c r="BO4" s="95"/>
      <c r="BP4" s="95" t="b">
        <v>0</v>
      </c>
      <c r="BQ4" s="95"/>
      <c r="BR4" s="95"/>
      <c r="BS4" s="95"/>
      <c r="BT4" s="95" t="b">
        <v>0</v>
      </c>
      <c r="BU4" s="95" t="b">
        <v>0</v>
      </c>
      <c r="BV4" s="95"/>
      <c r="BW4" s="95" t="b">
        <v>0</v>
      </c>
      <c r="BX4" s="95" t="b">
        <v>0</v>
      </c>
      <c r="BY4" s="117" t="s">
        <v>1077</v>
      </c>
      <c r="BZ4" s="95" t="s">
        <v>1168</v>
      </c>
      <c r="CA4" s="95"/>
      <c r="CB4" s="95" t="s">
        <v>1229</v>
      </c>
      <c r="CC4" s="95"/>
      <c r="CD4" s="95" t="s">
        <v>1269</v>
      </c>
      <c r="CE4" s="95"/>
      <c r="CF4" s="95">
        <v>0</v>
      </c>
      <c r="CG4" s="95"/>
      <c r="CH4" s="95" t="s">
        <v>1357</v>
      </c>
      <c r="CI4" s="95"/>
      <c r="CJ4" s="95"/>
      <c r="CK4" s="95"/>
      <c r="CL4" s="95"/>
      <c r="CM4" s="95" t="s">
        <v>1362</v>
      </c>
      <c r="CN4" s="95" t="s">
        <v>1419</v>
      </c>
      <c r="CO4" s="95"/>
      <c r="CP4" s="95"/>
      <c r="CQ4" s="95"/>
      <c r="CR4" s="95"/>
      <c r="CS4" s="95"/>
      <c r="CT4" s="95"/>
      <c r="CU4" s="95"/>
      <c r="CV4" s="95"/>
      <c r="CW4" s="95"/>
      <c r="CX4" s="95"/>
      <c r="CY4" s="95"/>
      <c r="CZ4" s="95"/>
      <c r="DA4" s="95"/>
      <c r="DB4" s="95"/>
      <c r="DC4" s="95" t="s">
        <v>1457</v>
      </c>
      <c r="DD4" s="95"/>
      <c r="DE4" s="95" t="s">
        <v>347</v>
      </c>
      <c r="DF4" s="95"/>
      <c r="DG4" s="95">
        <v>499</v>
      </c>
      <c r="DH4" s="95" t="s">
        <v>220</v>
      </c>
      <c r="DI4" s="95" t="s">
        <v>1525</v>
      </c>
      <c r="DJ4" s="117" t="s">
        <v>1528</v>
      </c>
      <c r="DK4" s="95">
        <v>0</v>
      </c>
      <c r="DL4" s="95"/>
      <c r="DM4" s="95"/>
      <c r="DN4" s="95" t="str">
        <f>REPLACE(INDEX(GroupVertices[Group],MATCH(Vertices[[#This Row],[Vertex]],GroupVertices[Vertex],0)),1,1,"")</f>
        <v>1</v>
      </c>
      <c r="DO4" s="51">
        <v>0</v>
      </c>
      <c r="DP4" s="52">
        <v>0</v>
      </c>
      <c r="DQ4" s="51">
        <v>0</v>
      </c>
      <c r="DR4" s="52">
        <v>0</v>
      </c>
      <c r="DS4" s="51">
        <v>0</v>
      </c>
      <c r="DT4" s="52">
        <v>0</v>
      </c>
      <c r="DU4" s="51">
        <v>16</v>
      </c>
      <c r="DV4" s="52">
        <v>100</v>
      </c>
      <c r="DW4" s="51">
        <v>16</v>
      </c>
      <c r="DX4" s="51"/>
      <c r="DY4" s="51"/>
      <c r="DZ4" s="51"/>
      <c r="EA4" s="51"/>
      <c r="EB4" s="2"/>
      <c r="EC4" s="3"/>
      <c r="ED4" s="3"/>
      <c r="EE4" s="3"/>
      <c r="EF4" s="3"/>
    </row>
    <row r="5" spans="1:136" ht="15" customHeight="1">
      <c r="A5" s="14" t="s">
        <v>221</v>
      </c>
      <c r="B5" s="15" t="s">
        <v>1873</v>
      </c>
      <c r="C5" s="15"/>
      <c r="D5" s="98">
        <v>100</v>
      </c>
      <c r="E5" s="82"/>
      <c r="F5" s="118" t="s">
        <v>495</v>
      </c>
      <c r="G5" s="15"/>
      <c r="H5" s="16" t="s">
        <v>221</v>
      </c>
      <c r="I5" s="67"/>
      <c r="J5" s="67"/>
      <c r="K5" s="57" t="s">
        <v>854</v>
      </c>
      <c r="L5" s="99">
        <v>1</v>
      </c>
      <c r="M5" s="100">
        <v>2749.36181640625</v>
      </c>
      <c r="N5" s="100">
        <v>1538.76123046875</v>
      </c>
      <c r="O5" s="78"/>
      <c r="P5" s="101"/>
      <c r="Q5" s="101"/>
      <c r="R5" s="102"/>
      <c r="S5" s="51">
        <v>1</v>
      </c>
      <c r="T5" s="51">
        <v>0</v>
      </c>
      <c r="U5" s="52">
        <v>0</v>
      </c>
      <c r="V5" s="52">
        <v>0.005587</v>
      </c>
      <c r="W5" s="52">
        <v>0.010989</v>
      </c>
      <c r="X5" s="52">
        <v>0.545642</v>
      </c>
      <c r="Y5" s="52">
        <v>0</v>
      </c>
      <c r="Z5" s="52">
        <v>0</v>
      </c>
      <c r="AA5" s="83">
        <v>5</v>
      </c>
      <c r="AB5" s="83"/>
      <c r="AC5" s="103"/>
      <c r="AD5" s="95" t="s">
        <v>401</v>
      </c>
      <c r="AE5" s="117" t="s">
        <v>404</v>
      </c>
      <c r="AF5" s="95"/>
      <c r="AG5" s="117" t="s">
        <v>495</v>
      </c>
      <c r="AH5" s="95" t="s">
        <v>586</v>
      </c>
      <c r="AI5" s="95"/>
      <c r="AJ5" s="95"/>
      <c r="AK5" s="95"/>
      <c r="AL5" s="95"/>
      <c r="AM5" s="95"/>
      <c r="AN5" s="95"/>
      <c r="AO5" s="95"/>
      <c r="AP5" s="95"/>
      <c r="AQ5" s="95"/>
      <c r="AR5" s="95"/>
      <c r="AS5" s="95" t="s">
        <v>687</v>
      </c>
      <c r="AT5" s="95" t="s">
        <v>704</v>
      </c>
      <c r="AU5" s="95">
        <v>165</v>
      </c>
      <c r="AV5" s="95"/>
      <c r="AW5" s="95"/>
      <c r="AX5" s="95"/>
      <c r="AY5" s="117" t="s">
        <v>766</v>
      </c>
      <c r="AZ5" s="95"/>
      <c r="BA5" s="95"/>
      <c r="BB5" s="95" t="s">
        <v>854</v>
      </c>
      <c r="BC5" s="95"/>
      <c r="BD5" s="95" t="s">
        <v>907</v>
      </c>
      <c r="BE5" s="95" t="s">
        <v>984</v>
      </c>
      <c r="BF5" s="95"/>
      <c r="BG5" s="95" t="s">
        <v>989</v>
      </c>
      <c r="BH5" s="95">
        <v>10277</v>
      </c>
      <c r="BI5" s="95"/>
      <c r="BJ5" s="95"/>
      <c r="BK5" s="95"/>
      <c r="BL5" s="95" t="s">
        <v>1050</v>
      </c>
      <c r="BM5" s="95"/>
      <c r="BN5" s="95"/>
      <c r="BO5" s="95"/>
      <c r="BP5" s="95" t="b">
        <v>0</v>
      </c>
      <c r="BQ5" s="95"/>
      <c r="BR5" s="95"/>
      <c r="BS5" s="95"/>
      <c r="BT5" s="95" t="b">
        <v>0</v>
      </c>
      <c r="BU5" s="95" t="b">
        <v>0</v>
      </c>
      <c r="BV5" s="95"/>
      <c r="BW5" s="95" t="b">
        <v>0</v>
      </c>
      <c r="BX5" s="95" t="b">
        <v>0</v>
      </c>
      <c r="BY5" s="117" t="s">
        <v>1078</v>
      </c>
      <c r="BZ5" s="95" t="s">
        <v>1169</v>
      </c>
      <c r="CA5" s="95"/>
      <c r="CB5" s="95" t="s">
        <v>1230</v>
      </c>
      <c r="CC5" s="95"/>
      <c r="CD5" s="95" t="s">
        <v>1270</v>
      </c>
      <c r="CE5" s="95"/>
      <c r="CF5" s="95">
        <v>4.9</v>
      </c>
      <c r="CG5" s="95"/>
      <c r="CH5" s="95" t="s">
        <v>1357</v>
      </c>
      <c r="CI5" s="95"/>
      <c r="CJ5" s="95"/>
      <c r="CK5" s="95"/>
      <c r="CL5" s="95"/>
      <c r="CM5" s="95" t="s">
        <v>1363</v>
      </c>
      <c r="CN5" s="95" t="s">
        <v>1419</v>
      </c>
      <c r="CO5" s="95"/>
      <c r="CP5" s="95"/>
      <c r="CQ5" s="95"/>
      <c r="CR5" s="95"/>
      <c r="CS5" s="95"/>
      <c r="CT5" s="95"/>
      <c r="CU5" s="95">
        <v>16</v>
      </c>
      <c r="CV5" s="95"/>
      <c r="CW5" s="95"/>
      <c r="CX5" s="95"/>
      <c r="CY5" s="95"/>
      <c r="CZ5" s="95"/>
      <c r="DA5" s="95"/>
      <c r="DB5" s="95"/>
      <c r="DC5" s="95" t="s">
        <v>1458</v>
      </c>
      <c r="DD5" s="95"/>
      <c r="DE5" s="95" t="s">
        <v>347</v>
      </c>
      <c r="DF5" s="95"/>
      <c r="DG5" s="95">
        <v>26</v>
      </c>
      <c r="DH5" s="95" t="s">
        <v>221</v>
      </c>
      <c r="DI5" s="95" t="s">
        <v>1526</v>
      </c>
      <c r="DJ5" s="117" t="s">
        <v>1529</v>
      </c>
      <c r="DK5" s="95">
        <v>165</v>
      </c>
      <c r="DL5" s="95"/>
      <c r="DM5" s="95"/>
      <c r="DN5" s="95" t="str">
        <f>REPLACE(INDEX(GroupVertices[Group],MATCH(Vertices[[#This Row],[Vertex]],GroupVertices[Vertex],0)),1,1,"")</f>
        <v>1</v>
      </c>
      <c r="DO5" s="51">
        <v>0</v>
      </c>
      <c r="DP5" s="52">
        <v>0</v>
      </c>
      <c r="DQ5" s="51">
        <v>0</v>
      </c>
      <c r="DR5" s="52">
        <v>0</v>
      </c>
      <c r="DS5" s="51">
        <v>0</v>
      </c>
      <c r="DT5" s="52">
        <v>0</v>
      </c>
      <c r="DU5" s="51">
        <v>39</v>
      </c>
      <c r="DV5" s="52">
        <v>100</v>
      </c>
      <c r="DW5" s="51">
        <v>39</v>
      </c>
      <c r="DX5" s="51"/>
      <c r="DY5" s="51"/>
      <c r="DZ5" s="51"/>
      <c r="EA5" s="51"/>
      <c r="EB5" s="2"/>
      <c r="EC5" s="3"/>
      <c r="ED5" s="3"/>
      <c r="EE5" s="3"/>
      <c r="EF5" s="3"/>
    </row>
    <row r="6" spans="1:136" ht="15" customHeight="1">
      <c r="A6" s="14" t="s">
        <v>222</v>
      </c>
      <c r="B6" s="15" t="s">
        <v>1873</v>
      </c>
      <c r="C6" s="15"/>
      <c r="D6" s="98">
        <v>100</v>
      </c>
      <c r="E6" s="82"/>
      <c r="F6" s="118" t="s">
        <v>496</v>
      </c>
      <c r="G6" s="15"/>
      <c r="H6" s="16" t="s">
        <v>222</v>
      </c>
      <c r="I6" s="67"/>
      <c r="J6" s="67"/>
      <c r="K6" s="16" t="s">
        <v>855</v>
      </c>
      <c r="L6" s="99">
        <v>1</v>
      </c>
      <c r="M6" s="100">
        <v>7368.50341796875</v>
      </c>
      <c r="N6" s="100">
        <v>8436.837890625</v>
      </c>
      <c r="O6" s="78"/>
      <c r="P6" s="101"/>
      <c r="Q6" s="101"/>
      <c r="R6" s="102"/>
      <c r="S6" s="51">
        <v>1</v>
      </c>
      <c r="T6" s="51">
        <v>0</v>
      </c>
      <c r="U6" s="52">
        <v>0</v>
      </c>
      <c r="V6" s="52">
        <v>0.005587</v>
      </c>
      <c r="W6" s="52">
        <v>0.010989</v>
      </c>
      <c r="X6" s="52">
        <v>0.545642</v>
      </c>
      <c r="Y6" s="52">
        <v>0</v>
      </c>
      <c r="Z6" s="52">
        <v>0</v>
      </c>
      <c r="AA6" s="83">
        <v>6</v>
      </c>
      <c r="AB6" s="83"/>
      <c r="AC6" s="103"/>
      <c r="AD6" s="95" t="s">
        <v>401</v>
      </c>
      <c r="AE6" s="117" t="s">
        <v>405</v>
      </c>
      <c r="AF6" s="95"/>
      <c r="AG6" s="117" t="s">
        <v>496</v>
      </c>
      <c r="AH6" s="95" t="s">
        <v>587</v>
      </c>
      <c r="AI6" s="95"/>
      <c r="AJ6" s="95"/>
      <c r="AK6" s="95"/>
      <c r="AL6" s="95" t="s">
        <v>676</v>
      </c>
      <c r="AM6" s="95"/>
      <c r="AN6" s="95"/>
      <c r="AO6" s="95"/>
      <c r="AP6" s="95"/>
      <c r="AQ6" s="95"/>
      <c r="AR6" s="95"/>
      <c r="AS6" s="95" t="s">
        <v>688</v>
      </c>
      <c r="AT6" s="95" t="s">
        <v>688</v>
      </c>
      <c r="AU6" s="95">
        <v>1607</v>
      </c>
      <c r="AV6" s="95" t="s">
        <v>746</v>
      </c>
      <c r="AW6" s="95"/>
      <c r="AX6" s="95"/>
      <c r="AY6" s="117" t="s">
        <v>767</v>
      </c>
      <c r="AZ6" s="95"/>
      <c r="BA6" s="95"/>
      <c r="BB6" s="95" t="s">
        <v>855</v>
      </c>
      <c r="BC6" s="95"/>
      <c r="BD6" s="95" t="s">
        <v>908</v>
      </c>
      <c r="BE6" s="95" t="s">
        <v>984</v>
      </c>
      <c r="BF6" s="95"/>
      <c r="BG6" s="95" t="s">
        <v>990</v>
      </c>
      <c r="BH6" s="95">
        <v>1445311</v>
      </c>
      <c r="BI6" s="95"/>
      <c r="BJ6" s="95"/>
      <c r="BK6" s="95"/>
      <c r="BL6" s="95" t="s">
        <v>1051</v>
      </c>
      <c r="BM6" s="95"/>
      <c r="BN6" s="95"/>
      <c r="BO6" s="95"/>
      <c r="BP6" s="95" t="b">
        <v>0</v>
      </c>
      <c r="BQ6" s="95"/>
      <c r="BR6" s="95"/>
      <c r="BS6" s="95"/>
      <c r="BT6" s="95" t="b">
        <v>0</v>
      </c>
      <c r="BU6" s="95" t="b">
        <v>0</v>
      </c>
      <c r="BV6" s="95"/>
      <c r="BW6" s="95" t="b">
        <v>0</v>
      </c>
      <c r="BX6" s="95" t="b">
        <v>1</v>
      </c>
      <c r="BY6" s="117" t="s">
        <v>1079</v>
      </c>
      <c r="BZ6" s="95" t="s">
        <v>1170</v>
      </c>
      <c r="CA6" s="95"/>
      <c r="CB6" s="95" t="s">
        <v>746</v>
      </c>
      <c r="CC6" s="95"/>
      <c r="CD6" s="95" t="s">
        <v>1271</v>
      </c>
      <c r="CE6" s="95"/>
      <c r="CF6" s="95">
        <v>0</v>
      </c>
      <c r="CG6" s="95"/>
      <c r="CH6" s="95" t="s">
        <v>1357</v>
      </c>
      <c r="CI6" s="95"/>
      <c r="CJ6" s="95"/>
      <c r="CK6" s="95"/>
      <c r="CL6" s="95"/>
      <c r="CM6" s="95" t="s">
        <v>1364</v>
      </c>
      <c r="CN6" s="95" t="s">
        <v>1419</v>
      </c>
      <c r="CO6" s="95"/>
      <c r="CP6" s="95"/>
      <c r="CQ6" s="95"/>
      <c r="CR6" s="95"/>
      <c r="CS6" s="95" t="s">
        <v>1424</v>
      </c>
      <c r="CT6" s="95"/>
      <c r="CU6" s="95"/>
      <c r="CV6" s="95"/>
      <c r="CW6" s="95"/>
      <c r="CX6" s="95"/>
      <c r="CY6" s="95"/>
      <c r="CZ6" s="95"/>
      <c r="DA6" s="95"/>
      <c r="DB6" s="95"/>
      <c r="DC6" s="95" t="s">
        <v>1459</v>
      </c>
      <c r="DD6" s="95"/>
      <c r="DE6" s="95" t="s">
        <v>347</v>
      </c>
      <c r="DF6" s="95"/>
      <c r="DG6" s="95">
        <v>55547</v>
      </c>
      <c r="DH6" s="95" t="s">
        <v>222</v>
      </c>
      <c r="DI6" s="95" t="s">
        <v>1524</v>
      </c>
      <c r="DJ6" s="117" t="s">
        <v>1530</v>
      </c>
      <c r="DK6" s="95">
        <v>1607</v>
      </c>
      <c r="DL6" s="95"/>
      <c r="DM6" s="95"/>
      <c r="DN6" s="95" t="str">
        <f>REPLACE(INDEX(GroupVertices[Group],MATCH(Vertices[[#This Row],[Vertex]],GroupVertices[Vertex],0)),1,1,"")</f>
        <v>1</v>
      </c>
      <c r="DO6" s="51">
        <v>1</v>
      </c>
      <c r="DP6" s="52">
        <v>4.3478260869565215</v>
      </c>
      <c r="DQ6" s="51">
        <v>0</v>
      </c>
      <c r="DR6" s="52">
        <v>0</v>
      </c>
      <c r="DS6" s="51">
        <v>0</v>
      </c>
      <c r="DT6" s="52">
        <v>0</v>
      </c>
      <c r="DU6" s="51">
        <v>22</v>
      </c>
      <c r="DV6" s="52">
        <v>95.65217391304348</v>
      </c>
      <c r="DW6" s="51">
        <v>23</v>
      </c>
      <c r="DX6" s="51"/>
      <c r="DY6" s="51"/>
      <c r="DZ6" s="51"/>
      <c r="EA6" s="51"/>
      <c r="EB6" s="2"/>
      <c r="EC6" s="3"/>
      <c r="ED6" s="3"/>
      <c r="EE6" s="3"/>
      <c r="EF6" s="3"/>
    </row>
    <row r="7" spans="1:136" ht="15" customHeight="1">
      <c r="A7" s="14" t="s">
        <v>223</v>
      </c>
      <c r="B7" s="15" t="s">
        <v>1873</v>
      </c>
      <c r="C7" s="15"/>
      <c r="D7" s="98">
        <v>100</v>
      </c>
      <c r="E7" s="82"/>
      <c r="F7" s="118" t="s">
        <v>497</v>
      </c>
      <c r="G7" s="15"/>
      <c r="H7" s="16" t="s">
        <v>223</v>
      </c>
      <c r="I7" s="67"/>
      <c r="J7" s="67"/>
      <c r="K7" s="16"/>
      <c r="L7" s="99">
        <v>1</v>
      </c>
      <c r="M7" s="100">
        <v>8428.0703125</v>
      </c>
      <c r="N7" s="100">
        <v>1607.2672119140625</v>
      </c>
      <c r="O7" s="78"/>
      <c r="P7" s="101"/>
      <c r="Q7" s="101"/>
      <c r="R7" s="102"/>
      <c r="S7" s="51">
        <v>1</v>
      </c>
      <c r="T7" s="51">
        <v>0</v>
      </c>
      <c r="U7" s="52">
        <v>0</v>
      </c>
      <c r="V7" s="52">
        <v>0.005587</v>
      </c>
      <c r="W7" s="52">
        <v>0.010989</v>
      </c>
      <c r="X7" s="52">
        <v>0.545642</v>
      </c>
      <c r="Y7" s="52">
        <v>0</v>
      </c>
      <c r="Z7" s="52">
        <v>0</v>
      </c>
      <c r="AA7" s="83">
        <v>7</v>
      </c>
      <c r="AB7" s="83"/>
      <c r="AC7" s="103"/>
      <c r="AD7" s="95" t="s">
        <v>401</v>
      </c>
      <c r="AE7" s="117" t="s">
        <v>406</v>
      </c>
      <c r="AF7" s="95"/>
      <c r="AG7" s="117" t="s">
        <v>497</v>
      </c>
      <c r="AH7" s="95" t="s">
        <v>588</v>
      </c>
      <c r="AI7" s="95"/>
      <c r="AJ7" s="95"/>
      <c r="AK7" s="95"/>
      <c r="AL7" s="95"/>
      <c r="AM7" s="95"/>
      <c r="AN7" s="95"/>
      <c r="AO7" s="95"/>
      <c r="AP7" s="95" t="s">
        <v>684</v>
      </c>
      <c r="AQ7" s="95"/>
      <c r="AR7" s="95"/>
      <c r="AS7" s="95" t="s">
        <v>685</v>
      </c>
      <c r="AT7" s="95" t="s">
        <v>705</v>
      </c>
      <c r="AU7" s="95">
        <v>0</v>
      </c>
      <c r="AV7" s="95"/>
      <c r="AW7" s="95"/>
      <c r="AX7" s="95"/>
      <c r="AY7" s="117" t="s">
        <v>768</v>
      </c>
      <c r="AZ7" s="95"/>
      <c r="BA7" s="95"/>
      <c r="BB7" s="95"/>
      <c r="BC7" s="95"/>
      <c r="BD7" s="95"/>
      <c r="BE7" s="95" t="s">
        <v>984</v>
      </c>
      <c r="BF7" s="95"/>
      <c r="BG7" s="95" t="s">
        <v>991</v>
      </c>
      <c r="BH7" s="95">
        <v>48682</v>
      </c>
      <c r="BI7" s="95"/>
      <c r="BJ7" s="95"/>
      <c r="BK7" s="95"/>
      <c r="BL7" s="95"/>
      <c r="BM7" s="95"/>
      <c r="BN7" s="95"/>
      <c r="BO7" s="95"/>
      <c r="BP7" s="95" t="b">
        <v>0</v>
      </c>
      <c r="BQ7" s="95"/>
      <c r="BR7" s="95"/>
      <c r="BS7" s="95"/>
      <c r="BT7" s="95" t="b">
        <v>0</v>
      </c>
      <c r="BU7" s="95" t="b">
        <v>0</v>
      </c>
      <c r="BV7" s="95"/>
      <c r="BW7" s="95" t="b">
        <v>0</v>
      </c>
      <c r="BX7" s="95" t="b">
        <v>0</v>
      </c>
      <c r="BY7" s="117" t="s">
        <v>1080</v>
      </c>
      <c r="BZ7" s="95"/>
      <c r="CA7" s="95"/>
      <c r="CB7" s="95"/>
      <c r="CC7" s="95"/>
      <c r="CD7" s="95" t="s">
        <v>1272</v>
      </c>
      <c r="CE7" s="95"/>
      <c r="CF7" s="95">
        <v>0</v>
      </c>
      <c r="CG7" s="95"/>
      <c r="CH7" s="95" t="s">
        <v>1357</v>
      </c>
      <c r="CI7" s="95"/>
      <c r="CJ7" s="95"/>
      <c r="CK7" s="95"/>
      <c r="CL7" s="95"/>
      <c r="CM7" s="95" t="s">
        <v>1365</v>
      </c>
      <c r="CN7" s="95"/>
      <c r="CO7" s="95"/>
      <c r="CP7" s="95"/>
      <c r="CQ7" s="95"/>
      <c r="CR7" s="95"/>
      <c r="CS7" s="95"/>
      <c r="CT7" s="95" t="s">
        <v>1439</v>
      </c>
      <c r="CU7" s="95"/>
      <c r="CV7" s="95"/>
      <c r="CW7" s="95"/>
      <c r="CX7" s="95"/>
      <c r="CY7" s="95"/>
      <c r="CZ7" s="95"/>
      <c r="DA7" s="95"/>
      <c r="DB7" s="95"/>
      <c r="DC7" s="95"/>
      <c r="DD7" s="95"/>
      <c r="DE7" s="95" t="s">
        <v>1517</v>
      </c>
      <c r="DF7" s="95"/>
      <c r="DG7" s="95">
        <v>194</v>
      </c>
      <c r="DH7" s="95" t="s">
        <v>223</v>
      </c>
      <c r="DI7" s="95" t="s">
        <v>1526</v>
      </c>
      <c r="DJ7" s="95" t="s">
        <v>1531</v>
      </c>
      <c r="DK7" s="95">
        <v>0</v>
      </c>
      <c r="DL7" s="95"/>
      <c r="DM7" s="95"/>
      <c r="DN7" s="95" t="str">
        <f>REPLACE(INDEX(GroupVertices[Group],MATCH(Vertices[[#This Row],[Vertex]],GroupVertices[Vertex],0)),1,1,"")</f>
        <v>1</v>
      </c>
      <c r="DO7" s="51">
        <v>1</v>
      </c>
      <c r="DP7" s="52">
        <v>20</v>
      </c>
      <c r="DQ7" s="51">
        <v>0</v>
      </c>
      <c r="DR7" s="52">
        <v>0</v>
      </c>
      <c r="DS7" s="51">
        <v>0</v>
      </c>
      <c r="DT7" s="52">
        <v>0</v>
      </c>
      <c r="DU7" s="51">
        <v>4</v>
      </c>
      <c r="DV7" s="52">
        <v>80</v>
      </c>
      <c r="DW7" s="51">
        <v>5</v>
      </c>
      <c r="DX7" s="51"/>
      <c r="DY7" s="51"/>
      <c r="DZ7" s="51"/>
      <c r="EA7" s="51"/>
      <c r="EB7" s="2"/>
      <c r="EC7" s="3"/>
      <c r="ED7" s="3"/>
      <c r="EE7" s="3"/>
      <c r="EF7" s="3"/>
    </row>
    <row r="8" spans="1:136" ht="15" customHeight="1">
      <c r="A8" s="14" t="s">
        <v>224</v>
      </c>
      <c r="B8" s="15" t="s">
        <v>1873</v>
      </c>
      <c r="C8" s="15"/>
      <c r="D8" s="98">
        <v>100</v>
      </c>
      <c r="E8" s="82"/>
      <c r="F8" s="118" t="s">
        <v>498</v>
      </c>
      <c r="G8" s="15"/>
      <c r="H8" s="16" t="s">
        <v>224</v>
      </c>
      <c r="I8" s="67"/>
      <c r="J8" s="67"/>
      <c r="K8" s="16"/>
      <c r="L8" s="99">
        <v>1</v>
      </c>
      <c r="M8" s="100">
        <v>9837.1259765625</v>
      </c>
      <c r="N8" s="100">
        <v>4759.58544921875</v>
      </c>
      <c r="O8" s="78"/>
      <c r="P8" s="101"/>
      <c r="Q8" s="101"/>
      <c r="R8" s="102"/>
      <c r="S8" s="51">
        <v>1</v>
      </c>
      <c r="T8" s="51">
        <v>0</v>
      </c>
      <c r="U8" s="52">
        <v>0</v>
      </c>
      <c r="V8" s="52">
        <v>0.005587</v>
      </c>
      <c r="W8" s="52">
        <v>0.010989</v>
      </c>
      <c r="X8" s="52">
        <v>0.545642</v>
      </c>
      <c r="Y8" s="52">
        <v>0</v>
      </c>
      <c r="Z8" s="52">
        <v>0</v>
      </c>
      <c r="AA8" s="83">
        <v>8</v>
      </c>
      <c r="AB8" s="83"/>
      <c r="AC8" s="103"/>
      <c r="AD8" s="95" t="s">
        <v>401</v>
      </c>
      <c r="AE8" s="117" t="s">
        <v>407</v>
      </c>
      <c r="AF8" s="95"/>
      <c r="AG8" s="117" t="s">
        <v>498</v>
      </c>
      <c r="AH8" s="95"/>
      <c r="AI8" s="95"/>
      <c r="AJ8" s="95"/>
      <c r="AK8" s="95"/>
      <c r="AL8" s="95"/>
      <c r="AM8" s="95"/>
      <c r="AN8" s="95"/>
      <c r="AO8" s="95"/>
      <c r="AP8" s="95"/>
      <c r="AQ8" s="95"/>
      <c r="AR8" s="95"/>
      <c r="AS8" s="95" t="s">
        <v>688</v>
      </c>
      <c r="AT8" s="95" t="s">
        <v>706</v>
      </c>
      <c r="AU8" s="95">
        <v>318</v>
      </c>
      <c r="AV8" s="95" t="s">
        <v>747</v>
      </c>
      <c r="AW8" s="95"/>
      <c r="AX8" s="95"/>
      <c r="AY8" s="117" t="s">
        <v>769</v>
      </c>
      <c r="AZ8" s="95"/>
      <c r="BA8" s="95"/>
      <c r="BB8" s="95"/>
      <c r="BC8" s="95"/>
      <c r="BD8" s="95" t="s">
        <v>909</v>
      </c>
      <c r="BE8" s="95" t="s">
        <v>984</v>
      </c>
      <c r="BF8" s="95"/>
      <c r="BG8" s="95" t="s">
        <v>992</v>
      </c>
      <c r="BH8" s="95">
        <v>128817</v>
      </c>
      <c r="BI8" s="95"/>
      <c r="BJ8" s="95"/>
      <c r="BK8" s="95"/>
      <c r="BL8" s="95">
        <v>1962</v>
      </c>
      <c r="BM8" s="95"/>
      <c r="BN8" s="95"/>
      <c r="BO8" s="95"/>
      <c r="BP8" s="95" t="b">
        <v>0</v>
      </c>
      <c r="BQ8" s="95"/>
      <c r="BR8" s="95"/>
      <c r="BS8" s="95"/>
      <c r="BT8" s="95" t="b">
        <v>0</v>
      </c>
      <c r="BU8" s="95" t="b">
        <v>0</v>
      </c>
      <c r="BV8" s="95"/>
      <c r="BW8" s="95" t="b">
        <v>0</v>
      </c>
      <c r="BX8" s="95" t="b">
        <v>0</v>
      </c>
      <c r="BY8" s="117" t="s">
        <v>1081</v>
      </c>
      <c r="BZ8" s="95" t="s">
        <v>1171</v>
      </c>
      <c r="CA8" s="95"/>
      <c r="CB8" s="95" t="s">
        <v>1231</v>
      </c>
      <c r="CC8" s="95"/>
      <c r="CD8" s="95" t="s">
        <v>1273</v>
      </c>
      <c r="CE8" s="95"/>
      <c r="CF8" s="95">
        <v>4.7</v>
      </c>
      <c r="CG8" s="95"/>
      <c r="CH8" s="95" t="s">
        <v>1357</v>
      </c>
      <c r="CI8" s="95"/>
      <c r="CJ8" s="95"/>
      <c r="CK8" s="95"/>
      <c r="CL8" s="95"/>
      <c r="CM8" s="95"/>
      <c r="CN8" s="95" t="s">
        <v>1419</v>
      </c>
      <c r="CO8" s="95"/>
      <c r="CP8" s="95"/>
      <c r="CQ8" s="95" t="s">
        <v>1420</v>
      </c>
      <c r="CR8" s="95"/>
      <c r="CS8" s="95" t="s">
        <v>1425</v>
      </c>
      <c r="CT8" s="95"/>
      <c r="CU8" s="95">
        <v>91</v>
      </c>
      <c r="CV8" s="95"/>
      <c r="CW8" s="95"/>
      <c r="CX8" s="95"/>
      <c r="CY8" s="95"/>
      <c r="CZ8" s="95"/>
      <c r="DA8" s="95"/>
      <c r="DB8" s="95"/>
      <c r="DC8" s="95" t="s">
        <v>1460</v>
      </c>
      <c r="DD8" s="95"/>
      <c r="DE8" s="95" t="s">
        <v>1516</v>
      </c>
      <c r="DF8" s="95"/>
      <c r="DG8" s="95">
        <v>1567</v>
      </c>
      <c r="DH8" s="95" t="s">
        <v>224</v>
      </c>
      <c r="DI8" s="95" t="s">
        <v>1526</v>
      </c>
      <c r="DJ8" s="117" t="s">
        <v>1532</v>
      </c>
      <c r="DK8" s="95">
        <v>318</v>
      </c>
      <c r="DL8" s="95"/>
      <c r="DM8" s="95"/>
      <c r="DN8" s="95" t="str">
        <f>REPLACE(INDEX(GroupVertices[Group],MATCH(Vertices[[#This Row],[Vertex]],GroupVertices[Vertex],0)),1,1,"")</f>
        <v>1</v>
      </c>
      <c r="DO8" s="51"/>
      <c r="DP8" s="52"/>
      <c r="DQ8" s="51"/>
      <c r="DR8" s="52"/>
      <c r="DS8" s="51"/>
      <c r="DT8" s="52"/>
      <c r="DU8" s="51"/>
      <c r="DV8" s="52"/>
      <c r="DW8" s="51"/>
      <c r="DX8" s="51"/>
      <c r="DY8" s="51"/>
      <c r="DZ8" s="51"/>
      <c r="EA8" s="51"/>
      <c r="EB8" s="2"/>
      <c r="EC8" s="3"/>
      <c r="ED8" s="3"/>
      <c r="EE8" s="3"/>
      <c r="EF8" s="3"/>
    </row>
    <row r="9" spans="1:136" ht="15" customHeight="1">
      <c r="A9" s="14" t="s">
        <v>225</v>
      </c>
      <c r="B9" s="15" t="s">
        <v>1873</v>
      </c>
      <c r="C9" s="15"/>
      <c r="D9" s="98">
        <v>100</v>
      </c>
      <c r="E9" s="82"/>
      <c r="F9" s="118" t="s">
        <v>499</v>
      </c>
      <c r="G9" s="15"/>
      <c r="H9" s="16" t="s">
        <v>225</v>
      </c>
      <c r="I9" s="67"/>
      <c r="J9" s="67"/>
      <c r="K9" s="16"/>
      <c r="L9" s="99">
        <v>1</v>
      </c>
      <c r="M9" s="100">
        <v>2455.966064453125</v>
      </c>
      <c r="N9" s="100">
        <v>3274.32373046875</v>
      </c>
      <c r="O9" s="78"/>
      <c r="P9" s="101"/>
      <c r="Q9" s="101"/>
      <c r="R9" s="102"/>
      <c r="S9" s="51">
        <v>1</v>
      </c>
      <c r="T9" s="51">
        <v>0</v>
      </c>
      <c r="U9" s="52">
        <v>0</v>
      </c>
      <c r="V9" s="52">
        <v>0.005587</v>
      </c>
      <c r="W9" s="52">
        <v>0.010989</v>
      </c>
      <c r="X9" s="52">
        <v>0.545642</v>
      </c>
      <c r="Y9" s="52">
        <v>0</v>
      </c>
      <c r="Z9" s="52">
        <v>0</v>
      </c>
      <c r="AA9" s="83">
        <v>9</v>
      </c>
      <c r="AB9" s="83"/>
      <c r="AC9" s="103"/>
      <c r="AD9" s="95" t="s">
        <v>401</v>
      </c>
      <c r="AE9" s="117" t="s">
        <v>408</v>
      </c>
      <c r="AF9" s="95"/>
      <c r="AG9" s="117" t="s">
        <v>499</v>
      </c>
      <c r="AH9" s="95" t="s">
        <v>589</v>
      </c>
      <c r="AI9" s="95"/>
      <c r="AJ9" s="95"/>
      <c r="AK9" s="95"/>
      <c r="AL9" s="95"/>
      <c r="AM9" s="95"/>
      <c r="AN9" s="95"/>
      <c r="AO9" s="95"/>
      <c r="AP9" s="95"/>
      <c r="AQ9" s="95"/>
      <c r="AR9" s="95"/>
      <c r="AS9" s="95" t="s">
        <v>689</v>
      </c>
      <c r="AT9" s="95" t="s">
        <v>689</v>
      </c>
      <c r="AU9" s="95">
        <v>0</v>
      </c>
      <c r="AV9" s="95"/>
      <c r="AW9" s="95"/>
      <c r="AX9" s="95"/>
      <c r="AY9" s="117" t="s">
        <v>770</v>
      </c>
      <c r="AZ9" s="95"/>
      <c r="BA9" s="95"/>
      <c r="BB9" s="95"/>
      <c r="BC9" s="95"/>
      <c r="BD9" s="95" t="s">
        <v>910</v>
      </c>
      <c r="BE9" s="95" t="s">
        <v>984</v>
      </c>
      <c r="BF9" s="95"/>
      <c r="BG9" s="95" t="s">
        <v>993</v>
      </c>
      <c r="BH9" s="95">
        <v>11364</v>
      </c>
      <c r="BI9" s="95"/>
      <c r="BJ9" s="95"/>
      <c r="BK9" s="95"/>
      <c r="BL9" s="95"/>
      <c r="BM9" s="95"/>
      <c r="BN9" s="95"/>
      <c r="BO9" s="95"/>
      <c r="BP9" s="95" t="b">
        <v>0</v>
      </c>
      <c r="BQ9" s="95"/>
      <c r="BR9" s="95"/>
      <c r="BS9" s="95"/>
      <c r="BT9" s="95" t="b">
        <v>0</v>
      </c>
      <c r="BU9" s="95" t="b">
        <v>0</v>
      </c>
      <c r="BV9" s="95"/>
      <c r="BW9" s="95" t="b">
        <v>0</v>
      </c>
      <c r="BX9" s="95" t="b">
        <v>0</v>
      </c>
      <c r="BY9" s="117" t="s">
        <v>1082</v>
      </c>
      <c r="BZ9" s="95" t="s">
        <v>1172</v>
      </c>
      <c r="CA9" s="95"/>
      <c r="CB9" s="95"/>
      <c r="CC9" s="95"/>
      <c r="CD9" s="95" t="s">
        <v>1274</v>
      </c>
      <c r="CE9" s="95"/>
      <c r="CF9" s="95">
        <v>0</v>
      </c>
      <c r="CG9" s="95"/>
      <c r="CH9" s="95" t="s">
        <v>1357</v>
      </c>
      <c r="CI9" s="95"/>
      <c r="CJ9" s="95"/>
      <c r="CK9" s="95"/>
      <c r="CL9" s="95"/>
      <c r="CM9" s="95"/>
      <c r="CN9" s="95"/>
      <c r="CO9" s="95"/>
      <c r="CP9" s="95"/>
      <c r="CQ9" s="95"/>
      <c r="CR9" s="95"/>
      <c r="CS9" s="95"/>
      <c r="CT9" s="95"/>
      <c r="CU9" s="95"/>
      <c r="CV9" s="95"/>
      <c r="CW9" s="95"/>
      <c r="CX9" s="95"/>
      <c r="CY9" s="95"/>
      <c r="CZ9" s="95"/>
      <c r="DA9" s="95"/>
      <c r="DB9" s="95"/>
      <c r="DC9" s="95" t="s">
        <v>910</v>
      </c>
      <c r="DD9" s="95"/>
      <c r="DE9" s="95" t="s">
        <v>1516</v>
      </c>
      <c r="DF9" s="95"/>
      <c r="DG9" s="95">
        <v>0</v>
      </c>
      <c r="DH9" s="95" t="s">
        <v>225</v>
      </c>
      <c r="DI9" s="95" t="s">
        <v>1526</v>
      </c>
      <c r="DJ9" s="117" t="s">
        <v>1533</v>
      </c>
      <c r="DK9" s="95">
        <v>0</v>
      </c>
      <c r="DL9" s="95"/>
      <c r="DM9" s="95"/>
      <c r="DN9" s="95" t="str">
        <f>REPLACE(INDEX(GroupVertices[Group],MATCH(Vertices[[#This Row],[Vertex]],GroupVertices[Vertex],0)),1,1,"")</f>
        <v>1</v>
      </c>
      <c r="DO9" s="51">
        <v>0</v>
      </c>
      <c r="DP9" s="52">
        <v>0</v>
      </c>
      <c r="DQ9" s="51">
        <v>2</v>
      </c>
      <c r="DR9" s="52">
        <v>11.11111111111111</v>
      </c>
      <c r="DS9" s="51">
        <v>0</v>
      </c>
      <c r="DT9" s="52">
        <v>0</v>
      </c>
      <c r="DU9" s="51">
        <v>16</v>
      </c>
      <c r="DV9" s="52">
        <v>88.88888888888889</v>
      </c>
      <c r="DW9" s="51">
        <v>18</v>
      </c>
      <c r="DX9" s="51"/>
      <c r="DY9" s="51"/>
      <c r="DZ9" s="51"/>
      <c r="EA9" s="51"/>
      <c r="EB9" s="2"/>
      <c r="EC9" s="3"/>
      <c r="ED9" s="3"/>
      <c r="EE9" s="3"/>
      <c r="EF9" s="3"/>
    </row>
    <row r="10" spans="1:136" ht="15" customHeight="1">
      <c r="A10" s="14" t="s">
        <v>226</v>
      </c>
      <c r="B10" s="15" t="s">
        <v>1873</v>
      </c>
      <c r="C10" s="15"/>
      <c r="D10" s="98">
        <v>100</v>
      </c>
      <c r="E10" s="82"/>
      <c r="F10" s="118" t="s">
        <v>500</v>
      </c>
      <c r="G10" s="15"/>
      <c r="H10" s="16" t="s">
        <v>226</v>
      </c>
      <c r="I10" s="67"/>
      <c r="J10" s="67"/>
      <c r="K10" s="16" t="s">
        <v>856</v>
      </c>
      <c r="L10" s="99">
        <v>1</v>
      </c>
      <c r="M10" s="100">
        <v>5010.56982421875</v>
      </c>
      <c r="N10" s="100">
        <v>220.3536834716797</v>
      </c>
      <c r="O10" s="78"/>
      <c r="P10" s="101"/>
      <c r="Q10" s="101"/>
      <c r="R10" s="102"/>
      <c r="S10" s="51">
        <v>1</v>
      </c>
      <c r="T10" s="51">
        <v>0</v>
      </c>
      <c r="U10" s="52">
        <v>0</v>
      </c>
      <c r="V10" s="52">
        <v>0.005587</v>
      </c>
      <c r="W10" s="52">
        <v>0.010989</v>
      </c>
      <c r="X10" s="52">
        <v>0.545642</v>
      </c>
      <c r="Y10" s="52">
        <v>0</v>
      </c>
      <c r="Z10" s="52">
        <v>0</v>
      </c>
      <c r="AA10" s="83">
        <v>10</v>
      </c>
      <c r="AB10" s="83"/>
      <c r="AC10" s="103"/>
      <c r="AD10" s="95" t="s">
        <v>401</v>
      </c>
      <c r="AE10" s="117" t="s">
        <v>409</v>
      </c>
      <c r="AF10" s="95"/>
      <c r="AG10" s="117" t="s">
        <v>500</v>
      </c>
      <c r="AH10" s="95" t="s">
        <v>590</v>
      </c>
      <c r="AI10" s="95"/>
      <c r="AJ10" s="95"/>
      <c r="AK10" s="95"/>
      <c r="AL10" s="95"/>
      <c r="AM10" s="95"/>
      <c r="AN10" s="95"/>
      <c r="AO10" s="95"/>
      <c r="AP10" s="95"/>
      <c r="AQ10" s="95"/>
      <c r="AR10" s="95"/>
      <c r="AS10" s="95" t="s">
        <v>685</v>
      </c>
      <c r="AT10" s="95" t="s">
        <v>685</v>
      </c>
      <c r="AU10" s="95">
        <v>385</v>
      </c>
      <c r="AV10" s="95"/>
      <c r="AW10" s="95"/>
      <c r="AX10" s="95"/>
      <c r="AY10" s="117" t="s">
        <v>771</v>
      </c>
      <c r="AZ10" s="95"/>
      <c r="BA10" s="95"/>
      <c r="BB10" s="95" t="s">
        <v>856</v>
      </c>
      <c r="BC10" s="95"/>
      <c r="BD10" s="95" t="s">
        <v>911</v>
      </c>
      <c r="BE10" s="95" t="s">
        <v>985</v>
      </c>
      <c r="BF10" s="95"/>
      <c r="BG10" s="95" t="s">
        <v>994</v>
      </c>
      <c r="BH10" s="95">
        <v>15997</v>
      </c>
      <c r="BI10" s="95"/>
      <c r="BJ10" s="95"/>
      <c r="BK10" s="95"/>
      <c r="BL10" s="95">
        <v>1861</v>
      </c>
      <c r="BM10" s="95" t="s">
        <v>1058</v>
      </c>
      <c r="BN10" s="95"/>
      <c r="BO10" s="95"/>
      <c r="BP10" s="95" t="b">
        <v>0</v>
      </c>
      <c r="BQ10" s="95"/>
      <c r="BR10" s="95"/>
      <c r="BS10" s="95"/>
      <c r="BT10" s="95" t="b">
        <v>0</v>
      </c>
      <c r="BU10" s="95" t="b">
        <v>0</v>
      </c>
      <c r="BV10" s="95"/>
      <c r="BW10" s="95" t="b">
        <v>0</v>
      </c>
      <c r="BX10" s="95" t="b">
        <v>0</v>
      </c>
      <c r="BY10" s="117" t="s">
        <v>1083</v>
      </c>
      <c r="BZ10" s="95" t="s">
        <v>1173</v>
      </c>
      <c r="CA10" s="95"/>
      <c r="CB10" s="95" t="s">
        <v>1232</v>
      </c>
      <c r="CC10" s="95"/>
      <c r="CD10" s="95" t="s">
        <v>1275</v>
      </c>
      <c r="CE10" s="95"/>
      <c r="CF10" s="95">
        <v>4.6</v>
      </c>
      <c r="CG10" s="95"/>
      <c r="CH10" s="95" t="s">
        <v>1357</v>
      </c>
      <c r="CI10" s="95"/>
      <c r="CJ10" s="95"/>
      <c r="CK10" s="95"/>
      <c r="CL10" s="95"/>
      <c r="CM10" s="95" t="s">
        <v>1366</v>
      </c>
      <c r="CN10" s="95" t="s">
        <v>1419</v>
      </c>
      <c r="CO10" s="95"/>
      <c r="CP10" s="95"/>
      <c r="CQ10" s="95"/>
      <c r="CR10" s="95"/>
      <c r="CS10" s="95"/>
      <c r="CT10" s="95" t="s">
        <v>1440</v>
      </c>
      <c r="CU10" s="95">
        <v>29</v>
      </c>
      <c r="CV10" s="95"/>
      <c r="CW10" s="95"/>
      <c r="CX10" s="95"/>
      <c r="CY10" s="95"/>
      <c r="CZ10" s="95"/>
      <c r="DA10" s="95"/>
      <c r="DB10" s="95"/>
      <c r="DC10" s="95" t="s">
        <v>1461</v>
      </c>
      <c r="DD10" s="95"/>
      <c r="DE10" s="95" t="s">
        <v>1516</v>
      </c>
      <c r="DF10" s="95"/>
      <c r="DG10" s="95">
        <v>72</v>
      </c>
      <c r="DH10" s="95" t="s">
        <v>226</v>
      </c>
      <c r="DI10" s="95" t="s">
        <v>1525</v>
      </c>
      <c r="DJ10" s="95" t="s">
        <v>1534</v>
      </c>
      <c r="DK10" s="95">
        <v>385</v>
      </c>
      <c r="DL10" s="95"/>
      <c r="DM10" s="95"/>
      <c r="DN10" s="95" t="str">
        <f>REPLACE(INDEX(GroupVertices[Group],MATCH(Vertices[[#This Row],[Vertex]],GroupVertices[Vertex],0)),1,1,"")</f>
        <v>1</v>
      </c>
      <c r="DO10" s="51">
        <v>0</v>
      </c>
      <c r="DP10" s="52">
        <v>0</v>
      </c>
      <c r="DQ10" s="51">
        <v>0</v>
      </c>
      <c r="DR10" s="52">
        <v>0</v>
      </c>
      <c r="DS10" s="51">
        <v>0</v>
      </c>
      <c r="DT10" s="52">
        <v>0</v>
      </c>
      <c r="DU10" s="51">
        <v>32</v>
      </c>
      <c r="DV10" s="52">
        <v>100</v>
      </c>
      <c r="DW10" s="51">
        <v>32</v>
      </c>
      <c r="DX10" s="51"/>
      <c r="DY10" s="51"/>
      <c r="DZ10" s="51"/>
      <c r="EA10" s="51"/>
      <c r="EB10" s="2"/>
      <c r="EC10" s="3"/>
      <c r="ED10" s="3"/>
      <c r="EE10" s="3"/>
      <c r="EF10" s="3"/>
    </row>
    <row r="11" spans="1:136" ht="15" customHeight="1">
      <c r="A11" s="14" t="s">
        <v>227</v>
      </c>
      <c r="B11" s="15" t="s">
        <v>1873</v>
      </c>
      <c r="C11" s="15"/>
      <c r="D11" s="98">
        <v>100</v>
      </c>
      <c r="E11" s="82"/>
      <c r="F11" s="118" t="s">
        <v>501</v>
      </c>
      <c r="G11" s="15"/>
      <c r="H11" s="16" t="s">
        <v>227</v>
      </c>
      <c r="I11" s="67"/>
      <c r="J11" s="67"/>
      <c r="K11" s="57" t="s">
        <v>857</v>
      </c>
      <c r="L11" s="99">
        <v>1</v>
      </c>
      <c r="M11" s="100">
        <v>8710.11328125</v>
      </c>
      <c r="N11" s="100">
        <v>8021.0537109375</v>
      </c>
      <c r="O11" s="78"/>
      <c r="P11" s="101"/>
      <c r="Q11" s="101"/>
      <c r="R11" s="102"/>
      <c r="S11" s="51">
        <v>1</v>
      </c>
      <c r="T11" s="51">
        <v>0</v>
      </c>
      <c r="U11" s="52">
        <v>0</v>
      </c>
      <c r="V11" s="52">
        <v>0.005587</v>
      </c>
      <c r="W11" s="52">
        <v>0.010989</v>
      </c>
      <c r="X11" s="52">
        <v>0.545642</v>
      </c>
      <c r="Y11" s="52">
        <v>0</v>
      </c>
      <c r="Z11" s="52">
        <v>0</v>
      </c>
      <c r="AA11" s="83">
        <v>11</v>
      </c>
      <c r="AB11" s="83"/>
      <c r="AC11" s="103"/>
      <c r="AD11" s="95" t="s">
        <v>401</v>
      </c>
      <c r="AE11" s="117" t="s">
        <v>410</v>
      </c>
      <c r="AF11" s="95"/>
      <c r="AG11" s="117" t="s">
        <v>501</v>
      </c>
      <c r="AH11" s="95" t="s">
        <v>591</v>
      </c>
      <c r="AI11" s="95"/>
      <c r="AJ11" s="95"/>
      <c r="AK11" s="95"/>
      <c r="AL11" s="95"/>
      <c r="AM11" s="95"/>
      <c r="AN11" s="95"/>
      <c r="AO11" s="95"/>
      <c r="AP11" s="95"/>
      <c r="AQ11" s="95"/>
      <c r="AR11" s="95"/>
      <c r="AS11" s="95" t="s">
        <v>685</v>
      </c>
      <c r="AT11" s="95" t="s">
        <v>685</v>
      </c>
      <c r="AU11" s="95">
        <v>897</v>
      </c>
      <c r="AV11" s="95"/>
      <c r="AW11" s="95"/>
      <c r="AX11" s="95"/>
      <c r="AY11" s="117" t="s">
        <v>772</v>
      </c>
      <c r="AZ11" s="95"/>
      <c r="BA11" s="95"/>
      <c r="BB11" s="95" t="s">
        <v>857</v>
      </c>
      <c r="BC11" s="95"/>
      <c r="BD11" s="95" t="s">
        <v>912</v>
      </c>
      <c r="BE11" s="95" t="s">
        <v>984</v>
      </c>
      <c r="BF11" s="95"/>
      <c r="BG11" s="95" t="s">
        <v>995</v>
      </c>
      <c r="BH11" s="95">
        <v>75555</v>
      </c>
      <c r="BI11" s="95"/>
      <c r="BJ11" s="95"/>
      <c r="BK11" s="95"/>
      <c r="BL11" s="95">
        <v>1888</v>
      </c>
      <c r="BM11" s="95" t="s">
        <v>1059</v>
      </c>
      <c r="BN11" s="95"/>
      <c r="BO11" s="95"/>
      <c r="BP11" s="95" t="b">
        <v>0</v>
      </c>
      <c r="BQ11" s="95"/>
      <c r="BR11" s="95"/>
      <c r="BS11" s="95"/>
      <c r="BT11" s="95" t="b">
        <v>0</v>
      </c>
      <c r="BU11" s="95" t="b">
        <v>0</v>
      </c>
      <c r="BV11" s="95"/>
      <c r="BW11" s="95" t="b">
        <v>0</v>
      </c>
      <c r="BX11" s="95" t="b">
        <v>0</v>
      </c>
      <c r="BY11" s="117" t="s">
        <v>1084</v>
      </c>
      <c r="BZ11" s="95" t="s">
        <v>1174</v>
      </c>
      <c r="CA11" s="95"/>
      <c r="CB11" s="95" t="s">
        <v>1233</v>
      </c>
      <c r="CC11" s="95"/>
      <c r="CD11" s="95" t="s">
        <v>1276</v>
      </c>
      <c r="CE11" s="95"/>
      <c r="CF11" s="95">
        <v>4.6</v>
      </c>
      <c r="CG11" s="95"/>
      <c r="CH11" s="95" t="s">
        <v>1358</v>
      </c>
      <c r="CI11" s="95"/>
      <c r="CJ11" s="95"/>
      <c r="CK11" s="95"/>
      <c r="CL11" s="95"/>
      <c r="CM11" s="95" t="s">
        <v>1367</v>
      </c>
      <c r="CN11" s="95" t="s">
        <v>1419</v>
      </c>
      <c r="CO11" s="95"/>
      <c r="CP11" s="95"/>
      <c r="CQ11" s="95" t="s">
        <v>1420</v>
      </c>
      <c r="CR11" s="95"/>
      <c r="CS11" s="95"/>
      <c r="CT11" s="95" t="s">
        <v>1441</v>
      </c>
      <c r="CU11" s="95">
        <v>689</v>
      </c>
      <c r="CV11" s="95"/>
      <c r="CW11" s="95"/>
      <c r="CX11" s="95"/>
      <c r="CY11" s="95"/>
      <c r="CZ11" s="95"/>
      <c r="DA11" s="95"/>
      <c r="DB11" s="95"/>
      <c r="DC11" s="95" t="s">
        <v>1462</v>
      </c>
      <c r="DD11" s="95"/>
      <c r="DE11" s="95" t="s">
        <v>1516</v>
      </c>
      <c r="DF11" s="95"/>
      <c r="DG11" s="95">
        <v>69</v>
      </c>
      <c r="DH11" s="95" t="s">
        <v>227</v>
      </c>
      <c r="DI11" s="95" t="s">
        <v>1526</v>
      </c>
      <c r="DJ11" s="117" t="s">
        <v>1535</v>
      </c>
      <c r="DK11" s="95">
        <v>897</v>
      </c>
      <c r="DL11" s="95"/>
      <c r="DM11" s="95"/>
      <c r="DN11" s="95" t="str">
        <f>REPLACE(INDEX(GroupVertices[Group],MATCH(Vertices[[#This Row],[Vertex]],GroupVertices[Vertex],0)),1,1,"")</f>
        <v>1</v>
      </c>
      <c r="DO11" s="51">
        <v>1</v>
      </c>
      <c r="DP11" s="52">
        <v>5.2631578947368425</v>
      </c>
      <c r="DQ11" s="51">
        <v>0</v>
      </c>
      <c r="DR11" s="52">
        <v>0</v>
      </c>
      <c r="DS11" s="51">
        <v>0</v>
      </c>
      <c r="DT11" s="52">
        <v>0</v>
      </c>
      <c r="DU11" s="51">
        <v>18</v>
      </c>
      <c r="DV11" s="52">
        <v>94.73684210526316</v>
      </c>
      <c r="DW11" s="51">
        <v>19</v>
      </c>
      <c r="DX11" s="51"/>
      <c r="DY11" s="51"/>
      <c r="DZ11" s="51"/>
      <c r="EA11" s="51"/>
      <c r="EB11" s="2"/>
      <c r="EC11" s="3"/>
      <c r="ED11" s="3"/>
      <c r="EE11" s="3"/>
      <c r="EF11" s="3"/>
    </row>
    <row r="12" spans="1:136" ht="15" customHeight="1">
      <c r="A12" s="14" t="s">
        <v>228</v>
      </c>
      <c r="B12" s="15" t="s">
        <v>1873</v>
      </c>
      <c r="C12" s="15"/>
      <c r="D12" s="98">
        <v>100</v>
      </c>
      <c r="E12" s="82"/>
      <c r="F12" s="118" t="s">
        <v>502</v>
      </c>
      <c r="G12" s="15"/>
      <c r="H12" s="16" t="s">
        <v>228</v>
      </c>
      <c r="I12" s="67"/>
      <c r="J12" s="67"/>
      <c r="K12" s="16" t="s">
        <v>858</v>
      </c>
      <c r="L12" s="99">
        <v>1</v>
      </c>
      <c r="M12" s="100">
        <v>5273.06884765625</v>
      </c>
      <c r="N12" s="100">
        <v>9778.6455078125</v>
      </c>
      <c r="O12" s="78"/>
      <c r="P12" s="101"/>
      <c r="Q12" s="101"/>
      <c r="R12" s="102"/>
      <c r="S12" s="51">
        <v>1</v>
      </c>
      <c r="T12" s="51">
        <v>0</v>
      </c>
      <c r="U12" s="52">
        <v>0</v>
      </c>
      <c r="V12" s="52">
        <v>0.005587</v>
      </c>
      <c r="W12" s="52">
        <v>0.010989</v>
      </c>
      <c r="X12" s="52">
        <v>0.545642</v>
      </c>
      <c r="Y12" s="52">
        <v>0</v>
      </c>
      <c r="Z12" s="52">
        <v>0</v>
      </c>
      <c r="AA12" s="83">
        <v>12</v>
      </c>
      <c r="AB12" s="83"/>
      <c r="AC12" s="103"/>
      <c r="AD12" s="95" t="s">
        <v>401</v>
      </c>
      <c r="AE12" s="117" t="s">
        <v>411</v>
      </c>
      <c r="AF12" s="95"/>
      <c r="AG12" s="117" t="s">
        <v>502</v>
      </c>
      <c r="AH12" s="95" t="s">
        <v>592</v>
      </c>
      <c r="AI12" s="95"/>
      <c r="AJ12" s="95"/>
      <c r="AK12" s="95"/>
      <c r="AL12" s="95"/>
      <c r="AM12" s="95"/>
      <c r="AN12" s="95"/>
      <c r="AO12" s="95"/>
      <c r="AP12" s="95"/>
      <c r="AQ12" s="95"/>
      <c r="AR12" s="95"/>
      <c r="AS12" s="95" t="s">
        <v>685</v>
      </c>
      <c r="AT12" s="95" t="s">
        <v>707</v>
      </c>
      <c r="AU12" s="95">
        <v>692</v>
      </c>
      <c r="AV12" s="95"/>
      <c r="AW12" s="95"/>
      <c r="AX12" s="95"/>
      <c r="AY12" s="117" t="s">
        <v>773</v>
      </c>
      <c r="AZ12" s="95"/>
      <c r="BA12" s="95"/>
      <c r="BB12" s="95" t="s">
        <v>858</v>
      </c>
      <c r="BC12" s="95"/>
      <c r="BD12" s="95" t="s">
        <v>913</v>
      </c>
      <c r="BE12" s="95" t="s">
        <v>984</v>
      </c>
      <c r="BF12" s="95"/>
      <c r="BG12" s="95" t="s">
        <v>996</v>
      </c>
      <c r="BH12" s="95">
        <v>13444</v>
      </c>
      <c r="BI12" s="95"/>
      <c r="BJ12" s="95"/>
      <c r="BK12" s="95"/>
      <c r="BL12" s="95"/>
      <c r="BM12" s="95" t="s">
        <v>1060</v>
      </c>
      <c r="BN12" s="95"/>
      <c r="BO12" s="95"/>
      <c r="BP12" s="95" t="b">
        <v>0</v>
      </c>
      <c r="BQ12" s="95"/>
      <c r="BR12" s="95"/>
      <c r="BS12" s="95"/>
      <c r="BT12" s="95" t="b">
        <v>0</v>
      </c>
      <c r="BU12" s="95" t="b">
        <v>0</v>
      </c>
      <c r="BV12" s="95"/>
      <c r="BW12" s="95" t="b">
        <v>0</v>
      </c>
      <c r="BX12" s="95" t="b">
        <v>0</v>
      </c>
      <c r="BY12" s="117" t="s">
        <v>1085</v>
      </c>
      <c r="BZ12" s="95" t="s">
        <v>1167</v>
      </c>
      <c r="CA12" s="95"/>
      <c r="CB12" s="95"/>
      <c r="CC12" s="95"/>
      <c r="CD12" s="95" t="s">
        <v>1277</v>
      </c>
      <c r="CE12" s="95"/>
      <c r="CF12" s="95">
        <v>4.7</v>
      </c>
      <c r="CG12" s="95"/>
      <c r="CH12" s="95" t="s">
        <v>1357</v>
      </c>
      <c r="CI12" s="95"/>
      <c r="CJ12" s="95"/>
      <c r="CK12" s="95"/>
      <c r="CL12" s="95"/>
      <c r="CM12" s="95"/>
      <c r="CN12" s="95" t="s">
        <v>1419</v>
      </c>
      <c r="CO12" s="95"/>
      <c r="CP12" s="95"/>
      <c r="CQ12" s="95"/>
      <c r="CR12" s="95"/>
      <c r="CS12" s="95"/>
      <c r="CT12" s="95"/>
      <c r="CU12" s="95">
        <v>365</v>
      </c>
      <c r="CV12" s="95"/>
      <c r="CW12" s="95"/>
      <c r="CX12" s="95"/>
      <c r="CY12" s="95"/>
      <c r="CZ12" s="95"/>
      <c r="DA12" s="95"/>
      <c r="DB12" s="95"/>
      <c r="DC12" s="95" t="s">
        <v>1456</v>
      </c>
      <c r="DD12" s="95"/>
      <c r="DE12" s="95" t="s">
        <v>1516</v>
      </c>
      <c r="DF12" s="95"/>
      <c r="DG12" s="95">
        <v>75</v>
      </c>
      <c r="DH12" s="95" t="s">
        <v>228</v>
      </c>
      <c r="DI12" s="95" t="s">
        <v>1525</v>
      </c>
      <c r="DJ12" s="95" t="s">
        <v>1536</v>
      </c>
      <c r="DK12" s="95">
        <v>692</v>
      </c>
      <c r="DL12" s="95"/>
      <c r="DM12" s="95"/>
      <c r="DN12" s="95" t="str">
        <f>REPLACE(INDEX(GroupVertices[Group],MATCH(Vertices[[#This Row],[Vertex]],GroupVertices[Vertex],0)),1,1,"")</f>
        <v>1</v>
      </c>
      <c r="DO12" s="51">
        <v>0</v>
      </c>
      <c r="DP12" s="52">
        <v>0</v>
      </c>
      <c r="DQ12" s="51">
        <v>0</v>
      </c>
      <c r="DR12" s="52">
        <v>0</v>
      </c>
      <c r="DS12" s="51">
        <v>0</v>
      </c>
      <c r="DT12" s="52">
        <v>0</v>
      </c>
      <c r="DU12" s="51">
        <v>15</v>
      </c>
      <c r="DV12" s="52">
        <v>100</v>
      </c>
      <c r="DW12" s="51">
        <v>15</v>
      </c>
      <c r="DX12" s="51"/>
      <c r="DY12" s="51"/>
      <c r="DZ12" s="51"/>
      <c r="EA12" s="51"/>
      <c r="EB12" s="2"/>
      <c r="EC12" s="3"/>
      <c r="ED12" s="3"/>
      <c r="EE12" s="3"/>
      <c r="EF12" s="3"/>
    </row>
    <row r="13" spans="1:136" ht="15" customHeight="1">
      <c r="A13" s="14" t="s">
        <v>229</v>
      </c>
      <c r="B13" s="15" t="s">
        <v>1873</v>
      </c>
      <c r="C13" s="15"/>
      <c r="D13" s="98">
        <v>100</v>
      </c>
      <c r="E13" s="82"/>
      <c r="F13" s="118" t="s">
        <v>503</v>
      </c>
      <c r="G13" s="15"/>
      <c r="H13" s="16" t="s">
        <v>229</v>
      </c>
      <c r="I13" s="67"/>
      <c r="J13" s="67"/>
      <c r="K13" s="16"/>
      <c r="L13" s="99">
        <v>1</v>
      </c>
      <c r="M13" s="100">
        <v>1220.405517578125</v>
      </c>
      <c r="N13" s="100">
        <v>8065.3779296875</v>
      </c>
      <c r="O13" s="78"/>
      <c r="P13" s="101"/>
      <c r="Q13" s="101"/>
      <c r="R13" s="102"/>
      <c r="S13" s="51">
        <v>1</v>
      </c>
      <c r="T13" s="51">
        <v>0</v>
      </c>
      <c r="U13" s="52">
        <v>0</v>
      </c>
      <c r="V13" s="52">
        <v>0.005587</v>
      </c>
      <c r="W13" s="52">
        <v>0.010989</v>
      </c>
      <c r="X13" s="52">
        <v>0.545642</v>
      </c>
      <c r="Y13" s="52">
        <v>0</v>
      </c>
      <c r="Z13" s="52">
        <v>0</v>
      </c>
      <c r="AA13" s="83">
        <v>13</v>
      </c>
      <c r="AB13" s="83"/>
      <c r="AC13" s="103"/>
      <c r="AD13" s="95" t="s">
        <v>401</v>
      </c>
      <c r="AE13" s="117" t="s">
        <v>412</v>
      </c>
      <c r="AF13" s="95"/>
      <c r="AG13" s="117" t="s">
        <v>503</v>
      </c>
      <c r="AH13" s="95" t="s">
        <v>593</v>
      </c>
      <c r="AI13" s="95"/>
      <c r="AJ13" s="95"/>
      <c r="AK13" s="95"/>
      <c r="AL13" s="95"/>
      <c r="AM13" s="95"/>
      <c r="AN13" s="95"/>
      <c r="AO13" s="95"/>
      <c r="AP13" s="95"/>
      <c r="AQ13" s="95"/>
      <c r="AR13" s="95"/>
      <c r="AS13" s="95" t="s">
        <v>687</v>
      </c>
      <c r="AT13" s="95" t="s">
        <v>687</v>
      </c>
      <c r="AU13" s="95">
        <v>61</v>
      </c>
      <c r="AV13" s="95"/>
      <c r="AW13" s="95"/>
      <c r="AX13" s="95"/>
      <c r="AY13" s="117" t="s">
        <v>774</v>
      </c>
      <c r="AZ13" s="95"/>
      <c r="BA13" s="95"/>
      <c r="BB13" s="95"/>
      <c r="BC13" s="95"/>
      <c r="BD13" s="95" t="s">
        <v>914</v>
      </c>
      <c r="BE13" s="95" t="s">
        <v>984</v>
      </c>
      <c r="BF13" s="95"/>
      <c r="BG13" s="95" t="s">
        <v>997</v>
      </c>
      <c r="BH13" s="95">
        <v>12312</v>
      </c>
      <c r="BI13" s="95"/>
      <c r="BJ13" s="95"/>
      <c r="BK13" s="95"/>
      <c r="BL13" s="95"/>
      <c r="BM13" s="95"/>
      <c r="BN13" s="95"/>
      <c r="BO13" s="95"/>
      <c r="BP13" s="95" t="b">
        <v>0</v>
      </c>
      <c r="BQ13" s="95"/>
      <c r="BR13" s="95"/>
      <c r="BS13" s="95"/>
      <c r="BT13" s="95" t="b">
        <v>0</v>
      </c>
      <c r="BU13" s="95" t="b">
        <v>0</v>
      </c>
      <c r="BV13" s="95"/>
      <c r="BW13" s="95" t="b">
        <v>0</v>
      </c>
      <c r="BX13" s="95" t="b">
        <v>0</v>
      </c>
      <c r="BY13" s="117" t="s">
        <v>1086</v>
      </c>
      <c r="BZ13" s="95" t="s">
        <v>1175</v>
      </c>
      <c r="CA13" s="95"/>
      <c r="CB13" s="95"/>
      <c r="CC13" s="95"/>
      <c r="CD13" s="95" t="s">
        <v>1278</v>
      </c>
      <c r="CE13" s="95"/>
      <c r="CF13" s="95">
        <v>4.7</v>
      </c>
      <c r="CG13" s="95"/>
      <c r="CH13" s="95" t="s">
        <v>1359</v>
      </c>
      <c r="CI13" s="95"/>
      <c r="CJ13" s="95"/>
      <c r="CK13" s="95"/>
      <c r="CL13" s="95"/>
      <c r="CM13" s="95" t="s">
        <v>1368</v>
      </c>
      <c r="CN13" s="95" t="s">
        <v>1419</v>
      </c>
      <c r="CO13" s="95"/>
      <c r="CP13" s="95"/>
      <c r="CQ13" s="95" t="s">
        <v>1421</v>
      </c>
      <c r="CR13" s="95"/>
      <c r="CS13" s="95"/>
      <c r="CT13" s="95" t="s">
        <v>1442</v>
      </c>
      <c r="CU13" s="95">
        <v>20</v>
      </c>
      <c r="CV13" s="95"/>
      <c r="CW13" s="95"/>
      <c r="CX13" s="95"/>
      <c r="CY13" s="95"/>
      <c r="CZ13" s="95"/>
      <c r="DA13" s="95"/>
      <c r="DB13" s="95"/>
      <c r="DC13" s="95" t="s">
        <v>1463</v>
      </c>
      <c r="DD13" s="95"/>
      <c r="DE13" s="95" t="s">
        <v>1516</v>
      </c>
      <c r="DF13" s="95"/>
      <c r="DG13" s="95">
        <v>31</v>
      </c>
      <c r="DH13" s="95" t="s">
        <v>229</v>
      </c>
      <c r="DI13" s="95" t="s">
        <v>1525</v>
      </c>
      <c r="DJ13" s="117" t="s">
        <v>1537</v>
      </c>
      <c r="DK13" s="95">
        <v>61</v>
      </c>
      <c r="DL13" s="95"/>
      <c r="DM13" s="95"/>
      <c r="DN13" s="95" t="str">
        <f>REPLACE(INDEX(GroupVertices[Group],MATCH(Vertices[[#This Row],[Vertex]],GroupVertices[Vertex],0)),1,1,"")</f>
        <v>1</v>
      </c>
      <c r="DO13" s="51">
        <v>0</v>
      </c>
      <c r="DP13" s="52">
        <v>0</v>
      </c>
      <c r="DQ13" s="51">
        <v>0</v>
      </c>
      <c r="DR13" s="52">
        <v>0</v>
      </c>
      <c r="DS13" s="51">
        <v>0</v>
      </c>
      <c r="DT13" s="52">
        <v>0</v>
      </c>
      <c r="DU13" s="51">
        <v>37</v>
      </c>
      <c r="DV13" s="52">
        <v>100</v>
      </c>
      <c r="DW13" s="51">
        <v>37</v>
      </c>
      <c r="DX13" s="51"/>
      <c r="DY13" s="51"/>
      <c r="DZ13" s="51"/>
      <c r="EA13" s="51"/>
      <c r="EB13" s="2"/>
      <c r="EC13" s="3"/>
      <c r="ED13" s="3"/>
      <c r="EE13" s="3"/>
      <c r="EF13" s="3"/>
    </row>
    <row r="14" spans="1:136" ht="15" customHeight="1">
      <c r="A14" s="14" t="s">
        <v>230</v>
      </c>
      <c r="B14" s="15" t="s">
        <v>1873</v>
      </c>
      <c r="C14" s="15"/>
      <c r="D14" s="98">
        <v>100</v>
      </c>
      <c r="E14" s="82"/>
      <c r="F14" s="118" t="s">
        <v>504</v>
      </c>
      <c r="G14" s="15"/>
      <c r="H14" s="16" t="s">
        <v>230</v>
      </c>
      <c r="I14" s="67"/>
      <c r="J14" s="67"/>
      <c r="K14" s="16" t="s">
        <v>859</v>
      </c>
      <c r="L14" s="99">
        <v>1</v>
      </c>
      <c r="M14" s="100">
        <v>8254.9580078125</v>
      </c>
      <c r="N14" s="100">
        <v>8575.7099609375</v>
      </c>
      <c r="O14" s="78"/>
      <c r="P14" s="101"/>
      <c r="Q14" s="101"/>
      <c r="R14" s="102"/>
      <c r="S14" s="51">
        <v>1</v>
      </c>
      <c r="T14" s="51">
        <v>0</v>
      </c>
      <c r="U14" s="52">
        <v>0</v>
      </c>
      <c r="V14" s="52">
        <v>0.005587</v>
      </c>
      <c r="W14" s="52">
        <v>0.010989</v>
      </c>
      <c r="X14" s="52">
        <v>0.545642</v>
      </c>
      <c r="Y14" s="52">
        <v>0</v>
      </c>
      <c r="Z14" s="52">
        <v>0</v>
      </c>
      <c r="AA14" s="83">
        <v>14</v>
      </c>
      <c r="AB14" s="83"/>
      <c r="AC14" s="103"/>
      <c r="AD14" s="95" t="s">
        <v>401</v>
      </c>
      <c r="AE14" s="117" t="s">
        <v>413</v>
      </c>
      <c r="AF14" s="95"/>
      <c r="AG14" s="117" t="s">
        <v>504</v>
      </c>
      <c r="AH14" s="95" t="s">
        <v>594</v>
      </c>
      <c r="AI14" s="95"/>
      <c r="AJ14" s="95"/>
      <c r="AK14" s="95"/>
      <c r="AL14" s="95"/>
      <c r="AM14" s="95"/>
      <c r="AN14" s="95"/>
      <c r="AO14" s="95"/>
      <c r="AP14" s="95"/>
      <c r="AQ14" s="95"/>
      <c r="AR14" s="95"/>
      <c r="AS14" s="95" t="s">
        <v>685</v>
      </c>
      <c r="AT14" s="95" t="s">
        <v>708</v>
      </c>
      <c r="AU14" s="95">
        <v>1269</v>
      </c>
      <c r="AV14" s="95"/>
      <c r="AW14" s="95"/>
      <c r="AX14" s="95"/>
      <c r="AY14" s="117" t="s">
        <v>775</v>
      </c>
      <c r="AZ14" s="95"/>
      <c r="BA14" s="95"/>
      <c r="BB14" s="95" t="s">
        <v>859</v>
      </c>
      <c r="BC14" s="95"/>
      <c r="BD14" s="95" t="s">
        <v>915</v>
      </c>
      <c r="BE14" s="95" t="s">
        <v>984</v>
      </c>
      <c r="BF14" s="95"/>
      <c r="BG14" s="95" t="s">
        <v>998</v>
      </c>
      <c r="BH14" s="95">
        <v>21342</v>
      </c>
      <c r="BI14" s="95"/>
      <c r="BJ14" s="95"/>
      <c r="BK14" s="95"/>
      <c r="BL14" s="95"/>
      <c r="BM14" s="95"/>
      <c r="BN14" s="95"/>
      <c r="BO14" s="95"/>
      <c r="BP14" s="95" t="b">
        <v>0</v>
      </c>
      <c r="BQ14" s="95"/>
      <c r="BR14" s="95"/>
      <c r="BS14" s="95"/>
      <c r="BT14" s="95" t="b">
        <v>0</v>
      </c>
      <c r="BU14" s="95" t="b">
        <v>0</v>
      </c>
      <c r="BV14" s="95"/>
      <c r="BW14" s="95" t="b">
        <v>0</v>
      </c>
      <c r="BX14" s="95" t="b">
        <v>0</v>
      </c>
      <c r="BY14" s="117" t="s">
        <v>1087</v>
      </c>
      <c r="BZ14" s="95" t="s">
        <v>1176</v>
      </c>
      <c r="CA14" s="95"/>
      <c r="CB14" s="95"/>
      <c r="CC14" s="95"/>
      <c r="CD14" s="95" t="s">
        <v>1279</v>
      </c>
      <c r="CE14" s="95"/>
      <c r="CF14" s="95">
        <v>4.7</v>
      </c>
      <c r="CG14" s="95"/>
      <c r="CH14" s="95" t="s">
        <v>1357</v>
      </c>
      <c r="CI14" s="95"/>
      <c r="CJ14" s="95"/>
      <c r="CK14" s="95"/>
      <c r="CL14" s="95"/>
      <c r="CM14" s="95" t="s">
        <v>1369</v>
      </c>
      <c r="CN14" s="95" t="s">
        <v>1419</v>
      </c>
      <c r="CO14" s="95"/>
      <c r="CP14" s="95"/>
      <c r="CQ14" s="95" t="s">
        <v>1422</v>
      </c>
      <c r="CR14" s="95"/>
      <c r="CS14" s="95"/>
      <c r="CT14" s="95"/>
      <c r="CU14" s="95">
        <v>32</v>
      </c>
      <c r="CV14" s="95"/>
      <c r="CW14" s="95"/>
      <c r="CX14" s="95"/>
      <c r="CY14" s="95"/>
      <c r="CZ14" s="95"/>
      <c r="DA14" s="95"/>
      <c r="DB14" s="95"/>
      <c r="DC14" s="95" t="s">
        <v>1464</v>
      </c>
      <c r="DD14" s="95"/>
      <c r="DE14" s="95" t="s">
        <v>1516</v>
      </c>
      <c r="DF14" s="95"/>
      <c r="DG14" s="95">
        <v>61</v>
      </c>
      <c r="DH14" s="95" t="s">
        <v>230</v>
      </c>
      <c r="DI14" s="95" t="s">
        <v>1526</v>
      </c>
      <c r="DJ14" s="95" t="s">
        <v>1538</v>
      </c>
      <c r="DK14" s="95">
        <v>1269</v>
      </c>
      <c r="DL14" s="95"/>
      <c r="DM14" s="95"/>
      <c r="DN14" s="95" t="str">
        <f>REPLACE(INDEX(GroupVertices[Group],MATCH(Vertices[[#This Row],[Vertex]],GroupVertices[Vertex],0)),1,1,"")</f>
        <v>1</v>
      </c>
      <c r="DO14" s="51">
        <v>0</v>
      </c>
      <c r="DP14" s="52">
        <v>0</v>
      </c>
      <c r="DQ14" s="51">
        <v>0</v>
      </c>
      <c r="DR14" s="52">
        <v>0</v>
      </c>
      <c r="DS14" s="51">
        <v>0</v>
      </c>
      <c r="DT14" s="52">
        <v>0</v>
      </c>
      <c r="DU14" s="51">
        <v>15</v>
      </c>
      <c r="DV14" s="52">
        <v>100</v>
      </c>
      <c r="DW14" s="51">
        <v>15</v>
      </c>
      <c r="DX14" s="51"/>
      <c r="DY14" s="51"/>
      <c r="DZ14" s="51"/>
      <c r="EA14" s="51"/>
      <c r="EB14" s="2"/>
      <c r="EC14" s="3"/>
      <c r="ED14" s="3"/>
      <c r="EE14" s="3"/>
      <c r="EF14" s="3"/>
    </row>
    <row r="15" spans="1:136" ht="15" customHeight="1">
      <c r="A15" s="14" t="s">
        <v>231</v>
      </c>
      <c r="B15" s="15" t="s">
        <v>1873</v>
      </c>
      <c r="C15" s="15"/>
      <c r="D15" s="98">
        <v>100</v>
      </c>
      <c r="E15" s="82"/>
      <c r="F15" s="118" t="s">
        <v>505</v>
      </c>
      <c r="G15" s="15"/>
      <c r="H15" s="16" t="s">
        <v>231</v>
      </c>
      <c r="I15" s="67"/>
      <c r="J15" s="67"/>
      <c r="K15" s="57" t="s">
        <v>860</v>
      </c>
      <c r="L15" s="99">
        <v>1</v>
      </c>
      <c r="M15" s="100">
        <v>4289.77197265625</v>
      </c>
      <c r="N15" s="100">
        <v>220.3536834716797</v>
      </c>
      <c r="O15" s="78"/>
      <c r="P15" s="101"/>
      <c r="Q15" s="101"/>
      <c r="R15" s="102"/>
      <c r="S15" s="51">
        <v>1</v>
      </c>
      <c r="T15" s="51">
        <v>0</v>
      </c>
      <c r="U15" s="52">
        <v>0</v>
      </c>
      <c r="V15" s="52">
        <v>0.005587</v>
      </c>
      <c r="W15" s="52">
        <v>0.010989</v>
      </c>
      <c r="X15" s="52">
        <v>0.545642</v>
      </c>
      <c r="Y15" s="52">
        <v>0</v>
      </c>
      <c r="Z15" s="52">
        <v>0</v>
      </c>
      <c r="AA15" s="83">
        <v>15</v>
      </c>
      <c r="AB15" s="83"/>
      <c r="AC15" s="103"/>
      <c r="AD15" s="95" t="s">
        <v>401</v>
      </c>
      <c r="AE15" s="117" t="s">
        <v>414</v>
      </c>
      <c r="AF15" s="95"/>
      <c r="AG15" s="117" t="s">
        <v>505</v>
      </c>
      <c r="AH15" s="95" t="s">
        <v>595</v>
      </c>
      <c r="AI15" s="95"/>
      <c r="AJ15" s="95"/>
      <c r="AK15" s="95"/>
      <c r="AL15" s="95"/>
      <c r="AM15" s="95"/>
      <c r="AN15" s="95"/>
      <c r="AO15" s="95"/>
      <c r="AP15" s="95"/>
      <c r="AQ15" s="95"/>
      <c r="AR15" s="95"/>
      <c r="AS15" s="95" t="s">
        <v>689</v>
      </c>
      <c r="AT15" s="95" t="s">
        <v>709</v>
      </c>
      <c r="AU15" s="95">
        <v>225</v>
      </c>
      <c r="AV15" s="95"/>
      <c r="AW15" s="95"/>
      <c r="AX15" s="95"/>
      <c r="AY15" s="117" t="s">
        <v>776</v>
      </c>
      <c r="AZ15" s="95"/>
      <c r="BA15" s="95"/>
      <c r="BB15" s="95" t="s">
        <v>860</v>
      </c>
      <c r="BC15" s="95"/>
      <c r="BD15" s="95" t="s">
        <v>916</v>
      </c>
      <c r="BE15" s="95" t="s">
        <v>984</v>
      </c>
      <c r="BF15" s="95"/>
      <c r="BG15" s="95" t="s">
        <v>999</v>
      </c>
      <c r="BH15" s="95">
        <v>19122</v>
      </c>
      <c r="BI15" s="95"/>
      <c r="BJ15" s="95"/>
      <c r="BK15" s="95"/>
      <c r="BL15" s="95">
        <v>1994</v>
      </c>
      <c r="BM15" s="95"/>
      <c r="BN15" s="95"/>
      <c r="BO15" s="95"/>
      <c r="BP15" s="95" t="b">
        <v>0</v>
      </c>
      <c r="BQ15" s="95"/>
      <c r="BR15" s="95"/>
      <c r="BS15" s="95"/>
      <c r="BT15" s="95" t="b">
        <v>0</v>
      </c>
      <c r="BU15" s="95" t="b">
        <v>0</v>
      </c>
      <c r="BV15" s="95"/>
      <c r="BW15" s="95" t="b">
        <v>0</v>
      </c>
      <c r="BX15" s="95" t="b">
        <v>0</v>
      </c>
      <c r="BY15" s="117" t="s">
        <v>1088</v>
      </c>
      <c r="BZ15" s="95" t="s">
        <v>1177</v>
      </c>
      <c r="CA15" s="95"/>
      <c r="CB15" s="95"/>
      <c r="CC15" s="95"/>
      <c r="CD15" s="95" t="s">
        <v>1280</v>
      </c>
      <c r="CE15" s="95"/>
      <c r="CF15" s="95">
        <v>4.2</v>
      </c>
      <c r="CG15" s="95"/>
      <c r="CH15" s="95" t="s">
        <v>1357</v>
      </c>
      <c r="CI15" s="95"/>
      <c r="CJ15" s="95"/>
      <c r="CK15" s="95"/>
      <c r="CL15" s="95"/>
      <c r="CM15" s="95" t="s">
        <v>1370</v>
      </c>
      <c r="CN15" s="95" t="s">
        <v>1419</v>
      </c>
      <c r="CO15" s="95"/>
      <c r="CP15" s="95"/>
      <c r="CQ15" s="95" t="s">
        <v>1422</v>
      </c>
      <c r="CR15" s="95"/>
      <c r="CS15" s="95"/>
      <c r="CT15" s="95"/>
      <c r="CU15" s="95">
        <v>19</v>
      </c>
      <c r="CV15" s="95"/>
      <c r="CW15" s="95"/>
      <c r="CX15" s="95"/>
      <c r="CY15" s="95"/>
      <c r="CZ15" s="95"/>
      <c r="DA15" s="95"/>
      <c r="DB15" s="95"/>
      <c r="DC15" s="95" t="s">
        <v>1465</v>
      </c>
      <c r="DD15" s="95"/>
      <c r="DE15" s="95" t="s">
        <v>1518</v>
      </c>
      <c r="DF15" s="95"/>
      <c r="DG15" s="95">
        <v>20</v>
      </c>
      <c r="DH15" s="95" t="s">
        <v>231</v>
      </c>
      <c r="DI15" s="95" t="s">
        <v>1526</v>
      </c>
      <c r="DJ15" s="95" t="s">
        <v>1539</v>
      </c>
      <c r="DK15" s="95">
        <v>225</v>
      </c>
      <c r="DL15" s="95"/>
      <c r="DM15" s="95"/>
      <c r="DN15" s="95" t="str">
        <f>REPLACE(INDEX(GroupVertices[Group],MATCH(Vertices[[#This Row],[Vertex]],GroupVertices[Vertex],0)),1,1,"")</f>
        <v>1</v>
      </c>
      <c r="DO15" s="51">
        <v>0</v>
      </c>
      <c r="DP15" s="52">
        <v>0</v>
      </c>
      <c r="DQ15" s="51">
        <v>0</v>
      </c>
      <c r="DR15" s="52">
        <v>0</v>
      </c>
      <c r="DS15" s="51">
        <v>0</v>
      </c>
      <c r="DT15" s="52">
        <v>0</v>
      </c>
      <c r="DU15" s="51">
        <v>15</v>
      </c>
      <c r="DV15" s="52">
        <v>100</v>
      </c>
      <c r="DW15" s="51">
        <v>15</v>
      </c>
      <c r="DX15" s="51"/>
      <c r="DY15" s="51"/>
      <c r="DZ15" s="51"/>
      <c r="EA15" s="51"/>
      <c r="EB15" s="2"/>
      <c r="EC15" s="3"/>
      <c r="ED15" s="3"/>
      <c r="EE15" s="3"/>
      <c r="EF15" s="3"/>
    </row>
    <row r="16" spans="1:136" ht="15" customHeight="1">
      <c r="A16" s="14" t="s">
        <v>232</v>
      </c>
      <c r="B16" s="15" t="s">
        <v>1873</v>
      </c>
      <c r="C16" s="15"/>
      <c r="D16" s="98">
        <v>100</v>
      </c>
      <c r="E16" s="82"/>
      <c r="F16" s="118" t="s">
        <v>506</v>
      </c>
      <c r="G16" s="15"/>
      <c r="H16" s="16" t="s">
        <v>232</v>
      </c>
      <c r="I16" s="67"/>
      <c r="J16" s="67"/>
      <c r="K16" s="16"/>
      <c r="L16" s="99">
        <v>1</v>
      </c>
      <c r="M16" s="100">
        <v>5156.2880859375</v>
      </c>
      <c r="N16" s="100">
        <v>1549.746337890625</v>
      </c>
      <c r="O16" s="78"/>
      <c r="P16" s="101"/>
      <c r="Q16" s="101"/>
      <c r="R16" s="102"/>
      <c r="S16" s="51">
        <v>1</v>
      </c>
      <c r="T16" s="51">
        <v>0</v>
      </c>
      <c r="U16" s="52">
        <v>0</v>
      </c>
      <c r="V16" s="52">
        <v>0.005587</v>
      </c>
      <c r="W16" s="52">
        <v>0.010989</v>
      </c>
      <c r="X16" s="52">
        <v>0.545642</v>
      </c>
      <c r="Y16" s="52">
        <v>0</v>
      </c>
      <c r="Z16" s="52">
        <v>0</v>
      </c>
      <c r="AA16" s="83">
        <v>16</v>
      </c>
      <c r="AB16" s="83"/>
      <c r="AC16" s="103"/>
      <c r="AD16" s="95" t="s">
        <v>401</v>
      </c>
      <c r="AE16" s="117" t="s">
        <v>415</v>
      </c>
      <c r="AF16" s="95"/>
      <c r="AG16" s="117" t="s">
        <v>506</v>
      </c>
      <c r="AH16" s="95" t="s">
        <v>596</v>
      </c>
      <c r="AI16" s="95"/>
      <c r="AJ16" s="95"/>
      <c r="AK16" s="95"/>
      <c r="AL16" s="95"/>
      <c r="AM16" s="95"/>
      <c r="AN16" s="95"/>
      <c r="AO16" s="95"/>
      <c r="AP16" s="95"/>
      <c r="AQ16" s="95"/>
      <c r="AR16" s="95"/>
      <c r="AS16" s="95" t="s">
        <v>685</v>
      </c>
      <c r="AT16" s="95" t="s">
        <v>710</v>
      </c>
      <c r="AU16" s="95">
        <v>32624</v>
      </c>
      <c r="AV16" s="95"/>
      <c r="AW16" s="95"/>
      <c r="AX16" s="95"/>
      <c r="AY16" s="117" t="s">
        <v>777</v>
      </c>
      <c r="AZ16" s="95"/>
      <c r="BA16" s="95"/>
      <c r="BB16" s="95"/>
      <c r="BC16" s="95"/>
      <c r="BD16" s="95" t="s">
        <v>917</v>
      </c>
      <c r="BE16" s="95" t="s">
        <v>984</v>
      </c>
      <c r="BF16" s="95"/>
      <c r="BG16" s="95" t="s">
        <v>1000</v>
      </c>
      <c r="BH16" s="95">
        <v>246200</v>
      </c>
      <c r="BI16" s="95"/>
      <c r="BJ16" s="95"/>
      <c r="BK16" s="95"/>
      <c r="BL16" s="95">
        <v>1985</v>
      </c>
      <c r="BM16" s="95" t="s">
        <v>1061</v>
      </c>
      <c r="BN16" s="95"/>
      <c r="BO16" s="95"/>
      <c r="BP16" s="95" t="b">
        <v>0</v>
      </c>
      <c r="BQ16" s="95"/>
      <c r="BR16" s="95"/>
      <c r="BS16" s="95"/>
      <c r="BT16" s="95" t="b">
        <v>0</v>
      </c>
      <c r="BU16" s="95" t="b">
        <v>0</v>
      </c>
      <c r="BV16" s="95"/>
      <c r="BW16" s="95" t="b">
        <v>0</v>
      </c>
      <c r="BX16" s="95" t="b">
        <v>0</v>
      </c>
      <c r="BY16" s="117" t="s">
        <v>1089</v>
      </c>
      <c r="BZ16" s="95" t="s">
        <v>1178</v>
      </c>
      <c r="CA16" s="95"/>
      <c r="CB16" s="95" t="s">
        <v>1234</v>
      </c>
      <c r="CC16" s="95"/>
      <c r="CD16" s="95" t="s">
        <v>1281</v>
      </c>
      <c r="CE16" s="95"/>
      <c r="CF16" s="95">
        <v>4.8</v>
      </c>
      <c r="CG16" s="95"/>
      <c r="CH16" s="95" t="s">
        <v>1357</v>
      </c>
      <c r="CI16" s="95"/>
      <c r="CJ16" s="95"/>
      <c r="CK16" s="95"/>
      <c r="CL16" s="95"/>
      <c r="CM16" s="95" t="s">
        <v>1371</v>
      </c>
      <c r="CN16" s="95" t="s">
        <v>1419</v>
      </c>
      <c r="CO16" s="95"/>
      <c r="CP16" s="95"/>
      <c r="CQ16" s="95"/>
      <c r="CR16" s="95"/>
      <c r="CS16" s="95"/>
      <c r="CT16" s="95"/>
      <c r="CU16" s="95">
        <v>404</v>
      </c>
      <c r="CV16" s="95"/>
      <c r="CW16" s="95"/>
      <c r="CX16" s="95"/>
      <c r="CY16" s="95"/>
      <c r="CZ16" s="95"/>
      <c r="DA16" s="95"/>
      <c r="DB16" s="95"/>
      <c r="DC16" s="95" t="s">
        <v>1466</v>
      </c>
      <c r="DD16" s="95"/>
      <c r="DE16" s="95" t="s">
        <v>1516</v>
      </c>
      <c r="DF16" s="95"/>
      <c r="DG16" s="95">
        <v>1698</v>
      </c>
      <c r="DH16" s="95" t="s">
        <v>232</v>
      </c>
      <c r="DI16" s="95" t="s">
        <v>1526</v>
      </c>
      <c r="DJ16" s="117" t="s">
        <v>1540</v>
      </c>
      <c r="DK16" s="95">
        <v>32624</v>
      </c>
      <c r="DL16" s="95"/>
      <c r="DM16" s="95"/>
      <c r="DN16" s="95" t="str">
        <f>REPLACE(INDEX(GroupVertices[Group],MATCH(Vertices[[#This Row],[Vertex]],GroupVertices[Vertex],0)),1,1,"")</f>
        <v>1</v>
      </c>
      <c r="DO16" s="51">
        <v>0</v>
      </c>
      <c r="DP16" s="52">
        <v>0</v>
      </c>
      <c r="DQ16" s="51">
        <v>0</v>
      </c>
      <c r="DR16" s="52">
        <v>0</v>
      </c>
      <c r="DS16" s="51">
        <v>0</v>
      </c>
      <c r="DT16" s="52">
        <v>0</v>
      </c>
      <c r="DU16" s="51">
        <v>15</v>
      </c>
      <c r="DV16" s="52">
        <v>100</v>
      </c>
      <c r="DW16" s="51">
        <v>15</v>
      </c>
      <c r="DX16" s="51"/>
      <c r="DY16" s="51"/>
      <c r="DZ16" s="51"/>
      <c r="EA16" s="51"/>
      <c r="EB16" s="2"/>
      <c r="EC16" s="3"/>
      <c r="ED16" s="3"/>
      <c r="EE16" s="3"/>
      <c r="EF16" s="3"/>
    </row>
    <row r="17" spans="1:136" ht="15" customHeight="1">
      <c r="A17" s="14" t="s">
        <v>233</v>
      </c>
      <c r="B17" s="15" t="s">
        <v>1873</v>
      </c>
      <c r="C17" s="15"/>
      <c r="D17" s="98">
        <v>100</v>
      </c>
      <c r="E17" s="82"/>
      <c r="F17" s="118" t="s">
        <v>507</v>
      </c>
      <c r="G17" s="15"/>
      <c r="H17" s="16" t="s">
        <v>233</v>
      </c>
      <c r="I17" s="67"/>
      <c r="J17" s="67"/>
      <c r="K17" s="16"/>
      <c r="L17" s="99">
        <v>1</v>
      </c>
      <c r="M17" s="100">
        <v>3734.346435546875</v>
      </c>
      <c r="N17" s="100">
        <v>1628.1396484375</v>
      </c>
      <c r="O17" s="78"/>
      <c r="P17" s="101"/>
      <c r="Q17" s="101"/>
      <c r="R17" s="102"/>
      <c r="S17" s="51">
        <v>1</v>
      </c>
      <c r="T17" s="51">
        <v>0</v>
      </c>
      <c r="U17" s="52">
        <v>0</v>
      </c>
      <c r="V17" s="52">
        <v>0.005587</v>
      </c>
      <c r="W17" s="52">
        <v>0.010989</v>
      </c>
      <c r="X17" s="52">
        <v>0.545642</v>
      </c>
      <c r="Y17" s="52">
        <v>0</v>
      </c>
      <c r="Z17" s="52">
        <v>0</v>
      </c>
      <c r="AA17" s="83">
        <v>17</v>
      </c>
      <c r="AB17" s="83"/>
      <c r="AC17" s="103"/>
      <c r="AD17" s="95" t="s">
        <v>401</v>
      </c>
      <c r="AE17" s="117" t="s">
        <v>416</v>
      </c>
      <c r="AF17" s="95"/>
      <c r="AG17" s="117" t="s">
        <v>507</v>
      </c>
      <c r="AH17" s="95" t="s">
        <v>597</v>
      </c>
      <c r="AI17" s="95"/>
      <c r="AJ17" s="95"/>
      <c r="AK17" s="95"/>
      <c r="AL17" s="95"/>
      <c r="AM17" s="95"/>
      <c r="AN17" s="95"/>
      <c r="AO17" s="95"/>
      <c r="AP17" s="95"/>
      <c r="AQ17" s="95"/>
      <c r="AR17" s="95"/>
      <c r="AS17" s="95" t="s">
        <v>690</v>
      </c>
      <c r="AT17" s="95" t="s">
        <v>711</v>
      </c>
      <c r="AU17" s="95">
        <v>35</v>
      </c>
      <c r="AV17" s="95" t="s">
        <v>748</v>
      </c>
      <c r="AW17" s="95"/>
      <c r="AX17" s="95"/>
      <c r="AY17" s="95"/>
      <c r="AZ17" s="95"/>
      <c r="BA17" s="95"/>
      <c r="BB17" s="95"/>
      <c r="BC17" s="95"/>
      <c r="BD17" s="95" t="s">
        <v>918</v>
      </c>
      <c r="BE17" s="95" t="s">
        <v>984</v>
      </c>
      <c r="BF17" s="95"/>
      <c r="BG17" s="95" t="s">
        <v>1001</v>
      </c>
      <c r="BH17" s="95">
        <v>3892</v>
      </c>
      <c r="BI17" s="95"/>
      <c r="BJ17" s="95"/>
      <c r="BK17" s="95"/>
      <c r="BL17" s="121">
        <v>32448</v>
      </c>
      <c r="BM17" s="95"/>
      <c r="BN17" s="95"/>
      <c r="BO17" s="95"/>
      <c r="BP17" s="95" t="b">
        <v>0</v>
      </c>
      <c r="BQ17" s="95"/>
      <c r="BR17" s="95"/>
      <c r="BS17" s="95"/>
      <c r="BT17" s="95" t="b">
        <v>0</v>
      </c>
      <c r="BU17" s="95" t="b">
        <v>0</v>
      </c>
      <c r="BV17" s="95"/>
      <c r="BW17" s="95" t="b">
        <v>0</v>
      </c>
      <c r="BX17" s="95" t="b">
        <v>0</v>
      </c>
      <c r="BY17" s="117" t="s">
        <v>1090</v>
      </c>
      <c r="BZ17" s="95" t="s">
        <v>1179</v>
      </c>
      <c r="CA17" s="95"/>
      <c r="CB17" s="95" t="s">
        <v>1235</v>
      </c>
      <c r="CC17" s="95"/>
      <c r="CD17" s="95" t="s">
        <v>1282</v>
      </c>
      <c r="CE17" s="95"/>
      <c r="CF17" s="95">
        <v>4.4</v>
      </c>
      <c r="CG17" s="95"/>
      <c r="CH17" s="95" t="s">
        <v>1357</v>
      </c>
      <c r="CI17" s="95"/>
      <c r="CJ17" s="95"/>
      <c r="CK17" s="95"/>
      <c r="CL17" s="95"/>
      <c r="CM17" s="95" t="s">
        <v>1372</v>
      </c>
      <c r="CN17" s="95" t="s">
        <v>1419</v>
      </c>
      <c r="CO17" s="95"/>
      <c r="CP17" s="95"/>
      <c r="CQ17" s="95"/>
      <c r="CR17" s="95"/>
      <c r="CS17" s="95" t="s">
        <v>1426</v>
      </c>
      <c r="CT17" s="95"/>
      <c r="CU17" s="95">
        <v>53</v>
      </c>
      <c r="CV17" s="95"/>
      <c r="CW17" s="95"/>
      <c r="CX17" s="95"/>
      <c r="CY17" s="95"/>
      <c r="CZ17" s="95"/>
      <c r="DA17" s="95"/>
      <c r="DB17" s="95"/>
      <c r="DC17" s="95" t="s">
        <v>1467</v>
      </c>
      <c r="DD17" s="95"/>
      <c r="DE17" s="95" t="s">
        <v>1516</v>
      </c>
      <c r="DF17" s="95"/>
      <c r="DG17" s="95">
        <v>42</v>
      </c>
      <c r="DH17" s="95" t="s">
        <v>233</v>
      </c>
      <c r="DI17" s="95" t="s">
        <v>1526</v>
      </c>
      <c r="DJ17" s="117" t="s">
        <v>1541</v>
      </c>
      <c r="DK17" s="95">
        <v>35</v>
      </c>
      <c r="DL17" s="95"/>
      <c r="DM17" s="95"/>
      <c r="DN17" s="95" t="str">
        <f>REPLACE(INDEX(GroupVertices[Group],MATCH(Vertices[[#This Row],[Vertex]],GroupVertices[Vertex],0)),1,1,"")</f>
        <v>1</v>
      </c>
      <c r="DO17" s="51">
        <v>1</v>
      </c>
      <c r="DP17" s="52">
        <v>16.666666666666668</v>
      </c>
      <c r="DQ17" s="51">
        <v>0</v>
      </c>
      <c r="DR17" s="52">
        <v>0</v>
      </c>
      <c r="DS17" s="51">
        <v>0</v>
      </c>
      <c r="DT17" s="52">
        <v>0</v>
      </c>
      <c r="DU17" s="51">
        <v>5</v>
      </c>
      <c r="DV17" s="52">
        <v>83.33333333333333</v>
      </c>
      <c r="DW17" s="51">
        <v>6</v>
      </c>
      <c r="DX17" s="51"/>
      <c r="DY17" s="51"/>
      <c r="DZ17" s="51"/>
      <c r="EA17" s="51"/>
      <c r="EB17" s="2"/>
      <c r="EC17" s="3"/>
      <c r="ED17" s="3"/>
      <c r="EE17" s="3"/>
      <c r="EF17" s="3"/>
    </row>
    <row r="18" spans="1:136" ht="15" customHeight="1">
      <c r="A18" s="14" t="s">
        <v>234</v>
      </c>
      <c r="B18" s="15" t="s">
        <v>1873</v>
      </c>
      <c r="C18" s="15"/>
      <c r="D18" s="98">
        <v>100</v>
      </c>
      <c r="E18" s="82"/>
      <c r="F18" s="118" t="s">
        <v>508</v>
      </c>
      <c r="G18" s="15"/>
      <c r="H18" s="16" t="s">
        <v>234</v>
      </c>
      <c r="I18" s="67"/>
      <c r="J18" s="67"/>
      <c r="K18" s="57" t="s">
        <v>861</v>
      </c>
      <c r="L18" s="99">
        <v>1</v>
      </c>
      <c r="M18" s="100">
        <v>4811.0302734375</v>
      </c>
      <c r="N18" s="100">
        <v>2759.5458984375</v>
      </c>
      <c r="O18" s="78"/>
      <c r="P18" s="101"/>
      <c r="Q18" s="101"/>
      <c r="R18" s="102"/>
      <c r="S18" s="51">
        <v>1</v>
      </c>
      <c r="T18" s="51">
        <v>0</v>
      </c>
      <c r="U18" s="52">
        <v>0</v>
      </c>
      <c r="V18" s="52">
        <v>0.005587</v>
      </c>
      <c r="W18" s="52">
        <v>0.010989</v>
      </c>
      <c r="X18" s="52">
        <v>0.545642</v>
      </c>
      <c r="Y18" s="52">
        <v>0</v>
      </c>
      <c r="Z18" s="52">
        <v>0</v>
      </c>
      <c r="AA18" s="83">
        <v>18</v>
      </c>
      <c r="AB18" s="83"/>
      <c r="AC18" s="103"/>
      <c r="AD18" s="95" t="s">
        <v>401</v>
      </c>
      <c r="AE18" s="117" t="s">
        <v>417</v>
      </c>
      <c r="AF18" s="95"/>
      <c r="AG18" s="117" t="s">
        <v>508</v>
      </c>
      <c r="AH18" s="95" t="s">
        <v>598</v>
      </c>
      <c r="AI18" s="95"/>
      <c r="AJ18" s="95"/>
      <c r="AK18" s="95"/>
      <c r="AL18" s="95"/>
      <c r="AM18" s="95"/>
      <c r="AN18" s="95"/>
      <c r="AO18" s="95"/>
      <c r="AP18" s="95"/>
      <c r="AQ18" s="95"/>
      <c r="AR18" s="95"/>
      <c r="AS18" s="95" t="s">
        <v>690</v>
      </c>
      <c r="AT18" s="95" t="s">
        <v>712</v>
      </c>
      <c r="AU18" s="95">
        <v>3</v>
      </c>
      <c r="AV18" s="95"/>
      <c r="AW18" s="95"/>
      <c r="AX18" s="95"/>
      <c r="AY18" s="117" t="s">
        <v>778</v>
      </c>
      <c r="AZ18" s="95"/>
      <c r="BA18" s="95"/>
      <c r="BB18" s="95" t="s">
        <v>861</v>
      </c>
      <c r="BC18" s="95"/>
      <c r="BD18" s="95" t="s">
        <v>919</v>
      </c>
      <c r="BE18" s="95" t="s">
        <v>984</v>
      </c>
      <c r="BF18" s="95"/>
      <c r="BG18" s="95" t="s">
        <v>1002</v>
      </c>
      <c r="BH18" s="95">
        <v>2587</v>
      </c>
      <c r="BI18" s="95"/>
      <c r="BJ18" s="95"/>
      <c r="BK18" s="95"/>
      <c r="BL18" s="95">
        <v>2009</v>
      </c>
      <c r="BM18" s="95"/>
      <c r="BN18" s="95"/>
      <c r="BO18" s="95"/>
      <c r="BP18" s="95" t="b">
        <v>0</v>
      </c>
      <c r="BQ18" s="95"/>
      <c r="BR18" s="95"/>
      <c r="BS18" s="95"/>
      <c r="BT18" s="95" t="b">
        <v>0</v>
      </c>
      <c r="BU18" s="95" t="b">
        <v>0</v>
      </c>
      <c r="BV18" s="95"/>
      <c r="BW18" s="95" t="b">
        <v>0</v>
      </c>
      <c r="BX18" s="95" t="b">
        <v>0</v>
      </c>
      <c r="BY18" s="117" t="s">
        <v>1091</v>
      </c>
      <c r="BZ18" s="95" t="s">
        <v>1180</v>
      </c>
      <c r="CA18" s="95"/>
      <c r="CB18" s="95"/>
      <c r="CC18" s="95"/>
      <c r="CD18" s="95" t="s">
        <v>1283</v>
      </c>
      <c r="CE18" s="95"/>
      <c r="CF18" s="95">
        <v>4.9</v>
      </c>
      <c r="CG18" s="95"/>
      <c r="CH18" s="95" t="s">
        <v>1357</v>
      </c>
      <c r="CI18" s="95"/>
      <c r="CJ18" s="95"/>
      <c r="CK18" s="95"/>
      <c r="CL18" s="95"/>
      <c r="CM18" s="95"/>
      <c r="CN18" s="95" t="s">
        <v>1419</v>
      </c>
      <c r="CO18" s="95"/>
      <c r="CP18" s="95"/>
      <c r="CQ18" s="95"/>
      <c r="CR18" s="95"/>
      <c r="CS18" s="95"/>
      <c r="CT18" s="95"/>
      <c r="CU18" s="95">
        <v>12</v>
      </c>
      <c r="CV18" s="95"/>
      <c r="CW18" s="95"/>
      <c r="CX18" s="95"/>
      <c r="CY18" s="95"/>
      <c r="CZ18" s="95"/>
      <c r="DA18" s="95"/>
      <c r="DB18" s="95"/>
      <c r="DC18" s="95" t="s">
        <v>1468</v>
      </c>
      <c r="DD18" s="95"/>
      <c r="DE18" s="95" t="s">
        <v>1516</v>
      </c>
      <c r="DF18" s="95"/>
      <c r="DG18" s="95">
        <v>0</v>
      </c>
      <c r="DH18" s="95" t="s">
        <v>234</v>
      </c>
      <c r="DI18" s="95" t="s">
        <v>1526</v>
      </c>
      <c r="DJ18" s="95" t="s">
        <v>1542</v>
      </c>
      <c r="DK18" s="95">
        <v>3</v>
      </c>
      <c r="DL18" s="95"/>
      <c r="DM18" s="95"/>
      <c r="DN18" s="95" t="str">
        <f>REPLACE(INDEX(GroupVertices[Group],MATCH(Vertices[[#This Row],[Vertex]],GroupVertices[Vertex],0)),1,1,"")</f>
        <v>1</v>
      </c>
      <c r="DO18" s="51">
        <v>1</v>
      </c>
      <c r="DP18" s="52">
        <v>6.666666666666667</v>
      </c>
      <c r="DQ18" s="51">
        <v>0</v>
      </c>
      <c r="DR18" s="52">
        <v>0</v>
      </c>
      <c r="DS18" s="51">
        <v>0</v>
      </c>
      <c r="DT18" s="52">
        <v>0</v>
      </c>
      <c r="DU18" s="51">
        <v>14</v>
      </c>
      <c r="DV18" s="52">
        <v>93.33333333333333</v>
      </c>
      <c r="DW18" s="51">
        <v>15</v>
      </c>
      <c r="DX18" s="51"/>
      <c r="DY18" s="51"/>
      <c r="DZ18" s="51"/>
      <c r="EA18" s="51"/>
      <c r="EB18" s="2"/>
      <c r="EC18" s="3"/>
      <c r="ED18" s="3"/>
      <c r="EE18" s="3"/>
      <c r="EF18" s="3"/>
    </row>
    <row r="19" spans="1:136" ht="15" customHeight="1">
      <c r="A19" s="14" t="s">
        <v>235</v>
      </c>
      <c r="B19" s="15" t="s">
        <v>1873</v>
      </c>
      <c r="C19" s="15"/>
      <c r="D19" s="98">
        <v>100</v>
      </c>
      <c r="E19" s="82"/>
      <c r="F19" s="118" t="s">
        <v>509</v>
      </c>
      <c r="G19" s="15"/>
      <c r="H19" s="16" t="s">
        <v>235</v>
      </c>
      <c r="I19" s="67"/>
      <c r="J19" s="67"/>
      <c r="K19" s="57" t="s">
        <v>862</v>
      </c>
      <c r="L19" s="99">
        <v>1</v>
      </c>
      <c r="M19" s="100">
        <v>2907.05712890625</v>
      </c>
      <c r="N19" s="100">
        <v>653.4306640625</v>
      </c>
      <c r="O19" s="78"/>
      <c r="P19" s="101"/>
      <c r="Q19" s="101"/>
      <c r="R19" s="102"/>
      <c r="S19" s="51">
        <v>1</v>
      </c>
      <c r="T19" s="51">
        <v>0</v>
      </c>
      <c r="U19" s="52">
        <v>0</v>
      </c>
      <c r="V19" s="52">
        <v>0.005587</v>
      </c>
      <c r="W19" s="52">
        <v>0.010989</v>
      </c>
      <c r="X19" s="52">
        <v>0.545642</v>
      </c>
      <c r="Y19" s="52">
        <v>0</v>
      </c>
      <c r="Z19" s="52">
        <v>0</v>
      </c>
      <c r="AA19" s="83">
        <v>19</v>
      </c>
      <c r="AB19" s="83"/>
      <c r="AC19" s="103"/>
      <c r="AD19" s="95" t="s">
        <v>401</v>
      </c>
      <c r="AE19" s="117" t="s">
        <v>418</v>
      </c>
      <c r="AF19" s="95"/>
      <c r="AG19" s="117" t="s">
        <v>509</v>
      </c>
      <c r="AH19" s="95" t="s">
        <v>599</v>
      </c>
      <c r="AI19" s="95"/>
      <c r="AJ19" s="95"/>
      <c r="AK19" s="95"/>
      <c r="AL19" s="95" t="s">
        <v>677</v>
      </c>
      <c r="AM19" s="95"/>
      <c r="AN19" s="95"/>
      <c r="AO19" s="95"/>
      <c r="AP19" s="95"/>
      <c r="AQ19" s="95"/>
      <c r="AR19" s="95"/>
      <c r="AS19" s="95" t="s">
        <v>685</v>
      </c>
      <c r="AT19" s="95" t="s">
        <v>713</v>
      </c>
      <c r="AU19" s="95">
        <v>390</v>
      </c>
      <c r="AV19" s="95"/>
      <c r="AW19" s="95"/>
      <c r="AX19" s="95"/>
      <c r="AY19" s="117" t="s">
        <v>779</v>
      </c>
      <c r="AZ19" s="95"/>
      <c r="BA19" s="95"/>
      <c r="BB19" s="95" t="s">
        <v>862</v>
      </c>
      <c r="BC19" s="95"/>
      <c r="BD19" s="95" t="s">
        <v>920</v>
      </c>
      <c r="BE19" s="95" t="s">
        <v>984</v>
      </c>
      <c r="BF19" s="95"/>
      <c r="BG19" s="95" t="s">
        <v>1003</v>
      </c>
      <c r="BH19" s="95">
        <v>33008</v>
      </c>
      <c r="BI19" s="95"/>
      <c r="BJ19" s="95"/>
      <c r="BK19" s="95"/>
      <c r="BL19" s="95">
        <v>1861</v>
      </c>
      <c r="BM19" s="95"/>
      <c r="BN19" s="95"/>
      <c r="BO19" s="95"/>
      <c r="BP19" s="95" t="b">
        <v>0</v>
      </c>
      <c r="BQ19" s="95"/>
      <c r="BR19" s="95"/>
      <c r="BS19" s="95"/>
      <c r="BT19" s="95" t="b">
        <v>0</v>
      </c>
      <c r="BU19" s="95" t="b">
        <v>0</v>
      </c>
      <c r="BV19" s="95"/>
      <c r="BW19" s="95" t="b">
        <v>0</v>
      </c>
      <c r="BX19" s="95" t="b">
        <v>0</v>
      </c>
      <c r="BY19" s="117" t="s">
        <v>1092</v>
      </c>
      <c r="BZ19" s="95" t="s">
        <v>1181</v>
      </c>
      <c r="CA19" s="95"/>
      <c r="CB19" s="95"/>
      <c r="CC19" s="95"/>
      <c r="CD19" s="95" t="s">
        <v>1284</v>
      </c>
      <c r="CE19" s="95"/>
      <c r="CF19" s="95">
        <v>0</v>
      </c>
      <c r="CG19" s="95"/>
      <c r="CH19" s="95" t="s">
        <v>1360</v>
      </c>
      <c r="CI19" s="95"/>
      <c r="CJ19" s="95"/>
      <c r="CK19" s="95"/>
      <c r="CL19" s="95"/>
      <c r="CM19" s="95" t="s">
        <v>1373</v>
      </c>
      <c r="CN19" s="95" t="s">
        <v>1419</v>
      </c>
      <c r="CO19" s="95"/>
      <c r="CP19" s="95"/>
      <c r="CQ19" s="95"/>
      <c r="CR19" s="95"/>
      <c r="CS19" s="95"/>
      <c r="CT19" s="95" t="s">
        <v>1443</v>
      </c>
      <c r="CU19" s="95"/>
      <c r="CV19" s="95"/>
      <c r="CW19" s="95"/>
      <c r="CX19" s="95"/>
      <c r="CY19" s="95"/>
      <c r="CZ19" s="95"/>
      <c r="DA19" s="95"/>
      <c r="DB19" s="95"/>
      <c r="DC19" s="95" t="s">
        <v>1469</v>
      </c>
      <c r="DD19" s="95"/>
      <c r="DE19" s="95" t="s">
        <v>347</v>
      </c>
      <c r="DF19" s="95"/>
      <c r="DG19" s="95">
        <v>159</v>
      </c>
      <c r="DH19" s="95" t="s">
        <v>235</v>
      </c>
      <c r="DI19" s="95" t="s">
        <v>1525</v>
      </c>
      <c r="DJ19" s="95" t="s">
        <v>1543</v>
      </c>
      <c r="DK19" s="95">
        <v>390</v>
      </c>
      <c r="DL19" s="95"/>
      <c r="DM19" s="95"/>
      <c r="DN19" s="95" t="str">
        <f>REPLACE(INDEX(GroupVertices[Group],MATCH(Vertices[[#This Row],[Vertex]],GroupVertices[Vertex],0)),1,1,"")</f>
        <v>1</v>
      </c>
      <c r="DO19" s="51">
        <v>0</v>
      </c>
      <c r="DP19" s="52">
        <v>0</v>
      </c>
      <c r="DQ19" s="51">
        <v>0</v>
      </c>
      <c r="DR19" s="52">
        <v>0</v>
      </c>
      <c r="DS19" s="51">
        <v>0</v>
      </c>
      <c r="DT19" s="52">
        <v>0</v>
      </c>
      <c r="DU19" s="51">
        <v>10</v>
      </c>
      <c r="DV19" s="52">
        <v>100</v>
      </c>
      <c r="DW19" s="51">
        <v>10</v>
      </c>
      <c r="DX19" s="51"/>
      <c r="DY19" s="51"/>
      <c r="DZ19" s="51"/>
      <c r="EA19" s="51"/>
      <c r="EB19" s="2"/>
      <c r="EC19" s="3"/>
      <c r="ED19" s="3"/>
      <c r="EE19" s="3"/>
      <c r="EF19" s="3"/>
    </row>
    <row r="20" spans="1:136" ht="15" customHeight="1">
      <c r="A20" s="14" t="s">
        <v>236</v>
      </c>
      <c r="B20" s="15" t="s">
        <v>1873</v>
      </c>
      <c r="C20" s="15"/>
      <c r="D20" s="98">
        <v>100</v>
      </c>
      <c r="E20" s="82"/>
      <c r="F20" s="118" t="s">
        <v>510</v>
      </c>
      <c r="G20" s="15"/>
      <c r="H20" s="16" t="s">
        <v>236</v>
      </c>
      <c r="I20" s="67"/>
      <c r="J20" s="67"/>
      <c r="K20" s="16" t="s">
        <v>863</v>
      </c>
      <c r="L20" s="99">
        <v>1</v>
      </c>
      <c r="M20" s="100">
        <v>9456.1240234375</v>
      </c>
      <c r="N20" s="100">
        <v>6881.6337890625</v>
      </c>
      <c r="O20" s="78"/>
      <c r="P20" s="101"/>
      <c r="Q20" s="101"/>
      <c r="R20" s="102"/>
      <c r="S20" s="51">
        <v>1</v>
      </c>
      <c r="T20" s="51">
        <v>0</v>
      </c>
      <c r="U20" s="52">
        <v>0</v>
      </c>
      <c r="V20" s="52">
        <v>0.005587</v>
      </c>
      <c r="W20" s="52">
        <v>0.010989</v>
      </c>
      <c r="X20" s="52">
        <v>0.545642</v>
      </c>
      <c r="Y20" s="52">
        <v>0</v>
      </c>
      <c r="Z20" s="52">
        <v>0</v>
      </c>
      <c r="AA20" s="83">
        <v>20</v>
      </c>
      <c r="AB20" s="83"/>
      <c r="AC20" s="103"/>
      <c r="AD20" s="95" t="s">
        <v>401</v>
      </c>
      <c r="AE20" s="117" t="s">
        <v>419</v>
      </c>
      <c r="AF20" s="95"/>
      <c r="AG20" s="117" t="s">
        <v>510</v>
      </c>
      <c r="AH20" s="95" t="s">
        <v>600</v>
      </c>
      <c r="AI20" s="95"/>
      <c r="AJ20" s="95"/>
      <c r="AK20" s="95"/>
      <c r="AL20" s="95"/>
      <c r="AM20" s="95"/>
      <c r="AN20" s="95"/>
      <c r="AO20" s="95"/>
      <c r="AP20" s="95"/>
      <c r="AQ20" s="95"/>
      <c r="AR20" s="95"/>
      <c r="AS20" s="95" t="s">
        <v>685</v>
      </c>
      <c r="AT20" s="95" t="s">
        <v>707</v>
      </c>
      <c r="AU20" s="95">
        <v>427</v>
      </c>
      <c r="AV20" s="95"/>
      <c r="AW20" s="95"/>
      <c r="AX20" s="95"/>
      <c r="AY20" s="117" t="s">
        <v>780</v>
      </c>
      <c r="AZ20" s="95"/>
      <c r="BA20" s="95"/>
      <c r="BB20" s="95" t="s">
        <v>863</v>
      </c>
      <c r="BC20" s="95"/>
      <c r="BD20" s="95" t="s">
        <v>921</v>
      </c>
      <c r="BE20" s="95" t="s">
        <v>984</v>
      </c>
      <c r="BF20" s="95"/>
      <c r="BG20" s="95" t="s">
        <v>1004</v>
      </c>
      <c r="BH20" s="95">
        <v>3917</v>
      </c>
      <c r="BI20" s="95"/>
      <c r="BJ20" s="95"/>
      <c r="BK20" s="95"/>
      <c r="BL20" s="95">
        <v>1992</v>
      </c>
      <c r="BM20" s="95"/>
      <c r="BN20" s="95"/>
      <c r="BO20" s="95"/>
      <c r="BP20" s="95" t="b">
        <v>0</v>
      </c>
      <c r="BQ20" s="95"/>
      <c r="BR20" s="95"/>
      <c r="BS20" s="95"/>
      <c r="BT20" s="95" t="b">
        <v>0</v>
      </c>
      <c r="BU20" s="95" t="b">
        <v>0</v>
      </c>
      <c r="BV20" s="95"/>
      <c r="BW20" s="95" t="b">
        <v>0</v>
      </c>
      <c r="BX20" s="95" t="b">
        <v>0</v>
      </c>
      <c r="BY20" s="117" t="s">
        <v>1093</v>
      </c>
      <c r="BZ20" s="95" t="s">
        <v>1182</v>
      </c>
      <c r="CA20" s="95"/>
      <c r="CB20" s="95" t="s">
        <v>1236</v>
      </c>
      <c r="CC20" s="95"/>
      <c r="CD20" s="95" t="s">
        <v>1285</v>
      </c>
      <c r="CE20" s="95"/>
      <c r="CF20" s="95">
        <v>4.9</v>
      </c>
      <c r="CG20" s="95"/>
      <c r="CH20" s="95" t="s">
        <v>1357</v>
      </c>
      <c r="CI20" s="95"/>
      <c r="CJ20" s="95"/>
      <c r="CK20" s="95"/>
      <c r="CL20" s="95"/>
      <c r="CM20" s="95" t="s">
        <v>1374</v>
      </c>
      <c r="CN20" s="95" t="s">
        <v>1419</v>
      </c>
      <c r="CO20" s="95"/>
      <c r="CP20" s="95"/>
      <c r="CQ20" s="95"/>
      <c r="CR20" s="95"/>
      <c r="CS20" s="95"/>
      <c r="CT20" s="95"/>
      <c r="CU20" s="95">
        <v>10</v>
      </c>
      <c r="CV20" s="95"/>
      <c r="CW20" s="95"/>
      <c r="CX20" s="95"/>
      <c r="CY20" s="95"/>
      <c r="CZ20" s="95"/>
      <c r="DA20" s="95"/>
      <c r="DB20" s="95"/>
      <c r="DC20" s="95" t="s">
        <v>1470</v>
      </c>
      <c r="DD20" s="95"/>
      <c r="DE20" s="95" t="s">
        <v>1516</v>
      </c>
      <c r="DF20" s="95"/>
      <c r="DG20" s="95">
        <v>28</v>
      </c>
      <c r="DH20" s="95" t="s">
        <v>236</v>
      </c>
      <c r="DI20" s="95" t="s">
        <v>1526</v>
      </c>
      <c r="DJ20" s="117" t="s">
        <v>1544</v>
      </c>
      <c r="DK20" s="95">
        <v>427</v>
      </c>
      <c r="DL20" s="95"/>
      <c r="DM20" s="95"/>
      <c r="DN20" s="95" t="str">
        <f>REPLACE(INDEX(GroupVertices[Group],MATCH(Vertices[[#This Row],[Vertex]],GroupVertices[Vertex],0)),1,1,"")</f>
        <v>1</v>
      </c>
      <c r="DO20" s="51">
        <v>0</v>
      </c>
      <c r="DP20" s="52">
        <v>0</v>
      </c>
      <c r="DQ20" s="51">
        <v>0</v>
      </c>
      <c r="DR20" s="52">
        <v>0</v>
      </c>
      <c r="DS20" s="51">
        <v>0</v>
      </c>
      <c r="DT20" s="52">
        <v>0</v>
      </c>
      <c r="DU20" s="51">
        <v>13</v>
      </c>
      <c r="DV20" s="52">
        <v>100</v>
      </c>
      <c r="DW20" s="51">
        <v>13</v>
      </c>
      <c r="DX20" s="51"/>
      <c r="DY20" s="51"/>
      <c r="DZ20" s="51"/>
      <c r="EA20" s="51"/>
      <c r="EB20" s="2"/>
      <c r="EC20" s="3"/>
      <c r="ED20" s="3"/>
      <c r="EE20" s="3"/>
      <c r="EF20" s="3"/>
    </row>
    <row r="21" spans="1:136" ht="15" customHeight="1">
      <c r="A21" s="14" t="s">
        <v>237</v>
      </c>
      <c r="B21" s="15" t="s">
        <v>1873</v>
      </c>
      <c r="C21" s="15"/>
      <c r="D21" s="98">
        <v>100</v>
      </c>
      <c r="E21" s="82"/>
      <c r="F21" s="118" t="s">
        <v>511</v>
      </c>
      <c r="G21" s="15"/>
      <c r="H21" s="16" t="s">
        <v>237</v>
      </c>
      <c r="I21" s="67"/>
      <c r="J21" s="67"/>
      <c r="K21" s="57" t="s">
        <v>864</v>
      </c>
      <c r="L21" s="99">
        <v>1</v>
      </c>
      <c r="M21" s="100">
        <v>8256.568359375</v>
      </c>
      <c r="N21" s="100">
        <v>5428.1923828125</v>
      </c>
      <c r="O21" s="78"/>
      <c r="P21" s="101"/>
      <c r="Q21" s="101"/>
      <c r="R21" s="102"/>
      <c r="S21" s="51">
        <v>1</v>
      </c>
      <c r="T21" s="51">
        <v>0</v>
      </c>
      <c r="U21" s="52">
        <v>0</v>
      </c>
      <c r="V21" s="52">
        <v>0.005587</v>
      </c>
      <c r="W21" s="52">
        <v>0.010989</v>
      </c>
      <c r="X21" s="52">
        <v>0.545642</v>
      </c>
      <c r="Y21" s="52">
        <v>0</v>
      </c>
      <c r="Z21" s="52">
        <v>0</v>
      </c>
      <c r="AA21" s="83">
        <v>21</v>
      </c>
      <c r="AB21" s="83"/>
      <c r="AC21" s="103"/>
      <c r="AD21" s="95" t="s">
        <v>401</v>
      </c>
      <c r="AE21" s="117" t="s">
        <v>420</v>
      </c>
      <c r="AF21" s="95"/>
      <c r="AG21" s="117" t="s">
        <v>511</v>
      </c>
      <c r="AH21" s="95" t="s">
        <v>601</v>
      </c>
      <c r="AI21" s="95"/>
      <c r="AJ21" s="95"/>
      <c r="AK21" s="95"/>
      <c r="AL21" s="95" t="s">
        <v>678</v>
      </c>
      <c r="AM21" s="95"/>
      <c r="AN21" s="95"/>
      <c r="AO21" s="95"/>
      <c r="AP21" s="95"/>
      <c r="AQ21" s="95"/>
      <c r="AR21" s="95"/>
      <c r="AS21" s="95" t="s">
        <v>690</v>
      </c>
      <c r="AT21" s="95" t="s">
        <v>714</v>
      </c>
      <c r="AU21" s="95">
        <v>1476</v>
      </c>
      <c r="AV21" s="95"/>
      <c r="AW21" s="95"/>
      <c r="AX21" s="95"/>
      <c r="AY21" s="117" t="s">
        <v>781</v>
      </c>
      <c r="AZ21" s="95"/>
      <c r="BA21" s="95"/>
      <c r="BB21" s="95" t="s">
        <v>864</v>
      </c>
      <c r="BC21" s="95"/>
      <c r="BD21" s="95" t="s">
        <v>922</v>
      </c>
      <c r="BE21" s="95" t="s">
        <v>984</v>
      </c>
      <c r="BF21" s="95"/>
      <c r="BG21" s="95" t="s">
        <v>1005</v>
      </c>
      <c r="BH21" s="95">
        <v>1504735</v>
      </c>
      <c r="BI21" s="95"/>
      <c r="BJ21" s="95"/>
      <c r="BK21" s="95"/>
      <c r="BL21" s="122">
        <v>41031</v>
      </c>
      <c r="BM21" s="95"/>
      <c r="BN21" s="95"/>
      <c r="BO21" s="95"/>
      <c r="BP21" s="95" t="b">
        <v>0</v>
      </c>
      <c r="BQ21" s="95"/>
      <c r="BR21" s="95"/>
      <c r="BS21" s="95"/>
      <c r="BT21" s="95" t="b">
        <v>0</v>
      </c>
      <c r="BU21" s="95" t="b">
        <v>0</v>
      </c>
      <c r="BV21" s="95"/>
      <c r="BW21" s="95" t="b">
        <v>0</v>
      </c>
      <c r="BX21" s="95" t="b">
        <v>1</v>
      </c>
      <c r="BY21" s="117" t="s">
        <v>1094</v>
      </c>
      <c r="BZ21" s="95" t="s">
        <v>1183</v>
      </c>
      <c r="CA21" s="95"/>
      <c r="CB21" s="95" t="s">
        <v>1237</v>
      </c>
      <c r="CC21" s="95"/>
      <c r="CD21" s="95" t="s">
        <v>237</v>
      </c>
      <c r="CE21" s="95"/>
      <c r="CF21" s="95">
        <v>0</v>
      </c>
      <c r="CG21" s="95"/>
      <c r="CH21" s="95" t="s">
        <v>1357</v>
      </c>
      <c r="CI21" s="95"/>
      <c r="CJ21" s="95"/>
      <c r="CK21" s="95"/>
      <c r="CL21" s="95"/>
      <c r="CM21" s="95"/>
      <c r="CN21" s="95" t="s">
        <v>1419</v>
      </c>
      <c r="CO21" s="95"/>
      <c r="CP21" s="95"/>
      <c r="CQ21" s="95"/>
      <c r="CR21" s="95"/>
      <c r="CS21" s="95" t="s">
        <v>1427</v>
      </c>
      <c r="CT21" s="95"/>
      <c r="CU21" s="95"/>
      <c r="CV21" s="95"/>
      <c r="CW21" s="95"/>
      <c r="CX21" s="95"/>
      <c r="CY21" s="95"/>
      <c r="CZ21" s="95"/>
      <c r="DA21" s="95"/>
      <c r="DB21" s="95"/>
      <c r="DC21" s="95" t="s">
        <v>1471</v>
      </c>
      <c r="DD21" s="95"/>
      <c r="DE21" s="95" t="s">
        <v>1516</v>
      </c>
      <c r="DF21" s="95"/>
      <c r="DG21" s="95">
        <v>2518</v>
      </c>
      <c r="DH21" s="95" t="s">
        <v>237</v>
      </c>
      <c r="DI21" s="95" t="s">
        <v>1524</v>
      </c>
      <c r="DJ21" s="95" t="s">
        <v>1545</v>
      </c>
      <c r="DK21" s="95">
        <v>0</v>
      </c>
      <c r="DL21" s="95"/>
      <c r="DM21" s="95"/>
      <c r="DN21" s="95" t="str">
        <f>REPLACE(INDEX(GroupVertices[Group],MATCH(Vertices[[#This Row],[Vertex]],GroupVertices[Vertex],0)),1,1,"")</f>
        <v>1</v>
      </c>
      <c r="DO21" s="51">
        <v>2</v>
      </c>
      <c r="DP21" s="52">
        <v>9.090909090909092</v>
      </c>
      <c r="DQ21" s="51">
        <v>0</v>
      </c>
      <c r="DR21" s="52">
        <v>0</v>
      </c>
      <c r="DS21" s="51">
        <v>0</v>
      </c>
      <c r="DT21" s="52">
        <v>0</v>
      </c>
      <c r="DU21" s="51">
        <v>20</v>
      </c>
      <c r="DV21" s="52">
        <v>90.9090909090909</v>
      </c>
      <c r="DW21" s="51">
        <v>22</v>
      </c>
      <c r="DX21" s="51"/>
      <c r="DY21" s="51"/>
      <c r="DZ21" s="51"/>
      <c r="EA21" s="51"/>
      <c r="EB21" s="2"/>
      <c r="EC21" s="3"/>
      <c r="ED21" s="3"/>
      <c r="EE21" s="3"/>
      <c r="EF21" s="3"/>
    </row>
    <row r="22" spans="1:136" ht="15" customHeight="1">
      <c r="A22" s="14" t="s">
        <v>238</v>
      </c>
      <c r="B22" s="15" t="s">
        <v>1873</v>
      </c>
      <c r="C22" s="15"/>
      <c r="D22" s="98">
        <v>100</v>
      </c>
      <c r="E22" s="82"/>
      <c r="F22" s="118" t="s">
        <v>512</v>
      </c>
      <c r="G22" s="15"/>
      <c r="H22" s="16" t="s">
        <v>238</v>
      </c>
      <c r="I22" s="67"/>
      <c r="J22" s="67"/>
      <c r="K22" s="16"/>
      <c r="L22" s="99">
        <v>1</v>
      </c>
      <c r="M22" s="100">
        <v>536.5966186523438</v>
      </c>
      <c r="N22" s="100">
        <v>6916.47900390625</v>
      </c>
      <c r="O22" s="78"/>
      <c r="P22" s="101"/>
      <c r="Q22" s="101"/>
      <c r="R22" s="102"/>
      <c r="S22" s="51">
        <v>1</v>
      </c>
      <c r="T22" s="51">
        <v>0</v>
      </c>
      <c r="U22" s="52">
        <v>0</v>
      </c>
      <c r="V22" s="52">
        <v>0.005587</v>
      </c>
      <c r="W22" s="52">
        <v>0.010989</v>
      </c>
      <c r="X22" s="52">
        <v>0.545642</v>
      </c>
      <c r="Y22" s="52">
        <v>0</v>
      </c>
      <c r="Z22" s="52">
        <v>0</v>
      </c>
      <c r="AA22" s="83">
        <v>22</v>
      </c>
      <c r="AB22" s="83"/>
      <c r="AC22" s="103"/>
      <c r="AD22" s="95" t="s">
        <v>401</v>
      </c>
      <c r="AE22" s="117" t="s">
        <v>421</v>
      </c>
      <c r="AF22" s="95"/>
      <c r="AG22" s="117" t="s">
        <v>512</v>
      </c>
      <c r="AH22" s="95" t="s">
        <v>602</v>
      </c>
      <c r="AI22" s="95"/>
      <c r="AJ22" s="95"/>
      <c r="AK22" s="95"/>
      <c r="AL22" s="95"/>
      <c r="AM22" s="95"/>
      <c r="AN22" s="95"/>
      <c r="AO22" s="95"/>
      <c r="AP22" s="95"/>
      <c r="AQ22" s="95"/>
      <c r="AR22" s="95"/>
      <c r="AS22" s="95" t="s">
        <v>687</v>
      </c>
      <c r="AT22" s="95" t="s">
        <v>687</v>
      </c>
      <c r="AU22" s="95">
        <v>27</v>
      </c>
      <c r="AV22" s="95"/>
      <c r="AW22" s="95"/>
      <c r="AX22" s="95"/>
      <c r="AY22" s="117" t="s">
        <v>782</v>
      </c>
      <c r="AZ22" s="95"/>
      <c r="BA22" s="95"/>
      <c r="BB22" s="95"/>
      <c r="BC22" s="95"/>
      <c r="BD22" s="95" t="s">
        <v>923</v>
      </c>
      <c r="BE22" s="95" t="s">
        <v>984</v>
      </c>
      <c r="BF22" s="95"/>
      <c r="BG22" s="95" t="s">
        <v>1006</v>
      </c>
      <c r="BH22" s="95">
        <v>5545</v>
      </c>
      <c r="BI22" s="95"/>
      <c r="BJ22" s="95"/>
      <c r="BK22" s="95"/>
      <c r="BL22" s="95"/>
      <c r="BM22" s="95"/>
      <c r="BN22" s="95"/>
      <c r="BO22" s="95"/>
      <c r="BP22" s="95" t="b">
        <v>0</v>
      </c>
      <c r="BQ22" s="95"/>
      <c r="BR22" s="95"/>
      <c r="BS22" s="95"/>
      <c r="BT22" s="95" t="b">
        <v>1</v>
      </c>
      <c r="BU22" s="95" t="b">
        <v>0</v>
      </c>
      <c r="BV22" s="95"/>
      <c r="BW22" s="95" t="b">
        <v>0</v>
      </c>
      <c r="BX22" s="95" t="b">
        <v>0</v>
      </c>
      <c r="BY22" s="117" t="s">
        <v>1095</v>
      </c>
      <c r="BZ22" s="95" t="s">
        <v>1184</v>
      </c>
      <c r="CA22" s="95"/>
      <c r="CB22" s="95" t="s">
        <v>1238</v>
      </c>
      <c r="CC22" s="95"/>
      <c r="CD22" s="95" t="s">
        <v>1286</v>
      </c>
      <c r="CE22" s="95"/>
      <c r="CF22" s="95">
        <v>5</v>
      </c>
      <c r="CG22" s="95"/>
      <c r="CH22" s="95" t="s">
        <v>1357</v>
      </c>
      <c r="CI22" s="95"/>
      <c r="CJ22" s="95"/>
      <c r="CK22" s="95"/>
      <c r="CL22" s="95"/>
      <c r="CM22" s="95" t="s">
        <v>1375</v>
      </c>
      <c r="CN22" s="95" t="s">
        <v>1419</v>
      </c>
      <c r="CO22" s="95"/>
      <c r="CP22" s="95"/>
      <c r="CQ22" s="95"/>
      <c r="CR22" s="95"/>
      <c r="CS22" s="95"/>
      <c r="CT22" s="95"/>
      <c r="CU22" s="95">
        <v>17</v>
      </c>
      <c r="CV22" s="95"/>
      <c r="CW22" s="95"/>
      <c r="CX22" s="95"/>
      <c r="CY22" s="95"/>
      <c r="CZ22" s="95"/>
      <c r="DA22" s="95"/>
      <c r="DB22" s="95"/>
      <c r="DC22" s="95" t="s">
        <v>1472</v>
      </c>
      <c r="DD22" s="95"/>
      <c r="DE22" s="95" t="s">
        <v>1516</v>
      </c>
      <c r="DF22" s="95"/>
      <c r="DG22" s="95">
        <v>28</v>
      </c>
      <c r="DH22" s="95" t="s">
        <v>238</v>
      </c>
      <c r="DI22" s="95" t="s">
        <v>1526</v>
      </c>
      <c r="DJ22" s="117" t="s">
        <v>1546</v>
      </c>
      <c r="DK22" s="95">
        <v>27</v>
      </c>
      <c r="DL22" s="95"/>
      <c r="DM22" s="95"/>
      <c r="DN22" s="95" t="str">
        <f>REPLACE(INDEX(GroupVertices[Group],MATCH(Vertices[[#This Row],[Vertex]],GroupVertices[Vertex],0)),1,1,"")</f>
        <v>1</v>
      </c>
      <c r="DO22" s="51">
        <v>4</v>
      </c>
      <c r="DP22" s="52">
        <v>19.047619047619047</v>
      </c>
      <c r="DQ22" s="51">
        <v>0</v>
      </c>
      <c r="DR22" s="52">
        <v>0</v>
      </c>
      <c r="DS22" s="51">
        <v>0</v>
      </c>
      <c r="DT22" s="52">
        <v>0</v>
      </c>
      <c r="DU22" s="51">
        <v>17</v>
      </c>
      <c r="DV22" s="52">
        <v>80.95238095238095</v>
      </c>
      <c r="DW22" s="51">
        <v>21</v>
      </c>
      <c r="DX22" s="51"/>
      <c r="DY22" s="51"/>
      <c r="DZ22" s="51"/>
      <c r="EA22" s="51"/>
      <c r="EB22" s="2"/>
      <c r="EC22" s="3"/>
      <c r="ED22" s="3"/>
      <c r="EE22" s="3"/>
      <c r="EF22" s="3"/>
    </row>
    <row r="23" spans="1:136" ht="15" customHeight="1">
      <c r="A23" s="14" t="s">
        <v>239</v>
      </c>
      <c r="B23" s="15" t="s">
        <v>1873</v>
      </c>
      <c r="C23" s="15"/>
      <c r="D23" s="98">
        <v>100</v>
      </c>
      <c r="E23" s="82"/>
      <c r="F23" s="118" t="s">
        <v>513</v>
      </c>
      <c r="G23" s="15"/>
      <c r="H23" s="16" t="s">
        <v>239</v>
      </c>
      <c r="I23" s="67"/>
      <c r="J23" s="67"/>
      <c r="K23" s="16"/>
      <c r="L23" s="99">
        <v>1</v>
      </c>
      <c r="M23" s="100">
        <v>2219.032470703125</v>
      </c>
      <c r="N23" s="100">
        <v>1031.71728515625</v>
      </c>
      <c r="O23" s="78"/>
      <c r="P23" s="101"/>
      <c r="Q23" s="101"/>
      <c r="R23" s="102"/>
      <c r="S23" s="51">
        <v>1</v>
      </c>
      <c r="T23" s="51">
        <v>0</v>
      </c>
      <c r="U23" s="52">
        <v>0</v>
      </c>
      <c r="V23" s="52">
        <v>0.005587</v>
      </c>
      <c r="W23" s="52">
        <v>0.010989</v>
      </c>
      <c r="X23" s="52">
        <v>0.545642</v>
      </c>
      <c r="Y23" s="52">
        <v>0</v>
      </c>
      <c r="Z23" s="52">
        <v>0</v>
      </c>
      <c r="AA23" s="83">
        <v>23</v>
      </c>
      <c r="AB23" s="83"/>
      <c r="AC23" s="103"/>
      <c r="AD23" s="95" t="s">
        <v>401</v>
      </c>
      <c r="AE23" s="117" t="s">
        <v>422</v>
      </c>
      <c r="AF23" s="95"/>
      <c r="AG23" s="117" t="s">
        <v>513</v>
      </c>
      <c r="AH23" s="95" t="s">
        <v>603</v>
      </c>
      <c r="AI23" s="95"/>
      <c r="AJ23" s="95"/>
      <c r="AK23" s="95"/>
      <c r="AL23" s="95"/>
      <c r="AM23" s="95"/>
      <c r="AN23" s="95"/>
      <c r="AO23" s="95"/>
      <c r="AP23" s="95"/>
      <c r="AQ23" s="95"/>
      <c r="AR23" s="95"/>
      <c r="AS23" s="95" t="s">
        <v>691</v>
      </c>
      <c r="AT23" s="95" t="s">
        <v>691</v>
      </c>
      <c r="AU23" s="95">
        <v>0</v>
      </c>
      <c r="AV23" s="95" t="s">
        <v>749</v>
      </c>
      <c r="AW23" s="95"/>
      <c r="AX23" s="95"/>
      <c r="AY23" s="117" t="s">
        <v>783</v>
      </c>
      <c r="AZ23" s="95"/>
      <c r="BA23" s="95"/>
      <c r="BB23" s="95"/>
      <c r="BC23" s="95"/>
      <c r="BD23" s="95"/>
      <c r="BE23" s="95" t="s">
        <v>984</v>
      </c>
      <c r="BF23" s="95"/>
      <c r="BG23" s="95" t="s">
        <v>1007</v>
      </c>
      <c r="BH23" s="95">
        <v>9815</v>
      </c>
      <c r="BI23" s="95"/>
      <c r="BJ23" s="95"/>
      <c r="BK23" s="95"/>
      <c r="BL23" s="95" t="s">
        <v>1052</v>
      </c>
      <c r="BM23" s="95"/>
      <c r="BN23" s="95"/>
      <c r="BO23" s="95"/>
      <c r="BP23" s="95" t="b">
        <v>0</v>
      </c>
      <c r="BQ23" s="95"/>
      <c r="BR23" s="95"/>
      <c r="BS23" s="95"/>
      <c r="BT23" s="95" t="b">
        <v>0</v>
      </c>
      <c r="BU23" s="95" t="b">
        <v>0</v>
      </c>
      <c r="BV23" s="95"/>
      <c r="BW23" s="95" t="b">
        <v>0</v>
      </c>
      <c r="BX23" s="95" t="b">
        <v>0</v>
      </c>
      <c r="BY23" s="117" t="s">
        <v>1096</v>
      </c>
      <c r="BZ23" s="95"/>
      <c r="CA23" s="95"/>
      <c r="CB23" s="95"/>
      <c r="CC23" s="95"/>
      <c r="CD23" s="95" t="s">
        <v>1287</v>
      </c>
      <c r="CE23" s="95"/>
      <c r="CF23" s="95">
        <v>0</v>
      </c>
      <c r="CG23" s="95"/>
      <c r="CH23" s="95" t="s">
        <v>1357</v>
      </c>
      <c r="CI23" s="95"/>
      <c r="CJ23" s="95"/>
      <c r="CK23" s="95"/>
      <c r="CL23" s="95"/>
      <c r="CM23" s="95"/>
      <c r="CN23" s="95"/>
      <c r="CO23" s="95"/>
      <c r="CP23" s="95"/>
      <c r="CQ23" s="95"/>
      <c r="CR23" s="95"/>
      <c r="CS23" s="95"/>
      <c r="CT23" s="95"/>
      <c r="CU23" s="95"/>
      <c r="CV23" s="95"/>
      <c r="CW23" s="95"/>
      <c r="CX23" s="95"/>
      <c r="CY23" s="95"/>
      <c r="CZ23" s="95"/>
      <c r="DA23" s="95"/>
      <c r="DB23" s="95"/>
      <c r="DC23" s="95"/>
      <c r="DD23" s="95"/>
      <c r="DE23" s="95" t="s">
        <v>1519</v>
      </c>
      <c r="DF23" s="95"/>
      <c r="DG23" s="95">
        <v>381</v>
      </c>
      <c r="DH23" s="95" t="s">
        <v>239</v>
      </c>
      <c r="DI23" s="95" t="s">
        <v>1526</v>
      </c>
      <c r="DJ23" s="95" t="s">
        <v>1547</v>
      </c>
      <c r="DK23" s="95">
        <v>0</v>
      </c>
      <c r="DL23" s="95"/>
      <c r="DM23" s="95"/>
      <c r="DN23" s="95" t="str">
        <f>REPLACE(INDEX(GroupVertices[Group],MATCH(Vertices[[#This Row],[Vertex]],GroupVertices[Vertex],0)),1,1,"")</f>
        <v>1</v>
      </c>
      <c r="DO23" s="51">
        <v>1</v>
      </c>
      <c r="DP23" s="52">
        <v>10</v>
      </c>
      <c r="DQ23" s="51">
        <v>0</v>
      </c>
      <c r="DR23" s="52">
        <v>0</v>
      </c>
      <c r="DS23" s="51">
        <v>0</v>
      </c>
      <c r="DT23" s="52">
        <v>0</v>
      </c>
      <c r="DU23" s="51">
        <v>9</v>
      </c>
      <c r="DV23" s="52">
        <v>90</v>
      </c>
      <c r="DW23" s="51">
        <v>10</v>
      </c>
      <c r="DX23" s="51"/>
      <c r="DY23" s="51"/>
      <c r="DZ23" s="51"/>
      <c r="EA23" s="51"/>
      <c r="EB23" s="2"/>
      <c r="EC23" s="3"/>
      <c r="ED23" s="3"/>
      <c r="EE23" s="3"/>
      <c r="EF23" s="3"/>
    </row>
    <row r="24" spans="1:136" ht="15" customHeight="1">
      <c r="A24" s="14" t="s">
        <v>240</v>
      </c>
      <c r="B24" s="15" t="s">
        <v>1873</v>
      </c>
      <c r="C24" s="15"/>
      <c r="D24" s="98">
        <v>100</v>
      </c>
      <c r="E24" s="82"/>
      <c r="F24" s="118" t="s">
        <v>514</v>
      </c>
      <c r="G24" s="15"/>
      <c r="H24" s="16" t="s">
        <v>240</v>
      </c>
      <c r="I24" s="67"/>
      <c r="J24" s="67"/>
      <c r="K24" s="16" t="s">
        <v>865</v>
      </c>
      <c r="L24" s="99">
        <v>1</v>
      </c>
      <c r="M24" s="100">
        <v>7036.61376953125</v>
      </c>
      <c r="N24" s="100">
        <v>7261.0576171875</v>
      </c>
      <c r="O24" s="78"/>
      <c r="P24" s="101"/>
      <c r="Q24" s="101"/>
      <c r="R24" s="102"/>
      <c r="S24" s="51">
        <v>1</v>
      </c>
      <c r="T24" s="51">
        <v>0</v>
      </c>
      <c r="U24" s="52">
        <v>0</v>
      </c>
      <c r="V24" s="52">
        <v>0.005587</v>
      </c>
      <c r="W24" s="52">
        <v>0.010989</v>
      </c>
      <c r="X24" s="52">
        <v>0.545642</v>
      </c>
      <c r="Y24" s="52">
        <v>0</v>
      </c>
      <c r="Z24" s="52">
        <v>0</v>
      </c>
      <c r="AA24" s="83">
        <v>24</v>
      </c>
      <c r="AB24" s="83"/>
      <c r="AC24" s="103"/>
      <c r="AD24" s="95" t="s">
        <v>401</v>
      </c>
      <c r="AE24" s="117" t="s">
        <v>423</v>
      </c>
      <c r="AF24" s="95"/>
      <c r="AG24" s="117" t="s">
        <v>514</v>
      </c>
      <c r="AH24" s="95" t="s">
        <v>604</v>
      </c>
      <c r="AI24" s="95"/>
      <c r="AJ24" s="95"/>
      <c r="AK24" s="95"/>
      <c r="AL24" s="95" t="s">
        <v>679</v>
      </c>
      <c r="AM24" s="95"/>
      <c r="AN24" s="95"/>
      <c r="AO24" s="95"/>
      <c r="AP24" s="95"/>
      <c r="AQ24" s="95"/>
      <c r="AR24" s="95"/>
      <c r="AS24" s="95" t="s">
        <v>685</v>
      </c>
      <c r="AT24" s="95" t="s">
        <v>710</v>
      </c>
      <c r="AU24" s="95">
        <v>2976</v>
      </c>
      <c r="AV24" s="95"/>
      <c r="AW24" s="95"/>
      <c r="AX24" s="95"/>
      <c r="AY24" s="117" t="s">
        <v>784</v>
      </c>
      <c r="AZ24" s="95"/>
      <c r="BA24" s="95"/>
      <c r="BB24" s="95" t="s">
        <v>865</v>
      </c>
      <c r="BC24" s="95"/>
      <c r="BD24" s="95" t="s">
        <v>924</v>
      </c>
      <c r="BE24" s="95" t="s">
        <v>984</v>
      </c>
      <c r="BF24" s="95"/>
      <c r="BG24" s="95" t="s">
        <v>1008</v>
      </c>
      <c r="BH24" s="95">
        <v>77757</v>
      </c>
      <c r="BI24" s="95"/>
      <c r="BJ24" s="95"/>
      <c r="BK24" s="95"/>
      <c r="BL24" s="95" t="s">
        <v>1052</v>
      </c>
      <c r="BM24" s="95" t="s">
        <v>1062</v>
      </c>
      <c r="BN24" s="95"/>
      <c r="BO24" s="95"/>
      <c r="BP24" s="95" t="b">
        <v>0</v>
      </c>
      <c r="BQ24" s="95"/>
      <c r="BR24" s="95"/>
      <c r="BS24" s="95"/>
      <c r="BT24" s="95" t="b">
        <v>1</v>
      </c>
      <c r="BU24" s="95" t="b">
        <v>0</v>
      </c>
      <c r="BV24" s="95"/>
      <c r="BW24" s="95" t="b">
        <v>0</v>
      </c>
      <c r="BX24" s="95" t="b">
        <v>0</v>
      </c>
      <c r="BY24" s="117" t="s">
        <v>1097</v>
      </c>
      <c r="BZ24" s="95" t="s">
        <v>1167</v>
      </c>
      <c r="CA24" s="95"/>
      <c r="CB24" s="95" t="s">
        <v>1239</v>
      </c>
      <c r="CC24" s="95"/>
      <c r="CD24" s="95" t="s">
        <v>1288</v>
      </c>
      <c r="CE24" s="95"/>
      <c r="CF24" s="95">
        <v>4.9</v>
      </c>
      <c r="CG24" s="95"/>
      <c r="CH24" s="95" t="s">
        <v>1357</v>
      </c>
      <c r="CI24" s="95"/>
      <c r="CJ24" s="95"/>
      <c r="CK24" s="95"/>
      <c r="CL24" s="95"/>
      <c r="CM24" s="95" t="s">
        <v>1376</v>
      </c>
      <c r="CN24" s="95" t="s">
        <v>1419</v>
      </c>
      <c r="CO24" s="95"/>
      <c r="CP24" s="95"/>
      <c r="CQ24" s="95"/>
      <c r="CR24" s="95"/>
      <c r="CS24" s="95"/>
      <c r="CT24" s="95"/>
      <c r="CU24" s="95">
        <v>162</v>
      </c>
      <c r="CV24" s="95"/>
      <c r="CW24" s="95"/>
      <c r="CX24" s="95"/>
      <c r="CY24" s="95"/>
      <c r="CZ24" s="95"/>
      <c r="DA24" s="95"/>
      <c r="DB24" s="95"/>
      <c r="DC24" s="95" t="s">
        <v>1456</v>
      </c>
      <c r="DD24" s="95"/>
      <c r="DE24" s="95" t="s">
        <v>1516</v>
      </c>
      <c r="DF24" s="95"/>
      <c r="DG24" s="95">
        <v>182</v>
      </c>
      <c r="DH24" s="95" t="s">
        <v>240</v>
      </c>
      <c r="DI24" s="95" t="s">
        <v>1525</v>
      </c>
      <c r="DJ24" s="117" t="s">
        <v>1548</v>
      </c>
      <c r="DK24" s="95">
        <v>2976</v>
      </c>
      <c r="DL24" s="95"/>
      <c r="DM24" s="95"/>
      <c r="DN24" s="95" t="str">
        <f>REPLACE(INDEX(GroupVertices[Group],MATCH(Vertices[[#This Row],[Vertex]],GroupVertices[Vertex],0)),1,1,"")</f>
        <v>1</v>
      </c>
      <c r="DO24" s="51">
        <v>0</v>
      </c>
      <c r="DP24" s="52">
        <v>0</v>
      </c>
      <c r="DQ24" s="51">
        <v>0</v>
      </c>
      <c r="DR24" s="52">
        <v>0</v>
      </c>
      <c r="DS24" s="51">
        <v>0</v>
      </c>
      <c r="DT24" s="52">
        <v>0</v>
      </c>
      <c r="DU24" s="51">
        <v>9</v>
      </c>
      <c r="DV24" s="52">
        <v>100</v>
      </c>
      <c r="DW24" s="51">
        <v>9</v>
      </c>
      <c r="DX24" s="51"/>
      <c r="DY24" s="51"/>
      <c r="DZ24" s="51"/>
      <c r="EA24" s="51"/>
      <c r="EB24" s="2"/>
      <c r="EC24" s="3"/>
      <c r="ED24" s="3"/>
      <c r="EE24" s="3"/>
      <c r="EF24" s="3"/>
    </row>
    <row r="25" spans="1:136" ht="15" customHeight="1">
      <c r="A25" s="14" t="s">
        <v>241</v>
      </c>
      <c r="B25" s="15" t="s">
        <v>1873</v>
      </c>
      <c r="C25" s="15"/>
      <c r="D25" s="98">
        <v>100</v>
      </c>
      <c r="E25" s="82"/>
      <c r="F25" s="118" t="s">
        <v>515</v>
      </c>
      <c r="G25" s="15"/>
      <c r="H25" s="16" t="s">
        <v>241</v>
      </c>
      <c r="I25" s="67"/>
      <c r="J25" s="67"/>
      <c r="K25" s="57" t="s">
        <v>866</v>
      </c>
      <c r="L25" s="99">
        <v>1</v>
      </c>
      <c r="M25" s="100">
        <v>8803.3525390625</v>
      </c>
      <c r="N25" s="100">
        <v>2735.44970703125</v>
      </c>
      <c r="O25" s="78"/>
      <c r="P25" s="101"/>
      <c r="Q25" s="101"/>
      <c r="R25" s="102"/>
      <c r="S25" s="51">
        <v>1</v>
      </c>
      <c r="T25" s="51">
        <v>0</v>
      </c>
      <c r="U25" s="52">
        <v>0</v>
      </c>
      <c r="V25" s="52">
        <v>0.005587</v>
      </c>
      <c r="W25" s="52">
        <v>0.010989</v>
      </c>
      <c r="X25" s="52">
        <v>0.545642</v>
      </c>
      <c r="Y25" s="52">
        <v>0</v>
      </c>
      <c r="Z25" s="52">
        <v>0</v>
      </c>
      <c r="AA25" s="83">
        <v>25</v>
      </c>
      <c r="AB25" s="83"/>
      <c r="AC25" s="103"/>
      <c r="AD25" s="95" t="s">
        <v>401</v>
      </c>
      <c r="AE25" s="117" t="s">
        <v>424</v>
      </c>
      <c r="AF25" s="95"/>
      <c r="AG25" s="117" t="s">
        <v>515</v>
      </c>
      <c r="AH25" s="95" t="s">
        <v>605</v>
      </c>
      <c r="AI25" s="95"/>
      <c r="AJ25" s="95"/>
      <c r="AK25" s="95"/>
      <c r="AL25" s="95"/>
      <c r="AM25" s="95"/>
      <c r="AN25" s="95"/>
      <c r="AO25" s="95"/>
      <c r="AP25" s="120">
        <v>33482</v>
      </c>
      <c r="AQ25" s="95"/>
      <c r="AR25" s="95"/>
      <c r="AS25" s="95" t="s">
        <v>685</v>
      </c>
      <c r="AT25" s="95" t="s">
        <v>715</v>
      </c>
      <c r="AU25" s="95">
        <v>14</v>
      </c>
      <c r="AV25" s="95"/>
      <c r="AW25" s="95"/>
      <c r="AX25" s="95"/>
      <c r="AY25" s="117" t="s">
        <v>785</v>
      </c>
      <c r="AZ25" s="95"/>
      <c r="BA25" s="95"/>
      <c r="BB25" s="95" t="s">
        <v>866</v>
      </c>
      <c r="BC25" s="95"/>
      <c r="BD25" s="95" t="s">
        <v>925</v>
      </c>
      <c r="BE25" s="95" t="s">
        <v>984</v>
      </c>
      <c r="BF25" s="95"/>
      <c r="BG25" s="95" t="s">
        <v>1009</v>
      </c>
      <c r="BH25" s="95">
        <v>5366</v>
      </c>
      <c r="BI25" s="95"/>
      <c r="BJ25" s="95"/>
      <c r="BK25" s="95"/>
      <c r="BL25" s="95"/>
      <c r="BM25" s="95"/>
      <c r="BN25" s="95"/>
      <c r="BO25" s="95"/>
      <c r="BP25" s="95" t="b">
        <v>0</v>
      </c>
      <c r="BQ25" s="95"/>
      <c r="BR25" s="95"/>
      <c r="BS25" s="95"/>
      <c r="BT25" s="95" t="b">
        <v>0</v>
      </c>
      <c r="BU25" s="95" t="b">
        <v>0</v>
      </c>
      <c r="BV25" s="95"/>
      <c r="BW25" s="95" t="b">
        <v>0</v>
      </c>
      <c r="BX25" s="95" t="b">
        <v>0</v>
      </c>
      <c r="BY25" s="117" t="s">
        <v>1098</v>
      </c>
      <c r="BZ25" s="95" t="s">
        <v>1185</v>
      </c>
      <c r="CA25" s="95"/>
      <c r="CB25" s="95" t="s">
        <v>1240</v>
      </c>
      <c r="CC25" s="95"/>
      <c r="CD25" s="95" t="s">
        <v>1289</v>
      </c>
      <c r="CE25" s="95"/>
      <c r="CF25" s="95">
        <v>0</v>
      </c>
      <c r="CG25" s="95"/>
      <c r="CH25" s="95" t="s">
        <v>1357</v>
      </c>
      <c r="CI25" s="95"/>
      <c r="CJ25" s="95"/>
      <c r="CK25" s="95"/>
      <c r="CL25" s="95"/>
      <c r="CM25" s="95"/>
      <c r="CN25" s="95" t="s">
        <v>1419</v>
      </c>
      <c r="CO25" s="95"/>
      <c r="CP25" s="95"/>
      <c r="CQ25" s="95"/>
      <c r="CR25" s="95"/>
      <c r="CS25" s="95"/>
      <c r="CT25" s="95" t="s">
        <v>1444</v>
      </c>
      <c r="CU25" s="95"/>
      <c r="CV25" s="95"/>
      <c r="CW25" s="95"/>
      <c r="CX25" s="95"/>
      <c r="CY25" s="95"/>
      <c r="CZ25" s="95"/>
      <c r="DA25" s="95"/>
      <c r="DB25" s="95"/>
      <c r="DC25" s="95" t="s">
        <v>1473</v>
      </c>
      <c r="DD25" s="95"/>
      <c r="DE25" s="95" t="s">
        <v>1520</v>
      </c>
      <c r="DF25" s="95"/>
      <c r="DG25" s="95">
        <v>39</v>
      </c>
      <c r="DH25" s="95" t="s">
        <v>241</v>
      </c>
      <c r="DI25" s="95" t="s">
        <v>1526</v>
      </c>
      <c r="DJ25" s="117" t="s">
        <v>1549</v>
      </c>
      <c r="DK25" s="95">
        <v>14</v>
      </c>
      <c r="DL25" s="95"/>
      <c r="DM25" s="95"/>
      <c r="DN25" s="95" t="str">
        <f>REPLACE(INDEX(GroupVertices[Group],MATCH(Vertices[[#This Row],[Vertex]],GroupVertices[Vertex],0)),1,1,"")</f>
        <v>1</v>
      </c>
      <c r="DO25" s="51">
        <v>1</v>
      </c>
      <c r="DP25" s="52">
        <v>4.761904761904762</v>
      </c>
      <c r="DQ25" s="51">
        <v>0</v>
      </c>
      <c r="DR25" s="52">
        <v>0</v>
      </c>
      <c r="DS25" s="51">
        <v>0</v>
      </c>
      <c r="DT25" s="52">
        <v>0</v>
      </c>
      <c r="DU25" s="51">
        <v>20</v>
      </c>
      <c r="DV25" s="52">
        <v>95.23809523809524</v>
      </c>
      <c r="DW25" s="51">
        <v>21</v>
      </c>
      <c r="DX25" s="51"/>
      <c r="DY25" s="51"/>
      <c r="DZ25" s="51"/>
      <c r="EA25" s="51"/>
      <c r="EB25" s="2"/>
      <c r="EC25" s="3"/>
      <c r="ED25" s="3"/>
      <c r="EE25" s="3"/>
      <c r="EF25" s="3"/>
    </row>
    <row r="26" spans="1:136" ht="15" customHeight="1">
      <c r="A26" s="14" t="s">
        <v>242</v>
      </c>
      <c r="B26" s="15" t="s">
        <v>1873</v>
      </c>
      <c r="C26" s="15"/>
      <c r="D26" s="98">
        <v>100</v>
      </c>
      <c r="E26" s="82"/>
      <c r="F26" s="118" t="s">
        <v>516</v>
      </c>
      <c r="G26" s="15"/>
      <c r="H26" s="16" t="s">
        <v>242</v>
      </c>
      <c r="I26" s="67"/>
      <c r="J26" s="67"/>
      <c r="K26" s="16"/>
      <c r="L26" s="99">
        <v>1</v>
      </c>
      <c r="M26" s="100">
        <v>2270.15625</v>
      </c>
      <c r="N26" s="100">
        <v>6447.69287109375</v>
      </c>
      <c r="O26" s="78"/>
      <c r="P26" s="101"/>
      <c r="Q26" s="101"/>
      <c r="R26" s="102"/>
      <c r="S26" s="51">
        <v>1</v>
      </c>
      <c r="T26" s="51">
        <v>0</v>
      </c>
      <c r="U26" s="52">
        <v>0</v>
      </c>
      <c r="V26" s="52">
        <v>0.005587</v>
      </c>
      <c r="W26" s="52">
        <v>0.010989</v>
      </c>
      <c r="X26" s="52">
        <v>0.545642</v>
      </c>
      <c r="Y26" s="52">
        <v>0</v>
      </c>
      <c r="Z26" s="52">
        <v>0</v>
      </c>
      <c r="AA26" s="83">
        <v>26</v>
      </c>
      <c r="AB26" s="83"/>
      <c r="AC26" s="103"/>
      <c r="AD26" s="95" t="s">
        <v>401</v>
      </c>
      <c r="AE26" s="117" t="s">
        <v>425</v>
      </c>
      <c r="AF26" s="95"/>
      <c r="AG26" s="117" t="s">
        <v>516</v>
      </c>
      <c r="AH26" s="95" t="s">
        <v>606</v>
      </c>
      <c r="AI26" s="95"/>
      <c r="AJ26" s="95"/>
      <c r="AK26" s="95"/>
      <c r="AL26" s="95"/>
      <c r="AM26" s="95"/>
      <c r="AN26" s="95"/>
      <c r="AO26" s="95"/>
      <c r="AP26" s="95"/>
      <c r="AQ26" s="95"/>
      <c r="AR26" s="95"/>
      <c r="AS26" s="95" t="s">
        <v>687</v>
      </c>
      <c r="AT26" s="95" t="s">
        <v>716</v>
      </c>
      <c r="AU26" s="95">
        <v>27139</v>
      </c>
      <c r="AV26" s="95"/>
      <c r="AW26" s="95"/>
      <c r="AX26" s="95"/>
      <c r="AY26" s="117" t="s">
        <v>786</v>
      </c>
      <c r="AZ26" s="95"/>
      <c r="BA26" s="95"/>
      <c r="BB26" s="95"/>
      <c r="BC26" s="95"/>
      <c r="BD26" s="95" t="s">
        <v>926</v>
      </c>
      <c r="BE26" s="95" t="s">
        <v>986</v>
      </c>
      <c r="BF26" s="95"/>
      <c r="BG26" s="95" t="s">
        <v>1010</v>
      </c>
      <c r="BH26" s="95">
        <v>112371</v>
      </c>
      <c r="BI26" s="95"/>
      <c r="BJ26" s="95"/>
      <c r="BK26" s="95"/>
      <c r="BL26" s="95">
        <v>1914</v>
      </c>
      <c r="BM26" s="95"/>
      <c r="BN26" s="95"/>
      <c r="BO26" s="95"/>
      <c r="BP26" s="95" t="b">
        <v>0</v>
      </c>
      <c r="BQ26" s="95"/>
      <c r="BR26" s="95"/>
      <c r="BS26" s="95"/>
      <c r="BT26" s="95" t="b">
        <v>0</v>
      </c>
      <c r="BU26" s="95" t="b">
        <v>0</v>
      </c>
      <c r="BV26" s="95"/>
      <c r="BW26" s="95" t="b">
        <v>0</v>
      </c>
      <c r="BX26" s="95" t="b">
        <v>1</v>
      </c>
      <c r="BY26" s="117" t="s">
        <v>1099</v>
      </c>
      <c r="BZ26" s="95" t="s">
        <v>1186</v>
      </c>
      <c r="CA26" s="95"/>
      <c r="CB26" s="95" t="s">
        <v>1241</v>
      </c>
      <c r="CC26" s="95"/>
      <c r="CD26" s="95" t="s">
        <v>1290</v>
      </c>
      <c r="CE26" s="95"/>
      <c r="CF26" s="95">
        <v>4.9</v>
      </c>
      <c r="CG26" s="95"/>
      <c r="CH26" s="95" t="s">
        <v>1357</v>
      </c>
      <c r="CI26" s="95"/>
      <c r="CJ26" s="95"/>
      <c r="CK26" s="95"/>
      <c r="CL26" s="95"/>
      <c r="CM26" s="95" t="s">
        <v>1377</v>
      </c>
      <c r="CN26" s="95" t="s">
        <v>1419</v>
      </c>
      <c r="CO26" s="95"/>
      <c r="CP26" s="95"/>
      <c r="CQ26" s="95"/>
      <c r="CR26" s="95"/>
      <c r="CS26" s="95"/>
      <c r="CT26" s="95"/>
      <c r="CU26" s="95">
        <v>448</v>
      </c>
      <c r="CV26" s="95"/>
      <c r="CW26" s="95"/>
      <c r="CX26" s="95"/>
      <c r="CY26" s="95"/>
      <c r="CZ26" s="95"/>
      <c r="DA26" s="95"/>
      <c r="DB26" s="95"/>
      <c r="DC26" s="95" t="s">
        <v>1474</v>
      </c>
      <c r="DD26" s="95"/>
      <c r="DE26" s="95" t="s">
        <v>1516</v>
      </c>
      <c r="DF26" s="95"/>
      <c r="DG26" s="95">
        <v>857</v>
      </c>
      <c r="DH26" s="95" t="s">
        <v>242</v>
      </c>
      <c r="DI26" s="95" t="s">
        <v>1524</v>
      </c>
      <c r="DJ26" s="117" t="s">
        <v>1550</v>
      </c>
      <c r="DK26" s="95">
        <v>27139</v>
      </c>
      <c r="DL26" s="95"/>
      <c r="DM26" s="95"/>
      <c r="DN26" s="95" t="str">
        <f>REPLACE(INDEX(GroupVertices[Group],MATCH(Vertices[[#This Row],[Vertex]],GroupVertices[Vertex],0)),1,1,"")</f>
        <v>1</v>
      </c>
      <c r="DO26" s="51">
        <v>3</v>
      </c>
      <c r="DP26" s="52">
        <v>37.5</v>
      </c>
      <c r="DQ26" s="51">
        <v>0</v>
      </c>
      <c r="DR26" s="52">
        <v>0</v>
      </c>
      <c r="DS26" s="51">
        <v>0</v>
      </c>
      <c r="DT26" s="52">
        <v>0</v>
      </c>
      <c r="DU26" s="51">
        <v>5</v>
      </c>
      <c r="DV26" s="52">
        <v>62.5</v>
      </c>
      <c r="DW26" s="51">
        <v>8</v>
      </c>
      <c r="DX26" s="51"/>
      <c r="DY26" s="51"/>
      <c r="DZ26" s="51"/>
      <c r="EA26" s="51"/>
      <c r="EB26" s="2"/>
      <c r="EC26" s="3"/>
      <c r="ED26" s="3"/>
      <c r="EE26" s="3"/>
      <c r="EF26" s="3"/>
    </row>
    <row r="27" spans="1:136" ht="15" customHeight="1">
      <c r="A27" s="14" t="s">
        <v>243</v>
      </c>
      <c r="B27" s="15" t="s">
        <v>1873</v>
      </c>
      <c r="C27" s="15"/>
      <c r="D27" s="98">
        <v>100</v>
      </c>
      <c r="E27" s="82"/>
      <c r="F27" s="118" t="s">
        <v>517</v>
      </c>
      <c r="G27" s="15"/>
      <c r="H27" s="16" t="s">
        <v>243</v>
      </c>
      <c r="I27" s="67"/>
      <c r="J27" s="67"/>
      <c r="K27" s="16"/>
      <c r="L27" s="99">
        <v>1</v>
      </c>
      <c r="M27" s="100">
        <v>7981.67138671875</v>
      </c>
      <c r="N27" s="100">
        <v>7580.748046875</v>
      </c>
      <c r="O27" s="78"/>
      <c r="P27" s="101"/>
      <c r="Q27" s="101"/>
      <c r="R27" s="102"/>
      <c r="S27" s="51">
        <v>1</v>
      </c>
      <c r="T27" s="51">
        <v>0</v>
      </c>
      <c r="U27" s="52">
        <v>0</v>
      </c>
      <c r="V27" s="52">
        <v>0.005587</v>
      </c>
      <c r="W27" s="52">
        <v>0.010989</v>
      </c>
      <c r="X27" s="52">
        <v>0.545642</v>
      </c>
      <c r="Y27" s="52">
        <v>0</v>
      </c>
      <c r="Z27" s="52">
        <v>0</v>
      </c>
      <c r="AA27" s="83">
        <v>27</v>
      </c>
      <c r="AB27" s="83"/>
      <c r="AC27" s="103"/>
      <c r="AD27" s="95" t="s">
        <v>401</v>
      </c>
      <c r="AE27" s="117" t="s">
        <v>426</v>
      </c>
      <c r="AF27" s="95"/>
      <c r="AG27" s="117" t="s">
        <v>517</v>
      </c>
      <c r="AH27" s="95" t="s">
        <v>607</v>
      </c>
      <c r="AI27" s="95"/>
      <c r="AJ27" s="95"/>
      <c r="AK27" s="95"/>
      <c r="AL27" s="95"/>
      <c r="AM27" s="95"/>
      <c r="AN27" s="95"/>
      <c r="AO27" s="95"/>
      <c r="AP27" s="95"/>
      <c r="AQ27" s="95"/>
      <c r="AR27" s="95"/>
      <c r="AS27" s="95" t="s">
        <v>685</v>
      </c>
      <c r="AT27" s="95" t="s">
        <v>685</v>
      </c>
      <c r="AU27" s="95">
        <v>0</v>
      </c>
      <c r="AV27" s="95"/>
      <c r="AW27" s="95"/>
      <c r="AX27" s="95"/>
      <c r="AY27" s="95"/>
      <c r="AZ27" s="95"/>
      <c r="BA27" s="95"/>
      <c r="BB27" s="95"/>
      <c r="BC27" s="95"/>
      <c r="BD27" s="95"/>
      <c r="BE27" s="95" t="s">
        <v>984</v>
      </c>
      <c r="BF27" s="95"/>
      <c r="BG27" s="95" t="s">
        <v>1011</v>
      </c>
      <c r="BH27" s="95">
        <v>28859</v>
      </c>
      <c r="BI27" s="95"/>
      <c r="BJ27" s="95"/>
      <c r="BK27" s="95"/>
      <c r="BL27" s="95">
        <v>1861</v>
      </c>
      <c r="BM27" s="95"/>
      <c r="BN27" s="95"/>
      <c r="BO27" s="95"/>
      <c r="BP27" s="95" t="b">
        <v>0</v>
      </c>
      <c r="BQ27" s="95"/>
      <c r="BR27" s="95"/>
      <c r="BS27" s="95"/>
      <c r="BT27" s="95" t="b">
        <v>0</v>
      </c>
      <c r="BU27" s="95" t="b">
        <v>0</v>
      </c>
      <c r="BV27" s="95"/>
      <c r="BW27" s="95" t="b">
        <v>0</v>
      </c>
      <c r="BX27" s="95" t="b">
        <v>0</v>
      </c>
      <c r="BY27" s="117" t="s">
        <v>1100</v>
      </c>
      <c r="BZ27" s="95"/>
      <c r="CA27" s="95"/>
      <c r="CB27" s="95" t="s">
        <v>1242</v>
      </c>
      <c r="CC27" s="95"/>
      <c r="CD27" s="95" t="s">
        <v>1291</v>
      </c>
      <c r="CE27" s="95"/>
      <c r="CF27" s="95">
        <v>0</v>
      </c>
      <c r="CG27" s="95"/>
      <c r="CH27" s="95" t="s">
        <v>1357</v>
      </c>
      <c r="CI27" s="95"/>
      <c r="CJ27" s="95"/>
      <c r="CK27" s="95"/>
      <c r="CL27" s="95"/>
      <c r="CM27" s="95"/>
      <c r="CN27" s="95"/>
      <c r="CO27" s="95"/>
      <c r="CP27" s="95"/>
      <c r="CQ27" s="95"/>
      <c r="CR27" s="95"/>
      <c r="CS27" s="95" t="s">
        <v>1428</v>
      </c>
      <c r="CT27" s="95"/>
      <c r="CU27" s="95"/>
      <c r="CV27" s="95"/>
      <c r="CW27" s="95"/>
      <c r="CX27" s="95"/>
      <c r="CY27" s="95"/>
      <c r="CZ27" s="95"/>
      <c r="DA27" s="95"/>
      <c r="DB27" s="95"/>
      <c r="DC27" s="95"/>
      <c r="DD27" s="95"/>
      <c r="DE27" s="95" t="s">
        <v>1516</v>
      </c>
      <c r="DF27" s="95"/>
      <c r="DG27" s="95">
        <v>56</v>
      </c>
      <c r="DH27" s="95" t="s">
        <v>243</v>
      </c>
      <c r="DI27" s="95" t="s">
        <v>1526</v>
      </c>
      <c r="DJ27" s="117" t="s">
        <v>1551</v>
      </c>
      <c r="DK27" s="95">
        <v>0</v>
      </c>
      <c r="DL27" s="95"/>
      <c r="DM27" s="95"/>
      <c r="DN27" s="95" t="str">
        <f>REPLACE(INDEX(GroupVertices[Group],MATCH(Vertices[[#This Row],[Vertex]],GroupVertices[Vertex],0)),1,1,"")</f>
        <v>1</v>
      </c>
      <c r="DO27" s="51">
        <v>3</v>
      </c>
      <c r="DP27" s="52">
        <v>20</v>
      </c>
      <c r="DQ27" s="51">
        <v>2</v>
      </c>
      <c r="DR27" s="52">
        <v>13.333333333333334</v>
      </c>
      <c r="DS27" s="51">
        <v>0</v>
      </c>
      <c r="DT27" s="52">
        <v>0</v>
      </c>
      <c r="DU27" s="51">
        <v>10</v>
      </c>
      <c r="DV27" s="52">
        <v>66.66666666666667</v>
      </c>
      <c r="DW27" s="51">
        <v>15</v>
      </c>
      <c r="DX27" s="51"/>
      <c r="DY27" s="51"/>
      <c r="DZ27" s="51"/>
      <c r="EA27" s="51"/>
      <c r="EB27" s="2"/>
      <c r="EC27" s="3"/>
      <c r="ED27" s="3"/>
      <c r="EE27" s="3"/>
      <c r="EF27" s="3"/>
    </row>
    <row r="28" spans="1:136" ht="15" customHeight="1">
      <c r="A28" s="14" t="s">
        <v>244</v>
      </c>
      <c r="B28" s="15" t="s">
        <v>1873</v>
      </c>
      <c r="C28" s="15"/>
      <c r="D28" s="98">
        <v>100</v>
      </c>
      <c r="E28" s="82"/>
      <c r="F28" s="118" t="s">
        <v>518</v>
      </c>
      <c r="G28" s="15"/>
      <c r="H28" s="16" t="s">
        <v>244</v>
      </c>
      <c r="I28" s="67"/>
      <c r="J28" s="67"/>
      <c r="K28" s="57" t="s">
        <v>867</v>
      </c>
      <c r="L28" s="99">
        <v>1</v>
      </c>
      <c r="M28" s="100">
        <v>514.1331787109375</v>
      </c>
      <c r="N28" s="100">
        <v>5274.6962890625</v>
      </c>
      <c r="O28" s="78"/>
      <c r="P28" s="101"/>
      <c r="Q28" s="101"/>
      <c r="R28" s="102"/>
      <c r="S28" s="51">
        <v>1</v>
      </c>
      <c r="T28" s="51">
        <v>0</v>
      </c>
      <c r="U28" s="52">
        <v>0</v>
      </c>
      <c r="V28" s="52">
        <v>0.005587</v>
      </c>
      <c r="W28" s="52">
        <v>0.010989</v>
      </c>
      <c r="X28" s="52">
        <v>0.545642</v>
      </c>
      <c r="Y28" s="52">
        <v>0</v>
      </c>
      <c r="Z28" s="52">
        <v>0</v>
      </c>
      <c r="AA28" s="83">
        <v>28</v>
      </c>
      <c r="AB28" s="83"/>
      <c r="AC28" s="103"/>
      <c r="AD28" s="95" t="s">
        <v>401</v>
      </c>
      <c r="AE28" s="117" t="s">
        <v>427</v>
      </c>
      <c r="AF28" s="95"/>
      <c r="AG28" s="117" t="s">
        <v>518</v>
      </c>
      <c r="AH28" s="95" t="s">
        <v>608</v>
      </c>
      <c r="AI28" s="95"/>
      <c r="AJ28" s="95"/>
      <c r="AK28" s="95"/>
      <c r="AL28" s="95"/>
      <c r="AM28" s="95"/>
      <c r="AN28" s="95"/>
      <c r="AO28" s="95"/>
      <c r="AP28" s="95"/>
      <c r="AQ28" s="95"/>
      <c r="AR28" s="95"/>
      <c r="AS28" s="95" t="s">
        <v>687</v>
      </c>
      <c r="AT28" s="95" t="s">
        <v>717</v>
      </c>
      <c r="AU28" s="95">
        <v>20</v>
      </c>
      <c r="AV28" s="95"/>
      <c r="AW28" s="95"/>
      <c r="AX28" s="95"/>
      <c r="AY28" s="117" t="s">
        <v>787</v>
      </c>
      <c r="AZ28" s="95"/>
      <c r="BA28" s="95"/>
      <c r="BB28" s="95" t="s">
        <v>867</v>
      </c>
      <c r="BC28" s="95"/>
      <c r="BD28" s="95" t="s">
        <v>927</v>
      </c>
      <c r="BE28" s="95" t="s">
        <v>984</v>
      </c>
      <c r="BF28" s="95"/>
      <c r="BG28" s="95" t="s">
        <v>1004</v>
      </c>
      <c r="BH28" s="95">
        <v>3941</v>
      </c>
      <c r="BI28" s="95"/>
      <c r="BJ28" s="95"/>
      <c r="BK28" s="95"/>
      <c r="BL28" s="95">
        <v>2001</v>
      </c>
      <c r="BM28" s="95"/>
      <c r="BN28" s="95"/>
      <c r="BO28" s="95"/>
      <c r="BP28" s="95" t="b">
        <v>0</v>
      </c>
      <c r="BQ28" s="95"/>
      <c r="BR28" s="95"/>
      <c r="BS28" s="95"/>
      <c r="BT28" s="95" t="b">
        <v>0</v>
      </c>
      <c r="BU28" s="95" t="b">
        <v>0</v>
      </c>
      <c r="BV28" s="95"/>
      <c r="BW28" s="95" t="b">
        <v>0</v>
      </c>
      <c r="BX28" s="95" t="b">
        <v>0</v>
      </c>
      <c r="BY28" s="117" t="s">
        <v>1101</v>
      </c>
      <c r="BZ28" s="95" t="s">
        <v>1187</v>
      </c>
      <c r="CA28" s="95"/>
      <c r="CB28" s="95"/>
      <c r="CC28" s="95"/>
      <c r="CD28" s="95" t="s">
        <v>1292</v>
      </c>
      <c r="CE28" s="95"/>
      <c r="CF28" s="95">
        <v>0</v>
      </c>
      <c r="CG28" s="95"/>
      <c r="CH28" s="95" t="s">
        <v>1357</v>
      </c>
      <c r="CI28" s="95"/>
      <c r="CJ28" s="95"/>
      <c r="CK28" s="95"/>
      <c r="CL28" s="95"/>
      <c r="CM28" s="95" t="s">
        <v>1378</v>
      </c>
      <c r="CN28" s="95" t="s">
        <v>1419</v>
      </c>
      <c r="CO28" s="95"/>
      <c r="CP28" s="95"/>
      <c r="CQ28" s="95" t="s">
        <v>1421</v>
      </c>
      <c r="CR28" s="95"/>
      <c r="CS28" s="95"/>
      <c r="CT28" s="95"/>
      <c r="CU28" s="95"/>
      <c r="CV28" s="95"/>
      <c r="CW28" s="95"/>
      <c r="CX28" s="95"/>
      <c r="CY28" s="95"/>
      <c r="CZ28" s="95"/>
      <c r="DA28" s="95"/>
      <c r="DB28" s="95"/>
      <c r="DC28" s="95" t="s">
        <v>1475</v>
      </c>
      <c r="DD28" s="95"/>
      <c r="DE28" s="95" t="s">
        <v>1516</v>
      </c>
      <c r="DF28" s="95"/>
      <c r="DG28" s="95">
        <v>9</v>
      </c>
      <c r="DH28" s="95" t="s">
        <v>244</v>
      </c>
      <c r="DI28" s="95" t="s">
        <v>1526</v>
      </c>
      <c r="DJ28" s="117" t="s">
        <v>1552</v>
      </c>
      <c r="DK28" s="95">
        <v>0</v>
      </c>
      <c r="DL28" s="95"/>
      <c r="DM28" s="95"/>
      <c r="DN28" s="95" t="str">
        <f>REPLACE(INDEX(GroupVertices[Group],MATCH(Vertices[[#This Row],[Vertex]],GroupVertices[Vertex],0)),1,1,"")</f>
        <v>1</v>
      </c>
      <c r="DO28" s="51">
        <v>0</v>
      </c>
      <c r="DP28" s="52">
        <v>0</v>
      </c>
      <c r="DQ28" s="51">
        <v>0</v>
      </c>
      <c r="DR28" s="52">
        <v>0</v>
      </c>
      <c r="DS28" s="51">
        <v>0</v>
      </c>
      <c r="DT28" s="52">
        <v>0</v>
      </c>
      <c r="DU28" s="51">
        <v>26</v>
      </c>
      <c r="DV28" s="52">
        <v>100</v>
      </c>
      <c r="DW28" s="51">
        <v>26</v>
      </c>
      <c r="DX28" s="51"/>
      <c r="DY28" s="51"/>
      <c r="DZ28" s="51"/>
      <c r="EA28" s="51"/>
      <c r="EB28" s="2"/>
      <c r="EC28" s="3"/>
      <c r="ED28" s="3"/>
      <c r="EE28" s="3"/>
      <c r="EF28" s="3"/>
    </row>
    <row r="29" spans="1:136" ht="15" customHeight="1">
      <c r="A29" s="14" t="s">
        <v>245</v>
      </c>
      <c r="B29" s="15" t="s">
        <v>1873</v>
      </c>
      <c r="C29" s="15"/>
      <c r="D29" s="98">
        <v>100</v>
      </c>
      <c r="E29" s="82"/>
      <c r="F29" s="118" t="s">
        <v>519</v>
      </c>
      <c r="G29" s="15"/>
      <c r="H29" s="16" t="s">
        <v>245</v>
      </c>
      <c r="I29" s="67"/>
      <c r="J29" s="67"/>
      <c r="K29" s="16" t="s">
        <v>868</v>
      </c>
      <c r="L29" s="99">
        <v>1</v>
      </c>
      <c r="M29" s="100">
        <v>3590.45751953125</v>
      </c>
      <c r="N29" s="100">
        <v>5114.5576171875</v>
      </c>
      <c r="O29" s="78"/>
      <c r="P29" s="101"/>
      <c r="Q29" s="101"/>
      <c r="R29" s="102"/>
      <c r="S29" s="51">
        <v>1</v>
      </c>
      <c r="T29" s="51">
        <v>0</v>
      </c>
      <c r="U29" s="52">
        <v>0</v>
      </c>
      <c r="V29" s="52">
        <v>0.005587</v>
      </c>
      <c r="W29" s="52">
        <v>0.010989</v>
      </c>
      <c r="X29" s="52">
        <v>0.545642</v>
      </c>
      <c r="Y29" s="52">
        <v>0</v>
      </c>
      <c r="Z29" s="52">
        <v>0</v>
      </c>
      <c r="AA29" s="83">
        <v>29</v>
      </c>
      <c r="AB29" s="83"/>
      <c r="AC29" s="103"/>
      <c r="AD29" s="95" t="s">
        <v>401</v>
      </c>
      <c r="AE29" s="117" t="s">
        <v>428</v>
      </c>
      <c r="AF29" s="95"/>
      <c r="AG29" s="117" t="s">
        <v>519</v>
      </c>
      <c r="AH29" s="95" t="s">
        <v>609</v>
      </c>
      <c r="AI29" s="95"/>
      <c r="AJ29" s="95"/>
      <c r="AK29" s="95"/>
      <c r="AL29" s="95"/>
      <c r="AM29" s="95"/>
      <c r="AN29" s="95"/>
      <c r="AO29" s="95"/>
      <c r="AP29" s="120">
        <v>38075</v>
      </c>
      <c r="AQ29" s="95"/>
      <c r="AR29" s="95"/>
      <c r="AS29" s="95" t="s">
        <v>685</v>
      </c>
      <c r="AT29" s="95" t="s">
        <v>685</v>
      </c>
      <c r="AU29" s="95">
        <v>0</v>
      </c>
      <c r="AV29" s="95"/>
      <c r="AW29" s="95"/>
      <c r="AX29" s="95"/>
      <c r="AY29" s="117" t="s">
        <v>788</v>
      </c>
      <c r="AZ29" s="95"/>
      <c r="BA29" s="95"/>
      <c r="BB29" s="95" t="s">
        <v>868</v>
      </c>
      <c r="BC29" s="95"/>
      <c r="BD29" s="95"/>
      <c r="BE29" s="95" t="s">
        <v>984</v>
      </c>
      <c r="BF29" s="95"/>
      <c r="BG29" s="95" t="s">
        <v>1001</v>
      </c>
      <c r="BH29" s="95">
        <v>3891</v>
      </c>
      <c r="BI29" s="95"/>
      <c r="BJ29" s="95"/>
      <c r="BK29" s="95"/>
      <c r="BL29" s="95"/>
      <c r="BM29" s="95"/>
      <c r="BN29" s="95"/>
      <c r="BO29" s="95"/>
      <c r="BP29" s="95" t="b">
        <v>0</v>
      </c>
      <c r="BQ29" s="95"/>
      <c r="BR29" s="95"/>
      <c r="BS29" s="95"/>
      <c r="BT29" s="95" t="b">
        <v>0</v>
      </c>
      <c r="BU29" s="95" t="b">
        <v>0</v>
      </c>
      <c r="BV29" s="95"/>
      <c r="BW29" s="95" t="b">
        <v>0</v>
      </c>
      <c r="BX29" s="95" t="b">
        <v>0</v>
      </c>
      <c r="BY29" s="117" t="s">
        <v>1102</v>
      </c>
      <c r="BZ29" s="95"/>
      <c r="CA29" s="95"/>
      <c r="CB29" s="95"/>
      <c r="CC29" s="95"/>
      <c r="CD29" s="95" t="s">
        <v>1293</v>
      </c>
      <c r="CE29" s="95"/>
      <c r="CF29" s="95">
        <v>0</v>
      </c>
      <c r="CG29" s="95"/>
      <c r="CH29" s="95" t="s">
        <v>1357</v>
      </c>
      <c r="CI29" s="95"/>
      <c r="CJ29" s="95"/>
      <c r="CK29" s="95"/>
      <c r="CL29" s="95"/>
      <c r="CM29" s="95" t="s">
        <v>1379</v>
      </c>
      <c r="CN29" s="95"/>
      <c r="CO29" s="95"/>
      <c r="CP29" s="95"/>
      <c r="CQ29" s="95"/>
      <c r="CR29" s="95"/>
      <c r="CS29" s="95"/>
      <c r="CT29" s="95"/>
      <c r="CU29" s="95"/>
      <c r="CV29" s="95"/>
      <c r="CW29" s="95"/>
      <c r="CX29" s="95"/>
      <c r="CY29" s="95"/>
      <c r="CZ29" s="95"/>
      <c r="DA29" s="95"/>
      <c r="DB29" s="95"/>
      <c r="DC29" s="95"/>
      <c r="DD29" s="95"/>
      <c r="DE29" s="95" t="s">
        <v>1521</v>
      </c>
      <c r="DF29" s="95"/>
      <c r="DG29" s="95">
        <v>27</v>
      </c>
      <c r="DH29" s="95" t="s">
        <v>245</v>
      </c>
      <c r="DI29" s="95" t="s">
        <v>1526</v>
      </c>
      <c r="DJ29" s="117" t="s">
        <v>1553</v>
      </c>
      <c r="DK29" s="95">
        <v>0</v>
      </c>
      <c r="DL29" s="95"/>
      <c r="DM29" s="95"/>
      <c r="DN29" s="95" t="str">
        <f>REPLACE(INDEX(GroupVertices[Group],MATCH(Vertices[[#This Row],[Vertex]],GroupVertices[Vertex],0)),1,1,"")</f>
        <v>1</v>
      </c>
      <c r="DO29" s="51">
        <v>0</v>
      </c>
      <c r="DP29" s="52">
        <v>0</v>
      </c>
      <c r="DQ29" s="51">
        <v>0</v>
      </c>
      <c r="DR29" s="52">
        <v>0</v>
      </c>
      <c r="DS29" s="51">
        <v>0</v>
      </c>
      <c r="DT29" s="52">
        <v>0</v>
      </c>
      <c r="DU29" s="51">
        <v>10</v>
      </c>
      <c r="DV29" s="52">
        <v>100</v>
      </c>
      <c r="DW29" s="51">
        <v>10</v>
      </c>
      <c r="DX29" s="51"/>
      <c r="DY29" s="51"/>
      <c r="DZ29" s="51"/>
      <c r="EA29" s="51"/>
      <c r="EB29" s="2"/>
      <c r="EC29" s="3"/>
      <c r="ED29" s="3"/>
      <c r="EE29" s="3"/>
      <c r="EF29" s="3"/>
    </row>
    <row r="30" spans="1:136" ht="15" customHeight="1">
      <c r="A30" s="14" t="s">
        <v>246</v>
      </c>
      <c r="B30" s="15" t="s">
        <v>1873</v>
      </c>
      <c r="C30" s="15"/>
      <c r="D30" s="98">
        <v>100</v>
      </c>
      <c r="E30" s="82"/>
      <c r="F30" s="118" t="s">
        <v>520</v>
      </c>
      <c r="G30" s="15"/>
      <c r="H30" s="16" t="s">
        <v>246</v>
      </c>
      <c r="I30" s="67"/>
      <c r="J30" s="67"/>
      <c r="K30" s="57" t="s">
        <v>869</v>
      </c>
      <c r="L30" s="99">
        <v>1</v>
      </c>
      <c r="M30" s="100">
        <v>2022.9893798828125</v>
      </c>
      <c r="N30" s="100">
        <v>2387.498046875</v>
      </c>
      <c r="O30" s="78"/>
      <c r="P30" s="101"/>
      <c r="Q30" s="101"/>
      <c r="R30" s="102"/>
      <c r="S30" s="51">
        <v>1</v>
      </c>
      <c r="T30" s="51">
        <v>0</v>
      </c>
      <c r="U30" s="52">
        <v>0</v>
      </c>
      <c r="V30" s="52">
        <v>0.005587</v>
      </c>
      <c r="W30" s="52">
        <v>0.010989</v>
      </c>
      <c r="X30" s="52">
        <v>0.545642</v>
      </c>
      <c r="Y30" s="52">
        <v>0</v>
      </c>
      <c r="Z30" s="52">
        <v>0</v>
      </c>
      <c r="AA30" s="83">
        <v>30</v>
      </c>
      <c r="AB30" s="83"/>
      <c r="AC30" s="103"/>
      <c r="AD30" s="95" t="s">
        <v>401</v>
      </c>
      <c r="AE30" s="117" t="s">
        <v>429</v>
      </c>
      <c r="AF30" s="95"/>
      <c r="AG30" s="117" t="s">
        <v>520</v>
      </c>
      <c r="AH30" s="95" t="s">
        <v>610</v>
      </c>
      <c r="AI30" s="95"/>
      <c r="AJ30" s="95"/>
      <c r="AK30" s="95"/>
      <c r="AL30" s="95"/>
      <c r="AM30" s="95"/>
      <c r="AN30" s="95"/>
      <c r="AO30" s="95"/>
      <c r="AP30" s="95"/>
      <c r="AQ30" s="95"/>
      <c r="AR30" s="95"/>
      <c r="AS30" s="95" t="s">
        <v>685</v>
      </c>
      <c r="AT30" s="95" t="s">
        <v>685</v>
      </c>
      <c r="AU30" s="95">
        <v>206</v>
      </c>
      <c r="AV30" s="95"/>
      <c r="AW30" s="95"/>
      <c r="AX30" s="95"/>
      <c r="AY30" s="117" t="s">
        <v>789</v>
      </c>
      <c r="AZ30" s="95"/>
      <c r="BA30" s="95"/>
      <c r="BB30" s="95" t="s">
        <v>869</v>
      </c>
      <c r="BC30" s="95"/>
      <c r="BD30" s="95" t="s">
        <v>928</v>
      </c>
      <c r="BE30" s="95" t="s">
        <v>984</v>
      </c>
      <c r="BF30" s="95"/>
      <c r="BG30" s="95" t="s">
        <v>1012</v>
      </c>
      <c r="BH30" s="95">
        <v>8655</v>
      </c>
      <c r="BI30" s="95"/>
      <c r="BJ30" s="95"/>
      <c r="BK30" s="95"/>
      <c r="BL30" s="95"/>
      <c r="BM30" s="95" t="s">
        <v>1063</v>
      </c>
      <c r="BN30" s="95"/>
      <c r="BO30" s="95"/>
      <c r="BP30" s="95" t="b">
        <v>0</v>
      </c>
      <c r="BQ30" s="95"/>
      <c r="BR30" s="95"/>
      <c r="BS30" s="95"/>
      <c r="BT30" s="95" t="b">
        <v>0</v>
      </c>
      <c r="BU30" s="95" t="b">
        <v>0</v>
      </c>
      <c r="BV30" s="95"/>
      <c r="BW30" s="95" t="b">
        <v>0</v>
      </c>
      <c r="BX30" s="95" t="b">
        <v>0</v>
      </c>
      <c r="BY30" s="117" t="s">
        <v>1103</v>
      </c>
      <c r="BZ30" s="95" t="s">
        <v>1167</v>
      </c>
      <c r="CA30" s="95"/>
      <c r="CB30" s="95" t="s">
        <v>1243</v>
      </c>
      <c r="CC30" s="95"/>
      <c r="CD30" s="95" t="s">
        <v>1294</v>
      </c>
      <c r="CE30" s="95"/>
      <c r="CF30" s="95">
        <v>0</v>
      </c>
      <c r="CG30" s="95"/>
      <c r="CH30" s="95" t="s">
        <v>1357</v>
      </c>
      <c r="CI30" s="95"/>
      <c r="CJ30" s="95"/>
      <c r="CK30" s="95"/>
      <c r="CL30" s="95"/>
      <c r="CM30" s="95" t="s">
        <v>1380</v>
      </c>
      <c r="CN30" s="95" t="s">
        <v>1419</v>
      </c>
      <c r="CO30" s="95"/>
      <c r="CP30" s="95"/>
      <c r="CQ30" s="95"/>
      <c r="CR30" s="95"/>
      <c r="CS30" s="95"/>
      <c r="CT30" s="95"/>
      <c r="CU30" s="95"/>
      <c r="CV30" s="95"/>
      <c r="CW30" s="95"/>
      <c r="CX30" s="95"/>
      <c r="CY30" s="95"/>
      <c r="CZ30" s="95"/>
      <c r="DA30" s="95"/>
      <c r="DB30" s="95"/>
      <c r="DC30" s="95" t="s">
        <v>1456</v>
      </c>
      <c r="DD30" s="95"/>
      <c r="DE30" s="95" t="s">
        <v>1516</v>
      </c>
      <c r="DF30" s="95"/>
      <c r="DG30" s="95">
        <v>142</v>
      </c>
      <c r="DH30" s="95" t="s">
        <v>246</v>
      </c>
      <c r="DI30" s="95" t="s">
        <v>1525</v>
      </c>
      <c r="DJ30" s="117" t="s">
        <v>1554</v>
      </c>
      <c r="DK30" s="95">
        <v>206</v>
      </c>
      <c r="DL30" s="95"/>
      <c r="DM30" s="95"/>
      <c r="DN30" s="95" t="str">
        <f>REPLACE(INDEX(GroupVertices[Group],MATCH(Vertices[[#This Row],[Vertex]],GroupVertices[Vertex],0)),1,1,"")</f>
        <v>1</v>
      </c>
      <c r="DO30" s="51">
        <v>0</v>
      </c>
      <c r="DP30" s="52">
        <v>0</v>
      </c>
      <c r="DQ30" s="51">
        <v>0</v>
      </c>
      <c r="DR30" s="52">
        <v>0</v>
      </c>
      <c r="DS30" s="51">
        <v>0</v>
      </c>
      <c r="DT30" s="52">
        <v>0</v>
      </c>
      <c r="DU30" s="51">
        <v>12</v>
      </c>
      <c r="DV30" s="52">
        <v>100</v>
      </c>
      <c r="DW30" s="51">
        <v>12</v>
      </c>
      <c r="DX30" s="51"/>
      <c r="DY30" s="51"/>
      <c r="DZ30" s="51"/>
      <c r="EA30" s="51"/>
      <c r="EB30" s="2"/>
      <c r="EC30" s="3"/>
      <c r="ED30" s="3"/>
      <c r="EE30" s="3"/>
      <c r="EF30" s="3"/>
    </row>
    <row r="31" spans="1:136" ht="15" customHeight="1">
      <c r="A31" s="14" t="s">
        <v>247</v>
      </c>
      <c r="B31" s="15" t="s">
        <v>1873</v>
      </c>
      <c r="C31" s="15"/>
      <c r="D31" s="98">
        <v>100</v>
      </c>
      <c r="E31" s="82"/>
      <c r="F31" s="118" t="s">
        <v>521</v>
      </c>
      <c r="G31" s="15"/>
      <c r="H31" s="16" t="s">
        <v>247</v>
      </c>
      <c r="I31" s="67"/>
      <c r="J31" s="67"/>
      <c r="K31" s="57" t="s">
        <v>870</v>
      </c>
      <c r="L31" s="99">
        <v>1</v>
      </c>
      <c r="M31" s="100">
        <v>1006.9598999023438</v>
      </c>
      <c r="N31" s="100">
        <v>7352.45947265625</v>
      </c>
      <c r="O31" s="78"/>
      <c r="P31" s="101"/>
      <c r="Q31" s="101"/>
      <c r="R31" s="102"/>
      <c r="S31" s="51">
        <v>1</v>
      </c>
      <c r="T31" s="51">
        <v>0</v>
      </c>
      <c r="U31" s="52">
        <v>0</v>
      </c>
      <c r="V31" s="52">
        <v>0.005587</v>
      </c>
      <c r="W31" s="52">
        <v>0.010989</v>
      </c>
      <c r="X31" s="52">
        <v>0.545642</v>
      </c>
      <c r="Y31" s="52">
        <v>0</v>
      </c>
      <c r="Z31" s="52">
        <v>0</v>
      </c>
      <c r="AA31" s="83">
        <v>31</v>
      </c>
      <c r="AB31" s="83"/>
      <c r="AC31" s="103"/>
      <c r="AD31" s="95" t="s">
        <v>401</v>
      </c>
      <c r="AE31" s="117" t="s">
        <v>430</v>
      </c>
      <c r="AF31" s="95"/>
      <c r="AG31" s="117" t="s">
        <v>521</v>
      </c>
      <c r="AH31" s="95" t="s">
        <v>611</v>
      </c>
      <c r="AI31" s="95"/>
      <c r="AJ31" s="95"/>
      <c r="AK31" s="95"/>
      <c r="AL31" s="95" t="s">
        <v>680</v>
      </c>
      <c r="AM31" s="95"/>
      <c r="AN31" s="95"/>
      <c r="AO31" s="95"/>
      <c r="AP31" s="95"/>
      <c r="AQ31" s="95"/>
      <c r="AR31" s="95"/>
      <c r="AS31" s="95" t="s">
        <v>685</v>
      </c>
      <c r="AT31" s="95" t="s">
        <v>705</v>
      </c>
      <c r="AU31" s="95">
        <v>135</v>
      </c>
      <c r="AV31" s="95"/>
      <c r="AW31" s="95"/>
      <c r="AX31" s="95"/>
      <c r="AY31" s="117" t="s">
        <v>790</v>
      </c>
      <c r="AZ31" s="95"/>
      <c r="BA31" s="95"/>
      <c r="BB31" s="95" t="s">
        <v>870</v>
      </c>
      <c r="BC31" s="95"/>
      <c r="BD31" s="95" t="s">
        <v>929</v>
      </c>
      <c r="BE31" s="95" t="s">
        <v>984</v>
      </c>
      <c r="BF31" s="95"/>
      <c r="BG31" s="95" t="s">
        <v>993</v>
      </c>
      <c r="BH31" s="95">
        <v>11969</v>
      </c>
      <c r="BI31" s="95"/>
      <c r="BJ31" s="95"/>
      <c r="BK31" s="95"/>
      <c r="BL31" s="95">
        <v>2004</v>
      </c>
      <c r="BM31" s="95" t="s">
        <v>1064</v>
      </c>
      <c r="BN31" s="95"/>
      <c r="BO31" s="95"/>
      <c r="BP31" s="95" t="b">
        <v>0</v>
      </c>
      <c r="BQ31" s="95"/>
      <c r="BR31" s="95"/>
      <c r="BS31" s="95"/>
      <c r="BT31" s="95" t="b">
        <v>0</v>
      </c>
      <c r="BU31" s="95" t="b">
        <v>0</v>
      </c>
      <c r="BV31" s="95"/>
      <c r="BW31" s="95" t="b">
        <v>0</v>
      </c>
      <c r="BX31" s="95" t="b">
        <v>0</v>
      </c>
      <c r="BY31" s="117" t="s">
        <v>1104</v>
      </c>
      <c r="BZ31" s="95" t="s">
        <v>1188</v>
      </c>
      <c r="CA31" s="95"/>
      <c r="CB31" s="95"/>
      <c r="CC31" s="95"/>
      <c r="CD31" s="95" t="s">
        <v>1295</v>
      </c>
      <c r="CE31" s="95"/>
      <c r="CF31" s="95">
        <v>4.6</v>
      </c>
      <c r="CG31" s="95"/>
      <c r="CH31" s="95" t="s">
        <v>1357</v>
      </c>
      <c r="CI31" s="95"/>
      <c r="CJ31" s="95"/>
      <c r="CK31" s="95"/>
      <c r="CL31" s="95"/>
      <c r="CM31" s="95" t="s">
        <v>1381</v>
      </c>
      <c r="CN31" s="95" t="s">
        <v>1419</v>
      </c>
      <c r="CO31" s="95"/>
      <c r="CP31" s="95"/>
      <c r="CQ31" s="95"/>
      <c r="CR31" s="95"/>
      <c r="CS31" s="95"/>
      <c r="CT31" s="95"/>
      <c r="CU31" s="95">
        <v>22</v>
      </c>
      <c r="CV31" s="95"/>
      <c r="CW31" s="95"/>
      <c r="CX31" s="95"/>
      <c r="CY31" s="95"/>
      <c r="CZ31" s="95"/>
      <c r="DA31" s="95"/>
      <c r="DB31" s="95"/>
      <c r="DC31" s="95" t="s">
        <v>1476</v>
      </c>
      <c r="DD31" s="95"/>
      <c r="DE31" s="95" t="s">
        <v>1516</v>
      </c>
      <c r="DF31" s="95"/>
      <c r="DG31" s="95">
        <v>42</v>
      </c>
      <c r="DH31" s="95" t="s">
        <v>247</v>
      </c>
      <c r="DI31" s="95" t="s">
        <v>1526</v>
      </c>
      <c r="DJ31" s="117" t="s">
        <v>1555</v>
      </c>
      <c r="DK31" s="95">
        <v>135</v>
      </c>
      <c r="DL31" s="95"/>
      <c r="DM31" s="95"/>
      <c r="DN31" s="95" t="str">
        <f>REPLACE(INDEX(GroupVertices[Group],MATCH(Vertices[[#This Row],[Vertex]],GroupVertices[Vertex],0)),1,1,"")</f>
        <v>1</v>
      </c>
      <c r="DO31" s="51">
        <v>0</v>
      </c>
      <c r="DP31" s="52">
        <v>0</v>
      </c>
      <c r="DQ31" s="51">
        <v>0</v>
      </c>
      <c r="DR31" s="52">
        <v>0</v>
      </c>
      <c r="DS31" s="51">
        <v>0</v>
      </c>
      <c r="DT31" s="52">
        <v>0</v>
      </c>
      <c r="DU31" s="51">
        <v>26</v>
      </c>
      <c r="DV31" s="52">
        <v>100</v>
      </c>
      <c r="DW31" s="51">
        <v>26</v>
      </c>
      <c r="DX31" s="51"/>
      <c r="DY31" s="51"/>
      <c r="DZ31" s="51"/>
      <c r="EA31" s="51"/>
      <c r="EB31" s="2"/>
      <c r="EC31" s="3"/>
      <c r="ED31" s="3"/>
      <c r="EE31" s="3"/>
      <c r="EF31" s="3"/>
    </row>
    <row r="32" spans="1:136" ht="15" customHeight="1">
      <c r="A32" s="14" t="s">
        <v>248</v>
      </c>
      <c r="B32" s="15" t="s">
        <v>1873</v>
      </c>
      <c r="C32" s="15"/>
      <c r="D32" s="98">
        <v>100</v>
      </c>
      <c r="E32" s="82"/>
      <c r="F32" s="118" t="s">
        <v>522</v>
      </c>
      <c r="G32" s="15"/>
      <c r="H32" s="16" t="s">
        <v>248</v>
      </c>
      <c r="I32" s="67"/>
      <c r="J32" s="67"/>
      <c r="K32" s="16" t="s">
        <v>871</v>
      </c>
      <c r="L32" s="99">
        <v>1</v>
      </c>
      <c r="M32" s="100">
        <v>3541.5302734375</v>
      </c>
      <c r="N32" s="100">
        <v>400.78802490234375</v>
      </c>
      <c r="O32" s="78"/>
      <c r="P32" s="101"/>
      <c r="Q32" s="101"/>
      <c r="R32" s="102"/>
      <c r="S32" s="51">
        <v>1</v>
      </c>
      <c r="T32" s="51">
        <v>0</v>
      </c>
      <c r="U32" s="52">
        <v>0</v>
      </c>
      <c r="V32" s="52">
        <v>0.005587</v>
      </c>
      <c r="W32" s="52">
        <v>0.010989</v>
      </c>
      <c r="X32" s="52">
        <v>0.545642</v>
      </c>
      <c r="Y32" s="52">
        <v>0</v>
      </c>
      <c r="Z32" s="52">
        <v>0</v>
      </c>
      <c r="AA32" s="83">
        <v>32</v>
      </c>
      <c r="AB32" s="83"/>
      <c r="AC32" s="103"/>
      <c r="AD32" s="95" t="s">
        <v>401</v>
      </c>
      <c r="AE32" s="117" t="s">
        <v>431</v>
      </c>
      <c r="AF32" s="95"/>
      <c r="AG32" s="117" t="s">
        <v>522</v>
      </c>
      <c r="AH32" s="95" t="s">
        <v>612</v>
      </c>
      <c r="AI32" s="95"/>
      <c r="AJ32" s="95"/>
      <c r="AK32" s="95"/>
      <c r="AL32" s="95"/>
      <c r="AM32" s="95"/>
      <c r="AN32" s="95"/>
      <c r="AO32" s="95"/>
      <c r="AP32" s="95"/>
      <c r="AQ32" s="95"/>
      <c r="AR32" s="95"/>
      <c r="AS32" s="95" t="s">
        <v>687</v>
      </c>
      <c r="AT32" s="95" t="s">
        <v>687</v>
      </c>
      <c r="AU32" s="95">
        <v>1</v>
      </c>
      <c r="AV32" s="95"/>
      <c r="AW32" s="95"/>
      <c r="AX32" s="95"/>
      <c r="AY32" s="117" t="s">
        <v>791</v>
      </c>
      <c r="AZ32" s="95"/>
      <c r="BA32" s="95"/>
      <c r="BB32" s="95" t="s">
        <v>871</v>
      </c>
      <c r="BC32" s="95"/>
      <c r="BD32" s="95" t="s">
        <v>930</v>
      </c>
      <c r="BE32" s="95" t="s">
        <v>984</v>
      </c>
      <c r="BF32" s="95"/>
      <c r="BG32" s="95" t="s">
        <v>1013</v>
      </c>
      <c r="BH32" s="95">
        <v>1804</v>
      </c>
      <c r="BI32" s="95"/>
      <c r="BJ32" s="95"/>
      <c r="BK32" s="95"/>
      <c r="BL32" s="95"/>
      <c r="BM32" s="95"/>
      <c r="BN32" s="95"/>
      <c r="BO32" s="95"/>
      <c r="BP32" s="95" t="b">
        <v>0</v>
      </c>
      <c r="BQ32" s="95"/>
      <c r="BR32" s="95"/>
      <c r="BS32" s="95"/>
      <c r="BT32" s="95" t="b">
        <v>0</v>
      </c>
      <c r="BU32" s="95" t="b">
        <v>0</v>
      </c>
      <c r="BV32" s="95"/>
      <c r="BW32" s="95" t="b">
        <v>0</v>
      </c>
      <c r="BX32" s="95" t="b">
        <v>0</v>
      </c>
      <c r="BY32" s="117" t="s">
        <v>1105</v>
      </c>
      <c r="BZ32" s="95" t="s">
        <v>1189</v>
      </c>
      <c r="CA32" s="95"/>
      <c r="CB32" s="95" t="s">
        <v>1244</v>
      </c>
      <c r="CC32" s="95"/>
      <c r="CD32" s="95" t="s">
        <v>1296</v>
      </c>
      <c r="CE32" s="95"/>
      <c r="CF32" s="95">
        <v>5</v>
      </c>
      <c r="CG32" s="95"/>
      <c r="CH32" s="95" t="s">
        <v>1357</v>
      </c>
      <c r="CI32" s="95"/>
      <c r="CJ32" s="95"/>
      <c r="CK32" s="95"/>
      <c r="CL32" s="95"/>
      <c r="CM32" s="95"/>
      <c r="CN32" s="95" t="s">
        <v>1419</v>
      </c>
      <c r="CO32" s="95"/>
      <c r="CP32" s="95"/>
      <c r="CQ32" s="95"/>
      <c r="CR32" s="95"/>
      <c r="CS32" s="95"/>
      <c r="CT32" s="95"/>
      <c r="CU32" s="95">
        <v>1</v>
      </c>
      <c r="CV32" s="95"/>
      <c r="CW32" s="95"/>
      <c r="CX32" s="95"/>
      <c r="CY32" s="95"/>
      <c r="CZ32" s="95"/>
      <c r="DA32" s="95"/>
      <c r="DB32" s="95"/>
      <c r="DC32" s="95" t="s">
        <v>1477</v>
      </c>
      <c r="DD32" s="95"/>
      <c r="DE32" s="95" t="s">
        <v>1519</v>
      </c>
      <c r="DF32" s="95"/>
      <c r="DG32" s="95">
        <v>1</v>
      </c>
      <c r="DH32" s="95" t="s">
        <v>248</v>
      </c>
      <c r="DI32" s="95" t="s">
        <v>1526</v>
      </c>
      <c r="DJ32" s="117" t="s">
        <v>1556</v>
      </c>
      <c r="DK32" s="95">
        <v>1</v>
      </c>
      <c r="DL32" s="95"/>
      <c r="DM32" s="95"/>
      <c r="DN32" s="95" t="str">
        <f>REPLACE(INDEX(GroupVertices[Group],MATCH(Vertices[[#This Row],[Vertex]],GroupVertices[Vertex],0)),1,1,"")</f>
        <v>1</v>
      </c>
      <c r="DO32" s="51">
        <v>0</v>
      </c>
      <c r="DP32" s="52">
        <v>0</v>
      </c>
      <c r="DQ32" s="51">
        <v>0</v>
      </c>
      <c r="DR32" s="52">
        <v>0</v>
      </c>
      <c r="DS32" s="51">
        <v>0</v>
      </c>
      <c r="DT32" s="52">
        <v>0</v>
      </c>
      <c r="DU32" s="51">
        <v>15</v>
      </c>
      <c r="DV32" s="52">
        <v>100</v>
      </c>
      <c r="DW32" s="51">
        <v>15</v>
      </c>
      <c r="DX32" s="51"/>
      <c r="DY32" s="51"/>
      <c r="DZ32" s="51"/>
      <c r="EA32" s="51"/>
      <c r="EB32" s="2"/>
      <c r="EC32" s="3"/>
      <c r="ED32" s="3"/>
      <c r="EE32" s="3"/>
      <c r="EF32" s="3"/>
    </row>
    <row r="33" spans="1:136" ht="15" customHeight="1">
      <c r="A33" s="14" t="s">
        <v>249</v>
      </c>
      <c r="B33" s="15" t="s">
        <v>1873</v>
      </c>
      <c r="C33" s="15"/>
      <c r="D33" s="98">
        <v>100</v>
      </c>
      <c r="E33" s="82"/>
      <c r="F33" s="118" t="s">
        <v>523</v>
      </c>
      <c r="G33" s="15"/>
      <c r="H33" s="16" t="s">
        <v>249</v>
      </c>
      <c r="I33" s="67"/>
      <c r="J33" s="67"/>
      <c r="K33" s="16" t="s">
        <v>872</v>
      </c>
      <c r="L33" s="99">
        <v>1</v>
      </c>
      <c r="M33" s="100">
        <v>2850.801025390625</v>
      </c>
      <c r="N33" s="100">
        <v>4360.72216796875</v>
      </c>
      <c r="O33" s="78"/>
      <c r="P33" s="101"/>
      <c r="Q33" s="101"/>
      <c r="R33" s="102"/>
      <c r="S33" s="51">
        <v>1</v>
      </c>
      <c r="T33" s="51">
        <v>0</v>
      </c>
      <c r="U33" s="52">
        <v>0</v>
      </c>
      <c r="V33" s="52">
        <v>0.005587</v>
      </c>
      <c r="W33" s="52">
        <v>0.010989</v>
      </c>
      <c r="X33" s="52">
        <v>0.545642</v>
      </c>
      <c r="Y33" s="52">
        <v>0</v>
      </c>
      <c r="Z33" s="52">
        <v>0</v>
      </c>
      <c r="AA33" s="83">
        <v>33</v>
      </c>
      <c r="AB33" s="83"/>
      <c r="AC33" s="103"/>
      <c r="AD33" s="95" t="s">
        <v>401</v>
      </c>
      <c r="AE33" s="117" t="s">
        <v>432</v>
      </c>
      <c r="AF33" s="95"/>
      <c r="AG33" s="117" t="s">
        <v>523</v>
      </c>
      <c r="AH33" s="95" t="s">
        <v>613</v>
      </c>
      <c r="AI33" s="95"/>
      <c r="AJ33" s="95"/>
      <c r="AK33" s="95"/>
      <c r="AL33" s="95"/>
      <c r="AM33" s="95"/>
      <c r="AN33" s="95"/>
      <c r="AO33" s="95"/>
      <c r="AP33" s="95"/>
      <c r="AQ33" s="95"/>
      <c r="AR33" s="95"/>
      <c r="AS33" s="95" t="s">
        <v>689</v>
      </c>
      <c r="AT33" s="95" t="s">
        <v>689</v>
      </c>
      <c r="AU33" s="95">
        <v>2</v>
      </c>
      <c r="AV33" s="95"/>
      <c r="AW33" s="95"/>
      <c r="AX33" s="95"/>
      <c r="AY33" s="117" t="s">
        <v>792</v>
      </c>
      <c r="AZ33" s="95"/>
      <c r="BA33" s="95"/>
      <c r="BB33" s="95" t="s">
        <v>872</v>
      </c>
      <c r="BC33" s="95"/>
      <c r="BD33" s="95" t="s">
        <v>931</v>
      </c>
      <c r="BE33" s="95" t="s">
        <v>984</v>
      </c>
      <c r="BF33" s="95"/>
      <c r="BG33" s="95" t="s">
        <v>1002</v>
      </c>
      <c r="BH33" s="95">
        <v>2534</v>
      </c>
      <c r="BI33" s="95"/>
      <c r="BJ33" s="95"/>
      <c r="BK33" s="95"/>
      <c r="BL33" s="95">
        <v>2001</v>
      </c>
      <c r="BM33" s="95"/>
      <c r="BN33" s="95"/>
      <c r="BO33" s="95"/>
      <c r="BP33" s="95" t="b">
        <v>0</v>
      </c>
      <c r="BQ33" s="95"/>
      <c r="BR33" s="95"/>
      <c r="BS33" s="95"/>
      <c r="BT33" s="95" t="b">
        <v>0</v>
      </c>
      <c r="BU33" s="95" t="b">
        <v>0</v>
      </c>
      <c r="BV33" s="95"/>
      <c r="BW33" s="95" t="b">
        <v>0</v>
      </c>
      <c r="BX33" s="95" t="b">
        <v>0</v>
      </c>
      <c r="BY33" s="117" t="s">
        <v>1106</v>
      </c>
      <c r="BZ33" s="95" t="s">
        <v>1190</v>
      </c>
      <c r="CA33" s="95"/>
      <c r="CB33" s="95"/>
      <c r="CC33" s="95"/>
      <c r="CD33" s="95" t="s">
        <v>1297</v>
      </c>
      <c r="CE33" s="95"/>
      <c r="CF33" s="95">
        <v>5</v>
      </c>
      <c r="CG33" s="95"/>
      <c r="CH33" s="95" t="s">
        <v>1357</v>
      </c>
      <c r="CI33" s="95"/>
      <c r="CJ33" s="95"/>
      <c r="CK33" s="95"/>
      <c r="CL33" s="95"/>
      <c r="CM33" s="95" t="s">
        <v>1382</v>
      </c>
      <c r="CN33" s="95" t="s">
        <v>1419</v>
      </c>
      <c r="CO33" s="95"/>
      <c r="CP33" s="95"/>
      <c r="CQ33" s="95"/>
      <c r="CR33" s="95"/>
      <c r="CS33" s="95" t="s">
        <v>1429</v>
      </c>
      <c r="CT33" s="95"/>
      <c r="CU33" s="95">
        <v>3</v>
      </c>
      <c r="CV33" s="95"/>
      <c r="CW33" s="95"/>
      <c r="CX33" s="95"/>
      <c r="CY33" s="95"/>
      <c r="CZ33" s="95"/>
      <c r="DA33" s="95"/>
      <c r="DB33" s="95"/>
      <c r="DC33" s="95" t="s">
        <v>1478</v>
      </c>
      <c r="DD33" s="95"/>
      <c r="DE33" s="95" t="s">
        <v>1516</v>
      </c>
      <c r="DF33" s="95"/>
      <c r="DG33" s="95">
        <v>0</v>
      </c>
      <c r="DH33" s="95"/>
      <c r="DI33" s="95" t="s">
        <v>1526</v>
      </c>
      <c r="DJ33" s="117" t="s">
        <v>1557</v>
      </c>
      <c r="DK33" s="95">
        <v>2</v>
      </c>
      <c r="DL33" s="95"/>
      <c r="DM33" s="95"/>
      <c r="DN33" s="95" t="str">
        <f>REPLACE(INDEX(GroupVertices[Group],MATCH(Vertices[[#This Row],[Vertex]],GroupVertices[Vertex],0)),1,1,"")</f>
        <v>1</v>
      </c>
      <c r="DO33" s="51">
        <v>0</v>
      </c>
      <c r="DP33" s="52">
        <v>0</v>
      </c>
      <c r="DQ33" s="51">
        <v>0</v>
      </c>
      <c r="DR33" s="52">
        <v>0</v>
      </c>
      <c r="DS33" s="51">
        <v>0</v>
      </c>
      <c r="DT33" s="52">
        <v>0</v>
      </c>
      <c r="DU33" s="51">
        <v>15</v>
      </c>
      <c r="DV33" s="52">
        <v>100</v>
      </c>
      <c r="DW33" s="51">
        <v>15</v>
      </c>
      <c r="DX33" s="51"/>
      <c r="DY33" s="51"/>
      <c r="DZ33" s="51"/>
      <c r="EA33" s="51"/>
      <c r="EB33" s="2"/>
      <c r="EC33" s="3"/>
      <c r="ED33" s="3"/>
      <c r="EE33" s="3"/>
      <c r="EF33" s="3"/>
    </row>
    <row r="34" spans="1:136" ht="15" customHeight="1">
      <c r="A34" s="14" t="s">
        <v>250</v>
      </c>
      <c r="B34" s="15" t="s">
        <v>1873</v>
      </c>
      <c r="C34" s="15"/>
      <c r="D34" s="98">
        <v>100</v>
      </c>
      <c r="E34" s="82"/>
      <c r="F34" s="118" t="s">
        <v>524</v>
      </c>
      <c r="G34" s="15"/>
      <c r="H34" s="16" t="s">
        <v>250</v>
      </c>
      <c r="I34" s="67"/>
      <c r="J34" s="67"/>
      <c r="K34" s="16"/>
      <c r="L34" s="99">
        <v>1</v>
      </c>
      <c r="M34" s="100">
        <v>565.9847412109375</v>
      </c>
      <c r="N34" s="100">
        <v>3178.119140625</v>
      </c>
      <c r="O34" s="78"/>
      <c r="P34" s="101"/>
      <c r="Q34" s="101"/>
      <c r="R34" s="102"/>
      <c r="S34" s="51">
        <v>1</v>
      </c>
      <c r="T34" s="51">
        <v>0</v>
      </c>
      <c r="U34" s="52">
        <v>0</v>
      </c>
      <c r="V34" s="52">
        <v>0.005587</v>
      </c>
      <c r="W34" s="52">
        <v>0.010989</v>
      </c>
      <c r="X34" s="52">
        <v>0.545642</v>
      </c>
      <c r="Y34" s="52">
        <v>0</v>
      </c>
      <c r="Z34" s="52">
        <v>0</v>
      </c>
      <c r="AA34" s="83">
        <v>34</v>
      </c>
      <c r="AB34" s="83"/>
      <c r="AC34" s="103"/>
      <c r="AD34" s="95" t="s">
        <v>401</v>
      </c>
      <c r="AE34" s="117" t="s">
        <v>433</v>
      </c>
      <c r="AF34" s="95"/>
      <c r="AG34" s="117" t="s">
        <v>524</v>
      </c>
      <c r="AH34" s="95" t="s">
        <v>614</v>
      </c>
      <c r="AI34" s="95"/>
      <c r="AJ34" s="95"/>
      <c r="AK34" s="95"/>
      <c r="AL34" s="95"/>
      <c r="AM34" s="95"/>
      <c r="AN34" s="95"/>
      <c r="AO34" s="95"/>
      <c r="AP34" s="95"/>
      <c r="AQ34" s="95"/>
      <c r="AR34" s="95"/>
      <c r="AS34" s="95" t="s">
        <v>687</v>
      </c>
      <c r="AT34" s="95" t="s">
        <v>718</v>
      </c>
      <c r="AU34" s="95">
        <v>14</v>
      </c>
      <c r="AV34" s="95" t="s">
        <v>750</v>
      </c>
      <c r="AW34" s="95"/>
      <c r="AX34" s="95"/>
      <c r="AY34" s="117" t="s">
        <v>793</v>
      </c>
      <c r="AZ34" s="95"/>
      <c r="BA34" s="95"/>
      <c r="BB34" s="95"/>
      <c r="BC34" s="95"/>
      <c r="BD34" s="95" t="s">
        <v>932</v>
      </c>
      <c r="BE34" s="95" t="s">
        <v>986</v>
      </c>
      <c r="BF34" s="95"/>
      <c r="BG34" s="95" t="s">
        <v>1014</v>
      </c>
      <c r="BH34" s="95">
        <v>3292</v>
      </c>
      <c r="BI34" s="95"/>
      <c r="BJ34" s="95"/>
      <c r="BK34" s="95"/>
      <c r="BL34" s="95">
        <v>2004</v>
      </c>
      <c r="BM34" s="95"/>
      <c r="BN34" s="95"/>
      <c r="BO34" s="95"/>
      <c r="BP34" s="95" t="b">
        <v>0</v>
      </c>
      <c r="BQ34" s="95"/>
      <c r="BR34" s="95"/>
      <c r="BS34" s="95"/>
      <c r="BT34" s="95" t="b">
        <v>0</v>
      </c>
      <c r="BU34" s="95" t="b">
        <v>0</v>
      </c>
      <c r="BV34" s="95"/>
      <c r="BW34" s="95" t="b">
        <v>0</v>
      </c>
      <c r="BX34" s="95" t="b">
        <v>0</v>
      </c>
      <c r="BY34" s="117" t="s">
        <v>1107</v>
      </c>
      <c r="BZ34" s="95" t="s">
        <v>1167</v>
      </c>
      <c r="CA34" s="95"/>
      <c r="CB34" s="95" t="s">
        <v>614</v>
      </c>
      <c r="CC34" s="95"/>
      <c r="CD34" s="95" t="s">
        <v>1298</v>
      </c>
      <c r="CE34" s="95"/>
      <c r="CF34" s="95">
        <v>4.8</v>
      </c>
      <c r="CG34" s="95"/>
      <c r="CH34" s="95" t="s">
        <v>1357</v>
      </c>
      <c r="CI34" s="95"/>
      <c r="CJ34" s="95"/>
      <c r="CK34" s="95"/>
      <c r="CL34" s="95"/>
      <c r="CM34" s="95"/>
      <c r="CN34" s="95" t="s">
        <v>1419</v>
      </c>
      <c r="CO34" s="95"/>
      <c r="CP34" s="95"/>
      <c r="CQ34" s="95"/>
      <c r="CR34" s="95"/>
      <c r="CS34" s="95"/>
      <c r="CT34" s="95"/>
      <c r="CU34" s="95">
        <v>10</v>
      </c>
      <c r="CV34" s="95"/>
      <c r="CW34" s="95"/>
      <c r="CX34" s="95"/>
      <c r="CY34" s="95"/>
      <c r="CZ34" s="95"/>
      <c r="DA34" s="95"/>
      <c r="DB34" s="95"/>
      <c r="DC34" s="95" t="s">
        <v>1456</v>
      </c>
      <c r="DD34" s="95"/>
      <c r="DE34" s="95" t="s">
        <v>1516</v>
      </c>
      <c r="DF34" s="95"/>
      <c r="DG34" s="95">
        <v>17</v>
      </c>
      <c r="DH34" s="95" t="s">
        <v>250</v>
      </c>
      <c r="DI34" s="95" t="s">
        <v>1525</v>
      </c>
      <c r="DJ34" s="95" t="s">
        <v>1558</v>
      </c>
      <c r="DK34" s="95">
        <v>14</v>
      </c>
      <c r="DL34" s="95"/>
      <c r="DM34" s="95"/>
      <c r="DN34" s="95" t="str">
        <f>REPLACE(INDEX(GroupVertices[Group],MATCH(Vertices[[#This Row],[Vertex]],GroupVertices[Vertex],0)),1,1,"")</f>
        <v>1</v>
      </c>
      <c r="DO34" s="51">
        <v>0</v>
      </c>
      <c r="DP34" s="52">
        <v>0</v>
      </c>
      <c r="DQ34" s="51">
        <v>0</v>
      </c>
      <c r="DR34" s="52">
        <v>0</v>
      </c>
      <c r="DS34" s="51">
        <v>0</v>
      </c>
      <c r="DT34" s="52">
        <v>0</v>
      </c>
      <c r="DU34" s="51">
        <v>17</v>
      </c>
      <c r="DV34" s="52">
        <v>100</v>
      </c>
      <c r="DW34" s="51">
        <v>17</v>
      </c>
      <c r="DX34" s="51"/>
      <c r="DY34" s="51"/>
      <c r="DZ34" s="51"/>
      <c r="EA34" s="51"/>
      <c r="EB34" s="2"/>
      <c r="EC34" s="3"/>
      <c r="ED34" s="3"/>
      <c r="EE34" s="3"/>
      <c r="EF34" s="3"/>
    </row>
    <row r="35" spans="1:136" ht="15" customHeight="1">
      <c r="A35" s="14" t="s">
        <v>251</v>
      </c>
      <c r="B35" s="15" t="s">
        <v>1873</v>
      </c>
      <c r="C35" s="15"/>
      <c r="D35" s="98">
        <v>100</v>
      </c>
      <c r="E35" s="82"/>
      <c r="F35" s="118" t="s">
        <v>525</v>
      </c>
      <c r="G35" s="15"/>
      <c r="H35" s="16" t="s">
        <v>251</v>
      </c>
      <c r="I35" s="67"/>
      <c r="J35" s="67"/>
      <c r="K35" s="16"/>
      <c r="L35" s="99">
        <v>1</v>
      </c>
      <c r="M35" s="100">
        <v>7832.83984375</v>
      </c>
      <c r="N35" s="100">
        <v>2955.412841796875</v>
      </c>
      <c r="O35" s="78"/>
      <c r="P35" s="101"/>
      <c r="Q35" s="101"/>
      <c r="R35" s="102"/>
      <c r="S35" s="51">
        <v>1</v>
      </c>
      <c r="T35" s="51">
        <v>0</v>
      </c>
      <c r="U35" s="52">
        <v>0</v>
      </c>
      <c r="V35" s="52">
        <v>0.005587</v>
      </c>
      <c r="W35" s="52">
        <v>0.010989</v>
      </c>
      <c r="X35" s="52">
        <v>0.545642</v>
      </c>
      <c r="Y35" s="52">
        <v>0</v>
      </c>
      <c r="Z35" s="52">
        <v>0</v>
      </c>
      <c r="AA35" s="83">
        <v>35</v>
      </c>
      <c r="AB35" s="83"/>
      <c r="AC35" s="103"/>
      <c r="AD35" s="95" t="s">
        <v>401</v>
      </c>
      <c r="AE35" s="117" t="s">
        <v>434</v>
      </c>
      <c r="AF35" s="95"/>
      <c r="AG35" s="117" t="s">
        <v>525</v>
      </c>
      <c r="AH35" s="95" t="s">
        <v>615</v>
      </c>
      <c r="AI35" s="95"/>
      <c r="AJ35" s="95"/>
      <c r="AK35" s="95"/>
      <c r="AL35" s="95"/>
      <c r="AM35" s="95"/>
      <c r="AN35" s="95"/>
      <c r="AO35" s="95"/>
      <c r="AP35" s="95"/>
      <c r="AQ35" s="95"/>
      <c r="AR35" s="95"/>
      <c r="AS35" s="95" t="s">
        <v>689</v>
      </c>
      <c r="AT35" s="95" t="s">
        <v>689</v>
      </c>
      <c r="AU35" s="95">
        <v>0</v>
      </c>
      <c r="AV35" s="95"/>
      <c r="AW35" s="95"/>
      <c r="AX35" s="95"/>
      <c r="AY35" s="117" t="s">
        <v>794</v>
      </c>
      <c r="AZ35" s="95"/>
      <c r="BA35" s="95"/>
      <c r="BB35" s="95"/>
      <c r="BC35" s="95"/>
      <c r="BD35" s="95" t="s">
        <v>933</v>
      </c>
      <c r="BE35" s="95" t="s">
        <v>984</v>
      </c>
      <c r="BF35" s="95"/>
      <c r="BG35" s="95" t="s">
        <v>1015</v>
      </c>
      <c r="BH35" s="95">
        <v>1719</v>
      </c>
      <c r="BI35" s="95"/>
      <c r="BJ35" s="95"/>
      <c r="BK35" s="95"/>
      <c r="BL35" s="95"/>
      <c r="BM35" s="95"/>
      <c r="BN35" s="95"/>
      <c r="BO35" s="95"/>
      <c r="BP35" s="95" t="b">
        <v>0</v>
      </c>
      <c r="BQ35" s="95"/>
      <c r="BR35" s="95"/>
      <c r="BS35" s="95"/>
      <c r="BT35" s="95" t="b">
        <v>0</v>
      </c>
      <c r="BU35" s="95" t="b">
        <v>0</v>
      </c>
      <c r="BV35" s="95"/>
      <c r="BW35" s="95" t="b">
        <v>0</v>
      </c>
      <c r="BX35" s="95" t="b">
        <v>0</v>
      </c>
      <c r="BY35" s="117" t="s">
        <v>1108</v>
      </c>
      <c r="BZ35" s="95" t="s">
        <v>933</v>
      </c>
      <c r="CA35" s="95"/>
      <c r="CB35" s="95"/>
      <c r="CC35" s="95"/>
      <c r="CD35" s="95" t="s">
        <v>1299</v>
      </c>
      <c r="CE35" s="95"/>
      <c r="CF35" s="95">
        <v>0</v>
      </c>
      <c r="CG35" s="95"/>
      <c r="CH35" s="95" t="s">
        <v>1357</v>
      </c>
      <c r="CI35" s="95"/>
      <c r="CJ35" s="95"/>
      <c r="CK35" s="95"/>
      <c r="CL35" s="95"/>
      <c r="CM35" s="95"/>
      <c r="CN35" s="95"/>
      <c r="CO35" s="95"/>
      <c r="CP35" s="95"/>
      <c r="CQ35" s="95"/>
      <c r="CR35" s="95"/>
      <c r="CS35" s="95"/>
      <c r="CT35" s="95"/>
      <c r="CU35" s="95"/>
      <c r="CV35" s="95"/>
      <c r="CW35" s="95"/>
      <c r="CX35" s="95"/>
      <c r="CY35" s="95"/>
      <c r="CZ35" s="95"/>
      <c r="DA35" s="95"/>
      <c r="DB35" s="95"/>
      <c r="DC35" s="95" t="s">
        <v>933</v>
      </c>
      <c r="DD35" s="95"/>
      <c r="DE35" s="95" t="s">
        <v>1516</v>
      </c>
      <c r="DF35" s="95"/>
      <c r="DG35" s="95">
        <v>1</v>
      </c>
      <c r="DH35" s="95"/>
      <c r="DI35" s="95" t="s">
        <v>1526</v>
      </c>
      <c r="DJ35" s="117" t="s">
        <v>1559</v>
      </c>
      <c r="DK35" s="95">
        <v>0</v>
      </c>
      <c r="DL35" s="95"/>
      <c r="DM35" s="95"/>
      <c r="DN35" s="95" t="str">
        <f>REPLACE(INDEX(GroupVertices[Group],MATCH(Vertices[[#This Row],[Vertex]],GroupVertices[Vertex],0)),1,1,"")</f>
        <v>1</v>
      </c>
      <c r="DO35" s="51">
        <v>0</v>
      </c>
      <c r="DP35" s="52">
        <v>0</v>
      </c>
      <c r="DQ35" s="51">
        <v>0</v>
      </c>
      <c r="DR35" s="52">
        <v>0</v>
      </c>
      <c r="DS35" s="51">
        <v>0</v>
      </c>
      <c r="DT35" s="52">
        <v>0</v>
      </c>
      <c r="DU35" s="51">
        <v>37</v>
      </c>
      <c r="DV35" s="52">
        <v>100</v>
      </c>
      <c r="DW35" s="51">
        <v>37</v>
      </c>
      <c r="DX35" s="51"/>
      <c r="DY35" s="51"/>
      <c r="DZ35" s="51"/>
      <c r="EA35" s="51"/>
      <c r="EB35" s="2"/>
      <c r="EC35" s="3"/>
      <c r="ED35" s="3"/>
      <c r="EE35" s="3"/>
      <c r="EF35" s="3"/>
    </row>
    <row r="36" spans="1:136" ht="15" customHeight="1">
      <c r="A36" s="14" t="s">
        <v>252</v>
      </c>
      <c r="B36" s="15" t="s">
        <v>1873</v>
      </c>
      <c r="C36" s="15"/>
      <c r="D36" s="98">
        <v>100</v>
      </c>
      <c r="E36" s="82"/>
      <c r="F36" s="118" t="s">
        <v>526</v>
      </c>
      <c r="G36" s="15"/>
      <c r="H36" s="16" t="s">
        <v>252</v>
      </c>
      <c r="I36" s="67"/>
      <c r="J36" s="67"/>
      <c r="K36" s="57" t="s">
        <v>873</v>
      </c>
      <c r="L36" s="99">
        <v>1</v>
      </c>
      <c r="M36" s="100">
        <v>5566.01220703125</v>
      </c>
      <c r="N36" s="100">
        <v>7683.9140625</v>
      </c>
      <c r="O36" s="78"/>
      <c r="P36" s="101"/>
      <c r="Q36" s="101"/>
      <c r="R36" s="102"/>
      <c r="S36" s="51">
        <v>1</v>
      </c>
      <c r="T36" s="51">
        <v>0</v>
      </c>
      <c r="U36" s="52">
        <v>0</v>
      </c>
      <c r="V36" s="52">
        <v>0.005587</v>
      </c>
      <c r="W36" s="52">
        <v>0.010989</v>
      </c>
      <c r="X36" s="52">
        <v>0.545642</v>
      </c>
      <c r="Y36" s="52">
        <v>0</v>
      </c>
      <c r="Z36" s="52">
        <v>0</v>
      </c>
      <c r="AA36" s="83">
        <v>36</v>
      </c>
      <c r="AB36" s="83"/>
      <c r="AC36" s="103"/>
      <c r="AD36" s="95" t="s">
        <v>401</v>
      </c>
      <c r="AE36" s="117" t="s">
        <v>435</v>
      </c>
      <c r="AF36" s="95"/>
      <c r="AG36" s="117" t="s">
        <v>526</v>
      </c>
      <c r="AH36" s="95" t="s">
        <v>616</v>
      </c>
      <c r="AI36" s="95"/>
      <c r="AJ36" s="95"/>
      <c r="AK36" s="95"/>
      <c r="AL36" s="95"/>
      <c r="AM36" s="95"/>
      <c r="AN36" s="95"/>
      <c r="AO36" s="95"/>
      <c r="AP36" s="95"/>
      <c r="AQ36" s="95"/>
      <c r="AR36" s="95"/>
      <c r="AS36" s="95" t="s">
        <v>690</v>
      </c>
      <c r="AT36" s="95" t="s">
        <v>711</v>
      </c>
      <c r="AU36" s="95">
        <v>1189</v>
      </c>
      <c r="AV36" s="95"/>
      <c r="AW36" s="95"/>
      <c r="AX36" s="95"/>
      <c r="AY36" s="117" t="s">
        <v>795</v>
      </c>
      <c r="AZ36" s="95"/>
      <c r="BA36" s="95"/>
      <c r="BB36" s="95" t="s">
        <v>873</v>
      </c>
      <c r="BC36" s="95"/>
      <c r="BD36" s="95" t="s">
        <v>934</v>
      </c>
      <c r="BE36" s="95" t="s">
        <v>984</v>
      </c>
      <c r="BF36" s="95"/>
      <c r="BG36" s="95" t="s">
        <v>1016</v>
      </c>
      <c r="BH36" s="95">
        <v>492776</v>
      </c>
      <c r="BI36" s="95"/>
      <c r="BJ36" s="95"/>
      <c r="BK36" s="95"/>
      <c r="BL36" s="95"/>
      <c r="BM36" s="95"/>
      <c r="BN36" s="95"/>
      <c r="BO36" s="95"/>
      <c r="BP36" s="95" t="b">
        <v>0</v>
      </c>
      <c r="BQ36" s="95"/>
      <c r="BR36" s="95"/>
      <c r="BS36" s="95"/>
      <c r="BT36" s="95" t="b">
        <v>1</v>
      </c>
      <c r="BU36" s="95" t="b">
        <v>0</v>
      </c>
      <c r="BV36" s="95"/>
      <c r="BW36" s="95" t="b">
        <v>0</v>
      </c>
      <c r="BX36" s="95" t="b">
        <v>1</v>
      </c>
      <c r="BY36" s="117" t="s">
        <v>1109</v>
      </c>
      <c r="BZ36" s="95" t="s">
        <v>1191</v>
      </c>
      <c r="CA36" s="95"/>
      <c r="CB36" s="95"/>
      <c r="CC36" s="95"/>
      <c r="CD36" s="95" t="s">
        <v>1300</v>
      </c>
      <c r="CE36" s="95"/>
      <c r="CF36" s="95">
        <v>4.8</v>
      </c>
      <c r="CG36" s="95"/>
      <c r="CH36" s="95" t="s">
        <v>1357</v>
      </c>
      <c r="CI36" s="95"/>
      <c r="CJ36" s="95"/>
      <c r="CK36" s="95"/>
      <c r="CL36" s="95"/>
      <c r="CM36" s="95"/>
      <c r="CN36" s="95" t="s">
        <v>1419</v>
      </c>
      <c r="CO36" s="95"/>
      <c r="CP36" s="95"/>
      <c r="CQ36" s="95"/>
      <c r="CR36" s="95"/>
      <c r="CS36" s="95"/>
      <c r="CT36" s="95"/>
      <c r="CU36" s="95">
        <v>1553</v>
      </c>
      <c r="CV36" s="95"/>
      <c r="CW36" s="95"/>
      <c r="CX36" s="95"/>
      <c r="CY36" s="95"/>
      <c r="CZ36" s="95"/>
      <c r="DA36" s="95"/>
      <c r="DB36" s="95"/>
      <c r="DC36" s="95" t="s">
        <v>1479</v>
      </c>
      <c r="DD36" s="95"/>
      <c r="DE36" s="95" t="s">
        <v>1519</v>
      </c>
      <c r="DF36" s="95"/>
      <c r="DG36" s="95">
        <v>719</v>
      </c>
      <c r="DH36" s="95" t="s">
        <v>252</v>
      </c>
      <c r="DI36" s="95" t="s">
        <v>1524</v>
      </c>
      <c r="DJ36" s="95" t="s">
        <v>1560</v>
      </c>
      <c r="DK36" s="95">
        <v>1189</v>
      </c>
      <c r="DL36" s="95"/>
      <c r="DM36" s="95"/>
      <c r="DN36" s="95" t="str">
        <f>REPLACE(INDEX(GroupVertices[Group],MATCH(Vertices[[#This Row],[Vertex]],GroupVertices[Vertex],0)),1,1,"")</f>
        <v>1</v>
      </c>
      <c r="DO36" s="51">
        <v>2</v>
      </c>
      <c r="DP36" s="52">
        <v>5.128205128205129</v>
      </c>
      <c r="DQ36" s="51">
        <v>0</v>
      </c>
      <c r="DR36" s="52">
        <v>0</v>
      </c>
      <c r="DS36" s="51">
        <v>0</v>
      </c>
      <c r="DT36" s="52">
        <v>0</v>
      </c>
      <c r="DU36" s="51">
        <v>37</v>
      </c>
      <c r="DV36" s="52">
        <v>94.87179487179488</v>
      </c>
      <c r="DW36" s="51">
        <v>39</v>
      </c>
      <c r="DX36" s="51"/>
      <c r="DY36" s="51"/>
      <c r="DZ36" s="51"/>
      <c r="EA36" s="51"/>
      <c r="EB36" s="2"/>
      <c r="EC36" s="3"/>
      <c r="ED36" s="3"/>
      <c r="EE36" s="3"/>
      <c r="EF36" s="3"/>
    </row>
    <row r="37" spans="1:136" ht="15" customHeight="1">
      <c r="A37" s="14" t="s">
        <v>253</v>
      </c>
      <c r="B37" s="15" t="s">
        <v>1873</v>
      </c>
      <c r="C37" s="15"/>
      <c r="D37" s="98">
        <v>100</v>
      </c>
      <c r="E37" s="82"/>
      <c r="F37" s="118" t="s">
        <v>527</v>
      </c>
      <c r="G37" s="15"/>
      <c r="H37" s="16" t="s">
        <v>253</v>
      </c>
      <c r="I37" s="67"/>
      <c r="J37" s="67"/>
      <c r="K37" s="16"/>
      <c r="L37" s="99">
        <v>1</v>
      </c>
      <c r="M37" s="100">
        <v>5861.9443359375</v>
      </c>
      <c r="N37" s="100">
        <v>873.9942016601562</v>
      </c>
      <c r="O37" s="78"/>
      <c r="P37" s="101"/>
      <c r="Q37" s="101"/>
      <c r="R37" s="102"/>
      <c r="S37" s="51">
        <v>1</v>
      </c>
      <c r="T37" s="51">
        <v>0</v>
      </c>
      <c r="U37" s="52">
        <v>0</v>
      </c>
      <c r="V37" s="52">
        <v>0.005587</v>
      </c>
      <c r="W37" s="52">
        <v>0.010989</v>
      </c>
      <c r="X37" s="52">
        <v>0.545642</v>
      </c>
      <c r="Y37" s="52">
        <v>0</v>
      </c>
      <c r="Z37" s="52">
        <v>0</v>
      </c>
      <c r="AA37" s="83">
        <v>37</v>
      </c>
      <c r="AB37" s="83"/>
      <c r="AC37" s="103"/>
      <c r="AD37" s="95" t="s">
        <v>401</v>
      </c>
      <c r="AE37" s="117" t="s">
        <v>436</v>
      </c>
      <c r="AF37" s="95"/>
      <c r="AG37" s="117" t="s">
        <v>527</v>
      </c>
      <c r="AH37" s="95" t="s">
        <v>617</v>
      </c>
      <c r="AI37" s="95"/>
      <c r="AJ37" s="95"/>
      <c r="AK37" s="95"/>
      <c r="AL37" s="95"/>
      <c r="AM37" s="95"/>
      <c r="AN37" s="95"/>
      <c r="AO37" s="95"/>
      <c r="AP37" s="95"/>
      <c r="AQ37" s="95"/>
      <c r="AR37" s="95"/>
      <c r="AS37" s="95" t="s">
        <v>685</v>
      </c>
      <c r="AT37" s="95" t="s">
        <v>685</v>
      </c>
      <c r="AU37" s="95">
        <v>7</v>
      </c>
      <c r="AV37" s="95"/>
      <c r="AW37" s="95"/>
      <c r="AX37" s="95"/>
      <c r="AY37" s="117" t="s">
        <v>796</v>
      </c>
      <c r="AZ37" s="95"/>
      <c r="BA37" s="95"/>
      <c r="BB37" s="95"/>
      <c r="BC37" s="95"/>
      <c r="BD37" s="95" t="s">
        <v>935</v>
      </c>
      <c r="BE37" s="95" t="s">
        <v>984</v>
      </c>
      <c r="BF37" s="95"/>
      <c r="BG37" s="95" t="s">
        <v>1015</v>
      </c>
      <c r="BH37" s="95">
        <v>1713</v>
      </c>
      <c r="BI37" s="95"/>
      <c r="BJ37" s="95"/>
      <c r="BK37" s="95"/>
      <c r="BL37" s="95">
        <v>2005</v>
      </c>
      <c r="BM37" s="95"/>
      <c r="BN37" s="95"/>
      <c r="BO37" s="95"/>
      <c r="BP37" s="95" t="b">
        <v>0</v>
      </c>
      <c r="BQ37" s="95"/>
      <c r="BR37" s="95"/>
      <c r="BS37" s="95"/>
      <c r="BT37" s="95" t="b">
        <v>0</v>
      </c>
      <c r="BU37" s="95" t="b">
        <v>0</v>
      </c>
      <c r="BV37" s="95"/>
      <c r="BW37" s="95" t="b">
        <v>0</v>
      </c>
      <c r="BX37" s="95" t="b">
        <v>0</v>
      </c>
      <c r="BY37" s="117" t="s">
        <v>1110</v>
      </c>
      <c r="BZ37" s="95" t="s">
        <v>1192</v>
      </c>
      <c r="CA37" s="95"/>
      <c r="CB37" s="95"/>
      <c r="CC37" s="95"/>
      <c r="CD37" s="95" t="s">
        <v>1301</v>
      </c>
      <c r="CE37" s="95"/>
      <c r="CF37" s="95">
        <v>5</v>
      </c>
      <c r="CG37" s="95"/>
      <c r="CH37" s="95" t="s">
        <v>1357</v>
      </c>
      <c r="CI37" s="95"/>
      <c r="CJ37" s="95"/>
      <c r="CK37" s="95"/>
      <c r="CL37" s="95"/>
      <c r="CM37" s="95" t="s">
        <v>1383</v>
      </c>
      <c r="CN37" s="95" t="s">
        <v>1419</v>
      </c>
      <c r="CO37" s="95"/>
      <c r="CP37" s="95"/>
      <c r="CQ37" s="95"/>
      <c r="CR37" s="95"/>
      <c r="CS37" s="95"/>
      <c r="CT37" s="95"/>
      <c r="CU37" s="95">
        <v>4</v>
      </c>
      <c r="CV37" s="95"/>
      <c r="CW37" s="95"/>
      <c r="CX37" s="95"/>
      <c r="CY37" s="95"/>
      <c r="CZ37" s="95"/>
      <c r="DA37" s="95"/>
      <c r="DB37" s="95"/>
      <c r="DC37" s="95" t="s">
        <v>1480</v>
      </c>
      <c r="DD37" s="95"/>
      <c r="DE37" s="95" t="s">
        <v>1516</v>
      </c>
      <c r="DF37" s="95"/>
      <c r="DG37" s="95">
        <v>0</v>
      </c>
      <c r="DH37" s="95" t="s">
        <v>253</v>
      </c>
      <c r="DI37" s="95" t="s">
        <v>1526</v>
      </c>
      <c r="DJ37" s="117" t="s">
        <v>1561</v>
      </c>
      <c r="DK37" s="95">
        <v>7</v>
      </c>
      <c r="DL37" s="95"/>
      <c r="DM37" s="95"/>
      <c r="DN37" s="95" t="str">
        <f>REPLACE(INDEX(GroupVertices[Group],MATCH(Vertices[[#This Row],[Vertex]],GroupVertices[Vertex],0)),1,1,"")</f>
        <v>1</v>
      </c>
      <c r="DO37" s="51">
        <v>0</v>
      </c>
      <c r="DP37" s="52">
        <v>0</v>
      </c>
      <c r="DQ37" s="51">
        <v>0</v>
      </c>
      <c r="DR37" s="52">
        <v>0</v>
      </c>
      <c r="DS37" s="51">
        <v>0</v>
      </c>
      <c r="DT37" s="52">
        <v>0</v>
      </c>
      <c r="DU37" s="51">
        <v>9</v>
      </c>
      <c r="DV37" s="52">
        <v>100</v>
      </c>
      <c r="DW37" s="51">
        <v>9</v>
      </c>
      <c r="DX37" s="51"/>
      <c r="DY37" s="51"/>
      <c r="DZ37" s="51"/>
      <c r="EA37" s="51"/>
      <c r="EB37" s="2"/>
      <c r="EC37" s="3"/>
      <c r="ED37" s="3"/>
      <c r="EE37" s="3"/>
      <c r="EF37" s="3"/>
    </row>
    <row r="38" spans="1:136" ht="15" customHeight="1">
      <c r="A38" s="14" t="s">
        <v>254</v>
      </c>
      <c r="B38" s="15" t="s">
        <v>1873</v>
      </c>
      <c r="C38" s="15"/>
      <c r="D38" s="98">
        <v>100</v>
      </c>
      <c r="E38" s="82"/>
      <c r="F38" s="118" t="s">
        <v>528</v>
      </c>
      <c r="G38" s="15"/>
      <c r="H38" s="16" t="s">
        <v>254</v>
      </c>
      <c r="I38" s="67"/>
      <c r="J38" s="67"/>
      <c r="K38" s="16" t="s">
        <v>874</v>
      </c>
      <c r="L38" s="99">
        <v>1</v>
      </c>
      <c r="M38" s="100">
        <v>6823.52099609375</v>
      </c>
      <c r="N38" s="100">
        <v>1432.747802734375</v>
      </c>
      <c r="O38" s="78"/>
      <c r="P38" s="101"/>
      <c r="Q38" s="101"/>
      <c r="R38" s="102"/>
      <c r="S38" s="51">
        <v>1</v>
      </c>
      <c r="T38" s="51">
        <v>0</v>
      </c>
      <c r="U38" s="52">
        <v>0</v>
      </c>
      <c r="V38" s="52">
        <v>0.005587</v>
      </c>
      <c r="W38" s="52">
        <v>0.010989</v>
      </c>
      <c r="X38" s="52">
        <v>0.545642</v>
      </c>
      <c r="Y38" s="52">
        <v>0</v>
      </c>
      <c r="Z38" s="52">
        <v>0</v>
      </c>
      <c r="AA38" s="83">
        <v>38</v>
      </c>
      <c r="AB38" s="83"/>
      <c r="AC38" s="103"/>
      <c r="AD38" s="95" t="s">
        <v>401</v>
      </c>
      <c r="AE38" s="117" t="s">
        <v>437</v>
      </c>
      <c r="AF38" s="95"/>
      <c r="AG38" s="117" t="s">
        <v>528</v>
      </c>
      <c r="AH38" s="95" t="s">
        <v>618</v>
      </c>
      <c r="AI38" s="95"/>
      <c r="AJ38" s="95"/>
      <c r="AK38" s="95"/>
      <c r="AL38" s="95"/>
      <c r="AM38" s="95"/>
      <c r="AN38" s="95"/>
      <c r="AO38" s="95"/>
      <c r="AP38" s="95"/>
      <c r="AQ38" s="95"/>
      <c r="AR38" s="95"/>
      <c r="AS38" s="95" t="s">
        <v>685</v>
      </c>
      <c r="AT38" s="95" t="s">
        <v>685</v>
      </c>
      <c r="AU38" s="95">
        <v>90</v>
      </c>
      <c r="AV38" s="95"/>
      <c r="AW38" s="95"/>
      <c r="AX38" s="95"/>
      <c r="AY38" s="117" t="s">
        <v>797</v>
      </c>
      <c r="AZ38" s="95"/>
      <c r="BA38" s="95"/>
      <c r="BB38" s="95" t="s">
        <v>874</v>
      </c>
      <c r="BC38" s="95"/>
      <c r="BD38" s="95" t="s">
        <v>936</v>
      </c>
      <c r="BE38" s="95" t="s">
        <v>984</v>
      </c>
      <c r="BF38" s="95"/>
      <c r="BG38" s="95" t="s">
        <v>1017</v>
      </c>
      <c r="BH38" s="95">
        <v>9921</v>
      </c>
      <c r="BI38" s="95"/>
      <c r="BJ38" s="95"/>
      <c r="BK38" s="95"/>
      <c r="BL38" s="95">
        <v>1998</v>
      </c>
      <c r="BM38" s="95"/>
      <c r="BN38" s="95"/>
      <c r="BO38" s="95"/>
      <c r="BP38" s="95" t="b">
        <v>0</v>
      </c>
      <c r="BQ38" s="95"/>
      <c r="BR38" s="95"/>
      <c r="BS38" s="95"/>
      <c r="BT38" s="95" t="b">
        <v>0</v>
      </c>
      <c r="BU38" s="95" t="b">
        <v>0</v>
      </c>
      <c r="BV38" s="95"/>
      <c r="BW38" s="95" t="b">
        <v>0</v>
      </c>
      <c r="BX38" s="95" t="b">
        <v>0</v>
      </c>
      <c r="BY38" s="117" t="s">
        <v>1111</v>
      </c>
      <c r="BZ38" s="95" t="s">
        <v>1193</v>
      </c>
      <c r="CA38" s="95"/>
      <c r="CB38" s="95"/>
      <c r="CC38" s="95"/>
      <c r="CD38" s="95" t="s">
        <v>1302</v>
      </c>
      <c r="CE38" s="95"/>
      <c r="CF38" s="95">
        <v>4.8</v>
      </c>
      <c r="CG38" s="95"/>
      <c r="CH38" s="95" t="s">
        <v>1357</v>
      </c>
      <c r="CI38" s="95"/>
      <c r="CJ38" s="95"/>
      <c r="CK38" s="95"/>
      <c r="CL38" s="95"/>
      <c r="CM38" s="95"/>
      <c r="CN38" s="95" t="s">
        <v>1419</v>
      </c>
      <c r="CO38" s="95"/>
      <c r="CP38" s="95"/>
      <c r="CQ38" s="95"/>
      <c r="CR38" s="95"/>
      <c r="CS38" s="95"/>
      <c r="CT38" s="95"/>
      <c r="CU38" s="95">
        <v>55</v>
      </c>
      <c r="CV38" s="95"/>
      <c r="CW38" s="95"/>
      <c r="CX38" s="95"/>
      <c r="CY38" s="95"/>
      <c r="CZ38" s="95"/>
      <c r="DA38" s="95"/>
      <c r="DB38" s="95"/>
      <c r="DC38" s="95" t="s">
        <v>1481</v>
      </c>
      <c r="DD38" s="95"/>
      <c r="DE38" s="95" t="s">
        <v>1516</v>
      </c>
      <c r="DF38" s="95"/>
      <c r="DG38" s="95">
        <v>75</v>
      </c>
      <c r="DH38" s="95" t="s">
        <v>254</v>
      </c>
      <c r="DI38" s="95" t="s">
        <v>1526</v>
      </c>
      <c r="DJ38" s="95" t="s">
        <v>1562</v>
      </c>
      <c r="DK38" s="95">
        <v>0</v>
      </c>
      <c r="DL38" s="95"/>
      <c r="DM38" s="95"/>
      <c r="DN38" s="95" t="str">
        <f>REPLACE(INDEX(GroupVertices[Group],MATCH(Vertices[[#This Row],[Vertex]],GroupVertices[Vertex],0)),1,1,"")</f>
        <v>1</v>
      </c>
      <c r="DO38" s="51">
        <v>0</v>
      </c>
      <c r="DP38" s="52">
        <v>0</v>
      </c>
      <c r="DQ38" s="51">
        <v>0</v>
      </c>
      <c r="DR38" s="52">
        <v>0</v>
      </c>
      <c r="DS38" s="51">
        <v>0</v>
      </c>
      <c r="DT38" s="52">
        <v>0</v>
      </c>
      <c r="DU38" s="51">
        <v>20</v>
      </c>
      <c r="DV38" s="52">
        <v>100</v>
      </c>
      <c r="DW38" s="51">
        <v>20</v>
      </c>
      <c r="DX38" s="51"/>
      <c r="DY38" s="51"/>
      <c r="DZ38" s="51"/>
      <c r="EA38" s="51"/>
      <c r="EB38" s="2"/>
      <c r="EC38" s="3"/>
      <c r="ED38" s="3"/>
      <c r="EE38" s="3"/>
      <c r="EF38" s="3"/>
    </row>
    <row r="39" spans="1:136" ht="15" customHeight="1">
      <c r="A39" s="14" t="s">
        <v>255</v>
      </c>
      <c r="B39" s="15" t="s">
        <v>1873</v>
      </c>
      <c r="C39" s="15"/>
      <c r="D39" s="98">
        <v>100</v>
      </c>
      <c r="E39" s="82"/>
      <c r="F39" s="118" t="s">
        <v>529</v>
      </c>
      <c r="G39" s="15"/>
      <c r="H39" s="16" t="s">
        <v>255</v>
      </c>
      <c r="I39" s="67"/>
      <c r="J39" s="67"/>
      <c r="K39" s="16"/>
      <c r="L39" s="99">
        <v>1</v>
      </c>
      <c r="M39" s="100">
        <v>9468.962890625</v>
      </c>
      <c r="N39" s="100">
        <v>2937.51220703125</v>
      </c>
      <c r="O39" s="78"/>
      <c r="P39" s="101"/>
      <c r="Q39" s="101"/>
      <c r="R39" s="102"/>
      <c r="S39" s="51">
        <v>1</v>
      </c>
      <c r="T39" s="51">
        <v>0</v>
      </c>
      <c r="U39" s="52">
        <v>0</v>
      </c>
      <c r="V39" s="52">
        <v>0.005587</v>
      </c>
      <c r="W39" s="52">
        <v>0.010989</v>
      </c>
      <c r="X39" s="52">
        <v>0.545642</v>
      </c>
      <c r="Y39" s="52">
        <v>0</v>
      </c>
      <c r="Z39" s="52">
        <v>0</v>
      </c>
      <c r="AA39" s="83">
        <v>39</v>
      </c>
      <c r="AB39" s="83"/>
      <c r="AC39" s="103"/>
      <c r="AD39" s="95" t="s">
        <v>401</v>
      </c>
      <c r="AE39" s="117" t="s">
        <v>438</v>
      </c>
      <c r="AF39" s="95"/>
      <c r="AG39" s="117" t="s">
        <v>529</v>
      </c>
      <c r="AH39" s="95" t="s">
        <v>619</v>
      </c>
      <c r="AI39" s="95"/>
      <c r="AJ39" s="95"/>
      <c r="AK39" s="95"/>
      <c r="AL39" s="95"/>
      <c r="AM39" s="95"/>
      <c r="AN39" s="95"/>
      <c r="AO39" s="95"/>
      <c r="AP39" s="95"/>
      <c r="AQ39" s="95"/>
      <c r="AR39" s="95"/>
      <c r="AS39" s="95" t="s">
        <v>690</v>
      </c>
      <c r="AT39" s="95" t="s">
        <v>690</v>
      </c>
      <c r="AU39" s="95">
        <v>0</v>
      </c>
      <c r="AV39" s="95"/>
      <c r="AW39" s="95"/>
      <c r="AX39" s="95"/>
      <c r="AY39" s="117" t="s">
        <v>798</v>
      </c>
      <c r="AZ39" s="95"/>
      <c r="BA39" s="95"/>
      <c r="BB39" s="95"/>
      <c r="BC39" s="95"/>
      <c r="BD39" s="95"/>
      <c r="BE39" s="95" t="s">
        <v>984</v>
      </c>
      <c r="BF39" s="95"/>
      <c r="BG39" s="95" t="s">
        <v>1013</v>
      </c>
      <c r="BH39" s="95">
        <v>1857</v>
      </c>
      <c r="BI39" s="95"/>
      <c r="BJ39" s="95"/>
      <c r="BK39" s="95"/>
      <c r="BL39" s="95"/>
      <c r="BM39" s="95"/>
      <c r="BN39" s="95"/>
      <c r="BO39" s="95"/>
      <c r="BP39" s="95" t="b">
        <v>0</v>
      </c>
      <c r="BQ39" s="95"/>
      <c r="BR39" s="95"/>
      <c r="BS39" s="95"/>
      <c r="BT39" s="95" t="b">
        <v>0</v>
      </c>
      <c r="BU39" s="95" t="b">
        <v>0</v>
      </c>
      <c r="BV39" s="95"/>
      <c r="BW39" s="95" t="b">
        <v>0</v>
      </c>
      <c r="BX39" s="95" t="b">
        <v>0</v>
      </c>
      <c r="BY39" s="117" t="s">
        <v>1112</v>
      </c>
      <c r="BZ39" s="95"/>
      <c r="CA39" s="95"/>
      <c r="CB39" s="95"/>
      <c r="CC39" s="95"/>
      <c r="CD39" s="95" t="s">
        <v>1303</v>
      </c>
      <c r="CE39" s="95"/>
      <c r="CF39" s="95">
        <v>3.5</v>
      </c>
      <c r="CG39" s="95"/>
      <c r="CH39" s="95" t="s">
        <v>1357</v>
      </c>
      <c r="CI39" s="95"/>
      <c r="CJ39" s="95"/>
      <c r="CK39" s="95"/>
      <c r="CL39" s="95"/>
      <c r="CM39" s="95"/>
      <c r="CN39" s="95"/>
      <c r="CO39" s="95"/>
      <c r="CP39" s="95"/>
      <c r="CQ39" s="95"/>
      <c r="CR39" s="95"/>
      <c r="CS39" s="95"/>
      <c r="CT39" s="95"/>
      <c r="CU39" s="95">
        <v>2</v>
      </c>
      <c r="CV39" s="95"/>
      <c r="CW39" s="95"/>
      <c r="CX39" s="95"/>
      <c r="CY39" s="95"/>
      <c r="CZ39" s="95"/>
      <c r="DA39" s="95"/>
      <c r="DB39" s="95"/>
      <c r="DC39" s="95"/>
      <c r="DD39" s="95"/>
      <c r="DE39" s="95" t="s">
        <v>1516</v>
      </c>
      <c r="DF39" s="95"/>
      <c r="DG39" s="95">
        <v>26</v>
      </c>
      <c r="DH39" s="95" t="s">
        <v>255</v>
      </c>
      <c r="DI39" s="95" t="s">
        <v>1526</v>
      </c>
      <c r="DJ39" s="117" t="s">
        <v>1563</v>
      </c>
      <c r="DK39" s="95">
        <v>0</v>
      </c>
      <c r="DL39" s="95"/>
      <c r="DM39" s="95"/>
      <c r="DN39" s="95" t="str">
        <f>REPLACE(INDEX(GroupVertices[Group],MATCH(Vertices[[#This Row],[Vertex]],GroupVertices[Vertex],0)),1,1,"")</f>
        <v>1</v>
      </c>
      <c r="DO39" s="51">
        <v>0</v>
      </c>
      <c r="DP39" s="52">
        <v>0</v>
      </c>
      <c r="DQ39" s="51">
        <v>0</v>
      </c>
      <c r="DR39" s="52">
        <v>0</v>
      </c>
      <c r="DS39" s="51">
        <v>0</v>
      </c>
      <c r="DT39" s="52">
        <v>0</v>
      </c>
      <c r="DU39" s="51">
        <v>14</v>
      </c>
      <c r="DV39" s="52">
        <v>100</v>
      </c>
      <c r="DW39" s="51">
        <v>14</v>
      </c>
      <c r="DX39" s="51"/>
      <c r="DY39" s="51"/>
      <c r="DZ39" s="51"/>
      <c r="EA39" s="51"/>
      <c r="EB39" s="2"/>
      <c r="EC39" s="3"/>
      <c r="ED39" s="3"/>
      <c r="EE39" s="3"/>
      <c r="EF39" s="3"/>
    </row>
    <row r="40" spans="1:136" ht="15" customHeight="1">
      <c r="A40" s="14" t="s">
        <v>256</v>
      </c>
      <c r="B40" s="15" t="s">
        <v>1873</v>
      </c>
      <c r="C40" s="15"/>
      <c r="D40" s="98">
        <v>100</v>
      </c>
      <c r="E40" s="82"/>
      <c r="F40" s="118" t="s">
        <v>530</v>
      </c>
      <c r="G40" s="15"/>
      <c r="H40" s="16" t="s">
        <v>256</v>
      </c>
      <c r="I40" s="67"/>
      <c r="J40" s="67"/>
      <c r="K40" s="16"/>
      <c r="L40" s="99">
        <v>1</v>
      </c>
      <c r="M40" s="100">
        <v>7213.99755859375</v>
      </c>
      <c r="N40" s="100">
        <v>670.3856201171875</v>
      </c>
      <c r="O40" s="78"/>
      <c r="P40" s="101"/>
      <c r="Q40" s="101"/>
      <c r="R40" s="102"/>
      <c r="S40" s="51">
        <v>1</v>
      </c>
      <c r="T40" s="51">
        <v>0</v>
      </c>
      <c r="U40" s="52">
        <v>0</v>
      </c>
      <c r="V40" s="52">
        <v>0.005587</v>
      </c>
      <c r="W40" s="52">
        <v>0.010989</v>
      </c>
      <c r="X40" s="52">
        <v>0.545642</v>
      </c>
      <c r="Y40" s="52">
        <v>0</v>
      </c>
      <c r="Z40" s="52">
        <v>0</v>
      </c>
      <c r="AA40" s="83">
        <v>40</v>
      </c>
      <c r="AB40" s="83"/>
      <c r="AC40" s="103"/>
      <c r="AD40" s="95" t="s">
        <v>401</v>
      </c>
      <c r="AE40" s="117" t="s">
        <v>439</v>
      </c>
      <c r="AF40" s="95"/>
      <c r="AG40" s="117" t="s">
        <v>530</v>
      </c>
      <c r="AH40" s="95" t="s">
        <v>620</v>
      </c>
      <c r="AI40" s="95"/>
      <c r="AJ40" s="95"/>
      <c r="AK40" s="95"/>
      <c r="AL40" s="95"/>
      <c r="AM40" s="95"/>
      <c r="AN40" s="95"/>
      <c r="AO40" s="95"/>
      <c r="AP40" s="95"/>
      <c r="AQ40" s="95"/>
      <c r="AR40" s="95"/>
      <c r="AS40" s="95" t="s">
        <v>685</v>
      </c>
      <c r="AT40" s="95" t="s">
        <v>719</v>
      </c>
      <c r="AU40" s="95">
        <v>56</v>
      </c>
      <c r="AV40" s="95" t="s">
        <v>751</v>
      </c>
      <c r="AW40" s="95"/>
      <c r="AX40" s="95"/>
      <c r="AY40" s="117" t="s">
        <v>799</v>
      </c>
      <c r="AZ40" s="95"/>
      <c r="BA40" s="95"/>
      <c r="BB40" s="95"/>
      <c r="BC40" s="95"/>
      <c r="BD40" s="95" t="s">
        <v>937</v>
      </c>
      <c r="BE40" s="95" t="s">
        <v>984</v>
      </c>
      <c r="BF40" s="95"/>
      <c r="BG40" s="95" t="s">
        <v>993</v>
      </c>
      <c r="BH40" s="95">
        <v>11533</v>
      </c>
      <c r="BI40" s="95"/>
      <c r="BJ40" s="95"/>
      <c r="BK40" s="95"/>
      <c r="BL40" s="95">
        <v>2006</v>
      </c>
      <c r="BM40" s="95"/>
      <c r="BN40" s="95"/>
      <c r="BO40" s="95"/>
      <c r="BP40" s="95" t="b">
        <v>0</v>
      </c>
      <c r="BQ40" s="95"/>
      <c r="BR40" s="95"/>
      <c r="BS40" s="95"/>
      <c r="BT40" s="95" t="b">
        <v>0</v>
      </c>
      <c r="BU40" s="95" t="b">
        <v>0</v>
      </c>
      <c r="BV40" s="95"/>
      <c r="BW40" s="95" t="b">
        <v>0</v>
      </c>
      <c r="BX40" s="95" t="b">
        <v>0</v>
      </c>
      <c r="BY40" s="117" t="s">
        <v>1113</v>
      </c>
      <c r="BZ40" s="95" t="s">
        <v>1167</v>
      </c>
      <c r="CA40" s="95"/>
      <c r="CB40" s="95" t="s">
        <v>1245</v>
      </c>
      <c r="CC40" s="95"/>
      <c r="CD40" s="95" t="s">
        <v>1304</v>
      </c>
      <c r="CE40" s="95"/>
      <c r="CF40" s="95">
        <v>4.6</v>
      </c>
      <c r="CG40" s="95"/>
      <c r="CH40" s="95" t="s">
        <v>1357</v>
      </c>
      <c r="CI40" s="95"/>
      <c r="CJ40" s="95"/>
      <c r="CK40" s="95"/>
      <c r="CL40" s="95"/>
      <c r="CM40" s="95" t="s">
        <v>1384</v>
      </c>
      <c r="CN40" s="95" t="s">
        <v>1419</v>
      </c>
      <c r="CO40" s="95"/>
      <c r="CP40" s="95"/>
      <c r="CQ40" s="95"/>
      <c r="CR40" s="95"/>
      <c r="CS40" s="95" t="s">
        <v>1430</v>
      </c>
      <c r="CT40" s="95"/>
      <c r="CU40" s="95">
        <v>30</v>
      </c>
      <c r="CV40" s="95"/>
      <c r="CW40" s="95"/>
      <c r="CX40" s="95"/>
      <c r="CY40" s="95"/>
      <c r="CZ40" s="95"/>
      <c r="DA40" s="95"/>
      <c r="DB40" s="95"/>
      <c r="DC40" s="95" t="s">
        <v>1456</v>
      </c>
      <c r="DD40" s="95"/>
      <c r="DE40" s="95" t="s">
        <v>1516</v>
      </c>
      <c r="DF40" s="95"/>
      <c r="DG40" s="95">
        <v>60</v>
      </c>
      <c r="DH40" s="95" t="s">
        <v>256</v>
      </c>
      <c r="DI40" s="95" t="s">
        <v>1525</v>
      </c>
      <c r="DJ40" s="117" t="s">
        <v>1564</v>
      </c>
      <c r="DK40" s="95">
        <v>56</v>
      </c>
      <c r="DL40" s="95"/>
      <c r="DM40" s="95"/>
      <c r="DN40" s="95" t="str">
        <f>REPLACE(INDEX(GroupVertices[Group],MATCH(Vertices[[#This Row],[Vertex]],GroupVertices[Vertex],0)),1,1,"")</f>
        <v>1</v>
      </c>
      <c r="DO40" s="51">
        <v>1</v>
      </c>
      <c r="DP40" s="52">
        <v>6.666666666666667</v>
      </c>
      <c r="DQ40" s="51">
        <v>0</v>
      </c>
      <c r="DR40" s="52">
        <v>0</v>
      </c>
      <c r="DS40" s="51">
        <v>0</v>
      </c>
      <c r="DT40" s="52">
        <v>0</v>
      </c>
      <c r="DU40" s="51">
        <v>14</v>
      </c>
      <c r="DV40" s="52">
        <v>93.33333333333333</v>
      </c>
      <c r="DW40" s="51">
        <v>15</v>
      </c>
      <c r="DX40" s="51"/>
      <c r="DY40" s="51"/>
      <c r="DZ40" s="51"/>
      <c r="EA40" s="51"/>
      <c r="EB40" s="2"/>
      <c r="EC40" s="3"/>
      <c r="ED40" s="3"/>
      <c r="EE40" s="3"/>
      <c r="EF40" s="3"/>
    </row>
    <row r="41" spans="1:136" ht="15" customHeight="1">
      <c r="A41" s="14" t="s">
        <v>257</v>
      </c>
      <c r="B41" s="15" t="s">
        <v>1873</v>
      </c>
      <c r="C41" s="15"/>
      <c r="D41" s="98">
        <v>100</v>
      </c>
      <c r="E41" s="82"/>
      <c r="F41" s="118" t="s">
        <v>531</v>
      </c>
      <c r="G41" s="15"/>
      <c r="H41" s="16" t="s">
        <v>257</v>
      </c>
      <c r="I41" s="67"/>
      <c r="J41" s="67"/>
      <c r="K41" s="57" t="s">
        <v>875</v>
      </c>
      <c r="L41" s="99">
        <v>1</v>
      </c>
      <c r="M41" s="100">
        <v>7946.5595703125</v>
      </c>
      <c r="N41" s="100">
        <v>4407.23828125</v>
      </c>
      <c r="O41" s="78"/>
      <c r="P41" s="101"/>
      <c r="Q41" s="101"/>
      <c r="R41" s="102"/>
      <c r="S41" s="51">
        <v>1</v>
      </c>
      <c r="T41" s="51">
        <v>0</v>
      </c>
      <c r="U41" s="52">
        <v>0</v>
      </c>
      <c r="V41" s="52">
        <v>0.005587</v>
      </c>
      <c r="W41" s="52">
        <v>0.010989</v>
      </c>
      <c r="X41" s="52">
        <v>0.545642</v>
      </c>
      <c r="Y41" s="52">
        <v>0</v>
      </c>
      <c r="Z41" s="52">
        <v>0</v>
      </c>
      <c r="AA41" s="83">
        <v>41</v>
      </c>
      <c r="AB41" s="83"/>
      <c r="AC41" s="103"/>
      <c r="AD41" s="95" t="s">
        <v>401</v>
      </c>
      <c r="AE41" s="117" t="s">
        <v>440</v>
      </c>
      <c r="AF41" s="95"/>
      <c r="AG41" s="117" t="s">
        <v>531</v>
      </c>
      <c r="AH41" s="95" t="s">
        <v>621</v>
      </c>
      <c r="AI41" s="95"/>
      <c r="AJ41" s="95"/>
      <c r="AK41" s="95"/>
      <c r="AL41" s="95"/>
      <c r="AM41" s="95"/>
      <c r="AN41" s="95"/>
      <c r="AO41" s="95"/>
      <c r="AP41" s="95"/>
      <c r="AQ41" s="95"/>
      <c r="AR41" s="95"/>
      <c r="AS41" s="95" t="s">
        <v>685</v>
      </c>
      <c r="AT41" s="95" t="s">
        <v>685</v>
      </c>
      <c r="AU41" s="95">
        <v>136</v>
      </c>
      <c r="AV41" s="95"/>
      <c r="AW41" s="95"/>
      <c r="AX41" s="95"/>
      <c r="AY41" s="117" t="s">
        <v>800</v>
      </c>
      <c r="AZ41" s="95"/>
      <c r="BA41" s="95"/>
      <c r="BB41" s="95" t="s">
        <v>875</v>
      </c>
      <c r="BC41" s="95"/>
      <c r="BD41" s="95" t="s">
        <v>938</v>
      </c>
      <c r="BE41" s="95" t="s">
        <v>984</v>
      </c>
      <c r="BF41" s="95"/>
      <c r="BG41" s="95" t="s">
        <v>993</v>
      </c>
      <c r="BH41" s="95">
        <v>11398</v>
      </c>
      <c r="BI41" s="95"/>
      <c r="BJ41" s="95"/>
      <c r="BK41" s="95"/>
      <c r="BL41" s="95"/>
      <c r="BM41" s="95"/>
      <c r="BN41" s="95"/>
      <c r="BO41" s="95"/>
      <c r="BP41" s="95" t="b">
        <v>0</v>
      </c>
      <c r="BQ41" s="95"/>
      <c r="BR41" s="95"/>
      <c r="BS41" s="95"/>
      <c r="BT41" s="95" t="b">
        <v>0</v>
      </c>
      <c r="BU41" s="95" t="b">
        <v>0</v>
      </c>
      <c r="BV41" s="95"/>
      <c r="BW41" s="95" t="b">
        <v>0</v>
      </c>
      <c r="BX41" s="95" t="b">
        <v>0</v>
      </c>
      <c r="BY41" s="117" t="s">
        <v>1114</v>
      </c>
      <c r="BZ41" s="95" t="s">
        <v>1167</v>
      </c>
      <c r="CA41" s="95"/>
      <c r="CB41" s="95"/>
      <c r="CC41" s="95"/>
      <c r="CD41" s="95" t="s">
        <v>1305</v>
      </c>
      <c r="CE41" s="95"/>
      <c r="CF41" s="95">
        <v>0</v>
      </c>
      <c r="CG41" s="95"/>
      <c r="CH41" s="95" t="s">
        <v>1357</v>
      </c>
      <c r="CI41" s="95"/>
      <c r="CJ41" s="95"/>
      <c r="CK41" s="95"/>
      <c r="CL41" s="95"/>
      <c r="CM41" s="95"/>
      <c r="CN41" s="95" t="s">
        <v>1419</v>
      </c>
      <c r="CO41" s="95"/>
      <c r="CP41" s="95"/>
      <c r="CQ41" s="95" t="s">
        <v>1420</v>
      </c>
      <c r="CR41" s="95"/>
      <c r="CS41" s="95"/>
      <c r="CT41" s="95"/>
      <c r="CU41" s="95"/>
      <c r="CV41" s="95"/>
      <c r="CW41" s="95"/>
      <c r="CX41" s="95"/>
      <c r="CY41" s="95"/>
      <c r="CZ41" s="95"/>
      <c r="DA41" s="95"/>
      <c r="DB41" s="95"/>
      <c r="DC41" s="95" t="s">
        <v>1456</v>
      </c>
      <c r="DD41" s="95"/>
      <c r="DE41" s="95" t="s">
        <v>1516</v>
      </c>
      <c r="DF41" s="95"/>
      <c r="DG41" s="95">
        <v>26</v>
      </c>
      <c r="DH41" s="95" t="s">
        <v>257</v>
      </c>
      <c r="DI41" s="95" t="s">
        <v>1526</v>
      </c>
      <c r="DJ41" s="117" t="s">
        <v>1565</v>
      </c>
      <c r="DK41" s="95">
        <v>0</v>
      </c>
      <c r="DL41" s="95"/>
      <c r="DM41" s="95"/>
      <c r="DN41" s="95" t="str">
        <f>REPLACE(INDEX(GroupVertices[Group],MATCH(Vertices[[#This Row],[Vertex]],GroupVertices[Vertex],0)),1,1,"")</f>
        <v>1</v>
      </c>
      <c r="DO41" s="51">
        <v>1</v>
      </c>
      <c r="DP41" s="52">
        <v>4.545454545454546</v>
      </c>
      <c r="DQ41" s="51">
        <v>0</v>
      </c>
      <c r="DR41" s="52">
        <v>0</v>
      </c>
      <c r="DS41" s="51">
        <v>0</v>
      </c>
      <c r="DT41" s="52">
        <v>0</v>
      </c>
      <c r="DU41" s="51">
        <v>21</v>
      </c>
      <c r="DV41" s="52">
        <v>95.45454545454545</v>
      </c>
      <c r="DW41" s="51">
        <v>22</v>
      </c>
      <c r="DX41" s="51"/>
      <c r="DY41" s="51"/>
      <c r="DZ41" s="51"/>
      <c r="EA41" s="51"/>
      <c r="EB41" s="2"/>
      <c r="EC41" s="3"/>
      <c r="ED41" s="3"/>
      <c r="EE41" s="3"/>
      <c r="EF41" s="3"/>
    </row>
    <row r="42" spans="1:136" ht="15" customHeight="1">
      <c r="A42" s="14" t="s">
        <v>258</v>
      </c>
      <c r="B42" s="15" t="s">
        <v>1873</v>
      </c>
      <c r="C42" s="15"/>
      <c r="D42" s="98">
        <v>100</v>
      </c>
      <c r="E42" s="82"/>
      <c r="F42" s="118" t="s">
        <v>532</v>
      </c>
      <c r="G42" s="15"/>
      <c r="H42" s="16" t="s">
        <v>258</v>
      </c>
      <c r="I42" s="67"/>
      <c r="J42" s="67"/>
      <c r="K42" s="16"/>
      <c r="L42" s="99">
        <v>1</v>
      </c>
      <c r="M42" s="100">
        <v>9694.486328125</v>
      </c>
      <c r="N42" s="100">
        <v>6217.80224609375</v>
      </c>
      <c r="O42" s="78"/>
      <c r="P42" s="101"/>
      <c r="Q42" s="101"/>
      <c r="R42" s="102"/>
      <c r="S42" s="51">
        <v>1</v>
      </c>
      <c r="T42" s="51">
        <v>0</v>
      </c>
      <c r="U42" s="52">
        <v>0</v>
      </c>
      <c r="V42" s="52">
        <v>0.005587</v>
      </c>
      <c r="W42" s="52">
        <v>0.010989</v>
      </c>
      <c r="X42" s="52">
        <v>0.545642</v>
      </c>
      <c r="Y42" s="52">
        <v>0</v>
      </c>
      <c r="Z42" s="52">
        <v>0</v>
      </c>
      <c r="AA42" s="83">
        <v>42</v>
      </c>
      <c r="AB42" s="83"/>
      <c r="AC42" s="103"/>
      <c r="AD42" s="95" t="s">
        <v>401</v>
      </c>
      <c r="AE42" s="117" t="s">
        <v>441</v>
      </c>
      <c r="AF42" s="95"/>
      <c r="AG42" s="117" t="s">
        <v>532</v>
      </c>
      <c r="AH42" s="95" t="s">
        <v>622</v>
      </c>
      <c r="AI42" s="95"/>
      <c r="AJ42" s="95"/>
      <c r="AK42" s="95"/>
      <c r="AL42" s="95"/>
      <c r="AM42" s="95"/>
      <c r="AN42" s="95"/>
      <c r="AO42" s="95"/>
      <c r="AP42" s="95"/>
      <c r="AQ42" s="95"/>
      <c r="AR42" s="95"/>
      <c r="AS42" s="95" t="s">
        <v>685</v>
      </c>
      <c r="AT42" s="95" t="s">
        <v>710</v>
      </c>
      <c r="AU42" s="95">
        <v>334</v>
      </c>
      <c r="AV42" s="95"/>
      <c r="AW42" s="95"/>
      <c r="AX42" s="95"/>
      <c r="AY42" s="117" t="s">
        <v>801</v>
      </c>
      <c r="AZ42" s="95"/>
      <c r="BA42" s="95"/>
      <c r="BB42" s="95"/>
      <c r="BC42" s="95"/>
      <c r="BD42" s="95" t="s">
        <v>939</v>
      </c>
      <c r="BE42" s="95" t="s">
        <v>984</v>
      </c>
      <c r="BF42" s="95"/>
      <c r="BG42" s="95" t="s">
        <v>997</v>
      </c>
      <c r="BH42" s="95">
        <v>12649</v>
      </c>
      <c r="BI42" s="95"/>
      <c r="BJ42" s="95"/>
      <c r="BK42" s="95"/>
      <c r="BL42" s="95">
        <v>1865</v>
      </c>
      <c r="BM42" s="95" t="s">
        <v>1065</v>
      </c>
      <c r="BN42" s="95"/>
      <c r="BO42" s="95"/>
      <c r="BP42" s="95" t="b">
        <v>0</v>
      </c>
      <c r="BQ42" s="95"/>
      <c r="BR42" s="95"/>
      <c r="BS42" s="95"/>
      <c r="BT42" s="95" t="b">
        <v>0</v>
      </c>
      <c r="BU42" s="95" t="b">
        <v>0</v>
      </c>
      <c r="BV42" s="95"/>
      <c r="BW42" s="95" t="b">
        <v>0</v>
      </c>
      <c r="BX42" s="95" t="b">
        <v>0</v>
      </c>
      <c r="BY42" s="117" t="s">
        <v>1115</v>
      </c>
      <c r="BZ42" s="95" t="s">
        <v>1187</v>
      </c>
      <c r="CA42" s="95"/>
      <c r="CB42" s="95" t="s">
        <v>1246</v>
      </c>
      <c r="CC42" s="95"/>
      <c r="CD42" s="95" t="s">
        <v>1306</v>
      </c>
      <c r="CE42" s="95"/>
      <c r="CF42" s="95">
        <v>0</v>
      </c>
      <c r="CG42" s="95"/>
      <c r="CH42" s="95" t="s">
        <v>1357</v>
      </c>
      <c r="CI42" s="95"/>
      <c r="CJ42" s="95"/>
      <c r="CK42" s="95"/>
      <c r="CL42" s="95"/>
      <c r="CM42" s="95" t="s">
        <v>1385</v>
      </c>
      <c r="CN42" s="95" t="s">
        <v>1419</v>
      </c>
      <c r="CO42" s="95"/>
      <c r="CP42" s="95"/>
      <c r="CQ42" s="95" t="s">
        <v>1420</v>
      </c>
      <c r="CR42" s="95"/>
      <c r="CS42" s="95"/>
      <c r="CT42" s="95"/>
      <c r="CU42" s="95"/>
      <c r="CV42" s="95"/>
      <c r="CW42" s="95"/>
      <c r="CX42" s="95"/>
      <c r="CY42" s="95"/>
      <c r="CZ42" s="95"/>
      <c r="DA42" s="95"/>
      <c r="DB42" s="95"/>
      <c r="DC42" s="95" t="s">
        <v>1475</v>
      </c>
      <c r="DD42" s="95"/>
      <c r="DE42" s="95" t="s">
        <v>1516</v>
      </c>
      <c r="DF42" s="95"/>
      <c r="DG42" s="95">
        <v>25</v>
      </c>
      <c r="DH42" s="95" t="s">
        <v>258</v>
      </c>
      <c r="DI42" s="95" t="s">
        <v>1526</v>
      </c>
      <c r="DJ42" s="117" t="s">
        <v>1566</v>
      </c>
      <c r="DK42" s="95">
        <v>0</v>
      </c>
      <c r="DL42" s="95"/>
      <c r="DM42" s="95"/>
      <c r="DN42" s="95" t="str">
        <f>REPLACE(INDEX(GroupVertices[Group],MATCH(Vertices[[#This Row],[Vertex]],GroupVertices[Vertex],0)),1,1,"")</f>
        <v>1</v>
      </c>
      <c r="DO42" s="51">
        <v>2</v>
      </c>
      <c r="DP42" s="52">
        <v>11.764705882352942</v>
      </c>
      <c r="DQ42" s="51">
        <v>0</v>
      </c>
      <c r="DR42" s="52">
        <v>0</v>
      </c>
      <c r="DS42" s="51">
        <v>0</v>
      </c>
      <c r="DT42" s="52">
        <v>0</v>
      </c>
      <c r="DU42" s="51">
        <v>15</v>
      </c>
      <c r="DV42" s="52">
        <v>88.23529411764706</v>
      </c>
      <c r="DW42" s="51">
        <v>17</v>
      </c>
      <c r="DX42" s="51"/>
      <c r="DY42" s="51"/>
      <c r="DZ42" s="51"/>
      <c r="EA42" s="51"/>
      <c r="EB42" s="2"/>
      <c r="EC42" s="3"/>
      <c r="ED42" s="3"/>
      <c r="EE42" s="3"/>
      <c r="EF42" s="3"/>
    </row>
    <row r="43" spans="1:136" ht="15" customHeight="1">
      <c r="A43" s="14" t="s">
        <v>259</v>
      </c>
      <c r="B43" s="15" t="s">
        <v>1873</v>
      </c>
      <c r="C43" s="15"/>
      <c r="D43" s="98">
        <v>100</v>
      </c>
      <c r="E43" s="82"/>
      <c r="F43" s="118" t="s">
        <v>533</v>
      </c>
      <c r="G43" s="15"/>
      <c r="H43" s="16" t="s">
        <v>259</v>
      </c>
      <c r="I43" s="67"/>
      <c r="J43" s="67"/>
      <c r="K43" s="57" t="s">
        <v>876</v>
      </c>
      <c r="L43" s="99">
        <v>1</v>
      </c>
      <c r="M43" s="100">
        <v>4261.5400390625</v>
      </c>
      <c r="N43" s="100">
        <v>6996.35986328125</v>
      </c>
      <c r="O43" s="78"/>
      <c r="P43" s="101"/>
      <c r="Q43" s="101"/>
      <c r="R43" s="102"/>
      <c r="S43" s="51">
        <v>1</v>
      </c>
      <c r="T43" s="51">
        <v>0</v>
      </c>
      <c r="U43" s="52">
        <v>0</v>
      </c>
      <c r="V43" s="52">
        <v>0.005587</v>
      </c>
      <c r="W43" s="52">
        <v>0.010989</v>
      </c>
      <c r="X43" s="52">
        <v>0.545642</v>
      </c>
      <c r="Y43" s="52">
        <v>0</v>
      </c>
      <c r="Z43" s="52">
        <v>0</v>
      </c>
      <c r="AA43" s="83">
        <v>43</v>
      </c>
      <c r="AB43" s="83"/>
      <c r="AC43" s="103"/>
      <c r="AD43" s="95" t="s">
        <v>401</v>
      </c>
      <c r="AE43" s="117" t="s">
        <v>442</v>
      </c>
      <c r="AF43" s="95"/>
      <c r="AG43" s="117" t="s">
        <v>533</v>
      </c>
      <c r="AH43" s="95" t="s">
        <v>623</v>
      </c>
      <c r="AI43" s="95"/>
      <c r="AJ43" s="95"/>
      <c r="AK43" s="95"/>
      <c r="AL43" s="95"/>
      <c r="AM43" s="95"/>
      <c r="AN43" s="95"/>
      <c r="AO43" s="95"/>
      <c r="AP43" s="95"/>
      <c r="AQ43" s="95"/>
      <c r="AR43" s="95"/>
      <c r="AS43" s="95" t="s">
        <v>685</v>
      </c>
      <c r="AT43" s="95" t="s">
        <v>685</v>
      </c>
      <c r="AU43" s="95">
        <v>601</v>
      </c>
      <c r="AV43" s="95"/>
      <c r="AW43" s="95"/>
      <c r="AX43" s="95"/>
      <c r="AY43" s="117" t="s">
        <v>802</v>
      </c>
      <c r="AZ43" s="95"/>
      <c r="BA43" s="95"/>
      <c r="BB43" s="95" t="s">
        <v>876</v>
      </c>
      <c r="BC43" s="95"/>
      <c r="BD43" s="95" t="s">
        <v>940</v>
      </c>
      <c r="BE43" s="95" t="s">
        <v>984</v>
      </c>
      <c r="BF43" s="95"/>
      <c r="BG43" s="95" t="s">
        <v>1018</v>
      </c>
      <c r="BH43" s="95">
        <v>9796</v>
      </c>
      <c r="BI43" s="95"/>
      <c r="BJ43" s="95"/>
      <c r="BK43" s="95"/>
      <c r="BL43" s="95">
        <v>2000</v>
      </c>
      <c r="BM43" s="95"/>
      <c r="BN43" s="95"/>
      <c r="BO43" s="95"/>
      <c r="BP43" s="95" t="b">
        <v>0</v>
      </c>
      <c r="BQ43" s="95"/>
      <c r="BR43" s="95"/>
      <c r="BS43" s="95"/>
      <c r="BT43" s="95" t="b">
        <v>0</v>
      </c>
      <c r="BU43" s="95" t="b">
        <v>0</v>
      </c>
      <c r="BV43" s="95"/>
      <c r="BW43" s="95" t="b">
        <v>0</v>
      </c>
      <c r="BX43" s="95" t="b">
        <v>0</v>
      </c>
      <c r="BY43" s="117" t="s">
        <v>1116</v>
      </c>
      <c r="BZ43" s="95" t="s">
        <v>1194</v>
      </c>
      <c r="CA43" s="95"/>
      <c r="CB43" s="95"/>
      <c r="CC43" s="95"/>
      <c r="CD43" s="95" t="s">
        <v>1307</v>
      </c>
      <c r="CE43" s="95"/>
      <c r="CF43" s="95">
        <v>0</v>
      </c>
      <c r="CG43" s="95"/>
      <c r="CH43" s="95" t="s">
        <v>1357</v>
      </c>
      <c r="CI43" s="95"/>
      <c r="CJ43" s="95"/>
      <c r="CK43" s="95"/>
      <c r="CL43" s="95"/>
      <c r="CM43" s="95" t="s">
        <v>1386</v>
      </c>
      <c r="CN43" s="95" t="s">
        <v>1419</v>
      </c>
      <c r="CO43" s="95"/>
      <c r="CP43" s="95"/>
      <c r="CQ43" s="95"/>
      <c r="CR43" s="95"/>
      <c r="CS43" s="95"/>
      <c r="CT43" s="95"/>
      <c r="CU43" s="95"/>
      <c r="CV43" s="95"/>
      <c r="CW43" s="95"/>
      <c r="CX43" s="95"/>
      <c r="CY43" s="95"/>
      <c r="CZ43" s="95"/>
      <c r="DA43" s="95"/>
      <c r="DB43" s="95"/>
      <c r="DC43" s="95" t="s">
        <v>1482</v>
      </c>
      <c r="DD43" s="95"/>
      <c r="DE43" s="95" t="s">
        <v>347</v>
      </c>
      <c r="DF43" s="95"/>
      <c r="DG43" s="95">
        <v>59</v>
      </c>
      <c r="DH43" s="95" t="s">
        <v>259</v>
      </c>
      <c r="DI43" s="95" t="s">
        <v>1525</v>
      </c>
      <c r="DJ43" s="117" t="s">
        <v>1567</v>
      </c>
      <c r="DK43" s="95">
        <v>601</v>
      </c>
      <c r="DL43" s="95"/>
      <c r="DM43" s="95"/>
      <c r="DN43" s="95" t="str">
        <f>REPLACE(INDEX(GroupVertices[Group],MATCH(Vertices[[#This Row],[Vertex]],GroupVertices[Vertex],0)),1,1,"")</f>
        <v>1</v>
      </c>
      <c r="DO43" s="51">
        <v>0</v>
      </c>
      <c r="DP43" s="52">
        <v>0</v>
      </c>
      <c r="DQ43" s="51">
        <v>0</v>
      </c>
      <c r="DR43" s="52">
        <v>0</v>
      </c>
      <c r="DS43" s="51">
        <v>0</v>
      </c>
      <c r="DT43" s="52">
        <v>0</v>
      </c>
      <c r="DU43" s="51">
        <v>15</v>
      </c>
      <c r="DV43" s="52">
        <v>100</v>
      </c>
      <c r="DW43" s="51">
        <v>15</v>
      </c>
      <c r="DX43" s="51"/>
      <c r="DY43" s="51"/>
      <c r="DZ43" s="51"/>
      <c r="EA43" s="51"/>
      <c r="EB43" s="2"/>
      <c r="EC43" s="3"/>
      <c r="ED43" s="3"/>
      <c r="EE43" s="3"/>
      <c r="EF43" s="3"/>
    </row>
    <row r="44" spans="1:136" ht="15" customHeight="1">
      <c r="A44" s="14" t="s">
        <v>260</v>
      </c>
      <c r="B44" s="15" t="s">
        <v>1873</v>
      </c>
      <c r="C44" s="15"/>
      <c r="D44" s="98">
        <v>100</v>
      </c>
      <c r="E44" s="82"/>
      <c r="F44" s="118" t="s">
        <v>534</v>
      </c>
      <c r="G44" s="15"/>
      <c r="H44" s="16" t="s">
        <v>260</v>
      </c>
      <c r="I44" s="67"/>
      <c r="J44" s="67"/>
      <c r="K44" s="57" t="s">
        <v>877</v>
      </c>
      <c r="L44" s="99">
        <v>1</v>
      </c>
      <c r="M44" s="100">
        <v>6876.43212890625</v>
      </c>
      <c r="N44" s="100">
        <v>4209.8828125</v>
      </c>
      <c r="O44" s="78"/>
      <c r="P44" s="101"/>
      <c r="Q44" s="101"/>
      <c r="R44" s="102"/>
      <c r="S44" s="51">
        <v>1</v>
      </c>
      <c r="T44" s="51">
        <v>0</v>
      </c>
      <c r="U44" s="52">
        <v>0</v>
      </c>
      <c r="V44" s="52">
        <v>0.005587</v>
      </c>
      <c r="W44" s="52">
        <v>0.010989</v>
      </c>
      <c r="X44" s="52">
        <v>0.545642</v>
      </c>
      <c r="Y44" s="52">
        <v>0</v>
      </c>
      <c r="Z44" s="52">
        <v>0</v>
      </c>
      <c r="AA44" s="83">
        <v>44</v>
      </c>
      <c r="AB44" s="83"/>
      <c r="AC44" s="103"/>
      <c r="AD44" s="95" t="s">
        <v>401</v>
      </c>
      <c r="AE44" s="117" t="s">
        <v>443</v>
      </c>
      <c r="AF44" s="95"/>
      <c r="AG44" s="117" t="s">
        <v>534</v>
      </c>
      <c r="AH44" s="95" t="s">
        <v>624</v>
      </c>
      <c r="AI44" s="95"/>
      <c r="AJ44" s="95"/>
      <c r="AK44" s="95"/>
      <c r="AL44" s="95"/>
      <c r="AM44" s="95"/>
      <c r="AN44" s="95"/>
      <c r="AO44" s="95"/>
      <c r="AP44" s="95"/>
      <c r="AQ44" s="95"/>
      <c r="AR44" s="95"/>
      <c r="AS44" s="95" t="s">
        <v>690</v>
      </c>
      <c r="AT44" s="95" t="s">
        <v>712</v>
      </c>
      <c r="AU44" s="95">
        <v>181</v>
      </c>
      <c r="AV44" s="95"/>
      <c r="AW44" s="95"/>
      <c r="AX44" s="95"/>
      <c r="AY44" s="117" t="s">
        <v>803</v>
      </c>
      <c r="AZ44" s="95"/>
      <c r="BA44" s="95"/>
      <c r="BB44" s="95" t="s">
        <v>877</v>
      </c>
      <c r="BC44" s="95"/>
      <c r="BD44" s="95" t="s">
        <v>941</v>
      </c>
      <c r="BE44" s="95" t="s">
        <v>984</v>
      </c>
      <c r="BF44" s="95"/>
      <c r="BG44" s="95" t="s">
        <v>1019</v>
      </c>
      <c r="BH44" s="95">
        <v>4438</v>
      </c>
      <c r="BI44" s="95"/>
      <c r="BJ44" s="95"/>
      <c r="BK44" s="95"/>
      <c r="BL44" s="95">
        <v>2007</v>
      </c>
      <c r="BM44" s="95" t="s">
        <v>1066</v>
      </c>
      <c r="BN44" s="95"/>
      <c r="BO44" s="95"/>
      <c r="BP44" s="95" t="b">
        <v>0</v>
      </c>
      <c r="BQ44" s="95"/>
      <c r="BR44" s="95"/>
      <c r="BS44" s="95"/>
      <c r="BT44" s="95" t="b">
        <v>0</v>
      </c>
      <c r="BU44" s="95" t="b">
        <v>0</v>
      </c>
      <c r="BV44" s="95"/>
      <c r="BW44" s="95" t="b">
        <v>0</v>
      </c>
      <c r="BX44" s="95" t="b">
        <v>0</v>
      </c>
      <c r="BY44" s="117" t="s">
        <v>1117</v>
      </c>
      <c r="BZ44" s="95" t="s">
        <v>1183</v>
      </c>
      <c r="CA44" s="95"/>
      <c r="CB44" s="95" t="s">
        <v>1247</v>
      </c>
      <c r="CC44" s="95"/>
      <c r="CD44" s="95" t="s">
        <v>1308</v>
      </c>
      <c r="CE44" s="95"/>
      <c r="CF44" s="95">
        <v>4.6</v>
      </c>
      <c r="CG44" s="95"/>
      <c r="CH44" s="95" t="s">
        <v>1357</v>
      </c>
      <c r="CI44" s="95"/>
      <c r="CJ44" s="95"/>
      <c r="CK44" s="95"/>
      <c r="CL44" s="95"/>
      <c r="CM44" s="95" t="s">
        <v>1387</v>
      </c>
      <c r="CN44" s="95" t="s">
        <v>1419</v>
      </c>
      <c r="CO44" s="95"/>
      <c r="CP44" s="95"/>
      <c r="CQ44" s="95" t="s">
        <v>1422</v>
      </c>
      <c r="CR44" s="95"/>
      <c r="CS44" s="95"/>
      <c r="CT44" s="95"/>
      <c r="CU44" s="95">
        <v>11</v>
      </c>
      <c r="CV44" s="95"/>
      <c r="CW44" s="95"/>
      <c r="CX44" s="95"/>
      <c r="CY44" s="95"/>
      <c r="CZ44" s="95"/>
      <c r="DA44" s="95"/>
      <c r="DB44" s="95"/>
      <c r="DC44" s="95" t="s">
        <v>1471</v>
      </c>
      <c r="DD44" s="95"/>
      <c r="DE44" s="95" t="s">
        <v>1516</v>
      </c>
      <c r="DF44" s="95"/>
      <c r="DG44" s="95">
        <v>27</v>
      </c>
      <c r="DH44" s="95" t="s">
        <v>260</v>
      </c>
      <c r="DI44" s="95" t="s">
        <v>1526</v>
      </c>
      <c r="DJ44" s="117" t="s">
        <v>1568</v>
      </c>
      <c r="DK44" s="95">
        <v>0</v>
      </c>
      <c r="DL44" s="95"/>
      <c r="DM44" s="95"/>
      <c r="DN44" s="95" t="str">
        <f>REPLACE(INDEX(GroupVertices[Group],MATCH(Vertices[[#This Row],[Vertex]],GroupVertices[Vertex],0)),1,1,"")</f>
        <v>1</v>
      </c>
      <c r="DO44" s="51">
        <v>1</v>
      </c>
      <c r="DP44" s="52">
        <v>5.555555555555555</v>
      </c>
      <c r="DQ44" s="51">
        <v>0</v>
      </c>
      <c r="DR44" s="52">
        <v>0</v>
      </c>
      <c r="DS44" s="51">
        <v>0</v>
      </c>
      <c r="DT44" s="52">
        <v>0</v>
      </c>
      <c r="DU44" s="51">
        <v>17</v>
      </c>
      <c r="DV44" s="52">
        <v>94.44444444444444</v>
      </c>
      <c r="DW44" s="51">
        <v>18</v>
      </c>
      <c r="DX44" s="51"/>
      <c r="DY44" s="51"/>
      <c r="DZ44" s="51"/>
      <c r="EA44" s="51"/>
      <c r="EB44" s="2"/>
      <c r="EC44" s="3"/>
      <c r="ED44" s="3"/>
      <c r="EE44" s="3"/>
      <c r="EF44" s="3"/>
    </row>
    <row r="45" spans="1:136" ht="15" customHeight="1">
      <c r="A45" s="14" t="s">
        <v>261</v>
      </c>
      <c r="B45" s="15" t="s">
        <v>1873</v>
      </c>
      <c r="C45" s="15"/>
      <c r="D45" s="98">
        <v>100</v>
      </c>
      <c r="E45" s="82"/>
      <c r="F45" s="118" t="s">
        <v>535</v>
      </c>
      <c r="G45" s="15"/>
      <c r="H45" s="16" t="s">
        <v>261</v>
      </c>
      <c r="I45" s="67"/>
      <c r="J45" s="67"/>
      <c r="K45" s="57" t="s">
        <v>878</v>
      </c>
      <c r="L45" s="99">
        <v>1</v>
      </c>
      <c r="M45" s="100">
        <v>5628.67431640625</v>
      </c>
      <c r="N45" s="100">
        <v>3871.685791015625</v>
      </c>
      <c r="O45" s="78"/>
      <c r="P45" s="101"/>
      <c r="Q45" s="101"/>
      <c r="R45" s="102"/>
      <c r="S45" s="51">
        <v>1</v>
      </c>
      <c r="T45" s="51">
        <v>0</v>
      </c>
      <c r="U45" s="52">
        <v>0</v>
      </c>
      <c r="V45" s="52">
        <v>0.005587</v>
      </c>
      <c r="W45" s="52">
        <v>0.010989</v>
      </c>
      <c r="X45" s="52">
        <v>0.545642</v>
      </c>
      <c r="Y45" s="52">
        <v>0</v>
      </c>
      <c r="Z45" s="52">
        <v>0</v>
      </c>
      <c r="AA45" s="83">
        <v>45</v>
      </c>
      <c r="AB45" s="83"/>
      <c r="AC45" s="103"/>
      <c r="AD45" s="95" t="s">
        <v>401</v>
      </c>
      <c r="AE45" s="117" t="s">
        <v>444</v>
      </c>
      <c r="AF45" s="95"/>
      <c r="AG45" s="117" t="s">
        <v>535</v>
      </c>
      <c r="AH45" s="95" t="s">
        <v>625</v>
      </c>
      <c r="AI45" s="95"/>
      <c r="AJ45" s="95"/>
      <c r="AK45" s="95"/>
      <c r="AL45" s="95"/>
      <c r="AM45" s="95"/>
      <c r="AN45" s="95"/>
      <c r="AO45" s="95"/>
      <c r="AP45" s="95"/>
      <c r="AQ45" s="95"/>
      <c r="AR45" s="95"/>
      <c r="AS45" s="95" t="s">
        <v>692</v>
      </c>
      <c r="AT45" s="95" t="s">
        <v>720</v>
      </c>
      <c r="AU45" s="95">
        <v>10</v>
      </c>
      <c r="AV45" s="95"/>
      <c r="AW45" s="95"/>
      <c r="AX45" s="95"/>
      <c r="AY45" s="117" t="s">
        <v>804</v>
      </c>
      <c r="AZ45" s="95"/>
      <c r="BA45" s="95"/>
      <c r="BB45" s="95" t="s">
        <v>878</v>
      </c>
      <c r="BC45" s="95"/>
      <c r="BD45" s="95" t="s">
        <v>942</v>
      </c>
      <c r="BE45" s="95" t="s">
        <v>984</v>
      </c>
      <c r="BF45" s="95"/>
      <c r="BG45" s="95" t="s">
        <v>1020</v>
      </c>
      <c r="BH45" s="95">
        <v>2932</v>
      </c>
      <c r="BI45" s="95"/>
      <c r="BJ45" s="95"/>
      <c r="BK45" s="95"/>
      <c r="BL45" s="95"/>
      <c r="BM45" s="95"/>
      <c r="BN45" s="95"/>
      <c r="BO45" s="95"/>
      <c r="BP45" s="95" t="b">
        <v>0</v>
      </c>
      <c r="BQ45" s="95"/>
      <c r="BR45" s="95"/>
      <c r="BS45" s="95"/>
      <c r="BT45" s="95" t="b">
        <v>0</v>
      </c>
      <c r="BU45" s="95" t="b">
        <v>0</v>
      </c>
      <c r="BV45" s="95"/>
      <c r="BW45" s="95" t="b">
        <v>0</v>
      </c>
      <c r="BX45" s="95" t="b">
        <v>0</v>
      </c>
      <c r="BY45" s="117" t="s">
        <v>1118</v>
      </c>
      <c r="BZ45" s="95" t="s">
        <v>1195</v>
      </c>
      <c r="CA45" s="95"/>
      <c r="CB45" s="95" t="s">
        <v>1248</v>
      </c>
      <c r="CC45" s="95"/>
      <c r="CD45" s="95" t="s">
        <v>1309</v>
      </c>
      <c r="CE45" s="95"/>
      <c r="CF45" s="95">
        <v>5</v>
      </c>
      <c r="CG45" s="95"/>
      <c r="CH45" s="95" t="s">
        <v>1357</v>
      </c>
      <c r="CI45" s="95"/>
      <c r="CJ45" s="95"/>
      <c r="CK45" s="95"/>
      <c r="CL45" s="95"/>
      <c r="CM45" s="95" t="s">
        <v>1388</v>
      </c>
      <c r="CN45" s="95" t="s">
        <v>1419</v>
      </c>
      <c r="CO45" s="95"/>
      <c r="CP45" s="95"/>
      <c r="CQ45" s="95" t="s">
        <v>1423</v>
      </c>
      <c r="CR45" s="95"/>
      <c r="CS45" s="95"/>
      <c r="CT45" s="95"/>
      <c r="CU45" s="95">
        <v>3</v>
      </c>
      <c r="CV45" s="95"/>
      <c r="CW45" s="95"/>
      <c r="CX45" s="95"/>
      <c r="CY45" s="95"/>
      <c r="CZ45" s="95"/>
      <c r="DA45" s="95"/>
      <c r="DB45" s="95"/>
      <c r="DC45" s="95" t="s">
        <v>1483</v>
      </c>
      <c r="DD45" s="95"/>
      <c r="DE45" s="95" t="s">
        <v>1518</v>
      </c>
      <c r="DF45" s="95"/>
      <c r="DG45" s="95">
        <v>3</v>
      </c>
      <c r="DH45" s="95" t="s">
        <v>261</v>
      </c>
      <c r="DI45" s="95" t="s">
        <v>1526</v>
      </c>
      <c r="DJ45" s="117" t="s">
        <v>1569</v>
      </c>
      <c r="DK45" s="95">
        <v>10</v>
      </c>
      <c r="DL45" s="95"/>
      <c r="DM45" s="95"/>
      <c r="DN45" s="95" t="str">
        <f>REPLACE(INDEX(GroupVertices[Group],MATCH(Vertices[[#This Row],[Vertex]],GroupVertices[Vertex],0)),1,1,"")</f>
        <v>1</v>
      </c>
      <c r="DO45" s="51">
        <v>3</v>
      </c>
      <c r="DP45" s="52">
        <v>20</v>
      </c>
      <c r="DQ45" s="51">
        <v>0</v>
      </c>
      <c r="DR45" s="52">
        <v>0</v>
      </c>
      <c r="DS45" s="51">
        <v>0</v>
      </c>
      <c r="DT45" s="52">
        <v>0</v>
      </c>
      <c r="DU45" s="51">
        <v>12</v>
      </c>
      <c r="DV45" s="52">
        <v>80</v>
      </c>
      <c r="DW45" s="51">
        <v>15</v>
      </c>
      <c r="DX45" s="51"/>
      <c r="DY45" s="51"/>
      <c r="DZ45" s="51"/>
      <c r="EA45" s="51"/>
      <c r="EB45" s="2"/>
      <c r="EC45" s="3"/>
      <c r="ED45" s="3"/>
      <c r="EE45" s="3"/>
      <c r="EF45" s="3"/>
    </row>
    <row r="46" spans="1:136" ht="15" customHeight="1">
      <c r="A46" s="14" t="s">
        <v>262</v>
      </c>
      <c r="B46" s="15" t="s">
        <v>1873</v>
      </c>
      <c r="C46" s="15"/>
      <c r="D46" s="98">
        <v>100</v>
      </c>
      <c r="E46" s="82"/>
      <c r="F46" s="118" t="s">
        <v>536</v>
      </c>
      <c r="G46" s="15"/>
      <c r="H46" s="16" t="s">
        <v>262</v>
      </c>
      <c r="I46" s="67"/>
      <c r="J46" s="67"/>
      <c r="K46" s="16"/>
      <c r="L46" s="99">
        <v>1</v>
      </c>
      <c r="M46" s="100">
        <v>1853.8046875</v>
      </c>
      <c r="N46" s="100">
        <v>4889.7197265625</v>
      </c>
      <c r="O46" s="78"/>
      <c r="P46" s="101"/>
      <c r="Q46" s="101"/>
      <c r="R46" s="102"/>
      <c r="S46" s="51">
        <v>1</v>
      </c>
      <c r="T46" s="51">
        <v>0</v>
      </c>
      <c r="U46" s="52">
        <v>0</v>
      </c>
      <c r="V46" s="52">
        <v>0.005587</v>
      </c>
      <c r="W46" s="52">
        <v>0.010989</v>
      </c>
      <c r="X46" s="52">
        <v>0.545642</v>
      </c>
      <c r="Y46" s="52">
        <v>0</v>
      </c>
      <c r="Z46" s="52">
        <v>0</v>
      </c>
      <c r="AA46" s="83">
        <v>46</v>
      </c>
      <c r="AB46" s="83"/>
      <c r="AC46" s="103"/>
      <c r="AD46" s="95" t="s">
        <v>401</v>
      </c>
      <c r="AE46" s="117" t="s">
        <v>445</v>
      </c>
      <c r="AF46" s="95"/>
      <c r="AG46" s="117" t="s">
        <v>536</v>
      </c>
      <c r="AH46" s="95" t="s">
        <v>626</v>
      </c>
      <c r="AI46" s="95"/>
      <c r="AJ46" s="95"/>
      <c r="AK46" s="95"/>
      <c r="AL46" s="95"/>
      <c r="AM46" s="95"/>
      <c r="AN46" s="95"/>
      <c r="AO46" s="95"/>
      <c r="AP46" s="95"/>
      <c r="AQ46" s="95"/>
      <c r="AR46" s="95"/>
      <c r="AS46" s="95" t="s">
        <v>693</v>
      </c>
      <c r="AT46" s="95" t="s">
        <v>721</v>
      </c>
      <c r="AU46" s="95">
        <v>54</v>
      </c>
      <c r="AV46" s="95" t="s">
        <v>752</v>
      </c>
      <c r="AW46" s="95"/>
      <c r="AX46" s="95"/>
      <c r="AY46" s="117" t="s">
        <v>805</v>
      </c>
      <c r="AZ46" s="95"/>
      <c r="BA46" s="95"/>
      <c r="BB46" s="95"/>
      <c r="BC46" s="95"/>
      <c r="BD46" s="95" t="s">
        <v>943</v>
      </c>
      <c r="BE46" s="95" t="s">
        <v>984</v>
      </c>
      <c r="BF46" s="95"/>
      <c r="BG46" s="95" t="s">
        <v>1021</v>
      </c>
      <c r="BH46" s="95">
        <v>6732</v>
      </c>
      <c r="BI46" s="95"/>
      <c r="BJ46" s="95"/>
      <c r="BK46" s="95"/>
      <c r="BL46" s="95">
        <v>1881</v>
      </c>
      <c r="BM46" s="95"/>
      <c r="BN46" s="95"/>
      <c r="BO46" s="95"/>
      <c r="BP46" s="95" t="b">
        <v>0</v>
      </c>
      <c r="BQ46" s="95"/>
      <c r="BR46" s="95"/>
      <c r="BS46" s="95"/>
      <c r="BT46" s="95" t="b">
        <v>0</v>
      </c>
      <c r="BU46" s="95" t="b">
        <v>0</v>
      </c>
      <c r="BV46" s="95"/>
      <c r="BW46" s="95" t="b">
        <v>0</v>
      </c>
      <c r="BX46" s="95" t="b">
        <v>0</v>
      </c>
      <c r="BY46" s="117" t="s">
        <v>1119</v>
      </c>
      <c r="BZ46" s="95" t="s">
        <v>1196</v>
      </c>
      <c r="CA46" s="95"/>
      <c r="CB46" s="95" t="s">
        <v>1249</v>
      </c>
      <c r="CC46" s="95"/>
      <c r="CD46" s="95" t="s">
        <v>1310</v>
      </c>
      <c r="CE46" s="95"/>
      <c r="CF46" s="95">
        <v>4.4</v>
      </c>
      <c r="CG46" s="95"/>
      <c r="CH46" s="95" t="s">
        <v>1357</v>
      </c>
      <c r="CI46" s="95"/>
      <c r="CJ46" s="95"/>
      <c r="CK46" s="95"/>
      <c r="CL46" s="95"/>
      <c r="CM46" s="95" t="s">
        <v>1389</v>
      </c>
      <c r="CN46" s="95" t="s">
        <v>1419</v>
      </c>
      <c r="CO46" s="95"/>
      <c r="CP46" s="95"/>
      <c r="CQ46" s="95"/>
      <c r="CR46" s="95"/>
      <c r="CS46" s="95" t="s">
        <v>1431</v>
      </c>
      <c r="CT46" s="95"/>
      <c r="CU46" s="95">
        <v>102</v>
      </c>
      <c r="CV46" s="95"/>
      <c r="CW46" s="95"/>
      <c r="CX46" s="95"/>
      <c r="CY46" s="95"/>
      <c r="CZ46" s="95"/>
      <c r="DA46" s="95"/>
      <c r="DB46" s="95"/>
      <c r="DC46" s="95" t="s">
        <v>1484</v>
      </c>
      <c r="DD46" s="95"/>
      <c r="DE46" s="95" t="s">
        <v>347</v>
      </c>
      <c r="DF46" s="95"/>
      <c r="DG46" s="95">
        <v>34</v>
      </c>
      <c r="DH46" s="95" t="s">
        <v>262</v>
      </c>
      <c r="DI46" s="95" t="s">
        <v>1525</v>
      </c>
      <c r="DJ46" s="117" t="s">
        <v>1570</v>
      </c>
      <c r="DK46" s="95">
        <v>54</v>
      </c>
      <c r="DL46" s="95"/>
      <c r="DM46" s="95"/>
      <c r="DN46" s="95" t="str">
        <f>REPLACE(INDEX(GroupVertices[Group],MATCH(Vertices[[#This Row],[Vertex]],GroupVertices[Vertex],0)),1,1,"")</f>
        <v>1</v>
      </c>
      <c r="DO46" s="51">
        <v>0</v>
      </c>
      <c r="DP46" s="52">
        <v>0</v>
      </c>
      <c r="DQ46" s="51">
        <v>0</v>
      </c>
      <c r="DR46" s="52">
        <v>0</v>
      </c>
      <c r="DS46" s="51">
        <v>0</v>
      </c>
      <c r="DT46" s="52">
        <v>0</v>
      </c>
      <c r="DU46" s="51">
        <v>34</v>
      </c>
      <c r="DV46" s="52">
        <v>100</v>
      </c>
      <c r="DW46" s="51">
        <v>34</v>
      </c>
      <c r="DX46" s="51"/>
      <c r="DY46" s="51"/>
      <c r="DZ46" s="51"/>
      <c r="EA46" s="51"/>
      <c r="EB46" s="2"/>
      <c r="EC46" s="3"/>
      <c r="ED46" s="3"/>
      <c r="EE46" s="3"/>
      <c r="EF46" s="3"/>
    </row>
    <row r="47" spans="1:136" ht="15" customHeight="1">
      <c r="A47" s="14" t="s">
        <v>263</v>
      </c>
      <c r="B47" s="15" t="s">
        <v>1873</v>
      </c>
      <c r="C47" s="15"/>
      <c r="D47" s="98">
        <v>100</v>
      </c>
      <c r="E47" s="82"/>
      <c r="F47" s="118" t="s">
        <v>537</v>
      </c>
      <c r="G47" s="15"/>
      <c r="H47" s="16" t="s">
        <v>263</v>
      </c>
      <c r="I47" s="67"/>
      <c r="J47" s="67"/>
      <c r="K47" s="16"/>
      <c r="L47" s="99">
        <v>1</v>
      </c>
      <c r="M47" s="100">
        <v>1529.0802001953125</v>
      </c>
      <c r="N47" s="100">
        <v>5870.166015625</v>
      </c>
      <c r="O47" s="78"/>
      <c r="P47" s="101"/>
      <c r="Q47" s="101"/>
      <c r="R47" s="102"/>
      <c r="S47" s="51">
        <v>1</v>
      </c>
      <c r="T47" s="51">
        <v>0</v>
      </c>
      <c r="U47" s="52">
        <v>0</v>
      </c>
      <c r="V47" s="52">
        <v>0.005587</v>
      </c>
      <c r="W47" s="52">
        <v>0.010989</v>
      </c>
      <c r="X47" s="52">
        <v>0.545642</v>
      </c>
      <c r="Y47" s="52">
        <v>0</v>
      </c>
      <c r="Z47" s="52">
        <v>0</v>
      </c>
      <c r="AA47" s="83">
        <v>47</v>
      </c>
      <c r="AB47" s="83"/>
      <c r="AC47" s="103"/>
      <c r="AD47" s="95" t="s">
        <v>401</v>
      </c>
      <c r="AE47" s="117" t="s">
        <v>446</v>
      </c>
      <c r="AF47" s="95"/>
      <c r="AG47" s="117" t="s">
        <v>537</v>
      </c>
      <c r="AH47" s="95" t="s">
        <v>627</v>
      </c>
      <c r="AI47" s="95"/>
      <c r="AJ47" s="95"/>
      <c r="AK47" s="95"/>
      <c r="AL47" s="95"/>
      <c r="AM47" s="95"/>
      <c r="AN47" s="95"/>
      <c r="AO47" s="95"/>
      <c r="AP47" s="95"/>
      <c r="AQ47" s="95"/>
      <c r="AR47" s="95"/>
      <c r="AS47" s="95" t="s">
        <v>685</v>
      </c>
      <c r="AT47" s="95" t="s">
        <v>685</v>
      </c>
      <c r="AU47" s="95">
        <v>10</v>
      </c>
      <c r="AV47" s="95" t="s">
        <v>753</v>
      </c>
      <c r="AW47" s="95"/>
      <c r="AX47" s="95"/>
      <c r="AY47" s="117" t="s">
        <v>806</v>
      </c>
      <c r="AZ47" s="95"/>
      <c r="BA47" s="95"/>
      <c r="BB47" s="95"/>
      <c r="BC47" s="95"/>
      <c r="BD47" s="95" t="s">
        <v>944</v>
      </c>
      <c r="BE47" s="95" t="s">
        <v>984</v>
      </c>
      <c r="BF47" s="95"/>
      <c r="BG47" s="95" t="s">
        <v>1022</v>
      </c>
      <c r="BH47" s="95">
        <v>4235</v>
      </c>
      <c r="BI47" s="95"/>
      <c r="BJ47" s="95"/>
      <c r="BK47" s="95"/>
      <c r="BL47" s="95">
        <v>1987</v>
      </c>
      <c r="BM47" s="95"/>
      <c r="BN47" s="95"/>
      <c r="BO47" s="95"/>
      <c r="BP47" s="95" t="b">
        <v>0</v>
      </c>
      <c r="BQ47" s="95"/>
      <c r="BR47" s="95"/>
      <c r="BS47" s="95"/>
      <c r="BT47" s="95" t="b">
        <v>0</v>
      </c>
      <c r="BU47" s="95" t="b">
        <v>0</v>
      </c>
      <c r="BV47" s="95"/>
      <c r="BW47" s="95" t="b">
        <v>0</v>
      </c>
      <c r="BX47" s="95" t="b">
        <v>0</v>
      </c>
      <c r="BY47" s="117" t="s">
        <v>1120</v>
      </c>
      <c r="BZ47" s="95" t="s">
        <v>1167</v>
      </c>
      <c r="CA47" s="95"/>
      <c r="CB47" s="95" t="s">
        <v>1250</v>
      </c>
      <c r="CC47" s="95"/>
      <c r="CD47" s="95" t="s">
        <v>1311</v>
      </c>
      <c r="CE47" s="95"/>
      <c r="CF47" s="95">
        <v>0</v>
      </c>
      <c r="CG47" s="95"/>
      <c r="CH47" s="95" t="s">
        <v>1357</v>
      </c>
      <c r="CI47" s="95"/>
      <c r="CJ47" s="95"/>
      <c r="CK47" s="95"/>
      <c r="CL47" s="95"/>
      <c r="CM47" s="95"/>
      <c r="CN47" s="95" t="s">
        <v>1419</v>
      </c>
      <c r="CO47" s="95"/>
      <c r="CP47" s="95"/>
      <c r="CQ47" s="95"/>
      <c r="CR47" s="95"/>
      <c r="CS47" s="95"/>
      <c r="CT47" s="95"/>
      <c r="CU47" s="95"/>
      <c r="CV47" s="95"/>
      <c r="CW47" s="95"/>
      <c r="CX47" s="95"/>
      <c r="CY47" s="95"/>
      <c r="CZ47" s="95"/>
      <c r="DA47" s="95"/>
      <c r="DB47" s="95"/>
      <c r="DC47" s="95" t="s">
        <v>1456</v>
      </c>
      <c r="DD47" s="95"/>
      <c r="DE47" s="95" t="s">
        <v>1516</v>
      </c>
      <c r="DF47" s="95"/>
      <c r="DG47" s="95">
        <v>25</v>
      </c>
      <c r="DH47" s="95" t="s">
        <v>263</v>
      </c>
      <c r="DI47" s="95" t="s">
        <v>1526</v>
      </c>
      <c r="DJ47" s="117" t="s">
        <v>1571</v>
      </c>
      <c r="DK47" s="95">
        <v>0</v>
      </c>
      <c r="DL47" s="95"/>
      <c r="DM47" s="95"/>
      <c r="DN47" s="95" t="str">
        <f>REPLACE(INDEX(GroupVertices[Group],MATCH(Vertices[[#This Row],[Vertex]],GroupVertices[Vertex],0)),1,1,"")</f>
        <v>1</v>
      </c>
      <c r="DO47" s="51">
        <v>2</v>
      </c>
      <c r="DP47" s="52">
        <v>7.407407407407407</v>
      </c>
      <c r="DQ47" s="51">
        <v>0</v>
      </c>
      <c r="DR47" s="52">
        <v>0</v>
      </c>
      <c r="DS47" s="51">
        <v>0</v>
      </c>
      <c r="DT47" s="52">
        <v>0</v>
      </c>
      <c r="DU47" s="51">
        <v>25</v>
      </c>
      <c r="DV47" s="52">
        <v>92.5925925925926</v>
      </c>
      <c r="DW47" s="51">
        <v>27</v>
      </c>
      <c r="DX47" s="51"/>
      <c r="DY47" s="51"/>
      <c r="DZ47" s="51"/>
      <c r="EA47" s="51"/>
      <c r="EB47" s="2"/>
      <c r="EC47" s="3"/>
      <c r="ED47" s="3"/>
      <c r="EE47" s="3"/>
      <c r="EF47" s="3"/>
    </row>
    <row r="48" spans="1:136" ht="15" customHeight="1">
      <c r="A48" s="14" t="s">
        <v>264</v>
      </c>
      <c r="B48" s="15" t="s">
        <v>1873</v>
      </c>
      <c r="C48" s="15"/>
      <c r="D48" s="98">
        <v>100</v>
      </c>
      <c r="E48" s="82"/>
      <c r="F48" s="118" t="s">
        <v>538</v>
      </c>
      <c r="G48" s="15"/>
      <c r="H48" s="16" t="s">
        <v>264</v>
      </c>
      <c r="I48" s="67"/>
      <c r="J48" s="67"/>
      <c r="K48" s="16"/>
      <c r="L48" s="99">
        <v>1</v>
      </c>
      <c r="M48" s="100">
        <v>860.1674194335938</v>
      </c>
      <c r="N48" s="100">
        <v>4353.07568359375</v>
      </c>
      <c r="O48" s="78"/>
      <c r="P48" s="101"/>
      <c r="Q48" s="101"/>
      <c r="R48" s="102"/>
      <c r="S48" s="51">
        <v>1</v>
      </c>
      <c r="T48" s="51">
        <v>0</v>
      </c>
      <c r="U48" s="52">
        <v>0</v>
      </c>
      <c r="V48" s="52">
        <v>0.005587</v>
      </c>
      <c r="W48" s="52">
        <v>0.010989</v>
      </c>
      <c r="X48" s="52">
        <v>0.545642</v>
      </c>
      <c r="Y48" s="52">
        <v>0</v>
      </c>
      <c r="Z48" s="52">
        <v>0</v>
      </c>
      <c r="AA48" s="83">
        <v>48</v>
      </c>
      <c r="AB48" s="83"/>
      <c r="AC48" s="103"/>
      <c r="AD48" s="95" t="s">
        <v>401</v>
      </c>
      <c r="AE48" s="117" t="s">
        <v>447</v>
      </c>
      <c r="AF48" s="95"/>
      <c r="AG48" s="117" t="s">
        <v>538</v>
      </c>
      <c r="AH48" s="95" t="s">
        <v>628</v>
      </c>
      <c r="AI48" s="95"/>
      <c r="AJ48" s="95"/>
      <c r="AK48" s="95"/>
      <c r="AL48" s="95"/>
      <c r="AM48" s="95"/>
      <c r="AN48" s="95"/>
      <c r="AO48" s="95"/>
      <c r="AP48" s="120">
        <v>39123</v>
      </c>
      <c r="AQ48" s="95"/>
      <c r="AR48" s="95"/>
      <c r="AS48" s="95" t="s">
        <v>690</v>
      </c>
      <c r="AT48" s="95" t="s">
        <v>690</v>
      </c>
      <c r="AU48" s="95">
        <v>0</v>
      </c>
      <c r="AV48" s="95" t="s">
        <v>754</v>
      </c>
      <c r="AW48" s="95"/>
      <c r="AX48" s="95"/>
      <c r="AY48" s="117" t="s">
        <v>807</v>
      </c>
      <c r="AZ48" s="95"/>
      <c r="BA48" s="95"/>
      <c r="BB48" s="95"/>
      <c r="BC48" s="95"/>
      <c r="BD48" s="95"/>
      <c r="BE48" s="95" t="s">
        <v>984</v>
      </c>
      <c r="BF48" s="95"/>
      <c r="BG48" s="95" t="s">
        <v>1023</v>
      </c>
      <c r="BH48" s="95">
        <v>7236</v>
      </c>
      <c r="BI48" s="95"/>
      <c r="BJ48" s="95"/>
      <c r="BK48" s="95"/>
      <c r="BL48" s="122">
        <v>39123</v>
      </c>
      <c r="BM48" s="95" t="s">
        <v>1067</v>
      </c>
      <c r="BN48" s="95"/>
      <c r="BO48" s="95"/>
      <c r="BP48" s="95" t="b">
        <v>0</v>
      </c>
      <c r="BQ48" s="95"/>
      <c r="BR48" s="95"/>
      <c r="BS48" s="95"/>
      <c r="BT48" s="95" t="b">
        <v>0</v>
      </c>
      <c r="BU48" s="95" t="b">
        <v>0</v>
      </c>
      <c r="BV48" s="95"/>
      <c r="BW48" s="95" t="b">
        <v>0</v>
      </c>
      <c r="BX48" s="95" t="b">
        <v>1</v>
      </c>
      <c r="BY48" s="117" t="s">
        <v>1121</v>
      </c>
      <c r="BZ48" s="95"/>
      <c r="CA48" s="95"/>
      <c r="CB48" s="95" t="s">
        <v>1251</v>
      </c>
      <c r="CC48" s="95"/>
      <c r="CD48" s="95" t="s">
        <v>1312</v>
      </c>
      <c r="CE48" s="95"/>
      <c r="CF48" s="95">
        <v>0</v>
      </c>
      <c r="CG48" s="95"/>
      <c r="CH48" s="95" t="s">
        <v>1357</v>
      </c>
      <c r="CI48" s="95"/>
      <c r="CJ48" s="95"/>
      <c r="CK48" s="95"/>
      <c r="CL48" s="95"/>
      <c r="CM48" s="95"/>
      <c r="CN48" s="95"/>
      <c r="CO48" s="95"/>
      <c r="CP48" s="95"/>
      <c r="CQ48" s="95"/>
      <c r="CR48" s="95"/>
      <c r="CS48" s="95"/>
      <c r="CT48" s="95"/>
      <c r="CU48" s="95"/>
      <c r="CV48" s="95"/>
      <c r="CW48" s="95"/>
      <c r="CX48" s="95"/>
      <c r="CY48" s="95"/>
      <c r="CZ48" s="95"/>
      <c r="DA48" s="95"/>
      <c r="DB48" s="95"/>
      <c r="DC48" s="95"/>
      <c r="DD48" s="95"/>
      <c r="DE48" s="95" t="s">
        <v>1522</v>
      </c>
      <c r="DF48" s="95"/>
      <c r="DG48" s="95">
        <v>55</v>
      </c>
      <c r="DH48" s="95" t="s">
        <v>264</v>
      </c>
      <c r="DI48" s="95" t="s">
        <v>1524</v>
      </c>
      <c r="DJ48" s="117" t="s">
        <v>1572</v>
      </c>
      <c r="DK48" s="95">
        <v>0</v>
      </c>
      <c r="DL48" s="95"/>
      <c r="DM48" s="95"/>
      <c r="DN48" s="95" t="str">
        <f>REPLACE(INDEX(GroupVertices[Group],MATCH(Vertices[[#This Row],[Vertex]],GroupVertices[Vertex],0)),1,1,"")</f>
        <v>1</v>
      </c>
      <c r="DO48" s="51">
        <v>0</v>
      </c>
      <c r="DP48" s="52">
        <v>0</v>
      </c>
      <c r="DQ48" s="51">
        <v>0</v>
      </c>
      <c r="DR48" s="52">
        <v>0</v>
      </c>
      <c r="DS48" s="51">
        <v>0</v>
      </c>
      <c r="DT48" s="52">
        <v>0</v>
      </c>
      <c r="DU48" s="51">
        <v>18</v>
      </c>
      <c r="DV48" s="52">
        <v>100</v>
      </c>
      <c r="DW48" s="51">
        <v>18</v>
      </c>
      <c r="DX48" s="51"/>
      <c r="DY48" s="51"/>
      <c r="DZ48" s="51"/>
      <c r="EA48" s="51"/>
      <c r="EB48" s="2"/>
      <c r="EC48" s="3"/>
      <c r="ED48" s="3"/>
      <c r="EE48" s="3"/>
      <c r="EF48" s="3"/>
    </row>
    <row r="49" spans="1:136" ht="15" customHeight="1">
      <c r="A49" s="14" t="s">
        <v>265</v>
      </c>
      <c r="B49" s="15" t="s">
        <v>1873</v>
      </c>
      <c r="C49" s="15"/>
      <c r="D49" s="98">
        <v>100</v>
      </c>
      <c r="E49" s="82"/>
      <c r="F49" s="118" t="s">
        <v>539</v>
      </c>
      <c r="G49" s="15"/>
      <c r="H49" s="16" t="s">
        <v>265</v>
      </c>
      <c r="I49" s="67"/>
      <c r="J49" s="67"/>
      <c r="K49" s="57" t="s">
        <v>879</v>
      </c>
      <c r="L49" s="99">
        <v>1</v>
      </c>
      <c r="M49" s="100">
        <v>2833.24169921875</v>
      </c>
      <c r="N49" s="100">
        <v>7551.1748046875</v>
      </c>
      <c r="O49" s="78"/>
      <c r="P49" s="101"/>
      <c r="Q49" s="101"/>
      <c r="R49" s="102"/>
      <c r="S49" s="51">
        <v>1</v>
      </c>
      <c r="T49" s="51">
        <v>0</v>
      </c>
      <c r="U49" s="52">
        <v>0</v>
      </c>
      <c r="V49" s="52">
        <v>0.005587</v>
      </c>
      <c r="W49" s="52">
        <v>0.010989</v>
      </c>
      <c r="X49" s="52">
        <v>0.545642</v>
      </c>
      <c r="Y49" s="52">
        <v>0</v>
      </c>
      <c r="Z49" s="52">
        <v>0</v>
      </c>
      <c r="AA49" s="83">
        <v>49</v>
      </c>
      <c r="AB49" s="83"/>
      <c r="AC49" s="103"/>
      <c r="AD49" s="95" t="s">
        <v>401</v>
      </c>
      <c r="AE49" s="117" t="s">
        <v>448</v>
      </c>
      <c r="AF49" s="95"/>
      <c r="AG49" s="117" t="s">
        <v>539</v>
      </c>
      <c r="AH49" s="95" t="s">
        <v>629</v>
      </c>
      <c r="AI49" s="95"/>
      <c r="AJ49" s="95"/>
      <c r="AK49" s="95"/>
      <c r="AL49" s="95"/>
      <c r="AM49" s="95"/>
      <c r="AN49" s="95"/>
      <c r="AO49" s="95"/>
      <c r="AP49" s="95"/>
      <c r="AQ49" s="95"/>
      <c r="AR49" s="95"/>
      <c r="AS49" s="95" t="s">
        <v>685</v>
      </c>
      <c r="AT49" s="95" t="s">
        <v>710</v>
      </c>
      <c r="AU49" s="95">
        <v>31</v>
      </c>
      <c r="AV49" s="95"/>
      <c r="AW49" s="95"/>
      <c r="AX49" s="95"/>
      <c r="AY49" s="117" t="s">
        <v>808</v>
      </c>
      <c r="AZ49" s="95"/>
      <c r="BA49" s="95"/>
      <c r="BB49" s="95" t="s">
        <v>879</v>
      </c>
      <c r="BC49" s="95"/>
      <c r="BD49" s="95" t="s">
        <v>945</v>
      </c>
      <c r="BE49" s="95" t="s">
        <v>984</v>
      </c>
      <c r="BF49" s="95"/>
      <c r="BG49" s="95" t="s">
        <v>1024</v>
      </c>
      <c r="BH49" s="95">
        <v>7920</v>
      </c>
      <c r="BI49" s="95"/>
      <c r="BJ49" s="95"/>
      <c r="BK49" s="95"/>
      <c r="BL49" s="95"/>
      <c r="BM49" s="95"/>
      <c r="BN49" s="95"/>
      <c r="BO49" s="95"/>
      <c r="BP49" s="95" t="b">
        <v>0</v>
      </c>
      <c r="BQ49" s="95"/>
      <c r="BR49" s="95"/>
      <c r="BS49" s="95"/>
      <c r="BT49" s="95" t="b">
        <v>0</v>
      </c>
      <c r="BU49" s="95" t="b">
        <v>0</v>
      </c>
      <c r="BV49" s="95"/>
      <c r="BW49" s="95" t="b">
        <v>0</v>
      </c>
      <c r="BX49" s="95" t="b">
        <v>0</v>
      </c>
      <c r="BY49" s="117" t="s">
        <v>1122</v>
      </c>
      <c r="BZ49" s="95" t="s">
        <v>1197</v>
      </c>
      <c r="CA49" s="95"/>
      <c r="CB49" s="95"/>
      <c r="CC49" s="95"/>
      <c r="CD49" s="95" t="s">
        <v>1313</v>
      </c>
      <c r="CE49" s="95"/>
      <c r="CF49" s="95">
        <v>0</v>
      </c>
      <c r="CG49" s="95"/>
      <c r="CH49" s="95" t="s">
        <v>1357</v>
      </c>
      <c r="CI49" s="95"/>
      <c r="CJ49" s="95"/>
      <c r="CK49" s="95"/>
      <c r="CL49" s="95"/>
      <c r="CM49" s="95"/>
      <c r="CN49" s="95" t="s">
        <v>1419</v>
      </c>
      <c r="CO49" s="95"/>
      <c r="CP49" s="95"/>
      <c r="CQ49" s="95"/>
      <c r="CR49" s="95"/>
      <c r="CS49" s="95"/>
      <c r="CT49" s="95"/>
      <c r="CU49" s="95">
        <v>0</v>
      </c>
      <c r="CV49" s="95"/>
      <c r="CW49" s="95"/>
      <c r="CX49" s="95"/>
      <c r="CY49" s="95"/>
      <c r="CZ49" s="95"/>
      <c r="DA49" s="95"/>
      <c r="DB49" s="95"/>
      <c r="DC49" s="95" t="s">
        <v>1485</v>
      </c>
      <c r="DD49" s="95"/>
      <c r="DE49" s="95" t="s">
        <v>1518</v>
      </c>
      <c r="DF49" s="95"/>
      <c r="DG49" s="95">
        <v>12</v>
      </c>
      <c r="DH49" s="95" t="s">
        <v>265</v>
      </c>
      <c r="DI49" s="95" t="s">
        <v>1526</v>
      </c>
      <c r="DJ49" s="117" t="s">
        <v>1573</v>
      </c>
      <c r="DK49" s="95">
        <v>0</v>
      </c>
      <c r="DL49" s="95"/>
      <c r="DM49" s="95"/>
      <c r="DN49" s="95" t="str">
        <f>REPLACE(INDEX(GroupVertices[Group],MATCH(Vertices[[#This Row],[Vertex]],GroupVertices[Vertex],0)),1,1,"")</f>
        <v>1</v>
      </c>
      <c r="DO49" s="51">
        <v>0</v>
      </c>
      <c r="DP49" s="52">
        <v>0</v>
      </c>
      <c r="DQ49" s="51">
        <v>3</v>
      </c>
      <c r="DR49" s="52">
        <v>18.75</v>
      </c>
      <c r="DS49" s="51">
        <v>0</v>
      </c>
      <c r="DT49" s="52">
        <v>0</v>
      </c>
      <c r="DU49" s="51">
        <v>13</v>
      </c>
      <c r="DV49" s="52">
        <v>81.25</v>
      </c>
      <c r="DW49" s="51">
        <v>16</v>
      </c>
      <c r="DX49" s="51"/>
      <c r="DY49" s="51"/>
      <c r="DZ49" s="51"/>
      <c r="EA49" s="51"/>
      <c r="EB49" s="2"/>
      <c r="EC49" s="3"/>
      <c r="ED49" s="3"/>
      <c r="EE49" s="3"/>
      <c r="EF49" s="3"/>
    </row>
    <row r="50" spans="1:136" ht="15" customHeight="1">
      <c r="A50" s="14" t="s">
        <v>266</v>
      </c>
      <c r="B50" s="15" t="s">
        <v>1873</v>
      </c>
      <c r="C50" s="15"/>
      <c r="D50" s="98">
        <v>100</v>
      </c>
      <c r="E50" s="82"/>
      <c r="F50" s="118" t="s">
        <v>540</v>
      </c>
      <c r="G50" s="15"/>
      <c r="H50" s="16" t="s">
        <v>266</v>
      </c>
      <c r="I50" s="67"/>
      <c r="J50" s="67"/>
      <c r="K50" s="16" t="s">
        <v>630</v>
      </c>
      <c r="L50" s="99">
        <v>1</v>
      </c>
      <c r="M50" s="100">
        <v>4337.9072265625</v>
      </c>
      <c r="N50" s="100">
        <v>968.190673828125</v>
      </c>
      <c r="O50" s="78"/>
      <c r="P50" s="101"/>
      <c r="Q50" s="101"/>
      <c r="R50" s="102"/>
      <c r="S50" s="51">
        <v>1</v>
      </c>
      <c r="T50" s="51">
        <v>0</v>
      </c>
      <c r="U50" s="52">
        <v>0</v>
      </c>
      <c r="V50" s="52">
        <v>0.005587</v>
      </c>
      <c r="W50" s="52">
        <v>0.010989</v>
      </c>
      <c r="X50" s="52">
        <v>0.545642</v>
      </c>
      <c r="Y50" s="52">
        <v>0</v>
      </c>
      <c r="Z50" s="52">
        <v>0</v>
      </c>
      <c r="AA50" s="83">
        <v>50</v>
      </c>
      <c r="AB50" s="83"/>
      <c r="AC50" s="103"/>
      <c r="AD50" s="95" t="s">
        <v>401</v>
      </c>
      <c r="AE50" s="117" t="s">
        <v>449</v>
      </c>
      <c r="AF50" s="95"/>
      <c r="AG50" s="117" t="s">
        <v>540</v>
      </c>
      <c r="AH50" s="95" t="s">
        <v>630</v>
      </c>
      <c r="AI50" s="95"/>
      <c r="AJ50" s="95"/>
      <c r="AK50" s="95"/>
      <c r="AL50" s="95"/>
      <c r="AM50" s="95"/>
      <c r="AN50" s="95"/>
      <c r="AO50" s="95"/>
      <c r="AP50" s="95"/>
      <c r="AQ50" s="95"/>
      <c r="AR50" s="95"/>
      <c r="AS50" s="95" t="s">
        <v>685</v>
      </c>
      <c r="AT50" s="95" t="s">
        <v>722</v>
      </c>
      <c r="AU50" s="95">
        <v>652</v>
      </c>
      <c r="AV50" s="95" t="s">
        <v>755</v>
      </c>
      <c r="AW50" s="95"/>
      <c r="AX50" s="95"/>
      <c r="AY50" s="117" t="s">
        <v>809</v>
      </c>
      <c r="AZ50" s="95"/>
      <c r="BA50" s="95"/>
      <c r="BB50" s="95" t="s">
        <v>630</v>
      </c>
      <c r="BC50" s="95"/>
      <c r="BD50" s="95" t="s">
        <v>946</v>
      </c>
      <c r="BE50" s="95" t="s">
        <v>984</v>
      </c>
      <c r="BF50" s="95"/>
      <c r="BG50" s="95" t="s">
        <v>1025</v>
      </c>
      <c r="BH50" s="95">
        <v>143656</v>
      </c>
      <c r="BI50" s="95"/>
      <c r="BJ50" s="95"/>
      <c r="BK50" s="95"/>
      <c r="BL50" s="95"/>
      <c r="BM50" s="95"/>
      <c r="BN50" s="95"/>
      <c r="BO50" s="95"/>
      <c r="BP50" s="95" t="b">
        <v>0</v>
      </c>
      <c r="BQ50" s="95"/>
      <c r="BR50" s="95"/>
      <c r="BS50" s="95"/>
      <c r="BT50" s="95" t="b">
        <v>0</v>
      </c>
      <c r="BU50" s="95" t="b">
        <v>0</v>
      </c>
      <c r="BV50" s="95"/>
      <c r="BW50" s="95" t="b">
        <v>0</v>
      </c>
      <c r="BX50" s="95" t="b">
        <v>1</v>
      </c>
      <c r="BY50" s="117" t="s">
        <v>1123</v>
      </c>
      <c r="BZ50" s="95" t="s">
        <v>1198</v>
      </c>
      <c r="CA50" s="95"/>
      <c r="CB50" s="95" t="s">
        <v>1252</v>
      </c>
      <c r="CC50" s="95"/>
      <c r="CD50" s="95" t="s">
        <v>1314</v>
      </c>
      <c r="CE50" s="95"/>
      <c r="CF50" s="95">
        <v>4.6</v>
      </c>
      <c r="CG50" s="95"/>
      <c r="CH50" s="95" t="s">
        <v>1357</v>
      </c>
      <c r="CI50" s="95"/>
      <c r="CJ50" s="95"/>
      <c r="CK50" s="95"/>
      <c r="CL50" s="95"/>
      <c r="CM50" s="95" t="s">
        <v>1390</v>
      </c>
      <c r="CN50" s="95" t="s">
        <v>1419</v>
      </c>
      <c r="CO50" s="95"/>
      <c r="CP50" s="95"/>
      <c r="CQ50" s="95"/>
      <c r="CR50" s="95"/>
      <c r="CS50" s="95" t="s">
        <v>1432</v>
      </c>
      <c r="CT50" s="95"/>
      <c r="CU50" s="95">
        <v>92</v>
      </c>
      <c r="CV50" s="95"/>
      <c r="CW50" s="95"/>
      <c r="CX50" s="95"/>
      <c r="CY50" s="95"/>
      <c r="CZ50" s="95"/>
      <c r="DA50" s="95"/>
      <c r="DB50" s="95"/>
      <c r="DC50" s="95" t="s">
        <v>1486</v>
      </c>
      <c r="DD50" s="95"/>
      <c r="DE50" s="95" t="s">
        <v>347</v>
      </c>
      <c r="DF50" s="95"/>
      <c r="DG50" s="95">
        <v>16636</v>
      </c>
      <c r="DH50" s="95" t="s">
        <v>266</v>
      </c>
      <c r="DI50" s="95" t="s">
        <v>1524</v>
      </c>
      <c r="DJ50" s="117" t="s">
        <v>1574</v>
      </c>
      <c r="DK50" s="95">
        <v>652</v>
      </c>
      <c r="DL50" s="95"/>
      <c r="DM50" s="95"/>
      <c r="DN50" s="95" t="str">
        <f>REPLACE(INDEX(GroupVertices[Group],MATCH(Vertices[[#This Row],[Vertex]],GroupVertices[Vertex],0)),1,1,"")</f>
        <v>1</v>
      </c>
      <c r="DO50" s="51">
        <v>1</v>
      </c>
      <c r="DP50" s="52">
        <v>4.545454545454546</v>
      </c>
      <c r="DQ50" s="51">
        <v>0</v>
      </c>
      <c r="DR50" s="52">
        <v>0</v>
      </c>
      <c r="DS50" s="51">
        <v>0</v>
      </c>
      <c r="DT50" s="52">
        <v>0</v>
      </c>
      <c r="DU50" s="51">
        <v>21</v>
      </c>
      <c r="DV50" s="52">
        <v>95.45454545454545</v>
      </c>
      <c r="DW50" s="51">
        <v>22</v>
      </c>
      <c r="DX50" s="51"/>
      <c r="DY50" s="51"/>
      <c r="DZ50" s="51"/>
      <c r="EA50" s="51"/>
      <c r="EB50" s="2"/>
      <c r="EC50" s="3"/>
      <c r="ED50" s="3"/>
      <c r="EE50" s="3"/>
      <c r="EF50" s="3"/>
    </row>
    <row r="51" spans="1:136" ht="15" customHeight="1">
      <c r="A51" s="14" t="s">
        <v>267</v>
      </c>
      <c r="B51" s="15" t="s">
        <v>1873</v>
      </c>
      <c r="C51" s="15"/>
      <c r="D51" s="98">
        <v>100</v>
      </c>
      <c r="E51" s="82"/>
      <c r="F51" s="118" t="s">
        <v>541</v>
      </c>
      <c r="G51" s="15"/>
      <c r="H51" s="16" t="s">
        <v>267</v>
      </c>
      <c r="I51" s="67"/>
      <c r="J51" s="67"/>
      <c r="K51" s="16" t="s">
        <v>631</v>
      </c>
      <c r="L51" s="99">
        <v>1</v>
      </c>
      <c r="M51" s="100">
        <v>3016.91943359375</v>
      </c>
      <c r="N51" s="100">
        <v>9344.298828125</v>
      </c>
      <c r="O51" s="78"/>
      <c r="P51" s="101"/>
      <c r="Q51" s="101"/>
      <c r="R51" s="102"/>
      <c r="S51" s="51">
        <v>1</v>
      </c>
      <c r="T51" s="51">
        <v>0</v>
      </c>
      <c r="U51" s="52">
        <v>0</v>
      </c>
      <c r="V51" s="52">
        <v>0.005587</v>
      </c>
      <c r="W51" s="52">
        <v>0.010989</v>
      </c>
      <c r="X51" s="52">
        <v>0.545642</v>
      </c>
      <c r="Y51" s="52">
        <v>0</v>
      </c>
      <c r="Z51" s="52">
        <v>0</v>
      </c>
      <c r="AA51" s="83">
        <v>51</v>
      </c>
      <c r="AB51" s="83"/>
      <c r="AC51" s="103"/>
      <c r="AD51" s="95" t="s">
        <v>401</v>
      </c>
      <c r="AE51" s="117" t="s">
        <v>450</v>
      </c>
      <c r="AF51" s="95"/>
      <c r="AG51" s="117" t="s">
        <v>541</v>
      </c>
      <c r="AH51" s="95" t="s">
        <v>631</v>
      </c>
      <c r="AI51" s="95"/>
      <c r="AJ51" s="95"/>
      <c r="AK51" s="95"/>
      <c r="AL51" s="95"/>
      <c r="AM51" s="95"/>
      <c r="AN51" s="95"/>
      <c r="AO51" s="95"/>
      <c r="AP51" s="95"/>
      <c r="AQ51" s="95"/>
      <c r="AR51" s="95"/>
      <c r="AS51" s="95" t="s">
        <v>685</v>
      </c>
      <c r="AT51" s="95" t="s">
        <v>685</v>
      </c>
      <c r="AU51" s="95">
        <v>135</v>
      </c>
      <c r="AV51" s="95"/>
      <c r="AW51" s="95"/>
      <c r="AX51" s="95"/>
      <c r="AY51" s="117" t="s">
        <v>810</v>
      </c>
      <c r="AZ51" s="95"/>
      <c r="BA51" s="95"/>
      <c r="BB51" s="95" t="s">
        <v>631</v>
      </c>
      <c r="BC51" s="95"/>
      <c r="BD51" s="95" t="s">
        <v>947</v>
      </c>
      <c r="BE51" s="95" t="s">
        <v>984</v>
      </c>
      <c r="BF51" s="95"/>
      <c r="BG51" s="95" t="s">
        <v>1026</v>
      </c>
      <c r="BH51" s="95">
        <v>4805</v>
      </c>
      <c r="BI51" s="95"/>
      <c r="BJ51" s="95"/>
      <c r="BK51" s="95"/>
      <c r="BL51" s="95"/>
      <c r="BM51" s="95" t="s">
        <v>1068</v>
      </c>
      <c r="BN51" s="95"/>
      <c r="BO51" s="95"/>
      <c r="BP51" s="95" t="b">
        <v>0</v>
      </c>
      <c r="BQ51" s="95"/>
      <c r="BR51" s="95"/>
      <c r="BS51" s="95"/>
      <c r="BT51" s="95" t="b">
        <v>0</v>
      </c>
      <c r="BU51" s="95" t="b">
        <v>0</v>
      </c>
      <c r="BV51" s="95"/>
      <c r="BW51" s="95" t="b">
        <v>0</v>
      </c>
      <c r="BX51" s="95" t="b">
        <v>0</v>
      </c>
      <c r="BY51" s="117" t="s">
        <v>1124</v>
      </c>
      <c r="BZ51" s="95" t="s">
        <v>1199</v>
      </c>
      <c r="CA51" s="95"/>
      <c r="CB51" s="95"/>
      <c r="CC51" s="95"/>
      <c r="CD51" s="95" t="s">
        <v>1315</v>
      </c>
      <c r="CE51" s="95"/>
      <c r="CF51" s="95">
        <v>0</v>
      </c>
      <c r="CG51" s="95"/>
      <c r="CH51" s="95" t="s">
        <v>1357</v>
      </c>
      <c r="CI51" s="95"/>
      <c r="CJ51" s="95"/>
      <c r="CK51" s="95"/>
      <c r="CL51" s="95"/>
      <c r="CM51" s="95"/>
      <c r="CN51" s="95" t="s">
        <v>1419</v>
      </c>
      <c r="CO51" s="95"/>
      <c r="CP51" s="95"/>
      <c r="CQ51" s="95"/>
      <c r="CR51" s="95"/>
      <c r="CS51" s="95"/>
      <c r="CT51" s="95"/>
      <c r="CU51" s="95"/>
      <c r="CV51" s="95"/>
      <c r="CW51" s="95"/>
      <c r="CX51" s="95"/>
      <c r="CY51" s="95"/>
      <c r="CZ51" s="95"/>
      <c r="DA51" s="95"/>
      <c r="DB51" s="95"/>
      <c r="DC51" s="95" t="s">
        <v>1487</v>
      </c>
      <c r="DD51" s="95"/>
      <c r="DE51" s="95" t="s">
        <v>1516</v>
      </c>
      <c r="DF51" s="95"/>
      <c r="DG51" s="95">
        <v>36</v>
      </c>
      <c r="DH51" s="95" t="s">
        <v>267</v>
      </c>
      <c r="DI51" s="95" t="s">
        <v>1525</v>
      </c>
      <c r="DJ51" s="117" t="s">
        <v>1575</v>
      </c>
      <c r="DK51" s="95">
        <v>135</v>
      </c>
      <c r="DL51" s="95"/>
      <c r="DM51" s="95"/>
      <c r="DN51" s="95" t="str">
        <f>REPLACE(INDEX(GroupVertices[Group],MATCH(Vertices[[#This Row],[Vertex]],GroupVertices[Vertex],0)),1,1,"")</f>
        <v>1</v>
      </c>
      <c r="DO51" s="51">
        <v>0</v>
      </c>
      <c r="DP51" s="52">
        <v>0</v>
      </c>
      <c r="DQ51" s="51">
        <v>0</v>
      </c>
      <c r="DR51" s="52">
        <v>0</v>
      </c>
      <c r="DS51" s="51">
        <v>0</v>
      </c>
      <c r="DT51" s="52">
        <v>0</v>
      </c>
      <c r="DU51" s="51">
        <v>15</v>
      </c>
      <c r="DV51" s="52">
        <v>100</v>
      </c>
      <c r="DW51" s="51">
        <v>15</v>
      </c>
      <c r="DX51" s="51"/>
      <c r="DY51" s="51"/>
      <c r="DZ51" s="51"/>
      <c r="EA51" s="51"/>
      <c r="EB51" s="2"/>
      <c r="EC51" s="3"/>
      <c r="ED51" s="3"/>
      <c r="EE51" s="3"/>
      <c r="EF51" s="3"/>
    </row>
    <row r="52" spans="1:136" ht="15" customHeight="1">
      <c r="A52" s="14" t="s">
        <v>268</v>
      </c>
      <c r="B52" s="15" t="s">
        <v>1873</v>
      </c>
      <c r="C52" s="15"/>
      <c r="D52" s="98">
        <v>100</v>
      </c>
      <c r="E52" s="82"/>
      <c r="F52" s="118" t="s">
        <v>542</v>
      </c>
      <c r="G52" s="15"/>
      <c r="H52" s="16" t="s">
        <v>268</v>
      </c>
      <c r="I52" s="67"/>
      <c r="J52" s="67"/>
      <c r="K52" s="16"/>
      <c r="L52" s="99">
        <v>1</v>
      </c>
      <c r="M52" s="100">
        <v>752.1221313476562</v>
      </c>
      <c r="N52" s="100">
        <v>6325.96533203125</v>
      </c>
      <c r="O52" s="78"/>
      <c r="P52" s="101"/>
      <c r="Q52" s="101"/>
      <c r="R52" s="102"/>
      <c r="S52" s="51">
        <v>1</v>
      </c>
      <c r="T52" s="51">
        <v>0</v>
      </c>
      <c r="U52" s="52">
        <v>0</v>
      </c>
      <c r="V52" s="52">
        <v>0.005587</v>
      </c>
      <c r="W52" s="52">
        <v>0.010989</v>
      </c>
      <c r="X52" s="52">
        <v>0.545642</v>
      </c>
      <c r="Y52" s="52">
        <v>0</v>
      </c>
      <c r="Z52" s="52">
        <v>0</v>
      </c>
      <c r="AA52" s="83">
        <v>52</v>
      </c>
      <c r="AB52" s="83"/>
      <c r="AC52" s="103"/>
      <c r="AD52" s="95" t="s">
        <v>401</v>
      </c>
      <c r="AE52" s="117" t="s">
        <v>451</v>
      </c>
      <c r="AF52" s="95"/>
      <c r="AG52" s="117" t="s">
        <v>542</v>
      </c>
      <c r="AH52" s="95" t="s">
        <v>632</v>
      </c>
      <c r="AI52" s="95"/>
      <c r="AJ52" s="95"/>
      <c r="AK52" s="95"/>
      <c r="AL52" s="95"/>
      <c r="AM52" s="95"/>
      <c r="AN52" s="95"/>
      <c r="AO52" s="95"/>
      <c r="AP52" s="95"/>
      <c r="AQ52" s="95"/>
      <c r="AR52" s="95"/>
      <c r="AS52" s="95" t="s">
        <v>686</v>
      </c>
      <c r="AT52" s="95" t="s">
        <v>723</v>
      </c>
      <c r="AU52" s="95">
        <v>375</v>
      </c>
      <c r="AV52" s="95"/>
      <c r="AW52" s="95"/>
      <c r="AX52" s="95"/>
      <c r="AY52" s="117" t="s">
        <v>811</v>
      </c>
      <c r="AZ52" s="95"/>
      <c r="BA52" s="95"/>
      <c r="BB52" s="95"/>
      <c r="BC52" s="95"/>
      <c r="BD52" s="95" t="s">
        <v>948</v>
      </c>
      <c r="BE52" s="95" t="s">
        <v>984</v>
      </c>
      <c r="BF52" s="95"/>
      <c r="BG52" s="95" t="s">
        <v>1027</v>
      </c>
      <c r="BH52" s="95">
        <v>14270</v>
      </c>
      <c r="BI52" s="95"/>
      <c r="BJ52" s="95"/>
      <c r="BK52" s="95"/>
      <c r="BL52" s="95"/>
      <c r="BM52" s="95"/>
      <c r="BN52" s="95"/>
      <c r="BO52" s="95"/>
      <c r="BP52" s="95" t="b">
        <v>0</v>
      </c>
      <c r="BQ52" s="95"/>
      <c r="BR52" s="95"/>
      <c r="BS52" s="95"/>
      <c r="BT52" s="95" t="b">
        <v>0</v>
      </c>
      <c r="BU52" s="95" t="b">
        <v>0</v>
      </c>
      <c r="BV52" s="95"/>
      <c r="BW52" s="95" t="b">
        <v>0</v>
      </c>
      <c r="BX52" s="95" t="b">
        <v>0</v>
      </c>
      <c r="BY52" s="117" t="s">
        <v>1125</v>
      </c>
      <c r="BZ52" s="95" t="s">
        <v>1167</v>
      </c>
      <c r="CA52" s="95"/>
      <c r="CB52" s="95"/>
      <c r="CC52" s="95"/>
      <c r="CD52" s="95" t="s">
        <v>1316</v>
      </c>
      <c r="CE52" s="95"/>
      <c r="CF52" s="95">
        <v>4.8</v>
      </c>
      <c r="CG52" s="95"/>
      <c r="CH52" s="95" t="s">
        <v>1359</v>
      </c>
      <c r="CI52" s="95"/>
      <c r="CJ52" s="95"/>
      <c r="CK52" s="95"/>
      <c r="CL52" s="95"/>
      <c r="CM52" s="95"/>
      <c r="CN52" s="95" t="s">
        <v>1419</v>
      </c>
      <c r="CO52" s="95"/>
      <c r="CP52" s="95"/>
      <c r="CQ52" s="95"/>
      <c r="CR52" s="95"/>
      <c r="CS52" s="95"/>
      <c r="CT52" s="95" t="s">
        <v>1445</v>
      </c>
      <c r="CU52" s="95">
        <v>39</v>
      </c>
      <c r="CV52" s="95"/>
      <c r="CW52" s="95"/>
      <c r="CX52" s="95"/>
      <c r="CY52" s="95"/>
      <c r="CZ52" s="95"/>
      <c r="DA52" s="95"/>
      <c r="DB52" s="95"/>
      <c r="DC52" s="95" t="s">
        <v>1456</v>
      </c>
      <c r="DD52" s="95"/>
      <c r="DE52" s="95" t="s">
        <v>1516</v>
      </c>
      <c r="DF52" s="95"/>
      <c r="DG52" s="95">
        <v>97</v>
      </c>
      <c r="DH52" s="95" t="s">
        <v>268</v>
      </c>
      <c r="DI52" s="95" t="s">
        <v>1526</v>
      </c>
      <c r="DJ52" s="95" t="s">
        <v>1576</v>
      </c>
      <c r="DK52" s="95">
        <v>375</v>
      </c>
      <c r="DL52" s="95"/>
      <c r="DM52" s="95"/>
      <c r="DN52" s="95" t="str">
        <f>REPLACE(INDEX(GroupVertices[Group],MATCH(Vertices[[#This Row],[Vertex]],GroupVertices[Vertex],0)),1,1,"")</f>
        <v>1</v>
      </c>
      <c r="DO52" s="51">
        <v>1</v>
      </c>
      <c r="DP52" s="52">
        <v>3.7037037037037037</v>
      </c>
      <c r="DQ52" s="51">
        <v>1</v>
      </c>
      <c r="DR52" s="52">
        <v>3.7037037037037037</v>
      </c>
      <c r="DS52" s="51">
        <v>0</v>
      </c>
      <c r="DT52" s="52">
        <v>0</v>
      </c>
      <c r="DU52" s="51">
        <v>25</v>
      </c>
      <c r="DV52" s="52">
        <v>92.5925925925926</v>
      </c>
      <c r="DW52" s="51">
        <v>27</v>
      </c>
      <c r="DX52" s="51"/>
      <c r="DY52" s="51"/>
      <c r="DZ52" s="51"/>
      <c r="EA52" s="51"/>
      <c r="EB52" s="2"/>
      <c r="EC52" s="3"/>
      <c r="ED52" s="3"/>
      <c r="EE52" s="3"/>
      <c r="EF52" s="3"/>
    </row>
    <row r="53" spans="1:136" ht="15" customHeight="1">
      <c r="A53" s="14" t="s">
        <v>269</v>
      </c>
      <c r="B53" s="15" t="s">
        <v>1873</v>
      </c>
      <c r="C53" s="15"/>
      <c r="D53" s="98">
        <v>100</v>
      </c>
      <c r="E53" s="82"/>
      <c r="F53" s="118" t="s">
        <v>543</v>
      </c>
      <c r="G53" s="15"/>
      <c r="H53" s="16" t="s">
        <v>269</v>
      </c>
      <c r="I53" s="67"/>
      <c r="J53" s="67"/>
      <c r="K53" s="57" t="s">
        <v>880</v>
      </c>
      <c r="L53" s="99">
        <v>1</v>
      </c>
      <c r="M53" s="100">
        <v>1213.632568359375</v>
      </c>
      <c r="N53" s="100">
        <v>2052.5224609375</v>
      </c>
      <c r="O53" s="78"/>
      <c r="P53" s="101"/>
      <c r="Q53" s="101"/>
      <c r="R53" s="102"/>
      <c r="S53" s="51">
        <v>1</v>
      </c>
      <c r="T53" s="51">
        <v>0</v>
      </c>
      <c r="U53" s="52">
        <v>0</v>
      </c>
      <c r="V53" s="52">
        <v>0.005587</v>
      </c>
      <c r="W53" s="52">
        <v>0.010989</v>
      </c>
      <c r="X53" s="52">
        <v>0.545642</v>
      </c>
      <c r="Y53" s="52">
        <v>0</v>
      </c>
      <c r="Z53" s="52">
        <v>0</v>
      </c>
      <c r="AA53" s="83">
        <v>53</v>
      </c>
      <c r="AB53" s="83"/>
      <c r="AC53" s="103"/>
      <c r="AD53" s="95" t="s">
        <v>401</v>
      </c>
      <c r="AE53" s="117" t="s">
        <v>452</v>
      </c>
      <c r="AF53" s="95"/>
      <c r="AG53" s="117" t="s">
        <v>543</v>
      </c>
      <c r="AH53" s="95" t="s">
        <v>633</v>
      </c>
      <c r="AI53" s="95"/>
      <c r="AJ53" s="95"/>
      <c r="AK53" s="95"/>
      <c r="AL53" s="95"/>
      <c r="AM53" s="95"/>
      <c r="AN53" s="95"/>
      <c r="AO53" s="95"/>
      <c r="AP53" s="95"/>
      <c r="AQ53" s="95"/>
      <c r="AR53" s="95"/>
      <c r="AS53" s="95" t="s">
        <v>685</v>
      </c>
      <c r="AT53" s="95" t="s">
        <v>710</v>
      </c>
      <c r="AU53" s="95">
        <v>147</v>
      </c>
      <c r="AV53" s="95"/>
      <c r="AW53" s="95"/>
      <c r="AX53" s="95"/>
      <c r="AY53" s="117" t="s">
        <v>812</v>
      </c>
      <c r="AZ53" s="95"/>
      <c r="BA53" s="95"/>
      <c r="BB53" s="95" t="s">
        <v>880</v>
      </c>
      <c r="BC53" s="95"/>
      <c r="BD53" s="95" t="s">
        <v>949</v>
      </c>
      <c r="BE53" s="95" t="s">
        <v>984</v>
      </c>
      <c r="BF53" s="95"/>
      <c r="BG53" s="95" t="s">
        <v>1027</v>
      </c>
      <c r="BH53" s="95">
        <v>14458</v>
      </c>
      <c r="BI53" s="95"/>
      <c r="BJ53" s="95"/>
      <c r="BK53" s="95"/>
      <c r="BL53" s="95"/>
      <c r="BM53" s="95"/>
      <c r="BN53" s="95"/>
      <c r="BO53" s="95"/>
      <c r="BP53" s="95" t="b">
        <v>0</v>
      </c>
      <c r="BQ53" s="95"/>
      <c r="BR53" s="95"/>
      <c r="BS53" s="95"/>
      <c r="BT53" s="95" t="b">
        <v>0</v>
      </c>
      <c r="BU53" s="95" t="b">
        <v>0</v>
      </c>
      <c r="BV53" s="95"/>
      <c r="BW53" s="95" t="b">
        <v>0</v>
      </c>
      <c r="BX53" s="95" t="b">
        <v>0</v>
      </c>
      <c r="BY53" s="117" t="s">
        <v>1126</v>
      </c>
      <c r="BZ53" s="95" t="s">
        <v>1200</v>
      </c>
      <c r="CA53" s="95"/>
      <c r="CB53" s="95"/>
      <c r="CC53" s="95"/>
      <c r="CD53" s="95" t="s">
        <v>1317</v>
      </c>
      <c r="CE53" s="95"/>
      <c r="CF53" s="95">
        <v>4.6</v>
      </c>
      <c r="CG53" s="95"/>
      <c r="CH53" s="95" t="s">
        <v>1359</v>
      </c>
      <c r="CI53" s="95"/>
      <c r="CJ53" s="95"/>
      <c r="CK53" s="95"/>
      <c r="CL53" s="95"/>
      <c r="CM53" s="95" t="s">
        <v>1391</v>
      </c>
      <c r="CN53" s="95" t="s">
        <v>1419</v>
      </c>
      <c r="CO53" s="95"/>
      <c r="CP53" s="95"/>
      <c r="CQ53" s="95"/>
      <c r="CR53" s="95"/>
      <c r="CS53" s="95"/>
      <c r="CT53" s="95" t="s">
        <v>1441</v>
      </c>
      <c r="CU53" s="95">
        <v>17</v>
      </c>
      <c r="CV53" s="95"/>
      <c r="CW53" s="95"/>
      <c r="CX53" s="95"/>
      <c r="CY53" s="95"/>
      <c r="CZ53" s="95"/>
      <c r="DA53" s="95"/>
      <c r="DB53" s="95"/>
      <c r="DC53" s="95" t="s">
        <v>1488</v>
      </c>
      <c r="DD53" s="95"/>
      <c r="DE53" s="95" t="s">
        <v>1516</v>
      </c>
      <c r="DF53" s="95"/>
      <c r="DG53" s="95">
        <v>31</v>
      </c>
      <c r="DH53" s="95" t="s">
        <v>269</v>
      </c>
      <c r="DI53" s="95" t="s">
        <v>1525</v>
      </c>
      <c r="DJ53" s="117" t="s">
        <v>1577</v>
      </c>
      <c r="DK53" s="95">
        <v>147</v>
      </c>
      <c r="DL53" s="95"/>
      <c r="DM53" s="95"/>
      <c r="DN53" s="95" t="str">
        <f>REPLACE(INDEX(GroupVertices[Group],MATCH(Vertices[[#This Row],[Vertex]],GroupVertices[Vertex],0)),1,1,"")</f>
        <v>1</v>
      </c>
      <c r="DO53" s="51">
        <v>1</v>
      </c>
      <c r="DP53" s="52">
        <v>5.882352941176471</v>
      </c>
      <c r="DQ53" s="51">
        <v>0</v>
      </c>
      <c r="DR53" s="52">
        <v>0</v>
      </c>
      <c r="DS53" s="51">
        <v>0</v>
      </c>
      <c r="DT53" s="52">
        <v>0</v>
      </c>
      <c r="DU53" s="51">
        <v>16</v>
      </c>
      <c r="DV53" s="52">
        <v>94.11764705882354</v>
      </c>
      <c r="DW53" s="51">
        <v>17</v>
      </c>
      <c r="DX53" s="51"/>
      <c r="DY53" s="51"/>
      <c r="DZ53" s="51"/>
      <c r="EA53" s="51"/>
      <c r="EB53" s="2"/>
      <c r="EC53" s="3"/>
      <c r="ED53" s="3"/>
      <c r="EE53" s="3"/>
      <c r="EF53" s="3"/>
    </row>
    <row r="54" spans="1:136" ht="15" customHeight="1">
      <c r="A54" s="14" t="s">
        <v>270</v>
      </c>
      <c r="B54" s="15" t="s">
        <v>1873</v>
      </c>
      <c r="C54" s="15"/>
      <c r="D54" s="98">
        <v>100</v>
      </c>
      <c r="E54" s="82"/>
      <c r="F54" s="118" t="s">
        <v>544</v>
      </c>
      <c r="G54" s="15"/>
      <c r="H54" s="16" t="s">
        <v>270</v>
      </c>
      <c r="I54" s="67"/>
      <c r="J54" s="67"/>
      <c r="K54" s="16" t="s">
        <v>881</v>
      </c>
      <c r="L54" s="99">
        <v>1</v>
      </c>
      <c r="M54" s="100">
        <v>3957.531005859375</v>
      </c>
      <c r="N54" s="100">
        <v>8039.283203125</v>
      </c>
      <c r="O54" s="78"/>
      <c r="P54" s="101"/>
      <c r="Q54" s="101"/>
      <c r="R54" s="102"/>
      <c r="S54" s="51">
        <v>1</v>
      </c>
      <c r="T54" s="51">
        <v>0</v>
      </c>
      <c r="U54" s="52">
        <v>0</v>
      </c>
      <c r="V54" s="52">
        <v>0.005587</v>
      </c>
      <c r="W54" s="52">
        <v>0.010989</v>
      </c>
      <c r="X54" s="52">
        <v>0.545642</v>
      </c>
      <c r="Y54" s="52">
        <v>0</v>
      </c>
      <c r="Z54" s="52">
        <v>0</v>
      </c>
      <c r="AA54" s="83">
        <v>54</v>
      </c>
      <c r="AB54" s="83"/>
      <c r="AC54" s="103"/>
      <c r="AD54" s="95" t="s">
        <v>401</v>
      </c>
      <c r="AE54" s="117" t="s">
        <v>453</v>
      </c>
      <c r="AF54" s="95"/>
      <c r="AG54" s="117" t="s">
        <v>544</v>
      </c>
      <c r="AH54" s="95" t="s">
        <v>634</v>
      </c>
      <c r="AI54" s="95"/>
      <c r="AJ54" s="95"/>
      <c r="AK54" s="95"/>
      <c r="AL54" s="95"/>
      <c r="AM54" s="95"/>
      <c r="AN54" s="95"/>
      <c r="AO54" s="95"/>
      <c r="AP54" s="95"/>
      <c r="AQ54" s="95"/>
      <c r="AR54" s="95"/>
      <c r="AS54" s="95" t="s">
        <v>694</v>
      </c>
      <c r="AT54" s="95" t="s">
        <v>724</v>
      </c>
      <c r="AU54" s="95">
        <v>19</v>
      </c>
      <c r="AV54" s="95"/>
      <c r="AW54" s="95"/>
      <c r="AX54" s="95"/>
      <c r="AY54" s="117" t="s">
        <v>813</v>
      </c>
      <c r="AZ54" s="95"/>
      <c r="BA54" s="95"/>
      <c r="BB54" s="95" t="s">
        <v>881</v>
      </c>
      <c r="BC54" s="95"/>
      <c r="BD54" s="95" t="s">
        <v>950</v>
      </c>
      <c r="BE54" s="95" t="s">
        <v>984</v>
      </c>
      <c r="BF54" s="95"/>
      <c r="BG54" s="95" t="s">
        <v>1009</v>
      </c>
      <c r="BH54" s="95">
        <v>5379</v>
      </c>
      <c r="BI54" s="95"/>
      <c r="BJ54" s="95"/>
      <c r="BK54" s="95"/>
      <c r="BL54" s="95"/>
      <c r="BM54" s="95"/>
      <c r="BN54" s="95"/>
      <c r="BO54" s="95"/>
      <c r="BP54" s="95" t="b">
        <v>0</v>
      </c>
      <c r="BQ54" s="95"/>
      <c r="BR54" s="95"/>
      <c r="BS54" s="95"/>
      <c r="BT54" s="95" t="b">
        <v>0</v>
      </c>
      <c r="BU54" s="95" t="b">
        <v>0</v>
      </c>
      <c r="BV54" s="95"/>
      <c r="BW54" s="95" t="b">
        <v>0</v>
      </c>
      <c r="BX54" s="95" t="b">
        <v>0</v>
      </c>
      <c r="BY54" s="117" t="s">
        <v>1127</v>
      </c>
      <c r="BZ54" s="95" t="s">
        <v>1201</v>
      </c>
      <c r="CA54" s="95"/>
      <c r="CB54" s="95"/>
      <c r="CC54" s="95"/>
      <c r="CD54" s="95" t="s">
        <v>1318</v>
      </c>
      <c r="CE54" s="95"/>
      <c r="CF54" s="95">
        <v>4.3</v>
      </c>
      <c r="CG54" s="95"/>
      <c r="CH54" s="95" t="s">
        <v>1357</v>
      </c>
      <c r="CI54" s="95"/>
      <c r="CJ54" s="95"/>
      <c r="CK54" s="95"/>
      <c r="CL54" s="95"/>
      <c r="CM54" s="95" t="s">
        <v>1392</v>
      </c>
      <c r="CN54" s="95" t="s">
        <v>1419</v>
      </c>
      <c r="CO54" s="95"/>
      <c r="CP54" s="95"/>
      <c r="CQ54" s="95"/>
      <c r="CR54" s="95"/>
      <c r="CS54" s="95"/>
      <c r="CT54" s="95"/>
      <c r="CU54" s="95">
        <v>4</v>
      </c>
      <c r="CV54" s="95"/>
      <c r="CW54" s="95"/>
      <c r="CX54" s="95"/>
      <c r="CY54" s="95"/>
      <c r="CZ54" s="95"/>
      <c r="DA54" s="95"/>
      <c r="DB54" s="95"/>
      <c r="DC54" s="95" t="s">
        <v>1489</v>
      </c>
      <c r="DD54" s="95"/>
      <c r="DE54" s="95" t="s">
        <v>1516</v>
      </c>
      <c r="DF54" s="95"/>
      <c r="DG54" s="95">
        <v>10</v>
      </c>
      <c r="DH54" s="95" t="s">
        <v>270</v>
      </c>
      <c r="DI54" s="95" t="s">
        <v>1526</v>
      </c>
      <c r="DJ54" s="95" t="s">
        <v>1578</v>
      </c>
      <c r="DK54" s="95">
        <v>19</v>
      </c>
      <c r="DL54" s="95"/>
      <c r="DM54" s="95"/>
      <c r="DN54" s="95" t="str">
        <f>REPLACE(INDEX(GroupVertices[Group],MATCH(Vertices[[#This Row],[Vertex]],GroupVertices[Vertex],0)),1,1,"")</f>
        <v>1</v>
      </c>
      <c r="DO54" s="51">
        <v>0</v>
      </c>
      <c r="DP54" s="52">
        <v>0</v>
      </c>
      <c r="DQ54" s="51">
        <v>1</v>
      </c>
      <c r="DR54" s="52">
        <v>4.166666666666667</v>
      </c>
      <c r="DS54" s="51">
        <v>0</v>
      </c>
      <c r="DT54" s="52">
        <v>0</v>
      </c>
      <c r="DU54" s="51">
        <v>23</v>
      </c>
      <c r="DV54" s="52">
        <v>95.83333333333333</v>
      </c>
      <c r="DW54" s="51">
        <v>24</v>
      </c>
      <c r="DX54" s="51"/>
      <c r="DY54" s="51"/>
      <c r="DZ54" s="51"/>
      <c r="EA54" s="51"/>
      <c r="EB54" s="2"/>
      <c r="EC54" s="3"/>
      <c r="ED54" s="3"/>
      <c r="EE54" s="3"/>
      <c r="EF54" s="3"/>
    </row>
    <row r="55" spans="1:136" ht="15" customHeight="1">
      <c r="A55" s="14" t="s">
        <v>271</v>
      </c>
      <c r="B55" s="15" t="s">
        <v>1873</v>
      </c>
      <c r="C55" s="15"/>
      <c r="D55" s="98">
        <v>100</v>
      </c>
      <c r="E55" s="82"/>
      <c r="F55" s="118" t="s">
        <v>545</v>
      </c>
      <c r="G55" s="15"/>
      <c r="H55" s="16" t="s">
        <v>271</v>
      </c>
      <c r="I55" s="67"/>
      <c r="J55" s="67"/>
      <c r="K55" s="57" t="s">
        <v>882</v>
      </c>
      <c r="L55" s="99">
        <v>1</v>
      </c>
      <c r="M55" s="100">
        <v>7863.5927734375</v>
      </c>
      <c r="N55" s="100">
        <v>1070.4522705078125</v>
      </c>
      <c r="O55" s="78"/>
      <c r="P55" s="101"/>
      <c r="Q55" s="101"/>
      <c r="R55" s="102"/>
      <c r="S55" s="51">
        <v>1</v>
      </c>
      <c r="T55" s="51">
        <v>0</v>
      </c>
      <c r="U55" s="52">
        <v>0</v>
      </c>
      <c r="V55" s="52">
        <v>0.005587</v>
      </c>
      <c r="W55" s="52">
        <v>0.010989</v>
      </c>
      <c r="X55" s="52">
        <v>0.545642</v>
      </c>
      <c r="Y55" s="52">
        <v>0</v>
      </c>
      <c r="Z55" s="52">
        <v>0</v>
      </c>
      <c r="AA55" s="83">
        <v>55</v>
      </c>
      <c r="AB55" s="83"/>
      <c r="AC55" s="103"/>
      <c r="AD55" s="95" t="s">
        <v>401</v>
      </c>
      <c r="AE55" s="117" t="s">
        <v>454</v>
      </c>
      <c r="AF55" s="95"/>
      <c r="AG55" s="117" t="s">
        <v>545</v>
      </c>
      <c r="AH55" s="95" t="s">
        <v>635</v>
      </c>
      <c r="AI55" s="95"/>
      <c r="AJ55" s="95"/>
      <c r="AK55" s="95"/>
      <c r="AL55" s="95"/>
      <c r="AM55" s="95"/>
      <c r="AN55" s="95"/>
      <c r="AO55" s="95"/>
      <c r="AP55" s="95"/>
      <c r="AQ55" s="95"/>
      <c r="AR55" s="95"/>
      <c r="AS55" s="95" t="s">
        <v>687</v>
      </c>
      <c r="AT55" s="95" t="s">
        <v>725</v>
      </c>
      <c r="AU55" s="95">
        <v>120</v>
      </c>
      <c r="AV55" s="95"/>
      <c r="AW55" s="95"/>
      <c r="AX55" s="95"/>
      <c r="AY55" s="117" t="s">
        <v>814</v>
      </c>
      <c r="AZ55" s="95"/>
      <c r="BA55" s="95"/>
      <c r="BB55" s="95" t="s">
        <v>882</v>
      </c>
      <c r="BC55" s="95"/>
      <c r="BD55" s="95" t="s">
        <v>951</v>
      </c>
      <c r="BE55" s="95" t="s">
        <v>984</v>
      </c>
      <c r="BF55" s="95"/>
      <c r="BG55" s="95" t="s">
        <v>1028</v>
      </c>
      <c r="BH55" s="95">
        <v>20262</v>
      </c>
      <c r="BI55" s="95"/>
      <c r="BJ55" s="95"/>
      <c r="BK55" s="95"/>
      <c r="BL55" s="95"/>
      <c r="BM55" s="95" t="s">
        <v>1069</v>
      </c>
      <c r="BN55" s="95"/>
      <c r="BO55" s="95"/>
      <c r="BP55" s="95" t="b">
        <v>0</v>
      </c>
      <c r="BQ55" s="95"/>
      <c r="BR55" s="95"/>
      <c r="BS55" s="95"/>
      <c r="BT55" s="95" t="b">
        <v>0</v>
      </c>
      <c r="BU55" s="95" t="b">
        <v>0</v>
      </c>
      <c r="BV55" s="95"/>
      <c r="BW55" s="95" t="b">
        <v>0</v>
      </c>
      <c r="BX55" s="95" t="b">
        <v>0</v>
      </c>
      <c r="BY55" s="117" t="s">
        <v>1128</v>
      </c>
      <c r="BZ55" s="95" t="s">
        <v>1167</v>
      </c>
      <c r="CA55" s="95"/>
      <c r="CB55" s="95"/>
      <c r="CC55" s="95"/>
      <c r="CD55" s="95" t="s">
        <v>1319</v>
      </c>
      <c r="CE55" s="95"/>
      <c r="CF55" s="95">
        <v>4.7</v>
      </c>
      <c r="CG55" s="95"/>
      <c r="CH55" s="95" t="s">
        <v>1357</v>
      </c>
      <c r="CI55" s="95"/>
      <c r="CJ55" s="95"/>
      <c r="CK55" s="95"/>
      <c r="CL55" s="95"/>
      <c r="CM55" s="95"/>
      <c r="CN55" s="95" t="s">
        <v>1419</v>
      </c>
      <c r="CO55" s="95"/>
      <c r="CP55" s="95"/>
      <c r="CQ55" s="95" t="s">
        <v>1422</v>
      </c>
      <c r="CR55" s="95"/>
      <c r="CS55" s="95"/>
      <c r="CT55" s="95"/>
      <c r="CU55" s="95">
        <v>6</v>
      </c>
      <c r="CV55" s="95"/>
      <c r="CW55" s="95"/>
      <c r="CX55" s="95"/>
      <c r="CY55" s="95"/>
      <c r="CZ55" s="95"/>
      <c r="DA55" s="95"/>
      <c r="DB55" s="95"/>
      <c r="DC55" s="95" t="s">
        <v>1456</v>
      </c>
      <c r="DD55" s="95"/>
      <c r="DE55" s="95" t="s">
        <v>1516</v>
      </c>
      <c r="DF55" s="95"/>
      <c r="DG55" s="95">
        <v>26</v>
      </c>
      <c r="DH55" s="95" t="s">
        <v>271</v>
      </c>
      <c r="DI55" s="95" t="s">
        <v>1526</v>
      </c>
      <c r="DJ55" s="117" t="s">
        <v>1579</v>
      </c>
      <c r="DK55" s="95">
        <v>120</v>
      </c>
      <c r="DL55" s="95"/>
      <c r="DM55" s="95"/>
      <c r="DN55" s="95" t="str">
        <f>REPLACE(INDEX(GroupVertices[Group],MATCH(Vertices[[#This Row],[Vertex]],GroupVertices[Vertex],0)),1,1,"")</f>
        <v>1</v>
      </c>
      <c r="DO55" s="51">
        <v>1</v>
      </c>
      <c r="DP55" s="52">
        <v>6.25</v>
      </c>
      <c r="DQ55" s="51">
        <v>0</v>
      </c>
      <c r="DR55" s="52">
        <v>0</v>
      </c>
      <c r="DS55" s="51">
        <v>0</v>
      </c>
      <c r="DT55" s="52">
        <v>0</v>
      </c>
      <c r="DU55" s="51">
        <v>15</v>
      </c>
      <c r="DV55" s="52">
        <v>93.75</v>
      </c>
      <c r="DW55" s="51">
        <v>16</v>
      </c>
      <c r="DX55" s="51"/>
      <c r="DY55" s="51"/>
      <c r="DZ55" s="51"/>
      <c r="EA55" s="51"/>
      <c r="EB55" s="2"/>
      <c r="EC55" s="3"/>
      <c r="ED55" s="3"/>
      <c r="EE55" s="3"/>
      <c r="EF55" s="3"/>
    </row>
    <row r="56" spans="1:136" ht="15" customHeight="1">
      <c r="A56" s="14" t="s">
        <v>272</v>
      </c>
      <c r="B56" s="15" t="s">
        <v>1873</v>
      </c>
      <c r="C56" s="15"/>
      <c r="D56" s="98">
        <v>100</v>
      </c>
      <c r="E56" s="82"/>
      <c r="F56" s="118" t="s">
        <v>546</v>
      </c>
      <c r="G56" s="15"/>
      <c r="H56" s="16" t="s">
        <v>272</v>
      </c>
      <c r="I56" s="67"/>
      <c r="J56" s="67"/>
      <c r="K56" s="16"/>
      <c r="L56" s="99">
        <v>1</v>
      </c>
      <c r="M56" s="100">
        <v>7649.857421875</v>
      </c>
      <c r="N56" s="100">
        <v>1919.3099365234375</v>
      </c>
      <c r="O56" s="78"/>
      <c r="P56" s="101"/>
      <c r="Q56" s="101"/>
      <c r="R56" s="102"/>
      <c r="S56" s="51">
        <v>1</v>
      </c>
      <c r="T56" s="51">
        <v>0</v>
      </c>
      <c r="U56" s="52">
        <v>0</v>
      </c>
      <c r="V56" s="52">
        <v>0.005587</v>
      </c>
      <c r="W56" s="52">
        <v>0.010989</v>
      </c>
      <c r="X56" s="52">
        <v>0.545642</v>
      </c>
      <c r="Y56" s="52">
        <v>0</v>
      </c>
      <c r="Z56" s="52">
        <v>0</v>
      </c>
      <c r="AA56" s="83">
        <v>56</v>
      </c>
      <c r="AB56" s="83"/>
      <c r="AC56" s="103"/>
      <c r="AD56" s="95" t="s">
        <v>401</v>
      </c>
      <c r="AE56" s="117" t="s">
        <v>455</v>
      </c>
      <c r="AF56" s="95"/>
      <c r="AG56" s="117" t="s">
        <v>546</v>
      </c>
      <c r="AH56" s="95" t="s">
        <v>636</v>
      </c>
      <c r="AI56" s="95"/>
      <c r="AJ56" s="95"/>
      <c r="AK56" s="95"/>
      <c r="AL56" s="95"/>
      <c r="AM56" s="95"/>
      <c r="AN56" s="95"/>
      <c r="AO56" s="95"/>
      <c r="AP56" s="95"/>
      <c r="AQ56" s="95"/>
      <c r="AR56" s="95"/>
      <c r="AS56" s="95" t="s">
        <v>695</v>
      </c>
      <c r="AT56" s="95" t="s">
        <v>726</v>
      </c>
      <c r="AU56" s="95">
        <v>2</v>
      </c>
      <c r="AV56" s="95" t="s">
        <v>756</v>
      </c>
      <c r="AW56" s="95"/>
      <c r="AX56" s="95"/>
      <c r="AY56" s="117" t="s">
        <v>815</v>
      </c>
      <c r="AZ56" s="95"/>
      <c r="BA56" s="95"/>
      <c r="BB56" s="95"/>
      <c r="BC56" s="95"/>
      <c r="BD56" s="95" t="s">
        <v>952</v>
      </c>
      <c r="BE56" s="95" t="s">
        <v>984</v>
      </c>
      <c r="BF56" s="95"/>
      <c r="BG56" s="95" t="s">
        <v>1029</v>
      </c>
      <c r="BH56" s="95">
        <v>2264</v>
      </c>
      <c r="BI56" s="95"/>
      <c r="BJ56" s="95"/>
      <c r="BK56" s="95"/>
      <c r="BL56" s="95"/>
      <c r="BM56" s="95"/>
      <c r="BN56" s="95"/>
      <c r="BO56" s="95"/>
      <c r="BP56" s="95" t="b">
        <v>0</v>
      </c>
      <c r="BQ56" s="95"/>
      <c r="BR56" s="95"/>
      <c r="BS56" s="95"/>
      <c r="BT56" s="95" t="b">
        <v>0</v>
      </c>
      <c r="BU56" s="95" t="b">
        <v>0</v>
      </c>
      <c r="BV56" s="95"/>
      <c r="BW56" s="95" t="b">
        <v>0</v>
      </c>
      <c r="BX56" s="95" t="b">
        <v>0</v>
      </c>
      <c r="BY56" s="117" t="s">
        <v>1129</v>
      </c>
      <c r="BZ56" s="95" t="s">
        <v>1202</v>
      </c>
      <c r="CA56" s="95"/>
      <c r="CB56" s="95"/>
      <c r="CC56" s="95"/>
      <c r="CD56" s="95" t="s">
        <v>1320</v>
      </c>
      <c r="CE56" s="95"/>
      <c r="CF56" s="95">
        <v>4.3</v>
      </c>
      <c r="CG56" s="95"/>
      <c r="CH56" s="95" t="s">
        <v>1357</v>
      </c>
      <c r="CI56" s="95"/>
      <c r="CJ56" s="95"/>
      <c r="CK56" s="95"/>
      <c r="CL56" s="95"/>
      <c r="CM56" s="95"/>
      <c r="CN56" s="95" t="s">
        <v>1419</v>
      </c>
      <c r="CO56" s="95"/>
      <c r="CP56" s="95"/>
      <c r="CQ56" s="95"/>
      <c r="CR56" s="95"/>
      <c r="CS56" s="95"/>
      <c r="CT56" s="95"/>
      <c r="CU56" s="95">
        <v>8</v>
      </c>
      <c r="CV56" s="95"/>
      <c r="CW56" s="95"/>
      <c r="CX56" s="95"/>
      <c r="CY56" s="95"/>
      <c r="CZ56" s="95"/>
      <c r="DA56" s="95"/>
      <c r="DB56" s="95"/>
      <c r="DC56" s="95" t="s">
        <v>1490</v>
      </c>
      <c r="DD56" s="95"/>
      <c r="DE56" s="95" t="s">
        <v>1516</v>
      </c>
      <c r="DF56" s="95"/>
      <c r="DG56" s="95">
        <v>24</v>
      </c>
      <c r="DH56" s="95" t="s">
        <v>272</v>
      </c>
      <c r="DI56" s="95" t="s">
        <v>1526</v>
      </c>
      <c r="DJ56" s="117" t="s">
        <v>1580</v>
      </c>
      <c r="DK56" s="95">
        <v>2</v>
      </c>
      <c r="DL56" s="95"/>
      <c r="DM56" s="95"/>
      <c r="DN56" s="95" t="str">
        <f>REPLACE(INDEX(GroupVertices[Group],MATCH(Vertices[[#This Row],[Vertex]],GroupVertices[Vertex],0)),1,1,"")</f>
        <v>1</v>
      </c>
      <c r="DO56" s="51">
        <v>3</v>
      </c>
      <c r="DP56" s="52">
        <v>15</v>
      </c>
      <c r="DQ56" s="51">
        <v>0</v>
      </c>
      <c r="DR56" s="52">
        <v>0</v>
      </c>
      <c r="DS56" s="51">
        <v>0</v>
      </c>
      <c r="DT56" s="52">
        <v>0</v>
      </c>
      <c r="DU56" s="51">
        <v>17</v>
      </c>
      <c r="DV56" s="52">
        <v>85</v>
      </c>
      <c r="DW56" s="51">
        <v>20</v>
      </c>
      <c r="DX56" s="51"/>
      <c r="DY56" s="51"/>
      <c r="DZ56" s="51"/>
      <c r="EA56" s="51"/>
      <c r="EB56" s="2"/>
      <c r="EC56" s="3"/>
      <c r="ED56" s="3"/>
      <c r="EE56" s="3"/>
      <c r="EF56" s="3"/>
    </row>
    <row r="57" spans="1:136" ht="15" customHeight="1">
      <c r="A57" s="14" t="s">
        <v>273</v>
      </c>
      <c r="B57" s="15" t="s">
        <v>1873</v>
      </c>
      <c r="C57" s="15"/>
      <c r="D57" s="98">
        <v>100</v>
      </c>
      <c r="E57" s="82"/>
      <c r="F57" s="118" t="s">
        <v>547</v>
      </c>
      <c r="G57" s="15"/>
      <c r="H57" s="16" t="s">
        <v>273</v>
      </c>
      <c r="I57" s="67"/>
      <c r="J57" s="67"/>
      <c r="K57" s="57" t="s">
        <v>883</v>
      </c>
      <c r="L57" s="99">
        <v>1</v>
      </c>
      <c r="M57" s="100">
        <v>9119.2451171875</v>
      </c>
      <c r="N57" s="100">
        <v>7510.228515625</v>
      </c>
      <c r="O57" s="78"/>
      <c r="P57" s="101"/>
      <c r="Q57" s="101"/>
      <c r="R57" s="102"/>
      <c r="S57" s="51">
        <v>1</v>
      </c>
      <c r="T57" s="51">
        <v>0</v>
      </c>
      <c r="U57" s="52">
        <v>0</v>
      </c>
      <c r="V57" s="52">
        <v>0.005587</v>
      </c>
      <c r="W57" s="52">
        <v>0.010989</v>
      </c>
      <c r="X57" s="52">
        <v>0.545642</v>
      </c>
      <c r="Y57" s="52">
        <v>0</v>
      </c>
      <c r="Z57" s="52">
        <v>0</v>
      </c>
      <c r="AA57" s="83">
        <v>57</v>
      </c>
      <c r="AB57" s="83"/>
      <c r="AC57" s="103"/>
      <c r="AD57" s="95" t="s">
        <v>401</v>
      </c>
      <c r="AE57" s="117" t="s">
        <v>456</v>
      </c>
      <c r="AF57" s="95"/>
      <c r="AG57" s="117" t="s">
        <v>547</v>
      </c>
      <c r="AH57" s="95" t="s">
        <v>637</v>
      </c>
      <c r="AI57" s="95"/>
      <c r="AJ57" s="95"/>
      <c r="AK57" s="95"/>
      <c r="AL57" s="95"/>
      <c r="AM57" s="95"/>
      <c r="AN57" s="95"/>
      <c r="AO57" s="95"/>
      <c r="AP57" s="95"/>
      <c r="AQ57" s="95"/>
      <c r="AR57" s="95"/>
      <c r="AS57" s="95" t="s">
        <v>685</v>
      </c>
      <c r="AT57" s="95" t="s">
        <v>707</v>
      </c>
      <c r="AU57" s="95">
        <v>300</v>
      </c>
      <c r="AV57" s="95"/>
      <c r="AW57" s="95"/>
      <c r="AX57" s="95"/>
      <c r="AY57" s="117" t="s">
        <v>816</v>
      </c>
      <c r="AZ57" s="95"/>
      <c r="BA57" s="95"/>
      <c r="BB57" s="95" t="s">
        <v>883</v>
      </c>
      <c r="BC57" s="95"/>
      <c r="BD57" s="95" t="s">
        <v>953</v>
      </c>
      <c r="BE57" s="95" t="s">
        <v>984</v>
      </c>
      <c r="BF57" s="95"/>
      <c r="BG57" s="95" t="s">
        <v>1030</v>
      </c>
      <c r="BH57" s="95">
        <v>25644</v>
      </c>
      <c r="BI57" s="95"/>
      <c r="BJ57" s="95"/>
      <c r="BK57" s="95"/>
      <c r="BL57" s="95">
        <v>1931</v>
      </c>
      <c r="BM57" s="95"/>
      <c r="BN57" s="95"/>
      <c r="BO57" s="95"/>
      <c r="BP57" s="95" t="b">
        <v>0</v>
      </c>
      <c r="BQ57" s="95"/>
      <c r="BR57" s="95"/>
      <c r="BS57" s="95"/>
      <c r="BT57" s="95" t="b">
        <v>0</v>
      </c>
      <c r="BU57" s="95" t="b">
        <v>0</v>
      </c>
      <c r="BV57" s="95"/>
      <c r="BW57" s="95" t="b">
        <v>0</v>
      </c>
      <c r="BX57" s="95" t="b">
        <v>0</v>
      </c>
      <c r="BY57" s="117" t="s">
        <v>1130</v>
      </c>
      <c r="BZ57" s="95" t="s">
        <v>1203</v>
      </c>
      <c r="CA57" s="95"/>
      <c r="CB57" s="95" t="s">
        <v>1253</v>
      </c>
      <c r="CC57" s="95"/>
      <c r="CD57" s="95" t="s">
        <v>1321</v>
      </c>
      <c r="CE57" s="95"/>
      <c r="CF57" s="95">
        <v>4.7</v>
      </c>
      <c r="CG57" s="95"/>
      <c r="CH57" s="95" t="s">
        <v>1358</v>
      </c>
      <c r="CI57" s="95"/>
      <c r="CJ57" s="95"/>
      <c r="CK57" s="95"/>
      <c r="CL57" s="95"/>
      <c r="CM57" s="95" t="s">
        <v>1393</v>
      </c>
      <c r="CN57" s="95" t="s">
        <v>1419</v>
      </c>
      <c r="CO57" s="95"/>
      <c r="CP57" s="95"/>
      <c r="CQ57" s="95"/>
      <c r="CR57" s="95"/>
      <c r="CS57" s="95" t="s">
        <v>1433</v>
      </c>
      <c r="CT57" s="95" t="s">
        <v>1446</v>
      </c>
      <c r="CU57" s="95">
        <v>39</v>
      </c>
      <c r="CV57" s="95"/>
      <c r="CW57" s="95"/>
      <c r="CX57" s="95"/>
      <c r="CY57" s="95"/>
      <c r="CZ57" s="95"/>
      <c r="DA57" s="95"/>
      <c r="DB57" s="95"/>
      <c r="DC57" s="95" t="s">
        <v>1491</v>
      </c>
      <c r="DD57" s="95"/>
      <c r="DE57" s="95" t="s">
        <v>1516</v>
      </c>
      <c r="DF57" s="95"/>
      <c r="DG57" s="95">
        <v>20</v>
      </c>
      <c r="DH57" s="95" t="s">
        <v>273</v>
      </c>
      <c r="DI57" s="95" t="s">
        <v>1526</v>
      </c>
      <c r="DJ57" s="95" t="s">
        <v>1581</v>
      </c>
      <c r="DK57" s="95">
        <v>300</v>
      </c>
      <c r="DL57" s="95"/>
      <c r="DM57" s="95"/>
      <c r="DN57" s="95" t="str">
        <f>REPLACE(INDEX(GroupVertices[Group],MATCH(Vertices[[#This Row],[Vertex]],GroupVertices[Vertex],0)),1,1,"")</f>
        <v>1</v>
      </c>
      <c r="DO57" s="51">
        <v>0</v>
      </c>
      <c r="DP57" s="52">
        <v>0</v>
      </c>
      <c r="DQ57" s="51">
        <v>0</v>
      </c>
      <c r="DR57" s="52">
        <v>0</v>
      </c>
      <c r="DS57" s="51">
        <v>0</v>
      </c>
      <c r="DT57" s="52">
        <v>0</v>
      </c>
      <c r="DU57" s="51">
        <v>18</v>
      </c>
      <c r="DV57" s="52">
        <v>100</v>
      </c>
      <c r="DW57" s="51">
        <v>18</v>
      </c>
      <c r="DX57" s="51"/>
      <c r="DY57" s="51"/>
      <c r="DZ57" s="51"/>
      <c r="EA57" s="51"/>
      <c r="EB57" s="2"/>
      <c r="EC57" s="3"/>
      <c r="ED57" s="3"/>
      <c r="EE57" s="3"/>
      <c r="EF57" s="3"/>
    </row>
    <row r="58" spans="1:136" ht="15" customHeight="1">
      <c r="A58" s="14" t="s">
        <v>274</v>
      </c>
      <c r="B58" s="15" t="s">
        <v>1873</v>
      </c>
      <c r="C58" s="15"/>
      <c r="D58" s="98">
        <v>100</v>
      </c>
      <c r="E58" s="82"/>
      <c r="F58" s="118" t="s">
        <v>548</v>
      </c>
      <c r="G58" s="15"/>
      <c r="H58" s="16" t="s">
        <v>274</v>
      </c>
      <c r="I58" s="67"/>
      <c r="J58" s="67"/>
      <c r="K58" s="57" t="s">
        <v>884</v>
      </c>
      <c r="L58" s="99">
        <v>1</v>
      </c>
      <c r="M58" s="100">
        <v>1842.936279296875</v>
      </c>
      <c r="N58" s="100">
        <v>8486.9287109375</v>
      </c>
      <c r="O58" s="78"/>
      <c r="P58" s="101"/>
      <c r="Q58" s="101"/>
      <c r="R58" s="102"/>
      <c r="S58" s="51">
        <v>1</v>
      </c>
      <c r="T58" s="51">
        <v>0</v>
      </c>
      <c r="U58" s="52">
        <v>0</v>
      </c>
      <c r="V58" s="52">
        <v>0.005587</v>
      </c>
      <c r="W58" s="52">
        <v>0.010989</v>
      </c>
      <c r="X58" s="52">
        <v>0.545642</v>
      </c>
      <c r="Y58" s="52">
        <v>0</v>
      </c>
      <c r="Z58" s="52">
        <v>0</v>
      </c>
      <c r="AA58" s="83">
        <v>58</v>
      </c>
      <c r="AB58" s="83"/>
      <c r="AC58" s="103"/>
      <c r="AD58" s="95" t="s">
        <v>401</v>
      </c>
      <c r="AE58" s="117" t="s">
        <v>457</v>
      </c>
      <c r="AF58" s="95"/>
      <c r="AG58" s="117" t="s">
        <v>548</v>
      </c>
      <c r="AH58" s="95" t="s">
        <v>638</v>
      </c>
      <c r="AI58" s="95"/>
      <c r="AJ58" s="95"/>
      <c r="AK58" s="95"/>
      <c r="AL58" s="95"/>
      <c r="AM58" s="95"/>
      <c r="AN58" s="95"/>
      <c r="AO58" s="95"/>
      <c r="AP58" s="95"/>
      <c r="AQ58" s="95"/>
      <c r="AR58" s="95"/>
      <c r="AS58" s="95" t="s">
        <v>686</v>
      </c>
      <c r="AT58" s="95" t="s">
        <v>727</v>
      </c>
      <c r="AU58" s="95">
        <v>48</v>
      </c>
      <c r="AV58" s="95"/>
      <c r="AW58" s="95"/>
      <c r="AX58" s="95"/>
      <c r="AY58" s="117" t="s">
        <v>817</v>
      </c>
      <c r="AZ58" s="95"/>
      <c r="BA58" s="95"/>
      <c r="BB58" s="95" t="s">
        <v>884</v>
      </c>
      <c r="BC58" s="95"/>
      <c r="BD58" s="95" t="s">
        <v>954</v>
      </c>
      <c r="BE58" s="95" t="s">
        <v>984</v>
      </c>
      <c r="BF58" s="95"/>
      <c r="BG58" s="95" t="s">
        <v>1031</v>
      </c>
      <c r="BH58" s="95">
        <v>6072</v>
      </c>
      <c r="BI58" s="95"/>
      <c r="BJ58" s="95"/>
      <c r="BK58" s="95"/>
      <c r="BL58" s="95">
        <v>2002</v>
      </c>
      <c r="BM58" s="95"/>
      <c r="BN58" s="95"/>
      <c r="BO58" s="95"/>
      <c r="BP58" s="95" t="b">
        <v>0</v>
      </c>
      <c r="BQ58" s="95"/>
      <c r="BR58" s="95"/>
      <c r="BS58" s="95"/>
      <c r="BT58" s="95" t="b">
        <v>0</v>
      </c>
      <c r="BU58" s="95" t="b">
        <v>0</v>
      </c>
      <c r="BV58" s="95"/>
      <c r="BW58" s="95" t="b">
        <v>0</v>
      </c>
      <c r="BX58" s="95" t="b">
        <v>0</v>
      </c>
      <c r="BY58" s="117" t="s">
        <v>1131</v>
      </c>
      <c r="BZ58" s="95" t="s">
        <v>1204</v>
      </c>
      <c r="CA58" s="95"/>
      <c r="CB58" s="95"/>
      <c r="CC58" s="95"/>
      <c r="CD58" s="95" t="s">
        <v>1322</v>
      </c>
      <c r="CE58" s="95"/>
      <c r="CF58" s="95">
        <v>5</v>
      </c>
      <c r="CG58" s="95"/>
      <c r="CH58" s="95" t="s">
        <v>1357</v>
      </c>
      <c r="CI58" s="95"/>
      <c r="CJ58" s="95"/>
      <c r="CK58" s="95"/>
      <c r="CL58" s="95"/>
      <c r="CM58" s="95" t="s">
        <v>1394</v>
      </c>
      <c r="CN58" s="95"/>
      <c r="CO58" s="95"/>
      <c r="CP58" s="95"/>
      <c r="CQ58" s="95"/>
      <c r="CR58" s="95"/>
      <c r="CS58" s="117" t="s">
        <v>1434</v>
      </c>
      <c r="CT58" s="95" t="s">
        <v>1447</v>
      </c>
      <c r="CU58" s="95">
        <v>1</v>
      </c>
      <c r="CV58" s="95"/>
      <c r="CW58" s="95"/>
      <c r="CX58" s="95"/>
      <c r="CY58" s="95"/>
      <c r="CZ58" s="95"/>
      <c r="DA58" s="95"/>
      <c r="DB58" s="95"/>
      <c r="DC58" s="95" t="s">
        <v>1492</v>
      </c>
      <c r="DD58" s="95"/>
      <c r="DE58" s="95" t="s">
        <v>347</v>
      </c>
      <c r="DF58" s="95"/>
      <c r="DG58" s="95">
        <v>10</v>
      </c>
      <c r="DH58" s="95" t="s">
        <v>274</v>
      </c>
      <c r="DI58" s="95" t="s">
        <v>1526</v>
      </c>
      <c r="DJ58" s="117" t="s">
        <v>1582</v>
      </c>
      <c r="DK58" s="95">
        <v>0</v>
      </c>
      <c r="DL58" s="95"/>
      <c r="DM58" s="95"/>
      <c r="DN58" s="95" t="str">
        <f>REPLACE(INDEX(GroupVertices[Group],MATCH(Vertices[[#This Row],[Vertex]],GroupVertices[Vertex],0)),1,1,"")</f>
        <v>1</v>
      </c>
      <c r="DO58" s="51">
        <v>2</v>
      </c>
      <c r="DP58" s="52">
        <v>7.142857142857143</v>
      </c>
      <c r="DQ58" s="51">
        <v>0</v>
      </c>
      <c r="DR58" s="52">
        <v>0</v>
      </c>
      <c r="DS58" s="51">
        <v>0</v>
      </c>
      <c r="DT58" s="52">
        <v>0</v>
      </c>
      <c r="DU58" s="51">
        <v>26</v>
      </c>
      <c r="DV58" s="52">
        <v>92.85714285714286</v>
      </c>
      <c r="DW58" s="51">
        <v>28</v>
      </c>
      <c r="DX58" s="51"/>
      <c r="DY58" s="51"/>
      <c r="DZ58" s="51"/>
      <c r="EA58" s="51"/>
      <c r="EB58" s="2"/>
      <c r="EC58" s="3"/>
      <c r="ED58" s="3"/>
      <c r="EE58" s="3"/>
      <c r="EF58" s="3"/>
    </row>
    <row r="59" spans="1:136" ht="15" customHeight="1">
      <c r="A59" s="14" t="s">
        <v>275</v>
      </c>
      <c r="B59" s="15" t="s">
        <v>1873</v>
      </c>
      <c r="C59" s="15"/>
      <c r="D59" s="98">
        <v>100</v>
      </c>
      <c r="E59" s="82"/>
      <c r="F59" s="118" t="s">
        <v>549</v>
      </c>
      <c r="G59" s="15"/>
      <c r="H59" s="16" t="s">
        <v>275</v>
      </c>
      <c r="I59" s="67"/>
      <c r="J59" s="67"/>
      <c r="K59" s="16" t="s">
        <v>885</v>
      </c>
      <c r="L59" s="99">
        <v>1</v>
      </c>
      <c r="M59" s="100">
        <v>1475.400390625</v>
      </c>
      <c r="N59" s="100">
        <v>3576.578369140625</v>
      </c>
      <c r="O59" s="78"/>
      <c r="P59" s="101"/>
      <c r="Q59" s="101"/>
      <c r="R59" s="102"/>
      <c r="S59" s="51">
        <v>1</v>
      </c>
      <c r="T59" s="51">
        <v>0</v>
      </c>
      <c r="U59" s="52">
        <v>0</v>
      </c>
      <c r="V59" s="52">
        <v>0.005587</v>
      </c>
      <c r="W59" s="52">
        <v>0.010989</v>
      </c>
      <c r="X59" s="52">
        <v>0.545642</v>
      </c>
      <c r="Y59" s="52">
        <v>0</v>
      </c>
      <c r="Z59" s="52">
        <v>0</v>
      </c>
      <c r="AA59" s="83">
        <v>59</v>
      </c>
      <c r="AB59" s="83"/>
      <c r="AC59" s="103"/>
      <c r="AD59" s="95" t="s">
        <v>401</v>
      </c>
      <c r="AE59" s="117" t="s">
        <v>458</v>
      </c>
      <c r="AF59" s="95"/>
      <c r="AG59" s="117" t="s">
        <v>549</v>
      </c>
      <c r="AH59" s="95" t="s">
        <v>639</v>
      </c>
      <c r="AI59" s="95"/>
      <c r="AJ59" s="95"/>
      <c r="AK59" s="95"/>
      <c r="AL59" s="95"/>
      <c r="AM59" s="95"/>
      <c r="AN59" s="95"/>
      <c r="AO59" s="95"/>
      <c r="AP59" s="95"/>
      <c r="AQ59" s="95"/>
      <c r="AR59" s="95"/>
      <c r="AS59" s="95" t="s">
        <v>685</v>
      </c>
      <c r="AT59" s="95" t="s">
        <v>685</v>
      </c>
      <c r="AU59" s="95">
        <v>84</v>
      </c>
      <c r="AV59" s="95" t="s">
        <v>757</v>
      </c>
      <c r="AW59" s="95"/>
      <c r="AX59" s="95"/>
      <c r="AY59" s="117" t="s">
        <v>818</v>
      </c>
      <c r="AZ59" s="95"/>
      <c r="BA59" s="95"/>
      <c r="BB59" s="95" t="s">
        <v>885</v>
      </c>
      <c r="BC59" s="95"/>
      <c r="BD59" s="95" t="s">
        <v>955</v>
      </c>
      <c r="BE59" s="95" t="s">
        <v>984</v>
      </c>
      <c r="BF59" s="95"/>
      <c r="BG59" s="95" t="s">
        <v>1032</v>
      </c>
      <c r="BH59" s="95">
        <v>47141</v>
      </c>
      <c r="BI59" s="95"/>
      <c r="BJ59" s="95"/>
      <c r="BK59" s="95"/>
      <c r="BL59" s="95"/>
      <c r="BM59" s="95" t="s">
        <v>1070</v>
      </c>
      <c r="BN59" s="95"/>
      <c r="BO59" s="95"/>
      <c r="BP59" s="95" t="b">
        <v>0</v>
      </c>
      <c r="BQ59" s="95"/>
      <c r="BR59" s="95"/>
      <c r="BS59" s="95"/>
      <c r="BT59" s="95" t="b">
        <v>0</v>
      </c>
      <c r="BU59" s="95" t="b">
        <v>0</v>
      </c>
      <c r="BV59" s="95"/>
      <c r="BW59" s="95" t="b">
        <v>0</v>
      </c>
      <c r="BX59" s="95" t="b">
        <v>0</v>
      </c>
      <c r="BY59" s="117" t="s">
        <v>1132</v>
      </c>
      <c r="BZ59" s="95" t="s">
        <v>1205</v>
      </c>
      <c r="CA59" s="95"/>
      <c r="CB59" s="95" t="s">
        <v>1254</v>
      </c>
      <c r="CC59" s="95"/>
      <c r="CD59" s="95" t="s">
        <v>1323</v>
      </c>
      <c r="CE59" s="95"/>
      <c r="CF59" s="95">
        <v>4.8</v>
      </c>
      <c r="CG59" s="95"/>
      <c r="CH59" s="95" t="s">
        <v>1357</v>
      </c>
      <c r="CI59" s="95"/>
      <c r="CJ59" s="95"/>
      <c r="CK59" s="95"/>
      <c r="CL59" s="95"/>
      <c r="CM59" s="95" t="s">
        <v>1395</v>
      </c>
      <c r="CN59" s="95" t="s">
        <v>1419</v>
      </c>
      <c r="CO59" s="95"/>
      <c r="CP59" s="95"/>
      <c r="CQ59" s="95" t="s">
        <v>1422</v>
      </c>
      <c r="CR59" s="95"/>
      <c r="CS59" s="95" t="s">
        <v>1435</v>
      </c>
      <c r="CT59" s="95"/>
      <c r="CU59" s="95">
        <v>60</v>
      </c>
      <c r="CV59" s="95"/>
      <c r="CW59" s="95"/>
      <c r="CX59" s="95"/>
      <c r="CY59" s="95"/>
      <c r="CZ59" s="95"/>
      <c r="DA59" s="95"/>
      <c r="DB59" s="95"/>
      <c r="DC59" s="95" t="s">
        <v>1493</v>
      </c>
      <c r="DD59" s="95"/>
      <c r="DE59" s="95" t="s">
        <v>1516</v>
      </c>
      <c r="DF59" s="95"/>
      <c r="DG59" s="95">
        <v>1684</v>
      </c>
      <c r="DH59" s="95" t="s">
        <v>275</v>
      </c>
      <c r="DI59" s="95" t="s">
        <v>1526</v>
      </c>
      <c r="DJ59" s="117" t="s">
        <v>1583</v>
      </c>
      <c r="DK59" s="95">
        <v>84</v>
      </c>
      <c r="DL59" s="95"/>
      <c r="DM59" s="95"/>
      <c r="DN59" s="95" t="str">
        <f>REPLACE(INDEX(GroupVertices[Group],MATCH(Vertices[[#This Row],[Vertex]],GroupVertices[Vertex],0)),1,1,"")</f>
        <v>1</v>
      </c>
      <c r="DO59" s="51">
        <v>1</v>
      </c>
      <c r="DP59" s="52">
        <v>3.5714285714285716</v>
      </c>
      <c r="DQ59" s="51">
        <v>0</v>
      </c>
      <c r="DR59" s="52">
        <v>0</v>
      </c>
      <c r="DS59" s="51">
        <v>0</v>
      </c>
      <c r="DT59" s="52">
        <v>0</v>
      </c>
      <c r="DU59" s="51">
        <v>27</v>
      </c>
      <c r="DV59" s="52">
        <v>96.42857142857143</v>
      </c>
      <c r="DW59" s="51">
        <v>28</v>
      </c>
      <c r="DX59" s="51"/>
      <c r="DY59" s="51"/>
      <c r="DZ59" s="51"/>
      <c r="EA59" s="51"/>
      <c r="EB59" s="2"/>
      <c r="EC59" s="3"/>
      <c r="ED59" s="3"/>
      <c r="EE59" s="3"/>
      <c r="EF59" s="3"/>
    </row>
    <row r="60" spans="1:136" ht="15" customHeight="1">
      <c r="A60" s="14" t="s">
        <v>276</v>
      </c>
      <c r="B60" s="15" t="s">
        <v>1873</v>
      </c>
      <c r="C60" s="15"/>
      <c r="D60" s="98">
        <v>100</v>
      </c>
      <c r="E60" s="82"/>
      <c r="F60" s="118" t="s">
        <v>550</v>
      </c>
      <c r="G60" s="15"/>
      <c r="H60" s="16" t="s">
        <v>276</v>
      </c>
      <c r="I60" s="67"/>
      <c r="J60" s="67"/>
      <c r="K60" s="57" t="s">
        <v>886</v>
      </c>
      <c r="L60" s="99">
        <v>1</v>
      </c>
      <c r="M60" s="100">
        <v>310.1744689941406</v>
      </c>
      <c r="N60" s="100">
        <v>3817.892822265625</v>
      </c>
      <c r="O60" s="78"/>
      <c r="P60" s="101"/>
      <c r="Q60" s="101"/>
      <c r="R60" s="102"/>
      <c r="S60" s="51">
        <v>1</v>
      </c>
      <c r="T60" s="51">
        <v>0</v>
      </c>
      <c r="U60" s="52">
        <v>0</v>
      </c>
      <c r="V60" s="52">
        <v>0.005587</v>
      </c>
      <c r="W60" s="52">
        <v>0.010989</v>
      </c>
      <c r="X60" s="52">
        <v>0.545642</v>
      </c>
      <c r="Y60" s="52">
        <v>0</v>
      </c>
      <c r="Z60" s="52">
        <v>0</v>
      </c>
      <c r="AA60" s="83">
        <v>60</v>
      </c>
      <c r="AB60" s="83"/>
      <c r="AC60" s="103"/>
      <c r="AD60" s="95" t="s">
        <v>401</v>
      </c>
      <c r="AE60" s="117" t="s">
        <v>459</v>
      </c>
      <c r="AF60" s="95"/>
      <c r="AG60" s="117" t="s">
        <v>550</v>
      </c>
      <c r="AH60" s="95" t="s">
        <v>640</v>
      </c>
      <c r="AI60" s="95"/>
      <c r="AJ60" s="95"/>
      <c r="AK60" s="95"/>
      <c r="AL60" s="95"/>
      <c r="AM60" s="95"/>
      <c r="AN60" s="95"/>
      <c r="AO60" s="95"/>
      <c r="AP60" s="95"/>
      <c r="AQ60" s="95"/>
      <c r="AR60" s="95"/>
      <c r="AS60" s="95" t="s">
        <v>687</v>
      </c>
      <c r="AT60" s="95" t="s">
        <v>728</v>
      </c>
      <c r="AU60" s="95">
        <v>30</v>
      </c>
      <c r="AV60" s="95"/>
      <c r="AW60" s="95"/>
      <c r="AX60" s="95"/>
      <c r="AY60" s="117" t="s">
        <v>819</v>
      </c>
      <c r="AZ60" s="95"/>
      <c r="BA60" s="95"/>
      <c r="BB60" s="95" t="s">
        <v>886</v>
      </c>
      <c r="BC60" s="95"/>
      <c r="BD60" s="95" t="s">
        <v>956</v>
      </c>
      <c r="BE60" s="95" t="s">
        <v>984</v>
      </c>
      <c r="BF60" s="95"/>
      <c r="BG60" s="95" t="s">
        <v>1033</v>
      </c>
      <c r="BH60" s="95">
        <v>3097</v>
      </c>
      <c r="BI60" s="95"/>
      <c r="BJ60" s="95"/>
      <c r="BK60" s="95"/>
      <c r="BL60" s="95"/>
      <c r="BM60" s="95" t="s">
        <v>1071</v>
      </c>
      <c r="BN60" s="95"/>
      <c r="BO60" s="95"/>
      <c r="BP60" s="95" t="b">
        <v>0</v>
      </c>
      <c r="BQ60" s="95"/>
      <c r="BR60" s="95"/>
      <c r="BS60" s="95"/>
      <c r="BT60" s="95" t="b">
        <v>0</v>
      </c>
      <c r="BU60" s="95" t="b">
        <v>0</v>
      </c>
      <c r="BV60" s="95"/>
      <c r="BW60" s="95" t="b">
        <v>0</v>
      </c>
      <c r="BX60" s="95" t="b">
        <v>0</v>
      </c>
      <c r="BY60" s="117" t="s">
        <v>1133</v>
      </c>
      <c r="BZ60" s="95" t="s">
        <v>1206</v>
      </c>
      <c r="CA60" s="95"/>
      <c r="CB60" s="95" t="s">
        <v>1255</v>
      </c>
      <c r="CC60" s="95"/>
      <c r="CD60" s="95" t="s">
        <v>1324</v>
      </c>
      <c r="CE60" s="95"/>
      <c r="CF60" s="95">
        <v>4.7</v>
      </c>
      <c r="CG60" s="95"/>
      <c r="CH60" s="95" t="s">
        <v>1360</v>
      </c>
      <c r="CI60" s="95"/>
      <c r="CJ60" s="95"/>
      <c r="CK60" s="95"/>
      <c r="CL60" s="95"/>
      <c r="CM60" s="95" t="s">
        <v>1396</v>
      </c>
      <c r="CN60" s="95" t="s">
        <v>1419</v>
      </c>
      <c r="CO60" s="95"/>
      <c r="CP60" s="95"/>
      <c r="CQ60" s="95"/>
      <c r="CR60" s="95"/>
      <c r="CS60" s="95"/>
      <c r="CT60" s="95"/>
      <c r="CU60" s="95">
        <v>26</v>
      </c>
      <c r="CV60" s="95"/>
      <c r="CW60" s="95"/>
      <c r="CX60" s="95"/>
      <c r="CY60" s="95"/>
      <c r="CZ60" s="95"/>
      <c r="DA60" s="95"/>
      <c r="DB60" s="95"/>
      <c r="DC60" s="95" t="s">
        <v>1494</v>
      </c>
      <c r="DD60" s="95"/>
      <c r="DE60" s="95" t="s">
        <v>1516</v>
      </c>
      <c r="DF60" s="95"/>
      <c r="DG60" s="95">
        <v>9</v>
      </c>
      <c r="DH60" s="95" t="s">
        <v>276</v>
      </c>
      <c r="DI60" s="95" t="s">
        <v>1526</v>
      </c>
      <c r="DJ60" s="117" t="s">
        <v>1584</v>
      </c>
      <c r="DK60" s="95">
        <v>30</v>
      </c>
      <c r="DL60" s="95"/>
      <c r="DM60" s="95"/>
      <c r="DN60" s="95" t="str">
        <f>REPLACE(INDEX(GroupVertices[Group],MATCH(Vertices[[#This Row],[Vertex]],GroupVertices[Vertex],0)),1,1,"")</f>
        <v>1</v>
      </c>
      <c r="DO60" s="51">
        <v>1</v>
      </c>
      <c r="DP60" s="52">
        <v>5.882352941176471</v>
      </c>
      <c r="DQ60" s="51">
        <v>0</v>
      </c>
      <c r="DR60" s="52">
        <v>0</v>
      </c>
      <c r="DS60" s="51">
        <v>0</v>
      </c>
      <c r="DT60" s="52">
        <v>0</v>
      </c>
      <c r="DU60" s="51">
        <v>16</v>
      </c>
      <c r="DV60" s="52">
        <v>94.11764705882354</v>
      </c>
      <c r="DW60" s="51">
        <v>17</v>
      </c>
      <c r="DX60" s="51"/>
      <c r="DY60" s="51"/>
      <c r="DZ60" s="51"/>
      <c r="EA60" s="51"/>
      <c r="EB60" s="2"/>
      <c r="EC60" s="3"/>
      <c r="ED60" s="3"/>
      <c r="EE60" s="3"/>
      <c r="EF60" s="3"/>
    </row>
    <row r="61" spans="1:136" ht="15" customHeight="1">
      <c r="A61" s="14" t="s">
        <v>277</v>
      </c>
      <c r="B61" s="15" t="s">
        <v>1873</v>
      </c>
      <c r="C61" s="15"/>
      <c r="D61" s="98">
        <v>100</v>
      </c>
      <c r="E61" s="82"/>
      <c r="F61" s="118" t="s">
        <v>551</v>
      </c>
      <c r="G61" s="15"/>
      <c r="H61" s="16" t="s">
        <v>277</v>
      </c>
      <c r="I61" s="67"/>
      <c r="J61" s="67"/>
      <c r="K61" s="16"/>
      <c r="L61" s="99">
        <v>1</v>
      </c>
      <c r="M61" s="100">
        <v>3313.159912109375</v>
      </c>
      <c r="N61" s="100">
        <v>6267.9140625</v>
      </c>
      <c r="O61" s="78"/>
      <c r="P61" s="101"/>
      <c r="Q61" s="101"/>
      <c r="R61" s="102"/>
      <c r="S61" s="51">
        <v>1</v>
      </c>
      <c r="T61" s="51">
        <v>0</v>
      </c>
      <c r="U61" s="52">
        <v>0</v>
      </c>
      <c r="V61" s="52">
        <v>0.005587</v>
      </c>
      <c r="W61" s="52">
        <v>0.010989</v>
      </c>
      <c r="X61" s="52">
        <v>0.545642</v>
      </c>
      <c r="Y61" s="52">
        <v>0</v>
      </c>
      <c r="Z61" s="52">
        <v>0</v>
      </c>
      <c r="AA61" s="83">
        <v>61</v>
      </c>
      <c r="AB61" s="83"/>
      <c r="AC61" s="103"/>
      <c r="AD61" s="95" t="s">
        <v>401</v>
      </c>
      <c r="AE61" s="117" t="s">
        <v>460</v>
      </c>
      <c r="AF61" s="95"/>
      <c r="AG61" s="117" t="s">
        <v>551</v>
      </c>
      <c r="AH61" s="95" t="s">
        <v>641</v>
      </c>
      <c r="AI61" s="95"/>
      <c r="AJ61" s="95"/>
      <c r="AK61" s="95"/>
      <c r="AL61" s="95"/>
      <c r="AM61" s="95"/>
      <c r="AN61" s="95"/>
      <c r="AO61" s="95"/>
      <c r="AP61" s="95"/>
      <c r="AQ61" s="95"/>
      <c r="AR61" s="95"/>
      <c r="AS61" s="95" t="s">
        <v>696</v>
      </c>
      <c r="AT61" s="95" t="s">
        <v>696</v>
      </c>
      <c r="AU61" s="95">
        <v>16772</v>
      </c>
      <c r="AV61" s="95"/>
      <c r="AW61" s="95"/>
      <c r="AX61" s="95"/>
      <c r="AY61" s="117" t="s">
        <v>820</v>
      </c>
      <c r="AZ61" s="95"/>
      <c r="BA61" s="95"/>
      <c r="BB61" s="95"/>
      <c r="BC61" s="95"/>
      <c r="BD61" s="95" t="s">
        <v>957</v>
      </c>
      <c r="BE61" s="95" t="s">
        <v>984</v>
      </c>
      <c r="BF61" s="95"/>
      <c r="BG61" s="95" t="s">
        <v>997</v>
      </c>
      <c r="BH61" s="95">
        <v>12318</v>
      </c>
      <c r="BI61" s="95"/>
      <c r="BJ61" s="95"/>
      <c r="BK61" s="95"/>
      <c r="BL61" s="95"/>
      <c r="BM61" s="95"/>
      <c r="BN61" s="95"/>
      <c r="BO61" s="95"/>
      <c r="BP61" s="95" t="b">
        <v>0</v>
      </c>
      <c r="BQ61" s="95"/>
      <c r="BR61" s="95"/>
      <c r="BS61" s="95"/>
      <c r="BT61" s="95" t="b">
        <v>0</v>
      </c>
      <c r="BU61" s="95" t="b">
        <v>0</v>
      </c>
      <c r="BV61" s="95"/>
      <c r="BW61" s="95" t="b">
        <v>0</v>
      </c>
      <c r="BX61" s="95" t="b">
        <v>0</v>
      </c>
      <c r="BY61" s="117" t="s">
        <v>1134</v>
      </c>
      <c r="BZ61" s="95" t="s">
        <v>1207</v>
      </c>
      <c r="CA61" s="95"/>
      <c r="CB61" s="95"/>
      <c r="CC61" s="95"/>
      <c r="CD61" s="95" t="s">
        <v>1325</v>
      </c>
      <c r="CE61" s="95"/>
      <c r="CF61" s="95">
        <v>4.5</v>
      </c>
      <c r="CG61" s="95"/>
      <c r="CH61" s="95" t="s">
        <v>1358</v>
      </c>
      <c r="CI61" s="95"/>
      <c r="CJ61" s="95"/>
      <c r="CK61" s="95"/>
      <c r="CL61" s="95"/>
      <c r="CM61" s="95" t="s">
        <v>1397</v>
      </c>
      <c r="CN61" s="95" t="s">
        <v>1419</v>
      </c>
      <c r="CO61" s="95"/>
      <c r="CP61" s="95"/>
      <c r="CQ61" s="95" t="s">
        <v>1423</v>
      </c>
      <c r="CR61" s="95"/>
      <c r="CS61" s="95"/>
      <c r="CT61" s="95" t="s">
        <v>1448</v>
      </c>
      <c r="CU61" s="95">
        <v>704</v>
      </c>
      <c r="CV61" s="95"/>
      <c r="CW61" s="95"/>
      <c r="CX61" s="95"/>
      <c r="CY61" s="95"/>
      <c r="CZ61" s="95"/>
      <c r="DA61" s="95"/>
      <c r="DB61" s="95"/>
      <c r="DC61" s="95" t="s">
        <v>1495</v>
      </c>
      <c r="DD61" s="95"/>
      <c r="DE61" s="95" t="s">
        <v>347</v>
      </c>
      <c r="DF61" s="95"/>
      <c r="DG61" s="95">
        <v>71</v>
      </c>
      <c r="DH61" s="95" t="s">
        <v>277</v>
      </c>
      <c r="DI61" s="95" t="s">
        <v>1525</v>
      </c>
      <c r="DJ61" s="117" t="s">
        <v>1585</v>
      </c>
      <c r="DK61" s="95">
        <v>16772</v>
      </c>
      <c r="DL61" s="95"/>
      <c r="DM61" s="95"/>
      <c r="DN61" s="95" t="str">
        <f>REPLACE(INDEX(GroupVertices[Group],MATCH(Vertices[[#This Row],[Vertex]],GroupVertices[Vertex],0)),1,1,"")</f>
        <v>1</v>
      </c>
      <c r="DO61" s="51">
        <v>1</v>
      </c>
      <c r="DP61" s="52">
        <v>3.0303030303030303</v>
      </c>
      <c r="DQ61" s="51">
        <v>0</v>
      </c>
      <c r="DR61" s="52">
        <v>0</v>
      </c>
      <c r="DS61" s="51">
        <v>0</v>
      </c>
      <c r="DT61" s="52">
        <v>0</v>
      </c>
      <c r="DU61" s="51">
        <v>32</v>
      </c>
      <c r="DV61" s="52">
        <v>96.96969696969697</v>
      </c>
      <c r="DW61" s="51">
        <v>33</v>
      </c>
      <c r="DX61" s="51"/>
      <c r="DY61" s="51"/>
      <c r="DZ61" s="51"/>
      <c r="EA61" s="51"/>
      <c r="EB61" s="2"/>
      <c r="EC61" s="3"/>
      <c r="ED61" s="3"/>
      <c r="EE61" s="3"/>
      <c r="EF61" s="3"/>
    </row>
    <row r="62" spans="1:136" ht="15" customHeight="1">
      <c r="A62" s="14" t="s">
        <v>278</v>
      </c>
      <c r="B62" s="15" t="s">
        <v>1873</v>
      </c>
      <c r="C62" s="15"/>
      <c r="D62" s="98">
        <v>100</v>
      </c>
      <c r="E62" s="82"/>
      <c r="F62" s="118" t="s">
        <v>552</v>
      </c>
      <c r="G62" s="15"/>
      <c r="H62" s="16" t="s">
        <v>278</v>
      </c>
      <c r="I62" s="67"/>
      <c r="J62" s="67"/>
      <c r="K62" s="16" t="s">
        <v>887</v>
      </c>
      <c r="L62" s="99">
        <v>1</v>
      </c>
      <c r="M62" s="100">
        <v>2965.2265625</v>
      </c>
      <c r="N62" s="100">
        <v>8557.6826171875</v>
      </c>
      <c r="O62" s="78"/>
      <c r="P62" s="101"/>
      <c r="Q62" s="101"/>
      <c r="R62" s="102"/>
      <c r="S62" s="51">
        <v>1</v>
      </c>
      <c r="T62" s="51">
        <v>0</v>
      </c>
      <c r="U62" s="52">
        <v>0</v>
      </c>
      <c r="V62" s="52">
        <v>0.005587</v>
      </c>
      <c r="W62" s="52">
        <v>0.010989</v>
      </c>
      <c r="X62" s="52">
        <v>0.545642</v>
      </c>
      <c r="Y62" s="52">
        <v>0</v>
      </c>
      <c r="Z62" s="52">
        <v>0</v>
      </c>
      <c r="AA62" s="83">
        <v>62</v>
      </c>
      <c r="AB62" s="83"/>
      <c r="AC62" s="103"/>
      <c r="AD62" s="95" t="s">
        <v>401</v>
      </c>
      <c r="AE62" s="117" t="s">
        <v>461</v>
      </c>
      <c r="AF62" s="95"/>
      <c r="AG62" s="117" t="s">
        <v>552</v>
      </c>
      <c r="AH62" s="95" t="s">
        <v>642</v>
      </c>
      <c r="AI62" s="95"/>
      <c r="AJ62" s="95"/>
      <c r="AK62" s="95"/>
      <c r="AL62" s="95"/>
      <c r="AM62" s="95"/>
      <c r="AN62" s="95"/>
      <c r="AO62" s="95"/>
      <c r="AP62" s="95"/>
      <c r="AQ62" s="95"/>
      <c r="AR62" s="95"/>
      <c r="AS62" s="95" t="s">
        <v>697</v>
      </c>
      <c r="AT62" s="95" t="s">
        <v>729</v>
      </c>
      <c r="AU62" s="95">
        <v>1408</v>
      </c>
      <c r="AV62" s="95"/>
      <c r="AW62" s="95"/>
      <c r="AX62" s="95"/>
      <c r="AY62" s="117" t="s">
        <v>821</v>
      </c>
      <c r="AZ62" s="95"/>
      <c r="BA62" s="95"/>
      <c r="BB62" s="95" t="s">
        <v>887</v>
      </c>
      <c r="BC62" s="95"/>
      <c r="BD62" s="95" t="s">
        <v>958</v>
      </c>
      <c r="BE62" s="95" t="s">
        <v>984</v>
      </c>
      <c r="BF62" s="95"/>
      <c r="BG62" s="95" t="s">
        <v>1027</v>
      </c>
      <c r="BH62" s="95">
        <v>14735</v>
      </c>
      <c r="BI62" s="95"/>
      <c r="BJ62" s="95"/>
      <c r="BK62" s="95"/>
      <c r="BL62" s="95"/>
      <c r="BM62" s="95"/>
      <c r="BN62" s="95"/>
      <c r="BO62" s="95"/>
      <c r="BP62" s="95" t="b">
        <v>0</v>
      </c>
      <c r="BQ62" s="95"/>
      <c r="BR62" s="95"/>
      <c r="BS62" s="95"/>
      <c r="BT62" s="95" t="b">
        <v>0</v>
      </c>
      <c r="BU62" s="95" t="b">
        <v>0</v>
      </c>
      <c r="BV62" s="95"/>
      <c r="BW62" s="95" t="b">
        <v>0</v>
      </c>
      <c r="BX62" s="95" t="b">
        <v>0</v>
      </c>
      <c r="BY62" s="117" t="s">
        <v>1135</v>
      </c>
      <c r="BZ62" s="95" t="s">
        <v>1208</v>
      </c>
      <c r="CA62" s="95"/>
      <c r="CB62" s="95"/>
      <c r="CC62" s="95"/>
      <c r="CD62" s="95" t="s">
        <v>1326</v>
      </c>
      <c r="CE62" s="95"/>
      <c r="CF62" s="95">
        <v>4.7</v>
      </c>
      <c r="CG62" s="95"/>
      <c r="CH62" s="95" t="s">
        <v>1358</v>
      </c>
      <c r="CI62" s="95"/>
      <c r="CJ62" s="95"/>
      <c r="CK62" s="95"/>
      <c r="CL62" s="95"/>
      <c r="CM62" s="95" t="s">
        <v>1398</v>
      </c>
      <c r="CN62" s="95" t="s">
        <v>1419</v>
      </c>
      <c r="CO62" s="95"/>
      <c r="CP62" s="95"/>
      <c r="CQ62" s="95" t="s">
        <v>1423</v>
      </c>
      <c r="CR62" s="95"/>
      <c r="CS62" s="95"/>
      <c r="CT62" s="95" t="s">
        <v>1449</v>
      </c>
      <c r="CU62" s="95">
        <v>41</v>
      </c>
      <c r="CV62" s="95"/>
      <c r="CW62" s="95"/>
      <c r="CX62" s="95"/>
      <c r="CY62" s="95"/>
      <c r="CZ62" s="95"/>
      <c r="DA62" s="95"/>
      <c r="DB62" s="95"/>
      <c r="DC62" s="95" t="s">
        <v>1496</v>
      </c>
      <c r="DD62" s="95"/>
      <c r="DE62" s="95" t="s">
        <v>1516</v>
      </c>
      <c r="DF62" s="95"/>
      <c r="DG62" s="95">
        <v>66</v>
      </c>
      <c r="DH62" s="95" t="s">
        <v>278</v>
      </c>
      <c r="DI62" s="95" t="s">
        <v>1525</v>
      </c>
      <c r="DJ62" s="117" t="s">
        <v>1586</v>
      </c>
      <c r="DK62" s="95">
        <v>1408</v>
      </c>
      <c r="DL62" s="95"/>
      <c r="DM62" s="95"/>
      <c r="DN62" s="95" t="str">
        <f>REPLACE(INDEX(GroupVertices[Group],MATCH(Vertices[[#This Row],[Vertex]],GroupVertices[Vertex],0)),1,1,"")</f>
        <v>1</v>
      </c>
      <c r="DO62" s="51">
        <v>2</v>
      </c>
      <c r="DP62" s="52">
        <v>6.666666666666667</v>
      </c>
      <c r="DQ62" s="51">
        <v>1</v>
      </c>
      <c r="DR62" s="52">
        <v>3.3333333333333335</v>
      </c>
      <c r="DS62" s="51">
        <v>0</v>
      </c>
      <c r="DT62" s="52">
        <v>0</v>
      </c>
      <c r="DU62" s="51">
        <v>27</v>
      </c>
      <c r="DV62" s="52">
        <v>90</v>
      </c>
      <c r="DW62" s="51">
        <v>30</v>
      </c>
      <c r="DX62" s="51"/>
      <c r="DY62" s="51"/>
      <c r="DZ62" s="51"/>
      <c r="EA62" s="51"/>
      <c r="EB62" s="2"/>
      <c r="EC62" s="3"/>
      <c r="ED62" s="3"/>
      <c r="EE62" s="3"/>
      <c r="EF62" s="3"/>
    </row>
    <row r="63" spans="1:136" ht="15" customHeight="1">
      <c r="A63" s="14" t="s">
        <v>279</v>
      </c>
      <c r="B63" s="15" t="s">
        <v>1873</v>
      </c>
      <c r="C63" s="15"/>
      <c r="D63" s="98">
        <v>100</v>
      </c>
      <c r="E63" s="82"/>
      <c r="F63" s="118" t="s">
        <v>553</v>
      </c>
      <c r="G63" s="15"/>
      <c r="H63" s="16" t="s">
        <v>279</v>
      </c>
      <c r="I63" s="67"/>
      <c r="J63" s="67"/>
      <c r="K63" s="16" t="s">
        <v>888</v>
      </c>
      <c r="L63" s="99">
        <v>1</v>
      </c>
      <c r="M63" s="100">
        <v>7550.9931640625</v>
      </c>
      <c r="N63" s="100">
        <v>6155.39453125</v>
      </c>
      <c r="O63" s="78"/>
      <c r="P63" s="101"/>
      <c r="Q63" s="101"/>
      <c r="R63" s="102"/>
      <c r="S63" s="51">
        <v>1</v>
      </c>
      <c r="T63" s="51">
        <v>0</v>
      </c>
      <c r="U63" s="52">
        <v>0</v>
      </c>
      <c r="V63" s="52">
        <v>0.005587</v>
      </c>
      <c r="W63" s="52">
        <v>0.010989</v>
      </c>
      <c r="X63" s="52">
        <v>0.545642</v>
      </c>
      <c r="Y63" s="52">
        <v>0</v>
      </c>
      <c r="Z63" s="52">
        <v>0</v>
      </c>
      <c r="AA63" s="83">
        <v>63</v>
      </c>
      <c r="AB63" s="83"/>
      <c r="AC63" s="103"/>
      <c r="AD63" s="95" t="s">
        <v>401</v>
      </c>
      <c r="AE63" s="117" t="s">
        <v>462</v>
      </c>
      <c r="AF63" s="95"/>
      <c r="AG63" s="117" t="s">
        <v>553</v>
      </c>
      <c r="AH63" s="95" t="s">
        <v>643</v>
      </c>
      <c r="AI63" s="95"/>
      <c r="AJ63" s="95"/>
      <c r="AK63" s="95"/>
      <c r="AL63" s="95"/>
      <c r="AM63" s="95"/>
      <c r="AN63" s="95"/>
      <c r="AO63" s="95"/>
      <c r="AP63" s="95"/>
      <c r="AQ63" s="95"/>
      <c r="AR63" s="95"/>
      <c r="AS63" s="95" t="s">
        <v>685</v>
      </c>
      <c r="AT63" s="95" t="s">
        <v>685</v>
      </c>
      <c r="AU63" s="95">
        <v>314</v>
      </c>
      <c r="AV63" s="95"/>
      <c r="AW63" s="95"/>
      <c r="AX63" s="95"/>
      <c r="AY63" s="117" t="s">
        <v>822</v>
      </c>
      <c r="AZ63" s="95"/>
      <c r="BA63" s="95"/>
      <c r="BB63" s="95" t="s">
        <v>888</v>
      </c>
      <c r="BC63" s="95"/>
      <c r="BD63" s="95" t="s">
        <v>959</v>
      </c>
      <c r="BE63" s="95" t="s">
        <v>984</v>
      </c>
      <c r="BF63" s="95"/>
      <c r="BG63" s="95" t="s">
        <v>997</v>
      </c>
      <c r="BH63" s="95">
        <v>12723</v>
      </c>
      <c r="BI63" s="95"/>
      <c r="BJ63" s="95"/>
      <c r="BK63" s="95"/>
      <c r="BL63" s="95">
        <v>1961</v>
      </c>
      <c r="BM63" s="95"/>
      <c r="BN63" s="95"/>
      <c r="BO63" s="95"/>
      <c r="BP63" s="95" t="b">
        <v>0</v>
      </c>
      <c r="BQ63" s="95"/>
      <c r="BR63" s="95"/>
      <c r="BS63" s="95"/>
      <c r="BT63" s="95" t="b">
        <v>1</v>
      </c>
      <c r="BU63" s="95" t="b">
        <v>0</v>
      </c>
      <c r="BV63" s="95"/>
      <c r="BW63" s="95" t="b">
        <v>0</v>
      </c>
      <c r="BX63" s="95" t="b">
        <v>0</v>
      </c>
      <c r="BY63" s="117" t="s">
        <v>1136</v>
      </c>
      <c r="BZ63" s="95" t="s">
        <v>1209</v>
      </c>
      <c r="CA63" s="95"/>
      <c r="CB63" s="95"/>
      <c r="CC63" s="95"/>
      <c r="CD63" s="95" t="s">
        <v>1327</v>
      </c>
      <c r="CE63" s="95"/>
      <c r="CF63" s="95">
        <v>0</v>
      </c>
      <c r="CG63" s="95"/>
      <c r="CH63" s="95" t="s">
        <v>1357</v>
      </c>
      <c r="CI63" s="95"/>
      <c r="CJ63" s="95"/>
      <c r="CK63" s="95"/>
      <c r="CL63" s="95"/>
      <c r="CM63" s="95" t="s">
        <v>1399</v>
      </c>
      <c r="CN63" s="95" t="s">
        <v>1419</v>
      </c>
      <c r="CO63" s="95"/>
      <c r="CP63" s="95"/>
      <c r="CQ63" s="95"/>
      <c r="CR63" s="95"/>
      <c r="CS63" s="95"/>
      <c r="CT63" s="95"/>
      <c r="CU63" s="95"/>
      <c r="CV63" s="95"/>
      <c r="CW63" s="95"/>
      <c r="CX63" s="95"/>
      <c r="CY63" s="95"/>
      <c r="CZ63" s="95"/>
      <c r="DA63" s="95"/>
      <c r="DB63" s="95"/>
      <c r="DC63" s="95" t="s">
        <v>1497</v>
      </c>
      <c r="DD63" s="95"/>
      <c r="DE63" s="95" t="s">
        <v>1516</v>
      </c>
      <c r="DF63" s="95"/>
      <c r="DG63" s="95">
        <v>54</v>
      </c>
      <c r="DH63" s="95" t="s">
        <v>279</v>
      </c>
      <c r="DI63" s="95" t="s">
        <v>1526</v>
      </c>
      <c r="DJ63" s="117" t="s">
        <v>1587</v>
      </c>
      <c r="DK63" s="95">
        <v>0</v>
      </c>
      <c r="DL63" s="95"/>
      <c r="DM63" s="95"/>
      <c r="DN63" s="95" t="str">
        <f>REPLACE(INDEX(GroupVertices[Group],MATCH(Vertices[[#This Row],[Vertex]],GroupVertices[Vertex],0)),1,1,"")</f>
        <v>1</v>
      </c>
      <c r="DO63" s="51">
        <v>0</v>
      </c>
      <c r="DP63" s="52">
        <v>0</v>
      </c>
      <c r="DQ63" s="51">
        <v>0</v>
      </c>
      <c r="DR63" s="52">
        <v>0</v>
      </c>
      <c r="DS63" s="51">
        <v>0</v>
      </c>
      <c r="DT63" s="52">
        <v>0</v>
      </c>
      <c r="DU63" s="51">
        <v>14</v>
      </c>
      <c r="DV63" s="52">
        <v>100</v>
      </c>
      <c r="DW63" s="51">
        <v>14</v>
      </c>
      <c r="DX63" s="51"/>
      <c r="DY63" s="51"/>
      <c r="DZ63" s="51"/>
      <c r="EA63" s="51"/>
      <c r="EB63" s="2"/>
      <c r="EC63" s="3"/>
      <c r="ED63" s="3"/>
      <c r="EE63" s="3"/>
      <c r="EF63" s="3"/>
    </row>
    <row r="64" spans="1:136" ht="15" customHeight="1">
      <c r="A64" s="14" t="s">
        <v>280</v>
      </c>
      <c r="B64" s="15" t="s">
        <v>1873</v>
      </c>
      <c r="C64" s="15"/>
      <c r="D64" s="98">
        <v>100</v>
      </c>
      <c r="E64" s="82"/>
      <c r="F64" s="118" t="s">
        <v>554</v>
      </c>
      <c r="G64" s="15"/>
      <c r="H64" s="16" t="s">
        <v>280</v>
      </c>
      <c r="I64" s="67"/>
      <c r="J64" s="67"/>
      <c r="K64" s="16"/>
      <c r="L64" s="99">
        <v>1</v>
      </c>
      <c r="M64" s="100">
        <v>8647.14453125</v>
      </c>
      <c r="N64" s="100">
        <v>6681.30859375</v>
      </c>
      <c r="O64" s="78"/>
      <c r="P64" s="101"/>
      <c r="Q64" s="101"/>
      <c r="R64" s="102"/>
      <c r="S64" s="51">
        <v>1</v>
      </c>
      <c r="T64" s="51">
        <v>0</v>
      </c>
      <c r="U64" s="52">
        <v>0</v>
      </c>
      <c r="V64" s="52">
        <v>0.005587</v>
      </c>
      <c r="W64" s="52">
        <v>0.010989</v>
      </c>
      <c r="X64" s="52">
        <v>0.545642</v>
      </c>
      <c r="Y64" s="52">
        <v>0</v>
      </c>
      <c r="Z64" s="52">
        <v>0</v>
      </c>
      <c r="AA64" s="83">
        <v>64</v>
      </c>
      <c r="AB64" s="83"/>
      <c r="AC64" s="103"/>
      <c r="AD64" s="95" t="s">
        <v>401</v>
      </c>
      <c r="AE64" s="117" t="s">
        <v>463</v>
      </c>
      <c r="AF64" s="95"/>
      <c r="AG64" s="117" t="s">
        <v>554</v>
      </c>
      <c r="AH64" s="95" t="s">
        <v>644</v>
      </c>
      <c r="AI64" s="95"/>
      <c r="AJ64" s="95"/>
      <c r="AK64" s="95"/>
      <c r="AL64" s="95"/>
      <c r="AM64" s="95"/>
      <c r="AN64" s="95"/>
      <c r="AO64" s="95"/>
      <c r="AP64" s="95"/>
      <c r="AQ64" s="95"/>
      <c r="AR64" s="95"/>
      <c r="AS64" s="95" t="s">
        <v>685</v>
      </c>
      <c r="AT64" s="95" t="s">
        <v>730</v>
      </c>
      <c r="AU64" s="95">
        <v>127</v>
      </c>
      <c r="AV64" s="95"/>
      <c r="AW64" s="95"/>
      <c r="AX64" s="95"/>
      <c r="AY64" s="117" t="s">
        <v>823</v>
      </c>
      <c r="AZ64" s="95"/>
      <c r="BA64" s="95"/>
      <c r="BB64" s="95"/>
      <c r="BC64" s="95"/>
      <c r="BD64" s="95" t="s">
        <v>960</v>
      </c>
      <c r="BE64" s="95" t="s">
        <v>984</v>
      </c>
      <c r="BF64" s="95"/>
      <c r="BG64" s="95" t="s">
        <v>994</v>
      </c>
      <c r="BH64" s="95">
        <v>15202</v>
      </c>
      <c r="BI64" s="95"/>
      <c r="BJ64" s="95"/>
      <c r="BK64" s="95"/>
      <c r="BL64" s="95"/>
      <c r="BM64" s="95" t="s">
        <v>1072</v>
      </c>
      <c r="BN64" s="95"/>
      <c r="BO64" s="95"/>
      <c r="BP64" s="95" t="b">
        <v>0</v>
      </c>
      <c r="BQ64" s="95"/>
      <c r="BR64" s="95"/>
      <c r="BS64" s="95"/>
      <c r="BT64" s="95" t="b">
        <v>0</v>
      </c>
      <c r="BU64" s="95" t="b">
        <v>0</v>
      </c>
      <c r="BV64" s="95"/>
      <c r="BW64" s="95" t="b">
        <v>0</v>
      </c>
      <c r="BX64" s="95" t="b">
        <v>0</v>
      </c>
      <c r="BY64" s="117" t="s">
        <v>1137</v>
      </c>
      <c r="BZ64" s="95" t="s">
        <v>1210</v>
      </c>
      <c r="CA64" s="95"/>
      <c r="CB64" s="95"/>
      <c r="CC64" s="95"/>
      <c r="CD64" s="95" t="s">
        <v>1328</v>
      </c>
      <c r="CE64" s="95"/>
      <c r="CF64" s="95">
        <v>0</v>
      </c>
      <c r="CG64" s="95"/>
      <c r="CH64" s="95" t="s">
        <v>1357</v>
      </c>
      <c r="CI64" s="95"/>
      <c r="CJ64" s="95"/>
      <c r="CK64" s="95"/>
      <c r="CL64" s="95"/>
      <c r="CM64" s="95" t="s">
        <v>1400</v>
      </c>
      <c r="CN64" s="95" t="s">
        <v>1419</v>
      </c>
      <c r="CO64" s="95"/>
      <c r="CP64" s="95"/>
      <c r="CQ64" s="95"/>
      <c r="CR64" s="95"/>
      <c r="CS64" s="95"/>
      <c r="CT64" s="95"/>
      <c r="CU64" s="95"/>
      <c r="CV64" s="95"/>
      <c r="CW64" s="95"/>
      <c r="CX64" s="95"/>
      <c r="CY64" s="95"/>
      <c r="CZ64" s="95"/>
      <c r="DA64" s="95"/>
      <c r="DB64" s="95"/>
      <c r="DC64" s="95" t="s">
        <v>1498</v>
      </c>
      <c r="DD64" s="95"/>
      <c r="DE64" s="95" t="s">
        <v>1516</v>
      </c>
      <c r="DF64" s="95"/>
      <c r="DG64" s="95">
        <v>53</v>
      </c>
      <c r="DH64" s="95" t="s">
        <v>280</v>
      </c>
      <c r="DI64" s="95" t="s">
        <v>1526</v>
      </c>
      <c r="DJ64" s="117" t="s">
        <v>1588</v>
      </c>
      <c r="DK64" s="95">
        <v>127</v>
      </c>
      <c r="DL64" s="95"/>
      <c r="DM64" s="95"/>
      <c r="DN64" s="95" t="str">
        <f>REPLACE(INDEX(GroupVertices[Group],MATCH(Vertices[[#This Row],[Vertex]],GroupVertices[Vertex],0)),1,1,"")</f>
        <v>1</v>
      </c>
      <c r="DO64" s="51">
        <v>0</v>
      </c>
      <c r="DP64" s="52">
        <v>0</v>
      </c>
      <c r="DQ64" s="51">
        <v>0</v>
      </c>
      <c r="DR64" s="52">
        <v>0</v>
      </c>
      <c r="DS64" s="51">
        <v>0</v>
      </c>
      <c r="DT64" s="52">
        <v>0</v>
      </c>
      <c r="DU64" s="51">
        <v>7</v>
      </c>
      <c r="DV64" s="52">
        <v>100</v>
      </c>
      <c r="DW64" s="51">
        <v>7</v>
      </c>
      <c r="DX64" s="51"/>
      <c r="DY64" s="51"/>
      <c r="DZ64" s="51"/>
      <c r="EA64" s="51"/>
      <c r="EB64" s="2"/>
      <c r="EC64" s="3"/>
      <c r="ED64" s="3"/>
      <c r="EE64" s="3"/>
      <c r="EF64" s="3"/>
    </row>
    <row r="65" spans="1:136" ht="15" customHeight="1">
      <c r="A65" s="14" t="s">
        <v>281</v>
      </c>
      <c r="B65" s="15" t="s">
        <v>1873</v>
      </c>
      <c r="C65" s="15"/>
      <c r="D65" s="98">
        <v>100</v>
      </c>
      <c r="E65" s="82"/>
      <c r="F65" s="118" t="s">
        <v>555</v>
      </c>
      <c r="G65" s="15"/>
      <c r="H65" s="16" t="s">
        <v>281</v>
      </c>
      <c r="I65" s="67"/>
      <c r="J65" s="67"/>
      <c r="K65" s="16"/>
      <c r="L65" s="99">
        <v>1</v>
      </c>
      <c r="M65" s="100">
        <v>4229.20263671875</v>
      </c>
      <c r="N65" s="100">
        <v>9180.20703125</v>
      </c>
      <c r="O65" s="78"/>
      <c r="P65" s="101"/>
      <c r="Q65" s="101"/>
      <c r="R65" s="102"/>
      <c r="S65" s="51">
        <v>1</v>
      </c>
      <c r="T65" s="51">
        <v>0</v>
      </c>
      <c r="U65" s="52">
        <v>0</v>
      </c>
      <c r="V65" s="52">
        <v>0.005587</v>
      </c>
      <c r="W65" s="52">
        <v>0.010989</v>
      </c>
      <c r="X65" s="52">
        <v>0.545642</v>
      </c>
      <c r="Y65" s="52">
        <v>0</v>
      </c>
      <c r="Z65" s="52">
        <v>0</v>
      </c>
      <c r="AA65" s="83">
        <v>65</v>
      </c>
      <c r="AB65" s="83"/>
      <c r="AC65" s="103"/>
      <c r="AD65" s="95" t="s">
        <v>401</v>
      </c>
      <c r="AE65" s="117" t="s">
        <v>464</v>
      </c>
      <c r="AF65" s="95"/>
      <c r="AG65" s="117" t="s">
        <v>555</v>
      </c>
      <c r="AH65" s="95" t="s">
        <v>645</v>
      </c>
      <c r="AI65" s="95"/>
      <c r="AJ65" s="95"/>
      <c r="AK65" s="95"/>
      <c r="AL65" s="95"/>
      <c r="AM65" s="95"/>
      <c r="AN65" s="95"/>
      <c r="AO65" s="95"/>
      <c r="AP65" s="95"/>
      <c r="AQ65" s="95"/>
      <c r="AR65" s="95"/>
      <c r="AS65" s="95" t="s">
        <v>690</v>
      </c>
      <c r="AT65" s="95" t="s">
        <v>731</v>
      </c>
      <c r="AU65" s="95">
        <v>3</v>
      </c>
      <c r="AV65" s="95" t="s">
        <v>758</v>
      </c>
      <c r="AW65" s="95"/>
      <c r="AX65" s="95"/>
      <c r="AY65" s="117" t="s">
        <v>824</v>
      </c>
      <c r="AZ65" s="95"/>
      <c r="BA65" s="95"/>
      <c r="BB65" s="95"/>
      <c r="BC65" s="95"/>
      <c r="BD65" s="95" t="s">
        <v>961</v>
      </c>
      <c r="BE65" s="95" t="s">
        <v>984</v>
      </c>
      <c r="BF65" s="95"/>
      <c r="BG65" s="95" t="s">
        <v>1034</v>
      </c>
      <c r="BH65" s="95">
        <v>3629</v>
      </c>
      <c r="BI65" s="95"/>
      <c r="BJ65" s="95"/>
      <c r="BK65" s="95"/>
      <c r="BL65" s="95">
        <v>2009</v>
      </c>
      <c r="BM65" s="95"/>
      <c r="BN65" s="95"/>
      <c r="BO65" s="95"/>
      <c r="BP65" s="95" t="b">
        <v>0</v>
      </c>
      <c r="BQ65" s="95"/>
      <c r="BR65" s="95"/>
      <c r="BS65" s="95"/>
      <c r="BT65" s="95" t="b">
        <v>0</v>
      </c>
      <c r="BU65" s="95" t="b">
        <v>0</v>
      </c>
      <c r="BV65" s="95"/>
      <c r="BW65" s="95" t="b">
        <v>0</v>
      </c>
      <c r="BX65" s="95" t="b">
        <v>0</v>
      </c>
      <c r="BY65" s="117" t="s">
        <v>1138</v>
      </c>
      <c r="BZ65" s="95" t="s">
        <v>1211</v>
      </c>
      <c r="CA65" s="95"/>
      <c r="CB65" s="95"/>
      <c r="CC65" s="95"/>
      <c r="CD65" s="95" t="s">
        <v>1329</v>
      </c>
      <c r="CE65" s="95"/>
      <c r="CF65" s="95">
        <v>5</v>
      </c>
      <c r="CG65" s="95"/>
      <c r="CH65" s="95" t="s">
        <v>1357</v>
      </c>
      <c r="CI65" s="95"/>
      <c r="CJ65" s="95"/>
      <c r="CK65" s="95"/>
      <c r="CL65" s="95"/>
      <c r="CM65" s="95" t="s">
        <v>1401</v>
      </c>
      <c r="CN65" s="95" t="s">
        <v>1419</v>
      </c>
      <c r="CO65" s="95"/>
      <c r="CP65" s="95"/>
      <c r="CQ65" s="95" t="s">
        <v>1421</v>
      </c>
      <c r="CR65" s="95"/>
      <c r="CS65" s="95"/>
      <c r="CT65" s="95"/>
      <c r="CU65" s="95">
        <v>4</v>
      </c>
      <c r="CV65" s="95"/>
      <c r="CW65" s="95"/>
      <c r="CX65" s="95"/>
      <c r="CY65" s="95"/>
      <c r="CZ65" s="95"/>
      <c r="DA65" s="95"/>
      <c r="DB65" s="95"/>
      <c r="DC65" s="95" t="s">
        <v>1499</v>
      </c>
      <c r="DD65" s="95"/>
      <c r="DE65" s="95" t="s">
        <v>1516</v>
      </c>
      <c r="DF65" s="95"/>
      <c r="DG65" s="95">
        <v>0</v>
      </c>
      <c r="DH65" s="95" t="s">
        <v>281</v>
      </c>
      <c r="DI65" s="95" t="s">
        <v>1526</v>
      </c>
      <c r="DJ65" s="117" t="s">
        <v>1589</v>
      </c>
      <c r="DK65" s="95">
        <v>3</v>
      </c>
      <c r="DL65" s="95"/>
      <c r="DM65" s="95"/>
      <c r="DN65" s="95" t="str">
        <f>REPLACE(INDEX(GroupVertices[Group],MATCH(Vertices[[#This Row],[Vertex]],GroupVertices[Vertex],0)),1,1,"")</f>
        <v>1</v>
      </c>
      <c r="DO65" s="51">
        <v>1</v>
      </c>
      <c r="DP65" s="52">
        <v>2.7027027027027026</v>
      </c>
      <c r="DQ65" s="51">
        <v>0</v>
      </c>
      <c r="DR65" s="52">
        <v>0</v>
      </c>
      <c r="DS65" s="51">
        <v>0</v>
      </c>
      <c r="DT65" s="52">
        <v>0</v>
      </c>
      <c r="DU65" s="51">
        <v>36</v>
      </c>
      <c r="DV65" s="52">
        <v>97.29729729729729</v>
      </c>
      <c r="DW65" s="51">
        <v>37</v>
      </c>
      <c r="DX65" s="51"/>
      <c r="DY65" s="51"/>
      <c r="DZ65" s="51"/>
      <c r="EA65" s="51"/>
      <c r="EB65" s="2"/>
      <c r="EC65" s="3"/>
      <c r="ED65" s="3"/>
      <c r="EE65" s="3"/>
      <c r="EF65" s="3"/>
    </row>
    <row r="66" spans="1:136" ht="15" customHeight="1">
      <c r="A66" s="14" t="s">
        <v>282</v>
      </c>
      <c r="B66" s="15" t="s">
        <v>1873</v>
      </c>
      <c r="C66" s="15"/>
      <c r="D66" s="98">
        <v>100</v>
      </c>
      <c r="E66" s="82"/>
      <c r="F66" s="118" t="s">
        <v>556</v>
      </c>
      <c r="G66" s="15"/>
      <c r="H66" s="16" t="s">
        <v>282</v>
      </c>
      <c r="I66" s="67"/>
      <c r="J66" s="67"/>
      <c r="K66" s="16"/>
      <c r="L66" s="99">
        <v>1</v>
      </c>
      <c r="M66" s="100">
        <v>6743.30712890625</v>
      </c>
      <c r="N66" s="100">
        <v>2922.3369140625</v>
      </c>
      <c r="O66" s="78"/>
      <c r="P66" s="101"/>
      <c r="Q66" s="101"/>
      <c r="R66" s="102"/>
      <c r="S66" s="51">
        <v>1</v>
      </c>
      <c r="T66" s="51">
        <v>0</v>
      </c>
      <c r="U66" s="52">
        <v>0</v>
      </c>
      <c r="V66" s="52">
        <v>0.005587</v>
      </c>
      <c r="W66" s="52">
        <v>0.010989</v>
      </c>
      <c r="X66" s="52">
        <v>0.545642</v>
      </c>
      <c r="Y66" s="52">
        <v>0</v>
      </c>
      <c r="Z66" s="52">
        <v>0</v>
      </c>
      <c r="AA66" s="83">
        <v>66</v>
      </c>
      <c r="AB66" s="83"/>
      <c r="AC66" s="103"/>
      <c r="AD66" s="95" t="s">
        <v>401</v>
      </c>
      <c r="AE66" s="117" t="s">
        <v>465</v>
      </c>
      <c r="AF66" s="95"/>
      <c r="AG66" s="117" t="s">
        <v>556</v>
      </c>
      <c r="AH66" s="95" t="s">
        <v>646</v>
      </c>
      <c r="AI66" s="95"/>
      <c r="AJ66" s="95"/>
      <c r="AK66" s="95"/>
      <c r="AL66" s="95"/>
      <c r="AM66" s="95"/>
      <c r="AN66" s="95"/>
      <c r="AO66" s="95"/>
      <c r="AP66" s="95"/>
      <c r="AQ66" s="95"/>
      <c r="AR66" s="95"/>
      <c r="AS66" s="95" t="s">
        <v>689</v>
      </c>
      <c r="AT66" s="95" t="s">
        <v>689</v>
      </c>
      <c r="AU66" s="95">
        <v>0</v>
      </c>
      <c r="AV66" s="95"/>
      <c r="AW66" s="95"/>
      <c r="AX66" s="95"/>
      <c r="AY66" s="117" t="s">
        <v>825</v>
      </c>
      <c r="AZ66" s="95"/>
      <c r="BA66" s="95"/>
      <c r="BB66" s="95"/>
      <c r="BC66" s="95"/>
      <c r="BD66" s="95" t="s">
        <v>910</v>
      </c>
      <c r="BE66" s="95" t="s">
        <v>984</v>
      </c>
      <c r="BF66" s="95"/>
      <c r="BG66" s="95" t="s">
        <v>1026</v>
      </c>
      <c r="BH66" s="95">
        <v>4893</v>
      </c>
      <c r="BI66" s="95"/>
      <c r="BJ66" s="95"/>
      <c r="BK66" s="95"/>
      <c r="BL66" s="95"/>
      <c r="BM66" s="95"/>
      <c r="BN66" s="95"/>
      <c r="BO66" s="95"/>
      <c r="BP66" s="95" t="b">
        <v>0</v>
      </c>
      <c r="BQ66" s="95"/>
      <c r="BR66" s="95"/>
      <c r="BS66" s="95"/>
      <c r="BT66" s="95" t="b">
        <v>0</v>
      </c>
      <c r="BU66" s="95" t="b">
        <v>0</v>
      </c>
      <c r="BV66" s="95"/>
      <c r="BW66" s="95" t="b">
        <v>0</v>
      </c>
      <c r="BX66" s="95" t="b">
        <v>0</v>
      </c>
      <c r="BY66" s="117" t="s">
        <v>1139</v>
      </c>
      <c r="BZ66" s="95" t="s">
        <v>1172</v>
      </c>
      <c r="CA66" s="95"/>
      <c r="CB66" s="95"/>
      <c r="CC66" s="95"/>
      <c r="CD66" s="95" t="s">
        <v>1330</v>
      </c>
      <c r="CE66" s="95"/>
      <c r="CF66" s="95">
        <v>0</v>
      </c>
      <c r="CG66" s="95"/>
      <c r="CH66" s="95" t="s">
        <v>1357</v>
      </c>
      <c r="CI66" s="95"/>
      <c r="CJ66" s="95"/>
      <c r="CK66" s="95"/>
      <c r="CL66" s="95"/>
      <c r="CM66" s="95"/>
      <c r="CN66" s="95"/>
      <c r="CO66" s="95"/>
      <c r="CP66" s="95"/>
      <c r="CQ66" s="95"/>
      <c r="CR66" s="95"/>
      <c r="CS66" s="95"/>
      <c r="CT66" s="95"/>
      <c r="CU66" s="95"/>
      <c r="CV66" s="95"/>
      <c r="CW66" s="95"/>
      <c r="CX66" s="95"/>
      <c r="CY66" s="95"/>
      <c r="CZ66" s="95"/>
      <c r="DA66" s="95"/>
      <c r="DB66" s="95"/>
      <c r="DC66" s="95" t="s">
        <v>910</v>
      </c>
      <c r="DD66" s="95"/>
      <c r="DE66" s="95" t="s">
        <v>1519</v>
      </c>
      <c r="DF66" s="95"/>
      <c r="DG66" s="95">
        <v>2</v>
      </c>
      <c r="DH66" s="95" t="s">
        <v>282</v>
      </c>
      <c r="DI66" s="95" t="s">
        <v>1526</v>
      </c>
      <c r="DJ66" s="117" t="s">
        <v>1590</v>
      </c>
      <c r="DK66" s="95">
        <v>0</v>
      </c>
      <c r="DL66" s="95"/>
      <c r="DM66" s="95"/>
      <c r="DN66" s="95" t="str">
        <f>REPLACE(INDEX(GroupVertices[Group],MATCH(Vertices[[#This Row],[Vertex]],GroupVertices[Vertex],0)),1,1,"")</f>
        <v>1</v>
      </c>
      <c r="DO66" s="51">
        <v>1</v>
      </c>
      <c r="DP66" s="52">
        <v>3.8461538461538463</v>
      </c>
      <c r="DQ66" s="51">
        <v>0</v>
      </c>
      <c r="DR66" s="52">
        <v>0</v>
      </c>
      <c r="DS66" s="51">
        <v>0</v>
      </c>
      <c r="DT66" s="52">
        <v>0</v>
      </c>
      <c r="DU66" s="51">
        <v>25</v>
      </c>
      <c r="DV66" s="52">
        <v>96.15384615384616</v>
      </c>
      <c r="DW66" s="51">
        <v>26</v>
      </c>
      <c r="DX66" s="51"/>
      <c r="DY66" s="51"/>
      <c r="DZ66" s="51"/>
      <c r="EA66" s="51"/>
      <c r="EB66" s="2"/>
      <c r="EC66" s="3"/>
      <c r="ED66" s="3"/>
      <c r="EE66" s="3"/>
      <c r="EF66" s="3"/>
    </row>
    <row r="67" spans="1:136" ht="15" customHeight="1">
      <c r="A67" s="14" t="s">
        <v>283</v>
      </c>
      <c r="B67" s="15" t="s">
        <v>1873</v>
      </c>
      <c r="C67" s="15"/>
      <c r="D67" s="98">
        <v>100</v>
      </c>
      <c r="E67" s="82"/>
      <c r="F67" s="118" t="s">
        <v>557</v>
      </c>
      <c r="G67" s="15"/>
      <c r="H67" s="16" t="s">
        <v>283</v>
      </c>
      <c r="I67" s="67"/>
      <c r="J67" s="67"/>
      <c r="K67" s="16"/>
      <c r="L67" s="99">
        <v>1</v>
      </c>
      <c r="M67" s="100">
        <v>1674.6795654296875</v>
      </c>
      <c r="N67" s="100">
        <v>1523.9140625</v>
      </c>
      <c r="O67" s="78"/>
      <c r="P67" s="101"/>
      <c r="Q67" s="101"/>
      <c r="R67" s="102"/>
      <c r="S67" s="51">
        <v>1</v>
      </c>
      <c r="T67" s="51">
        <v>0</v>
      </c>
      <c r="U67" s="52">
        <v>0</v>
      </c>
      <c r="V67" s="52">
        <v>0.005587</v>
      </c>
      <c r="W67" s="52">
        <v>0.010989</v>
      </c>
      <c r="X67" s="52">
        <v>0.545642</v>
      </c>
      <c r="Y67" s="52">
        <v>0</v>
      </c>
      <c r="Z67" s="52">
        <v>0</v>
      </c>
      <c r="AA67" s="83">
        <v>67</v>
      </c>
      <c r="AB67" s="83"/>
      <c r="AC67" s="103"/>
      <c r="AD67" s="95" t="s">
        <v>401</v>
      </c>
      <c r="AE67" s="117" t="s">
        <v>466</v>
      </c>
      <c r="AF67" s="95"/>
      <c r="AG67" s="117" t="s">
        <v>557</v>
      </c>
      <c r="AH67" s="95" t="s">
        <v>647</v>
      </c>
      <c r="AI67" s="95"/>
      <c r="AJ67" s="95"/>
      <c r="AK67" s="95"/>
      <c r="AL67" s="95"/>
      <c r="AM67" s="95"/>
      <c r="AN67" s="95"/>
      <c r="AO67" s="95"/>
      <c r="AP67" s="95"/>
      <c r="AQ67" s="95"/>
      <c r="AR67" s="95"/>
      <c r="AS67" s="95" t="s">
        <v>689</v>
      </c>
      <c r="AT67" s="95" t="s">
        <v>689</v>
      </c>
      <c r="AU67" s="95">
        <v>0</v>
      </c>
      <c r="AV67" s="95" t="s">
        <v>759</v>
      </c>
      <c r="AW67" s="95"/>
      <c r="AX67" s="95"/>
      <c r="AY67" s="117" t="s">
        <v>826</v>
      </c>
      <c r="AZ67" s="95"/>
      <c r="BA67" s="95"/>
      <c r="BB67" s="95"/>
      <c r="BC67" s="95"/>
      <c r="BD67" s="95" t="s">
        <v>962</v>
      </c>
      <c r="BE67" s="95" t="s">
        <v>984</v>
      </c>
      <c r="BF67" s="95"/>
      <c r="BG67" s="95" t="s">
        <v>989</v>
      </c>
      <c r="BH67" s="95">
        <v>10176</v>
      </c>
      <c r="BI67" s="95"/>
      <c r="BJ67" s="95"/>
      <c r="BK67" s="95"/>
      <c r="BL67" s="95">
        <v>2001</v>
      </c>
      <c r="BM67" s="95"/>
      <c r="BN67" s="95"/>
      <c r="BO67" s="95"/>
      <c r="BP67" s="95" t="b">
        <v>0</v>
      </c>
      <c r="BQ67" s="95"/>
      <c r="BR67" s="95"/>
      <c r="BS67" s="95"/>
      <c r="BT67" s="95" t="b">
        <v>0</v>
      </c>
      <c r="BU67" s="95" t="b">
        <v>0</v>
      </c>
      <c r="BV67" s="95"/>
      <c r="BW67" s="95" t="b">
        <v>0</v>
      </c>
      <c r="BX67" s="95" t="b">
        <v>0</v>
      </c>
      <c r="BY67" s="117" t="s">
        <v>1140</v>
      </c>
      <c r="BZ67" s="95" t="s">
        <v>1212</v>
      </c>
      <c r="CA67" s="95"/>
      <c r="CB67" s="95" t="s">
        <v>1256</v>
      </c>
      <c r="CC67" s="95"/>
      <c r="CD67" s="95" t="s">
        <v>1331</v>
      </c>
      <c r="CE67" s="95"/>
      <c r="CF67" s="95">
        <v>0</v>
      </c>
      <c r="CG67" s="95"/>
      <c r="CH67" s="95" t="s">
        <v>1357</v>
      </c>
      <c r="CI67" s="95"/>
      <c r="CJ67" s="95"/>
      <c r="CK67" s="95"/>
      <c r="CL67" s="95"/>
      <c r="CM67" s="95" t="s">
        <v>1402</v>
      </c>
      <c r="CN67" s="95"/>
      <c r="CO67" s="95"/>
      <c r="CP67" s="95"/>
      <c r="CQ67" s="95"/>
      <c r="CR67" s="95"/>
      <c r="CS67" s="95"/>
      <c r="CT67" s="95"/>
      <c r="CU67" s="95"/>
      <c r="CV67" s="95"/>
      <c r="CW67" s="95"/>
      <c r="CX67" s="95"/>
      <c r="CY67" s="95"/>
      <c r="CZ67" s="95"/>
      <c r="DA67" s="95"/>
      <c r="DB67" s="95"/>
      <c r="DC67" s="95" t="s">
        <v>1500</v>
      </c>
      <c r="DD67" s="95"/>
      <c r="DE67" s="95" t="s">
        <v>1516</v>
      </c>
      <c r="DF67" s="95"/>
      <c r="DG67" s="95">
        <v>17</v>
      </c>
      <c r="DH67" s="95" t="s">
        <v>283</v>
      </c>
      <c r="DI67" s="95" t="s">
        <v>1526</v>
      </c>
      <c r="DJ67" s="117" t="s">
        <v>1591</v>
      </c>
      <c r="DK67" s="95">
        <v>0</v>
      </c>
      <c r="DL67" s="95"/>
      <c r="DM67" s="95"/>
      <c r="DN67" s="95" t="str">
        <f>REPLACE(INDEX(GroupVertices[Group],MATCH(Vertices[[#This Row],[Vertex]],GroupVertices[Vertex],0)),1,1,"")</f>
        <v>1</v>
      </c>
      <c r="DO67" s="51">
        <v>3</v>
      </c>
      <c r="DP67" s="52">
        <v>12</v>
      </c>
      <c r="DQ67" s="51">
        <v>0</v>
      </c>
      <c r="DR67" s="52">
        <v>0</v>
      </c>
      <c r="DS67" s="51">
        <v>0</v>
      </c>
      <c r="DT67" s="52">
        <v>0</v>
      </c>
      <c r="DU67" s="51">
        <v>22</v>
      </c>
      <c r="DV67" s="52">
        <v>88</v>
      </c>
      <c r="DW67" s="51">
        <v>25</v>
      </c>
      <c r="DX67" s="51"/>
      <c r="DY67" s="51"/>
      <c r="DZ67" s="51"/>
      <c r="EA67" s="51"/>
      <c r="EB67" s="2"/>
      <c r="EC67" s="3"/>
      <c r="ED67" s="3"/>
      <c r="EE67" s="3"/>
      <c r="EF67" s="3"/>
    </row>
    <row r="68" spans="1:136" ht="15" customHeight="1">
      <c r="A68" s="14" t="s">
        <v>284</v>
      </c>
      <c r="B68" s="15" t="s">
        <v>1873</v>
      </c>
      <c r="C68" s="15"/>
      <c r="D68" s="98">
        <v>100</v>
      </c>
      <c r="E68" s="82"/>
      <c r="F68" s="118" t="s">
        <v>558</v>
      </c>
      <c r="G68" s="15"/>
      <c r="H68" s="16" t="s">
        <v>284</v>
      </c>
      <c r="I68" s="67"/>
      <c r="J68" s="67"/>
      <c r="K68" s="57" t="s">
        <v>889</v>
      </c>
      <c r="L68" s="99">
        <v>1</v>
      </c>
      <c r="M68" s="100">
        <v>3425.5537109375</v>
      </c>
      <c r="N68" s="100">
        <v>2647.391357421875</v>
      </c>
      <c r="O68" s="78"/>
      <c r="P68" s="101"/>
      <c r="Q68" s="101"/>
      <c r="R68" s="102"/>
      <c r="S68" s="51">
        <v>1</v>
      </c>
      <c r="T68" s="51">
        <v>0</v>
      </c>
      <c r="U68" s="52">
        <v>0</v>
      </c>
      <c r="V68" s="52">
        <v>0.005587</v>
      </c>
      <c r="W68" s="52">
        <v>0.010989</v>
      </c>
      <c r="X68" s="52">
        <v>0.545642</v>
      </c>
      <c r="Y68" s="52">
        <v>0</v>
      </c>
      <c r="Z68" s="52">
        <v>0</v>
      </c>
      <c r="AA68" s="83">
        <v>68</v>
      </c>
      <c r="AB68" s="83"/>
      <c r="AC68" s="103"/>
      <c r="AD68" s="95" t="s">
        <v>401</v>
      </c>
      <c r="AE68" s="117" t="s">
        <v>467</v>
      </c>
      <c r="AF68" s="95"/>
      <c r="AG68" s="117" t="s">
        <v>558</v>
      </c>
      <c r="AH68" s="95" t="s">
        <v>648</v>
      </c>
      <c r="AI68" s="95"/>
      <c r="AJ68" s="95"/>
      <c r="AK68" s="95"/>
      <c r="AL68" s="95"/>
      <c r="AM68" s="95"/>
      <c r="AN68" s="95"/>
      <c r="AO68" s="95"/>
      <c r="AP68" s="120">
        <v>14718</v>
      </c>
      <c r="AQ68" s="95"/>
      <c r="AR68" s="95"/>
      <c r="AS68" s="95" t="s">
        <v>698</v>
      </c>
      <c r="AT68" s="95" t="s">
        <v>732</v>
      </c>
      <c r="AU68" s="95">
        <v>86</v>
      </c>
      <c r="AV68" s="95" t="s">
        <v>760</v>
      </c>
      <c r="AW68" s="95"/>
      <c r="AX68" s="95"/>
      <c r="AY68" s="117" t="s">
        <v>827</v>
      </c>
      <c r="AZ68" s="95"/>
      <c r="BA68" s="95"/>
      <c r="BB68" s="95" t="s">
        <v>889</v>
      </c>
      <c r="BC68" s="95"/>
      <c r="BD68" s="95" t="s">
        <v>963</v>
      </c>
      <c r="BE68" s="95" t="s">
        <v>984</v>
      </c>
      <c r="BF68" s="95"/>
      <c r="BG68" s="95" t="s">
        <v>1035</v>
      </c>
      <c r="BH68" s="95">
        <v>1341</v>
      </c>
      <c r="BI68" s="95"/>
      <c r="BJ68" s="95"/>
      <c r="BK68" s="95"/>
      <c r="BL68" s="95">
        <v>1940</v>
      </c>
      <c r="BM68" s="95"/>
      <c r="BN68" s="95"/>
      <c r="BO68" s="95"/>
      <c r="BP68" s="95" t="b">
        <v>0</v>
      </c>
      <c r="BQ68" s="95"/>
      <c r="BR68" s="95"/>
      <c r="BS68" s="95"/>
      <c r="BT68" s="95" t="b">
        <v>0</v>
      </c>
      <c r="BU68" s="95" t="b">
        <v>0</v>
      </c>
      <c r="BV68" s="95"/>
      <c r="BW68" s="95" t="b">
        <v>0</v>
      </c>
      <c r="BX68" s="95" t="b">
        <v>0</v>
      </c>
      <c r="BY68" s="117" t="s">
        <v>1141</v>
      </c>
      <c r="BZ68" s="95" t="s">
        <v>1213</v>
      </c>
      <c r="CA68" s="95"/>
      <c r="CB68" s="95" t="s">
        <v>1257</v>
      </c>
      <c r="CC68" s="95"/>
      <c r="CD68" s="95" t="s">
        <v>1332</v>
      </c>
      <c r="CE68" s="95"/>
      <c r="CF68" s="95">
        <v>4.8</v>
      </c>
      <c r="CG68" s="95"/>
      <c r="CH68" s="95" t="s">
        <v>1358</v>
      </c>
      <c r="CI68" s="95"/>
      <c r="CJ68" s="95"/>
      <c r="CK68" s="95"/>
      <c r="CL68" s="95"/>
      <c r="CM68" s="95" t="s">
        <v>1403</v>
      </c>
      <c r="CN68" s="95" t="s">
        <v>1419</v>
      </c>
      <c r="CO68" s="95"/>
      <c r="CP68" s="95"/>
      <c r="CQ68" s="95" t="s">
        <v>1423</v>
      </c>
      <c r="CR68" s="95"/>
      <c r="CS68" s="95" t="s">
        <v>1436</v>
      </c>
      <c r="CT68" s="95"/>
      <c r="CU68" s="95">
        <v>21</v>
      </c>
      <c r="CV68" s="95"/>
      <c r="CW68" s="95"/>
      <c r="CX68" s="95"/>
      <c r="CY68" s="95"/>
      <c r="CZ68" s="95"/>
      <c r="DA68" s="95"/>
      <c r="DB68" s="95"/>
      <c r="DC68" s="95" t="s">
        <v>1501</v>
      </c>
      <c r="DD68" s="95"/>
      <c r="DE68" s="95" t="s">
        <v>1523</v>
      </c>
      <c r="DF68" s="95"/>
      <c r="DG68" s="95">
        <v>5</v>
      </c>
      <c r="DH68" s="95" t="s">
        <v>284</v>
      </c>
      <c r="DI68" s="95" t="s">
        <v>1526</v>
      </c>
      <c r="DJ68" s="117" t="s">
        <v>1592</v>
      </c>
      <c r="DK68" s="95">
        <v>86</v>
      </c>
      <c r="DL68" s="95"/>
      <c r="DM68" s="95"/>
      <c r="DN68" s="95" t="str">
        <f>REPLACE(INDEX(GroupVertices[Group],MATCH(Vertices[[#This Row],[Vertex]],GroupVertices[Vertex],0)),1,1,"")</f>
        <v>1</v>
      </c>
      <c r="DO68" s="51">
        <v>1</v>
      </c>
      <c r="DP68" s="52">
        <v>5.2631578947368425</v>
      </c>
      <c r="DQ68" s="51">
        <v>0</v>
      </c>
      <c r="DR68" s="52">
        <v>0</v>
      </c>
      <c r="DS68" s="51">
        <v>0</v>
      </c>
      <c r="DT68" s="52">
        <v>0</v>
      </c>
      <c r="DU68" s="51">
        <v>18</v>
      </c>
      <c r="DV68" s="52">
        <v>94.73684210526316</v>
      </c>
      <c r="DW68" s="51">
        <v>19</v>
      </c>
      <c r="DX68" s="51"/>
      <c r="DY68" s="51"/>
      <c r="DZ68" s="51"/>
      <c r="EA68" s="51"/>
      <c r="EB68" s="2"/>
      <c r="EC68" s="3"/>
      <c r="ED68" s="3"/>
      <c r="EE68" s="3"/>
      <c r="EF68" s="3"/>
    </row>
    <row r="69" spans="1:136" ht="15" customHeight="1">
      <c r="A69" s="14" t="s">
        <v>285</v>
      </c>
      <c r="B69" s="15" t="s">
        <v>1873</v>
      </c>
      <c r="C69" s="15"/>
      <c r="D69" s="98">
        <v>100</v>
      </c>
      <c r="E69" s="82"/>
      <c r="F69" s="118" t="s">
        <v>559</v>
      </c>
      <c r="G69" s="15"/>
      <c r="H69" s="16" t="s">
        <v>285</v>
      </c>
      <c r="I69" s="67"/>
      <c r="J69" s="67"/>
      <c r="K69" s="57" t="s">
        <v>890</v>
      </c>
      <c r="L69" s="99">
        <v>1</v>
      </c>
      <c r="M69" s="100">
        <v>6881.14404296875</v>
      </c>
      <c r="N69" s="100">
        <v>9298.916015625</v>
      </c>
      <c r="O69" s="78"/>
      <c r="P69" s="101"/>
      <c r="Q69" s="101"/>
      <c r="R69" s="102"/>
      <c r="S69" s="51">
        <v>1</v>
      </c>
      <c r="T69" s="51">
        <v>0</v>
      </c>
      <c r="U69" s="52">
        <v>0</v>
      </c>
      <c r="V69" s="52">
        <v>0.005587</v>
      </c>
      <c r="W69" s="52">
        <v>0.010989</v>
      </c>
      <c r="X69" s="52">
        <v>0.545642</v>
      </c>
      <c r="Y69" s="52">
        <v>0</v>
      </c>
      <c r="Z69" s="52">
        <v>0</v>
      </c>
      <c r="AA69" s="83">
        <v>69</v>
      </c>
      <c r="AB69" s="83"/>
      <c r="AC69" s="103"/>
      <c r="AD69" s="95" t="s">
        <v>401</v>
      </c>
      <c r="AE69" s="117" t="s">
        <v>468</v>
      </c>
      <c r="AF69" s="95"/>
      <c r="AG69" s="117" t="s">
        <v>559</v>
      </c>
      <c r="AH69" s="95" t="s">
        <v>649</v>
      </c>
      <c r="AI69" s="95"/>
      <c r="AJ69" s="95"/>
      <c r="AK69" s="95"/>
      <c r="AL69" s="95" t="s">
        <v>681</v>
      </c>
      <c r="AM69" s="95"/>
      <c r="AN69" s="95"/>
      <c r="AO69" s="95"/>
      <c r="AP69" s="95"/>
      <c r="AQ69" s="95"/>
      <c r="AR69" s="95"/>
      <c r="AS69" s="95" t="s">
        <v>686</v>
      </c>
      <c r="AT69" s="95" t="s">
        <v>733</v>
      </c>
      <c r="AU69" s="95">
        <v>2004</v>
      </c>
      <c r="AV69" s="95"/>
      <c r="AW69" s="95"/>
      <c r="AX69" s="95"/>
      <c r="AY69" s="117" t="s">
        <v>828</v>
      </c>
      <c r="AZ69" s="95"/>
      <c r="BA69" s="95"/>
      <c r="BB69" s="95" t="s">
        <v>890</v>
      </c>
      <c r="BC69" s="95"/>
      <c r="BD69" s="95" t="s">
        <v>964</v>
      </c>
      <c r="BE69" s="95" t="s">
        <v>984</v>
      </c>
      <c r="BF69" s="95"/>
      <c r="BG69" s="95" t="s">
        <v>1036</v>
      </c>
      <c r="BH69" s="95">
        <v>23282</v>
      </c>
      <c r="BI69" s="95"/>
      <c r="BJ69" s="95"/>
      <c r="BK69" s="95"/>
      <c r="BL69" s="95"/>
      <c r="BM69" s="95"/>
      <c r="BN69" s="95"/>
      <c r="BO69" s="95"/>
      <c r="BP69" s="95" t="b">
        <v>0</v>
      </c>
      <c r="BQ69" s="95"/>
      <c r="BR69" s="95"/>
      <c r="BS69" s="95"/>
      <c r="BT69" s="95" t="b">
        <v>0</v>
      </c>
      <c r="BU69" s="95" t="b">
        <v>0</v>
      </c>
      <c r="BV69" s="95"/>
      <c r="BW69" s="95" t="b">
        <v>0</v>
      </c>
      <c r="BX69" s="95" t="b">
        <v>0</v>
      </c>
      <c r="BY69" s="117" t="s">
        <v>1142</v>
      </c>
      <c r="BZ69" s="95" t="s">
        <v>1214</v>
      </c>
      <c r="CA69" s="95"/>
      <c r="CB69" s="95"/>
      <c r="CC69" s="95"/>
      <c r="CD69" s="95" t="s">
        <v>1333</v>
      </c>
      <c r="CE69" s="95"/>
      <c r="CF69" s="95">
        <v>4.8</v>
      </c>
      <c r="CG69" s="95"/>
      <c r="CH69" s="95" t="s">
        <v>1358</v>
      </c>
      <c r="CI69" s="95"/>
      <c r="CJ69" s="95"/>
      <c r="CK69" s="95"/>
      <c r="CL69" s="95"/>
      <c r="CM69" s="95" t="s">
        <v>1404</v>
      </c>
      <c r="CN69" s="95" t="s">
        <v>1419</v>
      </c>
      <c r="CO69" s="95"/>
      <c r="CP69" s="95"/>
      <c r="CQ69" s="95"/>
      <c r="CR69" s="95"/>
      <c r="CS69" s="95"/>
      <c r="CT69" s="95" t="s">
        <v>1441</v>
      </c>
      <c r="CU69" s="95">
        <v>59</v>
      </c>
      <c r="CV69" s="95"/>
      <c r="CW69" s="95"/>
      <c r="CX69" s="95"/>
      <c r="CY69" s="95"/>
      <c r="CZ69" s="95"/>
      <c r="DA69" s="95"/>
      <c r="DB69" s="95"/>
      <c r="DC69" s="95" t="s">
        <v>1502</v>
      </c>
      <c r="DD69" s="95"/>
      <c r="DE69" s="95" t="s">
        <v>1516</v>
      </c>
      <c r="DF69" s="95"/>
      <c r="DG69" s="95">
        <v>612</v>
      </c>
      <c r="DH69" s="95" t="s">
        <v>285</v>
      </c>
      <c r="DI69" s="95" t="s">
        <v>1526</v>
      </c>
      <c r="DJ69" s="117" t="s">
        <v>1593</v>
      </c>
      <c r="DK69" s="95">
        <v>2004</v>
      </c>
      <c r="DL69" s="95"/>
      <c r="DM69" s="95"/>
      <c r="DN69" s="95" t="str">
        <f>REPLACE(INDEX(GroupVertices[Group],MATCH(Vertices[[#This Row],[Vertex]],GroupVertices[Vertex],0)),1,1,"")</f>
        <v>1</v>
      </c>
      <c r="DO69" s="51">
        <v>2</v>
      </c>
      <c r="DP69" s="52">
        <v>6.0606060606060606</v>
      </c>
      <c r="DQ69" s="51">
        <v>0</v>
      </c>
      <c r="DR69" s="52">
        <v>0</v>
      </c>
      <c r="DS69" s="51">
        <v>0</v>
      </c>
      <c r="DT69" s="52">
        <v>0</v>
      </c>
      <c r="DU69" s="51">
        <v>31</v>
      </c>
      <c r="DV69" s="52">
        <v>93.93939393939394</v>
      </c>
      <c r="DW69" s="51">
        <v>33</v>
      </c>
      <c r="DX69" s="51"/>
      <c r="DY69" s="51"/>
      <c r="DZ69" s="51"/>
      <c r="EA69" s="51"/>
      <c r="EB69" s="2"/>
      <c r="EC69" s="3"/>
      <c r="ED69" s="3"/>
      <c r="EE69" s="3"/>
      <c r="EF69" s="3"/>
    </row>
    <row r="70" spans="1:136" ht="15" customHeight="1">
      <c r="A70" s="14" t="s">
        <v>286</v>
      </c>
      <c r="B70" s="15" t="s">
        <v>1873</v>
      </c>
      <c r="C70" s="15"/>
      <c r="D70" s="98">
        <v>100</v>
      </c>
      <c r="E70" s="82"/>
      <c r="F70" s="118" t="s">
        <v>560</v>
      </c>
      <c r="G70" s="15"/>
      <c r="H70" s="16" t="s">
        <v>286</v>
      </c>
      <c r="I70" s="67"/>
      <c r="J70" s="67"/>
      <c r="K70" s="57" t="s">
        <v>891</v>
      </c>
      <c r="L70" s="99">
        <v>1</v>
      </c>
      <c r="M70" s="100">
        <v>8934.171875</v>
      </c>
      <c r="N70" s="100">
        <v>2078.603759765625</v>
      </c>
      <c r="O70" s="78"/>
      <c r="P70" s="101"/>
      <c r="Q70" s="101"/>
      <c r="R70" s="102"/>
      <c r="S70" s="51">
        <v>1</v>
      </c>
      <c r="T70" s="51">
        <v>0</v>
      </c>
      <c r="U70" s="52">
        <v>0</v>
      </c>
      <c r="V70" s="52">
        <v>0.005587</v>
      </c>
      <c r="W70" s="52">
        <v>0.010989</v>
      </c>
      <c r="X70" s="52">
        <v>0.545642</v>
      </c>
      <c r="Y70" s="52">
        <v>0</v>
      </c>
      <c r="Z70" s="52">
        <v>0</v>
      </c>
      <c r="AA70" s="83">
        <v>70</v>
      </c>
      <c r="AB70" s="83"/>
      <c r="AC70" s="103"/>
      <c r="AD70" s="95" t="s">
        <v>401</v>
      </c>
      <c r="AE70" s="117" t="s">
        <v>469</v>
      </c>
      <c r="AF70" s="95"/>
      <c r="AG70" s="117" t="s">
        <v>560</v>
      </c>
      <c r="AH70" s="95" t="s">
        <v>650</v>
      </c>
      <c r="AI70" s="95"/>
      <c r="AJ70" s="95"/>
      <c r="AK70" s="95"/>
      <c r="AL70" s="95"/>
      <c r="AM70" s="95"/>
      <c r="AN70" s="95"/>
      <c r="AO70" s="95"/>
      <c r="AP70" s="95"/>
      <c r="AQ70" s="95"/>
      <c r="AR70" s="95"/>
      <c r="AS70" s="95" t="s">
        <v>687</v>
      </c>
      <c r="AT70" s="95" t="s">
        <v>734</v>
      </c>
      <c r="AU70" s="95">
        <v>132</v>
      </c>
      <c r="AV70" s="95"/>
      <c r="AW70" s="95"/>
      <c r="AX70" s="95"/>
      <c r="AY70" s="117" t="s">
        <v>829</v>
      </c>
      <c r="AZ70" s="95"/>
      <c r="BA70" s="95"/>
      <c r="BB70" s="95" t="s">
        <v>891</v>
      </c>
      <c r="BC70" s="95"/>
      <c r="BD70" s="95" t="s">
        <v>965</v>
      </c>
      <c r="BE70" s="95" t="s">
        <v>984</v>
      </c>
      <c r="BF70" s="95"/>
      <c r="BG70" s="95" t="s">
        <v>1037</v>
      </c>
      <c r="BH70" s="95">
        <v>7436</v>
      </c>
      <c r="BI70" s="95"/>
      <c r="BJ70" s="95"/>
      <c r="BK70" s="95"/>
      <c r="BL70" s="95" t="s">
        <v>1053</v>
      </c>
      <c r="BM70" s="95"/>
      <c r="BN70" s="95"/>
      <c r="BO70" s="95"/>
      <c r="BP70" s="95" t="b">
        <v>0</v>
      </c>
      <c r="BQ70" s="95"/>
      <c r="BR70" s="95"/>
      <c r="BS70" s="95"/>
      <c r="BT70" s="95" t="b">
        <v>0</v>
      </c>
      <c r="BU70" s="95" t="b">
        <v>0</v>
      </c>
      <c r="BV70" s="95"/>
      <c r="BW70" s="95" t="b">
        <v>0</v>
      </c>
      <c r="BX70" s="95" t="b">
        <v>0</v>
      </c>
      <c r="BY70" s="117" t="s">
        <v>1143</v>
      </c>
      <c r="BZ70" s="95" t="s">
        <v>1215</v>
      </c>
      <c r="CA70" s="95"/>
      <c r="CB70" s="95"/>
      <c r="CC70" s="95"/>
      <c r="CD70" s="95" t="s">
        <v>1334</v>
      </c>
      <c r="CE70" s="95"/>
      <c r="CF70" s="95">
        <v>4.8</v>
      </c>
      <c r="CG70" s="95"/>
      <c r="CH70" s="95" t="s">
        <v>1357</v>
      </c>
      <c r="CI70" s="95"/>
      <c r="CJ70" s="95"/>
      <c r="CK70" s="95"/>
      <c r="CL70" s="95"/>
      <c r="CM70" s="95" t="s">
        <v>1405</v>
      </c>
      <c r="CN70" s="95" t="s">
        <v>1419</v>
      </c>
      <c r="CO70" s="95"/>
      <c r="CP70" s="95"/>
      <c r="CQ70" s="95"/>
      <c r="CR70" s="95"/>
      <c r="CS70" s="95"/>
      <c r="CT70" s="95" t="s">
        <v>1450</v>
      </c>
      <c r="CU70" s="95">
        <v>8</v>
      </c>
      <c r="CV70" s="95"/>
      <c r="CW70" s="95"/>
      <c r="CX70" s="95"/>
      <c r="CY70" s="95"/>
      <c r="CZ70" s="95"/>
      <c r="DA70" s="95"/>
      <c r="DB70" s="95"/>
      <c r="DC70" s="95" t="s">
        <v>1503</v>
      </c>
      <c r="DD70" s="95"/>
      <c r="DE70" s="95" t="s">
        <v>347</v>
      </c>
      <c r="DF70" s="95"/>
      <c r="DG70" s="95">
        <v>40</v>
      </c>
      <c r="DH70" s="95" t="s">
        <v>286</v>
      </c>
      <c r="DI70" s="95" t="s">
        <v>1525</v>
      </c>
      <c r="DJ70" s="117" t="s">
        <v>1594</v>
      </c>
      <c r="DK70" s="95">
        <v>132</v>
      </c>
      <c r="DL70" s="95"/>
      <c r="DM70" s="95"/>
      <c r="DN70" s="95" t="str">
        <f>REPLACE(INDEX(GroupVertices[Group],MATCH(Vertices[[#This Row],[Vertex]],GroupVertices[Vertex],0)),1,1,"")</f>
        <v>1</v>
      </c>
      <c r="DO70" s="51">
        <v>2</v>
      </c>
      <c r="DP70" s="52">
        <v>9.523809523809524</v>
      </c>
      <c r="DQ70" s="51">
        <v>1</v>
      </c>
      <c r="DR70" s="52">
        <v>4.761904761904762</v>
      </c>
      <c r="DS70" s="51">
        <v>0</v>
      </c>
      <c r="DT70" s="52">
        <v>0</v>
      </c>
      <c r="DU70" s="51">
        <v>18</v>
      </c>
      <c r="DV70" s="52">
        <v>85.71428571428571</v>
      </c>
      <c r="DW70" s="51">
        <v>21</v>
      </c>
      <c r="DX70" s="51"/>
      <c r="DY70" s="51"/>
      <c r="DZ70" s="51"/>
      <c r="EA70" s="51"/>
      <c r="EB70" s="2"/>
      <c r="EC70" s="3"/>
      <c r="ED70" s="3"/>
      <c r="EE70" s="3"/>
      <c r="EF70" s="3"/>
    </row>
    <row r="71" spans="1:136" ht="15" customHeight="1">
      <c r="A71" s="14" t="s">
        <v>287</v>
      </c>
      <c r="B71" s="15" t="s">
        <v>1873</v>
      </c>
      <c r="C71" s="15"/>
      <c r="D71" s="98">
        <v>100</v>
      </c>
      <c r="E71" s="82"/>
      <c r="F71" s="118" t="s">
        <v>561</v>
      </c>
      <c r="G71" s="15"/>
      <c r="H71" s="16" t="s">
        <v>287</v>
      </c>
      <c r="I71" s="67"/>
      <c r="J71" s="67"/>
      <c r="K71" s="16" t="s">
        <v>892</v>
      </c>
      <c r="L71" s="99">
        <v>1</v>
      </c>
      <c r="M71" s="100">
        <v>6327.59521484375</v>
      </c>
      <c r="N71" s="100">
        <v>8393.5517578125</v>
      </c>
      <c r="O71" s="78"/>
      <c r="P71" s="101"/>
      <c r="Q71" s="101"/>
      <c r="R71" s="102"/>
      <c r="S71" s="51">
        <v>1</v>
      </c>
      <c r="T71" s="51">
        <v>0</v>
      </c>
      <c r="U71" s="52">
        <v>0</v>
      </c>
      <c r="V71" s="52">
        <v>0.005587</v>
      </c>
      <c r="W71" s="52">
        <v>0.010989</v>
      </c>
      <c r="X71" s="52">
        <v>0.545642</v>
      </c>
      <c r="Y71" s="52">
        <v>0</v>
      </c>
      <c r="Z71" s="52">
        <v>0</v>
      </c>
      <c r="AA71" s="83">
        <v>71</v>
      </c>
      <c r="AB71" s="83"/>
      <c r="AC71" s="103"/>
      <c r="AD71" s="95" t="s">
        <v>401</v>
      </c>
      <c r="AE71" s="117" t="s">
        <v>470</v>
      </c>
      <c r="AF71" s="95"/>
      <c r="AG71" s="117" t="s">
        <v>561</v>
      </c>
      <c r="AH71" s="95" t="s">
        <v>651</v>
      </c>
      <c r="AI71" s="95"/>
      <c r="AJ71" s="95"/>
      <c r="AK71" s="95"/>
      <c r="AL71" s="95"/>
      <c r="AM71" s="95"/>
      <c r="AN71" s="95"/>
      <c r="AO71" s="95"/>
      <c r="AP71" s="95"/>
      <c r="AQ71" s="95"/>
      <c r="AR71" s="95"/>
      <c r="AS71" s="95" t="s">
        <v>685</v>
      </c>
      <c r="AT71" s="95" t="s">
        <v>735</v>
      </c>
      <c r="AU71" s="95">
        <v>129</v>
      </c>
      <c r="AV71" s="95"/>
      <c r="AW71" s="95"/>
      <c r="AX71" s="95"/>
      <c r="AY71" s="117" t="s">
        <v>830</v>
      </c>
      <c r="AZ71" s="95"/>
      <c r="BA71" s="95"/>
      <c r="BB71" s="95" t="s">
        <v>892</v>
      </c>
      <c r="BC71" s="95"/>
      <c r="BD71" s="95" t="s">
        <v>966</v>
      </c>
      <c r="BE71" s="95" t="s">
        <v>984</v>
      </c>
      <c r="BF71" s="95"/>
      <c r="BG71" s="95" t="s">
        <v>1019</v>
      </c>
      <c r="BH71" s="95">
        <v>4438</v>
      </c>
      <c r="BI71" s="95"/>
      <c r="BJ71" s="95"/>
      <c r="BK71" s="95"/>
      <c r="BL71" s="95">
        <v>2007</v>
      </c>
      <c r="BM71" s="95" t="s">
        <v>1073</v>
      </c>
      <c r="BN71" s="95"/>
      <c r="BO71" s="95"/>
      <c r="BP71" s="95" t="b">
        <v>0</v>
      </c>
      <c r="BQ71" s="95"/>
      <c r="BR71" s="95"/>
      <c r="BS71" s="95"/>
      <c r="BT71" s="95" t="b">
        <v>0</v>
      </c>
      <c r="BU71" s="95" t="b">
        <v>0</v>
      </c>
      <c r="BV71" s="95"/>
      <c r="BW71" s="95" t="b">
        <v>0</v>
      </c>
      <c r="BX71" s="95" t="b">
        <v>0</v>
      </c>
      <c r="BY71" s="117" t="s">
        <v>1144</v>
      </c>
      <c r="BZ71" s="95" t="s">
        <v>1216</v>
      </c>
      <c r="CA71" s="95"/>
      <c r="CB71" s="95"/>
      <c r="CC71" s="95"/>
      <c r="CD71" s="95" t="s">
        <v>1335</v>
      </c>
      <c r="CE71" s="95"/>
      <c r="CF71" s="95">
        <v>5</v>
      </c>
      <c r="CG71" s="95"/>
      <c r="CH71" s="95" t="s">
        <v>1360</v>
      </c>
      <c r="CI71" s="95"/>
      <c r="CJ71" s="95"/>
      <c r="CK71" s="95"/>
      <c r="CL71" s="95"/>
      <c r="CM71" s="95" t="s">
        <v>1406</v>
      </c>
      <c r="CN71" s="95" t="s">
        <v>1419</v>
      </c>
      <c r="CO71" s="95"/>
      <c r="CP71" s="95"/>
      <c r="CQ71" s="95" t="s">
        <v>1421</v>
      </c>
      <c r="CR71" s="95"/>
      <c r="CS71" s="95"/>
      <c r="CT71" s="95" t="s">
        <v>1451</v>
      </c>
      <c r="CU71" s="95">
        <v>1</v>
      </c>
      <c r="CV71" s="95"/>
      <c r="CW71" s="95"/>
      <c r="CX71" s="95"/>
      <c r="CY71" s="95"/>
      <c r="CZ71" s="95"/>
      <c r="DA71" s="95"/>
      <c r="DB71" s="95"/>
      <c r="DC71" s="95" t="s">
        <v>1504</v>
      </c>
      <c r="DD71" s="95"/>
      <c r="DE71" s="95" t="s">
        <v>1518</v>
      </c>
      <c r="DF71" s="95"/>
      <c r="DG71" s="95">
        <v>6</v>
      </c>
      <c r="DH71" s="95" t="s">
        <v>287</v>
      </c>
      <c r="DI71" s="95" t="s">
        <v>1526</v>
      </c>
      <c r="DJ71" s="95" t="s">
        <v>1595</v>
      </c>
      <c r="DK71" s="95">
        <v>129</v>
      </c>
      <c r="DL71" s="95"/>
      <c r="DM71" s="95"/>
      <c r="DN71" s="95" t="str">
        <f>REPLACE(INDEX(GroupVertices[Group],MATCH(Vertices[[#This Row],[Vertex]],GroupVertices[Vertex],0)),1,1,"")</f>
        <v>1</v>
      </c>
      <c r="DO71" s="51">
        <v>0</v>
      </c>
      <c r="DP71" s="52">
        <v>0</v>
      </c>
      <c r="DQ71" s="51">
        <v>0</v>
      </c>
      <c r="DR71" s="52">
        <v>0</v>
      </c>
      <c r="DS71" s="51">
        <v>0</v>
      </c>
      <c r="DT71" s="52">
        <v>0</v>
      </c>
      <c r="DU71" s="51">
        <v>20</v>
      </c>
      <c r="DV71" s="52">
        <v>100</v>
      </c>
      <c r="DW71" s="51">
        <v>20</v>
      </c>
      <c r="DX71" s="51"/>
      <c r="DY71" s="51"/>
      <c r="DZ71" s="51"/>
      <c r="EA71" s="51"/>
      <c r="EB71" s="2"/>
      <c r="EC71" s="3"/>
      <c r="ED71" s="3"/>
      <c r="EE71" s="3"/>
      <c r="EF71" s="3"/>
    </row>
    <row r="72" spans="1:136" ht="15" customHeight="1">
      <c r="A72" s="14" t="s">
        <v>288</v>
      </c>
      <c r="B72" s="15" t="s">
        <v>1873</v>
      </c>
      <c r="C72" s="15"/>
      <c r="D72" s="98">
        <v>100</v>
      </c>
      <c r="E72" s="82"/>
      <c r="F72" s="118" t="s">
        <v>562</v>
      </c>
      <c r="G72" s="15"/>
      <c r="H72" s="16" t="s">
        <v>288</v>
      </c>
      <c r="I72" s="67"/>
      <c r="J72" s="67"/>
      <c r="K72" s="16"/>
      <c r="L72" s="99">
        <v>1</v>
      </c>
      <c r="M72" s="100">
        <v>6113.42236328125</v>
      </c>
      <c r="N72" s="100">
        <v>6605.828125</v>
      </c>
      <c r="O72" s="78"/>
      <c r="P72" s="101"/>
      <c r="Q72" s="101"/>
      <c r="R72" s="102"/>
      <c r="S72" s="51">
        <v>1</v>
      </c>
      <c r="T72" s="51">
        <v>0</v>
      </c>
      <c r="U72" s="52">
        <v>0</v>
      </c>
      <c r="V72" s="52">
        <v>0.005587</v>
      </c>
      <c r="W72" s="52">
        <v>0.010989</v>
      </c>
      <c r="X72" s="52">
        <v>0.545642</v>
      </c>
      <c r="Y72" s="52">
        <v>0</v>
      </c>
      <c r="Z72" s="52">
        <v>0</v>
      </c>
      <c r="AA72" s="83">
        <v>72</v>
      </c>
      <c r="AB72" s="83"/>
      <c r="AC72" s="103"/>
      <c r="AD72" s="95" t="s">
        <v>401</v>
      </c>
      <c r="AE72" s="117" t="s">
        <v>471</v>
      </c>
      <c r="AF72" s="95"/>
      <c r="AG72" s="117" t="s">
        <v>562</v>
      </c>
      <c r="AH72" s="95" t="s">
        <v>652</v>
      </c>
      <c r="AI72" s="95"/>
      <c r="AJ72" s="95"/>
      <c r="AK72" s="95"/>
      <c r="AL72" s="95"/>
      <c r="AM72" s="95"/>
      <c r="AN72" s="95"/>
      <c r="AO72" s="95"/>
      <c r="AP72" s="95"/>
      <c r="AQ72" s="95"/>
      <c r="AR72" s="95"/>
      <c r="AS72" s="95" t="s">
        <v>689</v>
      </c>
      <c r="AT72" s="95" t="s">
        <v>736</v>
      </c>
      <c r="AU72" s="95">
        <v>16</v>
      </c>
      <c r="AV72" s="95"/>
      <c r="AW72" s="95"/>
      <c r="AX72" s="95"/>
      <c r="AY72" s="117" t="s">
        <v>831</v>
      </c>
      <c r="AZ72" s="95"/>
      <c r="BA72" s="95"/>
      <c r="BB72" s="95"/>
      <c r="BC72" s="95"/>
      <c r="BD72" s="95" t="s">
        <v>967</v>
      </c>
      <c r="BE72" s="95" t="s">
        <v>984</v>
      </c>
      <c r="BF72" s="95"/>
      <c r="BG72" s="95" t="s">
        <v>1036</v>
      </c>
      <c r="BH72" s="95">
        <v>23156</v>
      </c>
      <c r="BI72" s="95"/>
      <c r="BJ72" s="95"/>
      <c r="BK72" s="95"/>
      <c r="BL72" s="95">
        <v>1989</v>
      </c>
      <c r="BM72" s="95"/>
      <c r="BN72" s="95"/>
      <c r="BO72" s="95"/>
      <c r="BP72" s="95" t="b">
        <v>0</v>
      </c>
      <c r="BQ72" s="95"/>
      <c r="BR72" s="95"/>
      <c r="BS72" s="95"/>
      <c r="BT72" s="95" t="b">
        <v>0</v>
      </c>
      <c r="BU72" s="95" t="b">
        <v>0</v>
      </c>
      <c r="BV72" s="95"/>
      <c r="BW72" s="95" t="b">
        <v>0</v>
      </c>
      <c r="BX72" s="95" t="b">
        <v>0</v>
      </c>
      <c r="BY72" s="117" t="s">
        <v>1145</v>
      </c>
      <c r="BZ72" s="95" t="s">
        <v>1167</v>
      </c>
      <c r="CA72" s="95"/>
      <c r="CB72" s="95"/>
      <c r="CC72" s="95"/>
      <c r="CD72" s="95" t="s">
        <v>1336</v>
      </c>
      <c r="CE72" s="95"/>
      <c r="CF72" s="95">
        <v>4.8</v>
      </c>
      <c r="CG72" s="95"/>
      <c r="CH72" s="95" t="s">
        <v>1357</v>
      </c>
      <c r="CI72" s="95"/>
      <c r="CJ72" s="95"/>
      <c r="CK72" s="95"/>
      <c r="CL72" s="95"/>
      <c r="CM72" s="95"/>
      <c r="CN72" s="95"/>
      <c r="CO72" s="95"/>
      <c r="CP72" s="95"/>
      <c r="CQ72" s="95"/>
      <c r="CR72" s="95"/>
      <c r="CS72" s="95"/>
      <c r="CT72" s="95" t="s">
        <v>1452</v>
      </c>
      <c r="CU72" s="95">
        <v>6</v>
      </c>
      <c r="CV72" s="95"/>
      <c r="CW72" s="95"/>
      <c r="CX72" s="95"/>
      <c r="CY72" s="95"/>
      <c r="CZ72" s="95"/>
      <c r="DA72" s="95"/>
      <c r="DB72" s="95"/>
      <c r="DC72" s="95" t="s">
        <v>1456</v>
      </c>
      <c r="DD72" s="95"/>
      <c r="DE72" s="95" t="s">
        <v>1516</v>
      </c>
      <c r="DF72" s="95"/>
      <c r="DG72" s="95">
        <v>9</v>
      </c>
      <c r="DH72" s="95" t="s">
        <v>288</v>
      </c>
      <c r="DI72" s="95" t="s">
        <v>1526</v>
      </c>
      <c r="DJ72" s="95" t="s">
        <v>1596</v>
      </c>
      <c r="DK72" s="95">
        <v>0</v>
      </c>
      <c r="DL72" s="95"/>
      <c r="DM72" s="95"/>
      <c r="DN72" s="95" t="str">
        <f>REPLACE(INDEX(GroupVertices[Group],MATCH(Vertices[[#This Row],[Vertex]],GroupVertices[Vertex],0)),1,1,"")</f>
        <v>1</v>
      </c>
      <c r="DO72" s="51">
        <v>2</v>
      </c>
      <c r="DP72" s="52">
        <v>6.0606060606060606</v>
      </c>
      <c r="DQ72" s="51">
        <v>0</v>
      </c>
      <c r="DR72" s="52">
        <v>0</v>
      </c>
      <c r="DS72" s="51">
        <v>0</v>
      </c>
      <c r="DT72" s="52">
        <v>0</v>
      </c>
      <c r="DU72" s="51">
        <v>31</v>
      </c>
      <c r="DV72" s="52">
        <v>93.93939393939394</v>
      </c>
      <c r="DW72" s="51">
        <v>33</v>
      </c>
      <c r="DX72" s="51"/>
      <c r="DY72" s="51"/>
      <c r="DZ72" s="51"/>
      <c r="EA72" s="51"/>
      <c r="EB72" s="2"/>
      <c r="EC72" s="3"/>
      <c r="ED72" s="3"/>
      <c r="EE72" s="3"/>
      <c r="EF72" s="3"/>
    </row>
    <row r="73" spans="1:136" ht="15" customHeight="1">
      <c r="A73" s="14" t="s">
        <v>289</v>
      </c>
      <c r="B73" s="15" t="s">
        <v>1873</v>
      </c>
      <c r="C73" s="15"/>
      <c r="D73" s="98">
        <v>100</v>
      </c>
      <c r="E73" s="82"/>
      <c r="F73" s="118" t="s">
        <v>563</v>
      </c>
      <c r="G73" s="15"/>
      <c r="H73" s="16" t="s">
        <v>289</v>
      </c>
      <c r="I73" s="67"/>
      <c r="J73" s="67"/>
      <c r="K73" s="16" t="s">
        <v>653</v>
      </c>
      <c r="L73" s="99">
        <v>1</v>
      </c>
      <c r="M73" s="100">
        <v>2293.906494140625</v>
      </c>
      <c r="N73" s="100">
        <v>8999.591796875</v>
      </c>
      <c r="O73" s="78"/>
      <c r="P73" s="101"/>
      <c r="Q73" s="101"/>
      <c r="R73" s="102"/>
      <c r="S73" s="51">
        <v>1</v>
      </c>
      <c r="T73" s="51">
        <v>0</v>
      </c>
      <c r="U73" s="52">
        <v>0</v>
      </c>
      <c r="V73" s="52">
        <v>0.005587</v>
      </c>
      <c r="W73" s="52">
        <v>0.010989</v>
      </c>
      <c r="X73" s="52">
        <v>0.545642</v>
      </c>
      <c r="Y73" s="52">
        <v>0</v>
      </c>
      <c r="Z73" s="52">
        <v>0</v>
      </c>
      <c r="AA73" s="83">
        <v>73</v>
      </c>
      <c r="AB73" s="83"/>
      <c r="AC73" s="103"/>
      <c r="AD73" s="95" t="s">
        <v>401</v>
      </c>
      <c r="AE73" s="117" t="s">
        <v>472</v>
      </c>
      <c r="AF73" s="95"/>
      <c r="AG73" s="117" t="s">
        <v>563</v>
      </c>
      <c r="AH73" s="95" t="s">
        <v>653</v>
      </c>
      <c r="AI73" s="95"/>
      <c r="AJ73" s="95"/>
      <c r="AK73" s="95"/>
      <c r="AL73" s="95"/>
      <c r="AM73" s="95"/>
      <c r="AN73" s="95"/>
      <c r="AO73" s="95"/>
      <c r="AP73" s="95"/>
      <c r="AQ73" s="95"/>
      <c r="AR73" s="95"/>
      <c r="AS73" s="95" t="s">
        <v>690</v>
      </c>
      <c r="AT73" s="95" t="s">
        <v>737</v>
      </c>
      <c r="AU73" s="95">
        <v>14</v>
      </c>
      <c r="AV73" s="95" t="s">
        <v>761</v>
      </c>
      <c r="AW73" s="95"/>
      <c r="AX73" s="95"/>
      <c r="AY73" s="117" t="s">
        <v>832</v>
      </c>
      <c r="AZ73" s="95"/>
      <c r="BA73" s="95"/>
      <c r="BB73" s="95" t="s">
        <v>653</v>
      </c>
      <c r="BC73" s="95"/>
      <c r="BD73" s="95" t="s">
        <v>968</v>
      </c>
      <c r="BE73" s="95" t="s">
        <v>984</v>
      </c>
      <c r="BF73" s="95"/>
      <c r="BG73" s="95" t="s">
        <v>1038</v>
      </c>
      <c r="BH73" s="95">
        <v>3478</v>
      </c>
      <c r="BI73" s="95"/>
      <c r="BJ73" s="95"/>
      <c r="BK73" s="95"/>
      <c r="BL73" s="95">
        <v>1994</v>
      </c>
      <c r="BM73" s="95"/>
      <c r="BN73" s="95"/>
      <c r="BO73" s="95"/>
      <c r="BP73" s="95" t="b">
        <v>0</v>
      </c>
      <c r="BQ73" s="95"/>
      <c r="BR73" s="95"/>
      <c r="BS73" s="95"/>
      <c r="BT73" s="95" t="b">
        <v>0</v>
      </c>
      <c r="BU73" s="95" t="b">
        <v>0</v>
      </c>
      <c r="BV73" s="95"/>
      <c r="BW73" s="95" t="b">
        <v>0</v>
      </c>
      <c r="BX73" s="95" t="b">
        <v>0</v>
      </c>
      <c r="BY73" s="117" t="s">
        <v>1146</v>
      </c>
      <c r="BZ73" s="95" t="s">
        <v>1217</v>
      </c>
      <c r="CA73" s="95"/>
      <c r="CB73" s="95" t="s">
        <v>1258</v>
      </c>
      <c r="CC73" s="95"/>
      <c r="CD73" s="95" t="s">
        <v>1337</v>
      </c>
      <c r="CE73" s="95"/>
      <c r="CF73" s="95">
        <v>5</v>
      </c>
      <c r="CG73" s="95"/>
      <c r="CH73" s="95" t="s">
        <v>1357</v>
      </c>
      <c r="CI73" s="95"/>
      <c r="CJ73" s="95"/>
      <c r="CK73" s="95"/>
      <c r="CL73" s="95"/>
      <c r="CM73" s="95" t="s">
        <v>1407</v>
      </c>
      <c r="CN73" s="95" t="s">
        <v>1419</v>
      </c>
      <c r="CO73" s="95"/>
      <c r="CP73" s="95"/>
      <c r="CQ73" s="95"/>
      <c r="CR73" s="95"/>
      <c r="CS73" s="95"/>
      <c r="CT73" s="95"/>
      <c r="CU73" s="95">
        <v>10</v>
      </c>
      <c r="CV73" s="95"/>
      <c r="CW73" s="95"/>
      <c r="CX73" s="95"/>
      <c r="CY73" s="95"/>
      <c r="CZ73" s="95"/>
      <c r="DA73" s="95"/>
      <c r="DB73" s="95"/>
      <c r="DC73" s="95" t="s">
        <v>1505</v>
      </c>
      <c r="DD73" s="95"/>
      <c r="DE73" s="95" t="s">
        <v>1516</v>
      </c>
      <c r="DF73" s="95"/>
      <c r="DG73" s="95">
        <v>28</v>
      </c>
      <c r="DH73" s="95" t="s">
        <v>289</v>
      </c>
      <c r="DI73" s="95" t="s">
        <v>1526</v>
      </c>
      <c r="DJ73" s="117" t="s">
        <v>1597</v>
      </c>
      <c r="DK73" s="95">
        <v>14</v>
      </c>
      <c r="DL73" s="95"/>
      <c r="DM73" s="95"/>
      <c r="DN73" s="95" t="str">
        <f>REPLACE(INDEX(GroupVertices[Group],MATCH(Vertices[[#This Row],[Vertex]],GroupVertices[Vertex],0)),1,1,"")</f>
        <v>1</v>
      </c>
      <c r="DO73" s="51">
        <v>1</v>
      </c>
      <c r="DP73" s="52">
        <v>20</v>
      </c>
      <c r="DQ73" s="51">
        <v>0</v>
      </c>
      <c r="DR73" s="52">
        <v>0</v>
      </c>
      <c r="DS73" s="51">
        <v>0</v>
      </c>
      <c r="DT73" s="52">
        <v>0</v>
      </c>
      <c r="DU73" s="51">
        <v>4</v>
      </c>
      <c r="DV73" s="52">
        <v>80</v>
      </c>
      <c r="DW73" s="51">
        <v>5</v>
      </c>
      <c r="DX73" s="51"/>
      <c r="DY73" s="51"/>
      <c r="DZ73" s="51"/>
      <c r="EA73" s="51"/>
      <c r="EB73" s="2"/>
      <c r="EC73" s="3"/>
      <c r="ED73" s="3"/>
      <c r="EE73" s="3"/>
      <c r="EF73" s="3"/>
    </row>
    <row r="74" spans="1:136" ht="15" customHeight="1">
      <c r="A74" s="14" t="s">
        <v>290</v>
      </c>
      <c r="B74" s="15" t="s">
        <v>1873</v>
      </c>
      <c r="C74" s="15"/>
      <c r="D74" s="98">
        <v>100</v>
      </c>
      <c r="E74" s="82"/>
      <c r="F74" s="118" t="s">
        <v>564</v>
      </c>
      <c r="G74" s="15"/>
      <c r="H74" s="16" t="s">
        <v>290</v>
      </c>
      <c r="I74" s="67"/>
      <c r="J74" s="67"/>
      <c r="K74" s="57" t="s">
        <v>893</v>
      </c>
      <c r="L74" s="99">
        <v>1</v>
      </c>
      <c r="M74" s="100">
        <v>9648.7392578125</v>
      </c>
      <c r="N74" s="100">
        <v>3632.374755859375</v>
      </c>
      <c r="O74" s="78"/>
      <c r="P74" s="101"/>
      <c r="Q74" s="101"/>
      <c r="R74" s="102"/>
      <c r="S74" s="51">
        <v>1</v>
      </c>
      <c r="T74" s="51">
        <v>0</v>
      </c>
      <c r="U74" s="52">
        <v>0</v>
      </c>
      <c r="V74" s="52">
        <v>0.005587</v>
      </c>
      <c r="W74" s="52">
        <v>0.010989</v>
      </c>
      <c r="X74" s="52">
        <v>0.545642</v>
      </c>
      <c r="Y74" s="52">
        <v>0</v>
      </c>
      <c r="Z74" s="52">
        <v>0</v>
      </c>
      <c r="AA74" s="83">
        <v>74</v>
      </c>
      <c r="AB74" s="83"/>
      <c r="AC74" s="103"/>
      <c r="AD74" s="95" t="s">
        <v>401</v>
      </c>
      <c r="AE74" s="117" t="s">
        <v>473</v>
      </c>
      <c r="AF74" s="95"/>
      <c r="AG74" s="117" t="s">
        <v>564</v>
      </c>
      <c r="AH74" s="95" t="s">
        <v>654</v>
      </c>
      <c r="AI74" s="95"/>
      <c r="AJ74" s="95"/>
      <c r="AK74" s="95"/>
      <c r="AL74" s="95" t="s">
        <v>682</v>
      </c>
      <c r="AM74" s="95"/>
      <c r="AN74" s="95"/>
      <c r="AO74" s="95"/>
      <c r="AP74" s="95"/>
      <c r="AQ74" s="95"/>
      <c r="AR74" s="95"/>
      <c r="AS74" s="95" t="s">
        <v>687</v>
      </c>
      <c r="AT74" s="95" t="s">
        <v>738</v>
      </c>
      <c r="AU74" s="95">
        <v>296</v>
      </c>
      <c r="AV74" s="95"/>
      <c r="AW74" s="95"/>
      <c r="AX74" s="95"/>
      <c r="AY74" s="117" t="s">
        <v>833</v>
      </c>
      <c r="AZ74" s="95"/>
      <c r="BA74" s="95"/>
      <c r="BB74" s="95" t="s">
        <v>893</v>
      </c>
      <c r="BC74" s="95"/>
      <c r="BD74" s="95" t="s">
        <v>969</v>
      </c>
      <c r="BE74" s="95" t="s">
        <v>984</v>
      </c>
      <c r="BF74" s="95"/>
      <c r="BG74" s="95" t="s">
        <v>1039</v>
      </c>
      <c r="BH74" s="95">
        <v>8500</v>
      </c>
      <c r="BI74" s="95"/>
      <c r="BJ74" s="95"/>
      <c r="BK74" s="95"/>
      <c r="BL74" s="95">
        <v>2006</v>
      </c>
      <c r="BM74" s="95"/>
      <c r="BN74" s="95"/>
      <c r="BO74" s="95"/>
      <c r="BP74" s="95" t="b">
        <v>0</v>
      </c>
      <c r="BQ74" s="95"/>
      <c r="BR74" s="95"/>
      <c r="BS74" s="95"/>
      <c r="BT74" s="95" t="b">
        <v>0</v>
      </c>
      <c r="BU74" s="95" t="b">
        <v>0</v>
      </c>
      <c r="BV74" s="95"/>
      <c r="BW74" s="95" t="b">
        <v>0</v>
      </c>
      <c r="BX74" s="95" t="b">
        <v>0</v>
      </c>
      <c r="BY74" s="117" t="s">
        <v>1147</v>
      </c>
      <c r="BZ74" s="95" t="s">
        <v>1218</v>
      </c>
      <c r="CA74" s="95"/>
      <c r="CB74" s="95" t="s">
        <v>1259</v>
      </c>
      <c r="CC74" s="95"/>
      <c r="CD74" s="95" t="s">
        <v>1338</v>
      </c>
      <c r="CE74" s="95"/>
      <c r="CF74" s="95">
        <v>4.5</v>
      </c>
      <c r="CG74" s="95"/>
      <c r="CH74" s="95" t="s">
        <v>1358</v>
      </c>
      <c r="CI74" s="95"/>
      <c r="CJ74" s="95"/>
      <c r="CK74" s="95"/>
      <c r="CL74" s="95"/>
      <c r="CM74" s="95"/>
      <c r="CN74" s="95" t="s">
        <v>1419</v>
      </c>
      <c r="CO74" s="95"/>
      <c r="CP74" s="95"/>
      <c r="CQ74" s="95"/>
      <c r="CR74" s="95"/>
      <c r="CS74" s="117" t="s">
        <v>1437</v>
      </c>
      <c r="CT74" s="95" t="s">
        <v>1453</v>
      </c>
      <c r="CU74" s="95">
        <v>277</v>
      </c>
      <c r="CV74" s="95"/>
      <c r="CW74" s="95"/>
      <c r="CX74" s="95"/>
      <c r="CY74" s="95"/>
      <c r="CZ74" s="95"/>
      <c r="DA74" s="95"/>
      <c r="DB74" s="95"/>
      <c r="DC74" s="95" t="s">
        <v>1506</v>
      </c>
      <c r="DD74" s="95"/>
      <c r="DE74" s="95" t="s">
        <v>1519</v>
      </c>
      <c r="DF74" s="95"/>
      <c r="DG74" s="95">
        <v>27</v>
      </c>
      <c r="DH74" s="95" t="s">
        <v>290</v>
      </c>
      <c r="DI74" s="95" t="s">
        <v>1526</v>
      </c>
      <c r="DJ74" s="117" t="s">
        <v>1598</v>
      </c>
      <c r="DK74" s="95">
        <v>296</v>
      </c>
      <c r="DL74" s="95"/>
      <c r="DM74" s="95"/>
      <c r="DN74" s="95" t="str">
        <f>REPLACE(INDEX(GroupVertices[Group],MATCH(Vertices[[#This Row],[Vertex]],GroupVertices[Vertex],0)),1,1,"")</f>
        <v>1</v>
      </c>
      <c r="DO74" s="51">
        <v>0</v>
      </c>
      <c r="DP74" s="52">
        <v>0</v>
      </c>
      <c r="DQ74" s="51">
        <v>0</v>
      </c>
      <c r="DR74" s="52">
        <v>0</v>
      </c>
      <c r="DS74" s="51">
        <v>0</v>
      </c>
      <c r="DT74" s="52">
        <v>0</v>
      </c>
      <c r="DU74" s="51">
        <v>5</v>
      </c>
      <c r="DV74" s="52">
        <v>100</v>
      </c>
      <c r="DW74" s="51">
        <v>5</v>
      </c>
      <c r="DX74" s="51"/>
      <c r="DY74" s="51"/>
      <c r="DZ74" s="51"/>
      <c r="EA74" s="51"/>
      <c r="EB74" s="2"/>
      <c r="EC74" s="3"/>
      <c r="ED74" s="3"/>
      <c r="EE74" s="3"/>
      <c r="EF74" s="3"/>
    </row>
    <row r="75" spans="1:136" ht="15" customHeight="1">
      <c r="A75" s="14" t="s">
        <v>291</v>
      </c>
      <c r="B75" s="15" t="s">
        <v>1873</v>
      </c>
      <c r="C75" s="15"/>
      <c r="D75" s="98">
        <v>100</v>
      </c>
      <c r="E75" s="82"/>
      <c r="F75" s="118" t="s">
        <v>565</v>
      </c>
      <c r="G75" s="15"/>
      <c r="H75" s="16" t="s">
        <v>291</v>
      </c>
      <c r="I75" s="67"/>
      <c r="J75" s="67"/>
      <c r="K75" s="16" t="s">
        <v>894</v>
      </c>
      <c r="L75" s="99">
        <v>1</v>
      </c>
      <c r="M75" s="100">
        <v>4538.033203125</v>
      </c>
      <c r="N75" s="100">
        <v>9778.6455078125</v>
      </c>
      <c r="O75" s="78"/>
      <c r="P75" s="101"/>
      <c r="Q75" s="101"/>
      <c r="R75" s="102"/>
      <c r="S75" s="51">
        <v>1</v>
      </c>
      <c r="T75" s="51">
        <v>0</v>
      </c>
      <c r="U75" s="52">
        <v>0</v>
      </c>
      <c r="V75" s="52">
        <v>0.005587</v>
      </c>
      <c r="W75" s="52">
        <v>0.010989</v>
      </c>
      <c r="X75" s="52">
        <v>0.545642</v>
      </c>
      <c r="Y75" s="52">
        <v>0</v>
      </c>
      <c r="Z75" s="52">
        <v>0</v>
      </c>
      <c r="AA75" s="83">
        <v>75</v>
      </c>
      <c r="AB75" s="83"/>
      <c r="AC75" s="103"/>
      <c r="AD75" s="95" t="s">
        <v>401</v>
      </c>
      <c r="AE75" s="117" t="s">
        <v>474</v>
      </c>
      <c r="AF75" s="95"/>
      <c r="AG75" s="117" t="s">
        <v>565</v>
      </c>
      <c r="AH75" s="95" t="s">
        <v>655</v>
      </c>
      <c r="AI75" s="95"/>
      <c r="AJ75" s="95"/>
      <c r="AK75" s="95"/>
      <c r="AL75" s="95" t="s">
        <v>683</v>
      </c>
      <c r="AM75" s="95"/>
      <c r="AN75" s="95"/>
      <c r="AO75" s="95"/>
      <c r="AP75" s="95"/>
      <c r="AQ75" s="95"/>
      <c r="AR75" s="95"/>
      <c r="AS75" s="95" t="s">
        <v>685</v>
      </c>
      <c r="AT75" s="95" t="s">
        <v>685</v>
      </c>
      <c r="AU75" s="95">
        <v>185</v>
      </c>
      <c r="AV75" s="95"/>
      <c r="AW75" s="95"/>
      <c r="AX75" s="95"/>
      <c r="AY75" s="117" t="s">
        <v>834</v>
      </c>
      <c r="AZ75" s="95"/>
      <c r="BA75" s="95"/>
      <c r="BB75" s="95" t="s">
        <v>894</v>
      </c>
      <c r="BC75" s="95"/>
      <c r="BD75" s="95" t="s">
        <v>970</v>
      </c>
      <c r="BE75" s="95" t="s">
        <v>984</v>
      </c>
      <c r="BF75" s="95"/>
      <c r="BG75" s="95" t="s">
        <v>1027</v>
      </c>
      <c r="BH75" s="95">
        <v>14865</v>
      </c>
      <c r="BI75" s="95"/>
      <c r="BJ75" s="95"/>
      <c r="BK75" s="95"/>
      <c r="BL75" s="95">
        <v>1882</v>
      </c>
      <c r="BM75" s="95"/>
      <c r="BN75" s="95"/>
      <c r="BO75" s="95"/>
      <c r="BP75" s="95" t="b">
        <v>0</v>
      </c>
      <c r="BQ75" s="95"/>
      <c r="BR75" s="95"/>
      <c r="BS75" s="95"/>
      <c r="BT75" s="95" t="b">
        <v>0</v>
      </c>
      <c r="BU75" s="95" t="b">
        <v>0</v>
      </c>
      <c r="BV75" s="95"/>
      <c r="BW75" s="95" t="b">
        <v>0</v>
      </c>
      <c r="BX75" s="95" t="b">
        <v>0</v>
      </c>
      <c r="BY75" s="117" t="s">
        <v>1148</v>
      </c>
      <c r="BZ75" s="95" t="s">
        <v>1219</v>
      </c>
      <c r="CA75" s="95"/>
      <c r="CB75" s="95" t="s">
        <v>1260</v>
      </c>
      <c r="CC75" s="95"/>
      <c r="CD75" s="95" t="s">
        <v>1339</v>
      </c>
      <c r="CE75" s="95"/>
      <c r="CF75" s="95">
        <v>4.8</v>
      </c>
      <c r="CG75" s="95"/>
      <c r="CH75" s="95" t="s">
        <v>1357</v>
      </c>
      <c r="CI75" s="95"/>
      <c r="CJ75" s="95"/>
      <c r="CK75" s="95"/>
      <c r="CL75" s="95"/>
      <c r="CM75" s="95" t="s">
        <v>1408</v>
      </c>
      <c r="CN75" s="95" t="s">
        <v>1419</v>
      </c>
      <c r="CO75" s="95"/>
      <c r="CP75" s="95"/>
      <c r="CQ75" s="95"/>
      <c r="CR75" s="95"/>
      <c r="CS75" s="95" t="s">
        <v>1438</v>
      </c>
      <c r="CT75" s="95" t="s">
        <v>1454</v>
      </c>
      <c r="CU75" s="95">
        <v>33</v>
      </c>
      <c r="CV75" s="95"/>
      <c r="CW75" s="95"/>
      <c r="CX75" s="95"/>
      <c r="CY75" s="95"/>
      <c r="CZ75" s="95"/>
      <c r="DA75" s="95"/>
      <c r="DB75" s="95"/>
      <c r="DC75" s="95" t="s">
        <v>1507</v>
      </c>
      <c r="DD75" s="95"/>
      <c r="DE75" s="95" t="s">
        <v>1516</v>
      </c>
      <c r="DF75" s="95"/>
      <c r="DG75" s="95">
        <v>15</v>
      </c>
      <c r="DH75" s="95" t="s">
        <v>291</v>
      </c>
      <c r="DI75" s="95" t="s">
        <v>1525</v>
      </c>
      <c r="DJ75" s="117" t="s">
        <v>1599</v>
      </c>
      <c r="DK75" s="95">
        <v>185</v>
      </c>
      <c r="DL75" s="95"/>
      <c r="DM75" s="95"/>
      <c r="DN75" s="95" t="str">
        <f>REPLACE(INDEX(GroupVertices[Group],MATCH(Vertices[[#This Row],[Vertex]],GroupVertices[Vertex],0)),1,1,"")</f>
        <v>1</v>
      </c>
      <c r="DO75" s="51">
        <v>1</v>
      </c>
      <c r="DP75" s="52">
        <v>6.25</v>
      </c>
      <c r="DQ75" s="51">
        <v>0</v>
      </c>
      <c r="DR75" s="52">
        <v>0</v>
      </c>
      <c r="DS75" s="51">
        <v>0</v>
      </c>
      <c r="DT75" s="52">
        <v>0</v>
      </c>
      <c r="DU75" s="51">
        <v>15</v>
      </c>
      <c r="DV75" s="52">
        <v>93.75</v>
      </c>
      <c r="DW75" s="51">
        <v>16</v>
      </c>
      <c r="DX75" s="51"/>
      <c r="DY75" s="51"/>
      <c r="DZ75" s="51"/>
      <c r="EA75" s="51"/>
      <c r="EB75" s="2"/>
      <c r="EC75" s="3"/>
      <c r="ED75" s="3"/>
      <c r="EE75" s="3"/>
      <c r="EF75" s="3"/>
    </row>
    <row r="76" spans="1:136" ht="15" customHeight="1">
      <c r="A76" s="14" t="s">
        <v>292</v>
      </c>
      <c r="B76" s="15" t="s">
        <v>1873</v>
      </c>
      <c r="C76" s="15"/>
      <c r="D76" s="98">
        <v>100</v>
      </c>
      <c r="E76" s="82"/>
      <c r="F76" s="118" t="s">
        <v>566</v>
      </c>
      <c r="G76" s="15"/>
      <c r="H76" s="16" t="s">
        <v>292</v>
      </c>
      <c r="I76" s="67"/>
      <c r="J76" s="67"/>
      <c r="K76" s="57" t="s">
        <v>895</v>
      </c>
      <c r="L76" s="99">
        <v>1</v>
      </c>
      <c r="M76" s="100">
        <v>899.5452270507812</v>
      </c>
      <c r="N76" s="100">
        <v>2651.09814453125</v>
      </c>
      <c r="O76" s="78"/>
      <c r="P76" s="101"/>
      <c r="Q76" s="101"/>
      <c r="R76" s="102"/>
      <c r="S76" s="51">
        <v>1</v>
      </c>
      <c r="T76" s="51">
        <v>0</v>
      </c>
      <c r="U76" s="52">
        <v>0</v>
      </c>
      <c r="V76" s="52">
        <v>0.005587</v>
      </c>
      <c r="W76" s="52">
        <v>0.010989</v>
      </c>
      <c r="X76" s="52">
        <v>0.545642</v>
      </c>
      <c r="Y76" s="52">
        <v>0</v>
      </c>
      <c r="Z76" s="52">
        <v>0</v>
      </c>
      <c r="AA76" s="83">
        <v>76</v>
      </c>
      <c r="AB76" s="83"/>
      <c r="AC76" s="103"/>
      <c r="AD76" s="95" t="s">
        <v>401</v>
      </c>
      <c r="AE76" s="117" t="s">
        <v>475</v>
      </c>
      <c r="AF76" s="95"/>
      <c r="AG76" s="117" t="s">
        <v>566</v>
      </c>
      <c r="AH76" s="95" t="s">
        <v>656</v>
      </c>
      <c r="AI76" s="95"/>
      <c r="AJ76" s="95"/>
      <c r="AK76" s="95"/>
      <c r="AL76" s="95"/>
      <c r="AM76" s="95"/>
      <c r="AN76" s="95"/>
      <c r="AO76" s="95"/>
      <c r="AP76" s="95"/>
      <c r="AQ76" s="95"/>
      <c r="AR76" s="95"/>
      <c r="AS76" s="95" t="s">
        <v>686</v>
      </c>
      <c r="AT76" s="95" t="s">
        <v>739</v>
      </c>
      <c r="AU76" s="95">
        <v>363</v>
      </c>
      <c r="AV76" s="95"/>
      <c r="AW76" s="95"/>
      <c r="AX76" s="95"/>
      <c r="AY76" s="117" t="s">
        <v>835</v>
      </c>
      <c r="AZ76" s="95"/>
      <c r="BA76" s="95"/>
      <c r="BB76" s="95" t="s">
        <v>895</v>
      </c>
      <c r="BC76" s="95"/>
      <c r="BD76" s="95" t="s">
        <v>971</v>
      </c>
      <c r="BE76" s="95" t="s">
        <v>984</v>
      </c>
      <c r="BF76" s="95"/>
      <c r="BG76" s="95" t="s">
        <v>1040</v>
      </c>
      <c r="BH76" s="95">
        <v>6886</v>
      </c>
      <c r="BI76" s="95"/>
      <c r="BJ76" s="95"/>
      <c r="BK76" s="95"/>
      <c r="BL76" s="95">
        <v>2002</v>
      </c>
      <c r="BM76" s="95"/>
      <c r="BN76" s="95"/>
      <c r="BO76" s="95"/>
      <c r="BP76" s="95" t="b">
        <v>0</v>
      </c>
      <c r="BQ76" s="95"/>
      <c r="BR76" s="95"/>
      <c r="BS76" s="95"/>
      <c r="BT76" s="95" t="b">
        <v>0</v>
      </c>
      <c r="BU76" s="95" t="b">
        <v>0</v>
      </c>
      <c r="BV76" s="95"/>
      <c r="BW76" s="95" t="b">
        <v>0</v>
      </c>
      <c r="BX76" s="95" t="b">
        <v>0</v>
      </c>
      <c r="BY76" s="117" t="s">
        <v>1149</v>
      </c>
      <c r="BZ76" s="95" t="s">
        <v>1220</v>
      </c>
      <c r="CA76" s="95"/>
      <c r="CB76" s="95"/>
      <c r="CC76" s="95"/>
      <c r="CD76" s="95" t="s">
        <v>1340</v>
      </c>
      <c r="CE76" s="95"/>
      <c r="CF76" s="95">
        <v>5</v>
      </c>
      <c r="CG76" s="95"/>
      <c r="CH76" s="95" t="s">
        <v>1357</v>
      </c>
      <c r="CI76" s="95"/>
      <c r="CJ76" s="95"/>
      <c r="CK76" s="95"/>
      <c r="CL76" s="95"/>
      <c r="CM76" s="95"/>
      <c r="CN76" s="95" t="s">
        <v>1419</v>
      </c>
      <c r="CO76" s="95"/>
      <c r="CP76" s="95"/>
      <c r="CQ76" s="95"/>
      <c r="CR76" s="95"/>
      <c r="CS76" s="95"/>
      <c r="CT76" s="95"/>
      <c r="CU76" s="95">
        <v>16</v>
      </c>
      <c r="CV76" s="95"/>
      <c r="CW76" s="95"/>
      <c r="CX76" s="95"/>
      <c r="CY76" s="95"/>
      <c r="CZ76" s="95"/>
      <c r="DA76" s="95"/>
      <c r="DB76" s="95"/>
      <c r="DC76" s="95" t="s">
        <v>1508</v>
      </c>
      <c r="DD76" s="95"/>
      <c r="DE76" s="95" t="s">
        <v>1516</v>
      </c>
      <c r="DF76" s="95"/>
      <c r="DG76" s="95">
        <v>147</v>
      </c>
      <c r="DH76" s="95" t="s">
        <v>292</v>
      </c>
      <c r="DI76" s="95" t="s">
        <v>1525</v>
      </c>
      <c r="DJ76" s="117" t="s">
        <v>1600</v>
      </c>
      <c r="DK76" s="95">
        <v>363</v>
      </c>
      <c r="DL76" s="95"/>
      <c r="DM76" s="95"/>
      <c r="DN76" s="95" t="str">
        <f>REPLACE(INDEX(GroupVertices[Group],MATCH(Vertices[[#This Row],[Vertex]],GroupVertices[Vertex],0)),1,1,"")</f>
        <v>1</v>
      </c>
      <c r="DO76" s="51">
        <v>1</v>
      </c>
      <c r="DP76" s="52">
        <v>16.666666666666668</v>
      </c>
      <c r="DQ76" s="51">
        <v>0</v>
      </c>
      <c r="DR76" s="52">
        <v>0</v>
      </c>
      <c r="DS76" s="51">
        <v>0</v>
      </c>
      <c r="DT76" s="52">
        <v>0</v>
      </c>
      <c r="DU76" s="51">
        <v>5</v>
      </c>
      <c r="DV76" s="52">
        <v>83.33333333333333</v>
      </c>
      <c r="DW76" s="51">
        <v>6</v>
      </c>
      <c r="DX76" s="51"/>
      <c r="DY76" s="51"/>
      <c r="DZ76" s="51"/>
      <c r="EA76" s="51"/>
      <c r="EB76" s="2"/>
      <c r="EC76" s="3"/>
      <c r="ED76" s="3"/>
      <c r="EE76" s="3"/>
      <c r="EF76" s="3"/>
    </row>
    <row r="77" spans="1:136" ht="15" customHeight="1">
      <c r="A77" s="14" t="s">
        <v>293</v>
      </c>
      <c r="B77" s="15" t="s">
        <v>1873</v>
      </c>
      <c r="C77" s="15"/>
      <c r="D77" s="98">
        <v>100</v>
      </c>
      <c r="E77" s="82"/>
      <c r="F77" s="118" t="s">
        <v>567</v>
      </c>
      <c r="G77" s="15"/>
      <c r="H77" s="16" t="s">
        <v>293</v>
      </c>
      <c r="I77" s="67"/>
      <c r="J77" s="67"/>
      <c r="K77" s="16"/>
      <c r="L77" s="99">
        <v>1</v>
      </c>
      <c r="M77" s="100">
        <v>161.8734130859375</v>
      </c>
      <c r="N77" s="100">
        <v>4687.31787109375</v>
      </c>
      <c r="O77" s="78"/>
      <c r="P77" s="101"/>
      <c r="Q77" s="101"/>
      <c r="R77" s="102"/>
      <c r="S77" s="51">
        <v>1</v>
      </c>
      <c r="T77" s="51">
        <v>0</v>
      </c>
      <c r="U77" s="52">
        <v>0</v>
      </c>
      <c r="V77" s="52">
        <v>0.005587</v>
      </c>
      <c r="W77" s="52">
        <v>0.010989</v>
      </c>
      <c r="X77" s="52">
        <v>0.545642</v>
      </c>
      <c r="Y77" s="52">
        <v>0</v>
      </c>
      <c r="Z77" s="52">
        <v>0</v>
      </c>
      <c r="AA77" s="83">
        <v>77</v>
      </c>
      <c r="AB77" s="83"/>
      <c r="AC77" s="103"/>
      <c r="AD77" s="95" t="s">
        <v>401</v>
      </c>
      <c r="AE77" s="117" t="s">
        <v>476</v>
      </c>
      <c r="AF77" s="95"/>
      <c r="AG77" s="117" t="s">
        <v>567</v>
      </c>
      <c r="AH77" s="95" t="s">
        <v>657</v>
      </c>
      <c r="AI77" s="95"/>
      <c r="AJ77" s="95"/>
      <c r="AK77" s="95"/>
      <c r="AL77" s="95"/>
      <c r="AM77" s="95"/>
      <c r="AN77" s="95"/>
      <c r="AO77" s="95"/>
      <c r="AP77" s="95"/>
      <c r="AQ77" s="95"/>
      <c r="AR77" s="95"/>
      <c r="AS77" s="95" t="s">
        <v>685</v>
      </c>
      <c r="AT77" s="95" t="s">
        <v>740</v>
      </c>
      <c r="AU77" s="95">
        <v>109</v>
      </c>
      <c r="AV77" s="95"/>
      <c r="AW77" s="95"/>
      <c r="AX77" s="95"/>
      <c r="AY77" s="117" t="s">
        <v>836</v>
      </c>
      <c r="AZ77" s="95"/>
      <c r="BA77" s="95"/>
      <c r="BB77" s="95"/>
      <c r="BC77" s="95"/>
      <c r="BD77" s="95" t="s">
        <v>972</v>
      </c>
      <c r="BE77" s="95" t="s">
        <v>984</v>
      </c>
      <c r="BF77" s="95"/>
      <c r="BG77" s="95" t="s">
        <v>996</v>
      </c>
      <c r="BH77" s="95">
        <v>13768</v>
      </c>
      <c r="BI77" s="95"/>
      <c r="BJ77" s="95"/>
      <c r="BK77" s="95"/>
      <c r="BL77" s="95" t="s">
        <v>1054</v>
      </c>
      <c r="BM77" s="95"/>
      <c r="BN77" s="95"/>
      <c r="BO77" s="95"/>
      <c r="BP77" s="95" t="b">
        <v>0</v>
      </c>
      <c r="BQ77" s="95"/>
      <c r="BR77" s="95"/>
      <c r="BS77" s="95"/>
      <c r="BT77" s="95" t="b">
        <v>0</v>
      </c>
      <c r="BU77" s="95" t="b">
        <v>0</v>
      </c>
      <c r="BV77" s="95"/>
      <c r="BW77" s="95" t="b">
        <v>0</v>
      </c>
      <c r="BX77" s="95" t="b">
        <v>0</v>
      </c>
      <c r="BY77" s="117" t="s">
        <v>1150</v>
      </c>
      <c r="BZ77" s="95" t="s">
        <v>1167</v>
      </c>
      <c r="CA77" s="95"/>
      <c r="CB77" s="95" t="s">
        <v>1261</v>
      </c>
      <c r="CC77" s="95"/>
      <c r="CD77" s="95" t="s">
        <v>1341</v>
      </c>
      <c r="CE77" s="95"/>
      <c r="CF77" s="95">
        <v>4.4</v>
      </c>
      <c r="CG77" s="95"/>
      <c r="CH77" s="95" t="s">
        <v>1357</v>
      </c>
      <c r="CI77" s="95"/>
      <c r="CJ77" s="95"/>
      <c r="CK77" s="95"/>
      <c r="CL77" s="95"/>
      <c r="CM77" s="95"/>
      <c r="CN77" s="95" t="s">
        <v>1419</v>
      </c>
      <c r="CO77" s="95"/>
      <c r="CP77" s="95"/>
      <c r="CQ77" s="95" t="s">
        <v>1421</v>
      </c>
      <c r="CR77" s="95"/>
      <c r="CS77" s="95"/>
      <c r="CT77" s="95"/>
      <c r="CU77" s="95">
        <v>172</v>
      </c>
      <c r="CV77" s="95"/>
      <c r="CW77" s="95"/>
      <c r="CX77" s="95"/>
      <c r="CY77" s="95"/>
      <c r="CZ77" s="95"/>
      <c r="DA77" s="95"/>
      <c r="DB77" s="95"/>
      <c r="DC77" s="95" t="s">
        <v>1456</v>
      </c>
      <c r="DD77" s="95"/>
      <c r="DE77" s="95" t="s">
        <v>347</v>
      </c>
      <c r="DF77" s="95"/>
      <c r="DG77" s="95">
        <v>66</v>
      </c>
      <c r="DH77" s="95" t="s">
        <v>293</v>
      </c>
      <c r="DI77" s="95" t="s">
        <v>1525</v>
      </c>
      <c r="DJ77" s="117" t="s">
        <v>1601</v>
      </c>
      <c r="DK77" s="95">
        <v>109</v>
      </c>
      <c r="DL77" s="95"/>
      <c r="DM77" s="95"/>
      <c r="DN77" s="95" t="str">
        <f>REPLACE(INDEX(GroupVertices[Group],MATCH(Vertices[[#This Row],[Vertex]],GroupVertices[Vertex],0)),1,1,"")</f>
        <v>1</v>
      </c>
      <c r="DO77" s="51">
        <v>1</v>
      </c>
      <c r="DP77" s="52">
        <v>7.6923076923076925</v>
      </c>
      <c r="DQ77" s="51">
        <v>0</v>
      </c>
      <c r="DR77" s="52">
        <v>0</v>
      </c>
      <c r="DS77" s="51">
        <v>0</v>
      </c>
      <c r="DT77" s="52">
        <v>0</v>
      </c>
      <c r="DU77" s="51">
        <v>12</v>
      </c>
      <c r="DV77" s="52">
        <v>92.3076923076923</v>
      </c>
      <c r="DW77" s="51">
        <v>13</v>
      </c>
      <c r="DX77" s="51"/>
      <c r="DY77" s="51"/>
      <c r="DZ77" s="51"/>
      <c r="EA77" s="51"/>
      <c r="EB77" s="2"/>
      <c r="EC77" s="3"/>
      <c r="ED77" s="3"/>
      <c r="EE77" s="3"/>
      <c r="EF77" s="3"/>
    </row>
    <row r="78" spans="1:136" ht="15" customHeight="1">
      <c r="A78" s="14" t="s">
        <v>294</v>
      </c>
      <c r="B78" s="15" t="s">
        <v>1873</v>
      </c>
      <c r="C78" s="15"/>
      <c r="D78" s="98">
        <v>100</v>
      </c>
      <c r="E78" s="82"/>
      <c r="F78" s="118" t="s">
        <v>568</v>
      </c>
      <c r="G78" s="15"/>
      <c r="H78" s="16" t="s">
        <v>294</v>
      </c>
      <c r="I78" s="67"/>
      <c r="J78" s="67"/>
      <c r="K78" s="57" t="s">
        <v>896</v>
      </c>
      <c r="L78" s="99">
        <v>1</v>
      </c>
      <c r="M78" s="100">
        <v>1802.468017578125</v>
      </c>
      <c r="N78" s="100">
        <v>7539.5947265625</v>
      </c>
      <c r="O78" s="78"/>
      <c r="P78" s="101"/>
      <c r="Q78" s="101"/>
      <c r="R78" s="102"/>
      <c r="S78" s="51">
        <v>1</v>
      </c>
      <c r="T78" s="51">
        <v>0</v>
      </c>
      <c r="U78" s="52">
        <v>0</v>
      </c>
      <c r="V78" s="52">
        <v>0.005587</v>
      </c>
      <c r="W78" s="52">
        <v>0.010989</v>
      </c>
      <c r="X78" s="52">
        <v>0.545642</v>
      </c>
      <c r="Y78" s="52">
        <v>0</v>
      </c>
      <c r="Z78" s="52">
        <v>0</v>
      </c>
      <c r="AA78" s="83">
        <v>78</v>
      </c>
      <c r="AB78" s="83"/>
      <c r="AC78" s="103"/>
      <c r="AD78" s="95" t="s">
        <v>401</v>
      </c>
      <c r="AE78" s="117" t="s">
        <v>477</v>
      </c>
      <c r="AF78" s="95"/>
      <c r="AG78" s="117" t="s">
        <v>568</v>
      </c>
      <c r="AH78" s="95" t="s">
        <v>658</v>
      </c>
      <c r="AI78" s="95"/>
      <c r="AJ78" s="95"/>
      <c r="AK78" s="95"/>
      <c r="AL78" s="95"/>
      <c r="AM78" s="95"/>
      <c r="AN78" s="95"/>
      <c r="AO78" s="95"/>
      <c r="AP78" s="95"/>
      <c r="AQ78" s="95"/>
      <c r="AR78" s="95"/>
      <c r="AS78" s="95" t="s">
        <v>685</v>
      </c>
      <c r="AT78" s="95" t="s">
        <v>741</v>
      </c>
      <c r="AU78" s="95">
        <v>558</v>
      </c>
      <c r="AV78" s="95"/>
      <c r="AW78" s="95"/>
      <c r="AX78" s="95"/>
      <c r="AY78" s="117" t="s">
        <v>837</v>
      </c>
      <c r="AZ78" s="95"/>
      <c r="BA78" s="95"/>
      <c r="BB78" s="95" t="s">
        <v>896</v>
      </c>
      <c r="BC78" s="95"/>
      <c r="BD78" s="95" t="s">
        <v>973</v>
      </c>
      <c r="BE78" s="95" t="s">
        <v>984</v>
      </c>
      <c r="BF78" s="95"/>
      <c r="BG78" s="95" t="s">
        <v>1041</v>
      </c>
      <c r="BH78" s="95">
        <v>16799</v>
      </c>
      <c r="BI78" s="95"/>
      <c r="BJ78" s="95"/>
      <c r="BK78" s="95"/>
      <c r="BL78" s="95">
        <v>1865</v>
      </c>
      <c r="BM78" s="95"/>
      <c r="BN78" s="95"/>
      <c r="BO78" s="95"/>
      <c r="BP78" s="95" t="b">
        <v>0</v>
      </c>
      <c r="BQ78" s="95"/>
      <c r="BR78" s="95"/>
      <c r="BS78" s="95"/>
      <c r="BT78" s="95" t="b">
        <v>0</v>
      </c>
      <c r="BU78" s="95" t="b">
        <v>0</v>
      </c>
      <c r="BV78" s="95"/>
      <c r="BW78" s="95" t="b">
        <v>0</v>
      </c>
      <c r="BX78" s="95" t="b">
        <v>0</v>
      </c>
      <c r="BY78" s="117" t="s">
        <v>1151</v>
      </c>
      <c r="BZ78" s="95" t="s">
        <v>1167</v>
      </c>
      <c r="CA78" s="95"/>
      <c r="CB78" s="95"/>
      <c r="CC78" s="95"/>
      <c r="CD78" s="95" t="s">
        <v>1342</v>
      </c>
      <c r="CE78" s="95"/>
      <c r="CF78" s="95">
        <v>0</v>
      </c>
      <c r="CG78" s="95"/>
      <c r="CH78" s="95" t="s">
        <v>1357</v>
      </c>
      <c r="CI78" s="95"/>
      <c r="CJ78" s="95"/>
      <c r="CK78" s="95"/>
      <c r="CL78" s="95"/>
      <c r="CM78" s="95" t="s">
        <v>1409</v>
      </c>
      <c r="CN78" s="95" t="s">
        <v>1419</v>
      </c>
      <c r="CO78" s="95"/>
      <c r="CP78" s="95"/>
      <c r="CQ78" s="95"/>
      <c r="CR78" s="95"/>
      <c r="CS78" s="95"/>
      <c r="CT78" s="95" t="s">
        <v>1455</v>
      </c>
      <c r="CU78" s="95"/>
      <c r="CV78" s="95"/>
      <c r="CW78" s="95"/>
      <c r="CX78" s="95"/>
      <c r="CY78" s="95"/>
      <c r="CZ78" s="95"/>
      <c r="DA78" s="95"/>
      <c r="DB78" s="95"/>
      <c r="DC78" s="95" t="s">
        <v>1456</v>
      </c>
      <c r="DD78" s="95"/>
      <c r="DE78" s="95" t="s">
        <v>347</v>
      </c>
      <c r="DF78" s="95"/>
      <c r="DG78" s="95">
        <v>46</v>
      </c>
      <c r="DH78" s="95" t="s">
        <v>294</v>
      </c>
      <c r="DI78" s="95" t="s">
        <v>1526</v>
      </c>
      <c r="DJ78" s="117" t="s">
        <v>1602</v>
      </c>
      <c r="DK78" s="95">
        <v>558</v>
      </c>
      <c r="DL78" s="95"/>
      <c r="DM78" s="95"/>
      <c r="DN78" s="95" t="str">
        <f>REPLACE(INDEX(GroupVertices[Group],MATCH(Vertices[[#This Row],[Vertex]],GroupVertices[Vertex],0)),1,1,"")</f>
        <v>1</v>
      </c>
      <c r="DO78" s="51">
        <v>0</v>
      </c>
      <c r="DP78" s="52">
        <v>0</v>
      </c>
      <c r="DQ78" s="51">
        <v>0</v>
      </c>
      <c r="DR78" s="52">
        <v>0</v>
      </c>
      <c r="DS78" s="51">
        <v>0</v>
      </c>
      <c r="DT78" s="52">
        <v>0</v>
      </c>
      <c r="DU78" s="51">
        <v>16</v>
      </c>
      <c r="DV78" s="52">
        <v>100</v>
      </c>
      <c r="DW78" s="51">
        <v>16</v>
      </c>
      <c r="DX78" s="51"/>
      <c r="DY78" s="51"/>
      <c r="DZ78" s="51"/>
      <c r="EA78" s="51"/>
      <c r="EB78" s="2"/>
      <c r="EC78" s="3"/>
      <c r="ED78" s="3"/>
      <c r="EE78" s="3"/>
      <c r="EF78" s="3"/>
    </row>
    <row r="79" spans="1:136" ht="15" customHeight="1">
      <c r="A79" s="14" t="s">
        <v>295</v>
      </c>
      <c r="B79" s="15" t="s">
        <v>1873</v>
      </c>
      <c r="C79" s="15"/>
      <c r="D79" s="98">
        <v>100</v>
      </c>
      <c r="E79" s="82"/>
      <c r="F79" s="118" t="s">
        <v>569</v>
      </c>
      <c r="G79" s="15"/>
      <c r="H79" s="16" t="s">
        <v>295</v>
      </c>
      <c r="I79" s="67"/>
      <c r="J79" s="67"/>
      <c r="K79" s="57" t="s">
        <v>897</v>
      </c>
      <c r="L79" s="99">
        <v>1</v>
      </c>
      <c r="M79" s="100">
        <v>9109.0361328125</v>
      </c>
      <c r="N79" s="100">
        <v>5495.4091796875</v>
      </c>
      <c r="O79" s="78"/>
      <c r="P79" s="101"/>
      <c r="Q79" s="101"/>
      <c r="R79" s="102"/>
      <c r="S79" s="51">
        <v>1</v>
      </c>
      <c r="T79" s="51">
        <v>0</v>
      </c>
      <c r="U79" s="52">
        <v>0</v>
      </c>
      <c r="V79" s="52">
        <v>0.005587</v>
      </c>
      <c r="W79" s="52">
        <v>0.010989</v>
      </c>
      <c r="X79" s="52">
        <v>0.545642</v>
      </c>
      <c r="Y79" s="52">
        <v>0</v>
      </c>
      <c r="Z79" s="52">
        <v>0</v>
      </c>
      <c r="AA79" s="83">
        <v>79</v>
      </c>
      <c r="AB79" s="83"/>
      <c r="AC79" s="103"/>
      <c r="AD79" s="95" t="s">
        <v>401</v>
      </c>
      <c r="AE79" s="117" t="s">
        <v>478</v>
      </c>
      <c r="AF79" s="95"/>
      <c r="AG79" s="117" t="s">
        <v>569</v>
      </c>
      <c r="AH79" s="95" t="s">
        <v>659</v>
      </c>
      <c r="AI79" s="95"/>
      <c r="AJ79" s="95"/>
      <c r="AK79" s="95"/>
      <c r="AL79" s="95"/>
      <c r="AM79" s="95"/>
      <c r="AN79" s="95"/>
      <c r="AO79" s="95"/>
      <c r="AP79" s="95"/>
      <c r="AQ79" s="95"/>
      <c r="AR79" s="95"/>
      <c r="AS79" s="95" t="s">
        <v>685</v>
      </c>
      <c r="AT79" s="95" t="s">
        <v>685</v>
      </c>
      <c r="AU79" s="95">
        <v>255</v>
      </c>
      <c r="AV79" s="95"/>
      <c r="AW79" s="95"/>
      <c r="AX79" s="95"/>
      <c r="AY79" s="117" t="s">
        <v>838</v>
      </c>
      <c r="AZ79" s="95"/>
      <c r="BA79" s="95"/>
      <c r="BB79" s="95" t="s">
        <v>897</v>
      </c>
      <c r="BC79" s="95"/>
      <c r="BD79" s="95" t="s">
        <v>974</v>
      </c>
      <c r="BE79" s="95" t="s">
        <v>984</v>
      </c>
      <c r="BF79" s="95"/>
      <c r="BG79" s="95" t="s">
        <v>1042</v>
      </c>
      <c r="BH79" s="95">
        <v>8817</v>
      </c>
      <c r="BI79" s="95"/>
      <c r="BJ79" s="95"/>
      <c r="BK79" s="95"/>
      <c r="BL79" s="95">
        <v>1983</v>
      </c>
      <c r="BM79" s="95" t="s">
        <v>1074</v>
      </c>
      <c r="BN79" s="95"/>
      <c r="BO79" s="95"/>
      <c r="BP79" s="95" t="b">
        <v>0</v>
      </c>
      <c r="BQ79" s="95"/>
      <c r="BR79" s="95"/>
      <c r="BS79" s="95"/>
      <c r="BT79" s="95" t="b">
        <v>0</v>
      </c>
      <c r="BU79" s="95" t="b">
        <v>0</v>
      </c>
      <c r="BV79" s="95"/>
      <c r="BW79" s="95" t="b">
        <v>0</v>
      </c>
      <c r="BX79" s="95" t="b">
        <v>0</v>
      </c>
      <c r="BY79" s="117" t="s">
        <v>1152</v>
      </c>
      <c r="BZ79" s="95" t="s">
        <v>1221</v>
      </c>
      <c r="CA79" s="95"/>
      <c r="CB79" s="95" t="s">
        <v>1262</v>
      </c>
      <c r="CC79" s="95"/>
      <c r="CD79" s="95" t="s">
        <v>1343</v>
      </c>
      <c r="CE79" s="95"/>
      <c r="CF79" s="95">
        <v>0</v>
      </c>
      <c r="CG79" s="95"/>
      <c r="CH79" s="95" t="s">
        <v>1359</v>
      </c>
      <c r="CI79" s="95"/>
      <c r="CJ79" s="95"/>
      <c r="CK79" s="95"/>
      <c r="CL79" s="95"/>
      <c r="CM79" s="95" t="s">
        <v>1410</v>
      </c>
      <c r="CN79" s="95" t="s">
        <v>1419</v>
      </c>
      <c r="CO79" s="95"/>
      <c r="CP79" s="95"/>
      <c r="CQ79" s="95" t="s">
        <v>1420</v>
      </c>
      <c r="CR79" s="95"/>
      <c r="CS79" s="95"/>
      <c r="CT79" s="95"/>
      <c r="CU79" s="95"/>
      <c r="CV79" s="95"/>
      <c r="CW79" s="95"/>
      <c r="CX79" s="95"/>
      <c r="CY79" s="95"/>
      <c r="CZ79" s="95"/>
      <c r="DA79" s="95"/>
      <c r="DB79" s="95"/>
      <c r="DC79" s="95" t="s">
        <v>1509</v>
      </c>
      <c r="DD79" s="95"/>
      <c r="DE79" s="95" t="s">
        <v>1516</v>
      </c>
      <c r="DF79" s="95"/>
      <c r="DG79" s="95">
        <v>125</v>
      </c>
      <c r="DH79" s="95" t="s">
        <v>295</v>
      </c>
      <c r="DI79" s="95" t="s">
        <v>1525</v>
      </c>
      <c r="DJ79" s="117" t="s">
        <v>1603</v>
      </c>
      <c r="DK79" s="95">
        <v>255</v>
      </c>
      <c r="DL79" s="95"/>
      <c r="DM79" s="95"/>
      <c r="DN79" s="95" t="str">
        <f>REPLACE(INDEX(GroupVertices[Group],MATCH(Vertices[[#This Row],[Vertex]],GroupVertices[Vertex],0)),1,1,"")</f>
        <v>1</v>
      </c>
      <c r="DO79" s="51">
        <v>0</v>
      </c>
      <c r="DP79" s="52">
        <v>0</v>
      </c>
      <c r="DQ79" s="51">
        <v>0</v>
      </c>
      <c r="DR79" s="52">
        <v>0</v>
      </c>
      <c r="DS79" s="51">
        <v>0</v>
      </c>
      <c r="DT79" s="52">
        <v>0</v>
      </c>
      <c r="DU79" s="51">
        <v>23</v>
      </c>
      <c r="DV79" s="52">
        <v>100</v>
      </c>
      <c r="DW79" s="51">
        <v>23</v>
      </c>
      <c r="DX79" s="51"/>
      <c r="DY79" s="51"/>
      <c r="DZ79" s="51"/>
      <c r="EA79" s="51"/>
      <c r="EB79" s="2"/>
      <c r="EC79" s="3"/>
      <c r="ED79" s="3"/>
      <c r="EE79" s="3"/>
      <c r="EF79" s="3"/>
    </row>
    <row r="80" spans="1:136" ht="15" customHeight="1">
      <c r="A80" s="14" t="s">
        <v>296</v>
      </c>
      <c r="B80" s="15" t="s">
        <v>1873</v>
      </c>
      <c r="C80" s="15"/>
      <c r="D80" s="98">
        <v>100</v>
      </c>
      <c r="E80" s="82"/>
      <c r="F80" s="118" t="s">
        <v>570</v>
      </c>
      <c r="G80" s="15"/>
      <c r="H80" s="16" t="s">
        <v>296</v>
      </c>
      <c r="I80" s="67"/>
      <c r="J80" s="67"/>
      <c r="K80" s="57" t="s">
        <v>898</v>
      </c>
      <c r="L80" s="99">
        <v>1</v>
      </c>
      <c r="M80" s="100">
        <v>5019.34912109375</v>
      </c>
      <c r="N80" s="100">
        <v>6100.26220703125</v>
      </c>
      <c r="O80" s="78"/>
      <c r="P80" s="101"/>
      <c r="Q80" s="101"/>
      <c r="R80" s="102"/>
      <c r="S80" s="51">
        <v>1</v>
      </c>
      <c r="T80" s="51">
        <v>0</v>
      </c>
      <c r="U80" s="52">
        <v>0</v>
      </c>
      <c r="V80" s="52">
        <v>0.005587</v>
      </c>
      <c r="W80" s="52">
        <v>0.010989</v>
      </c>
      <c r="X80" s="52">
        <v>0.545642</v>
      </c>
      <c r="Y80" s="52">
        <v>0</v>
      </c>
      <c r="Z80" s="52">
        <v>0</v>
      </c>
      <c r="AA80" s="83">
        <v>80</v>
      </c>
      <c r="AB80" s="83"/>
      <c r="AC80" s="103"/>
      <c r="AD80" s="95" t="s">
        <v>401</v>
      </c>
      <c r="AE80" s="117" t="s">
        <v>479</v>
      </c>
      <c r="AF80" s="95"/>
      <c r="AG80" s="117" t="s">
        <v>570</v>
      </c>
      <c r="AH80" s="95" t="s">
        <v>660</v>
      </c>
      <c r="AI80" s="95"/>
      <c r="AJ80" s="95"/>
      <c r="AK80" s="95"/>
      <c r="AL80" s="95"/>
      <c r="AM80" s="95"/>
      <c r="AN80" s="95"/>
      <c r="AO80" s="95"/>
      <c r="AP80" s="95"/>
      <c r="AQ80" s="95"/>
      <c r="AR80" s="95"/>
      <c r="AS80" s="95" t="s">
        <v>685</v>
      </c>
      <c r="AT80" s="95" t="s">
        <v>742</v>
      </c>
      <c r="AU80" s="95">
        <v>853</v>
      </c>
      <c r="AV80" s="95"/>
      <c r="AW80" s="95"/>
      <c r="AX80" s="95"/>
      <c r="AY80" s="117" t="s">
        <v>839</v>
      </c>
      <c r="AZ80" s="95"/>
      <c r="BA80" s="95"/>
      <c r="BB80" s="95" t="s">
        <v>898</v>
      </c>
      <c r="BC80" s="95"/>
      <c r="BD80" s="95" t="s">
        <v>975</v>
      </c>
      <c r="BE80" s="95" t="s">
        <v>984</v>
      </c>
      <c r="BF80" s="95"/>
      <c r="BG80" s="95" t="s">
        <v>1040</v>
      </c>
      <c r="BH80" s="95">
        <v>6864</v>
      </c>
      <c r="BI80" s="95"/>
      <c r="BJ80" s="95"/>
      <c r="BK80" s="95"/>
      <c r="BL80" s="95">
        <v>1990</v>
      </c>
      <c r="BM80" s="95"/>
      <c r="BN80" s="95"/>
      <c r="BO80" s="95"/>
      <c r="BP80" s="95" t="b">
        <v>0</v>
      </c>
      <c r="BQ80" s="95"/>
      <c r="BR80" s="95"/>
      <c r="BS80" s="95"/>
      <c r="BT80" s="95" t="b">
        <v>0</v>
      </c>
      <c r="BU80" s="95" t="b">
        <v>0</v>
      </c>
      <c r="BV80" s="95"/>
      <c r="BW80" s="95" t="b">
        <v>0</v>
      </c>
      <c r="BX80" s="95" t="b">
        <v>0</v>
      </c>
      <c r="BY80" s="117" t="s">
        <v>1153</v>
      </c>
      <c r="BZ80" s="95" t="s">
        <v>1222</v>
      </c>
      <c r="CA80" s="95"/>
      <c r="CB80" s="95"/>
      <c r="CC80" s="95"/>
      <c r="CD80" s="95" t="s">
        <v>1344</v>
      </c>
      <c r="CE80" s="95"/>
      <c r="CF80" s="95">
        <v>5</v>
      </c>
      <c r="CG80" s="95"/>
      <c r="CH80" s="95" t="s">
        <v>1357</v>
      </c>
      <c r="CI80" s="95"/>
      <c r="CJ80" s="95"/>
      <c r="CK80" s="95"/>
      <c r="CL80" s="95"/>
      <c r="CM80" s="95" t="s">
        <v>1411</v>
      </c>
      <c r="CN80" s="95" t="s">
        <v>1419</v>
      </c>
      <c r="CO80" s="95"/>
      <c r="CP80" s="95"/>
      <c r="CQ80" s="95"/>
      <c r="CR80" s="95"/>
      <c r="CS80" s="95"/>
      <c r="CT80" s="95"/>
      <c r="CU80" s="95">
        <v>12</v>
      </c>
      <c r="CV80" s="95"/>
      <c r="CW80" s="95"/>
      <c r="CX80" s="95"/>
      <c r="CY80" s="95"/>
      <c r="CZ80" s="95"/>
      <c r="DA80" s="95"/>
      <c r="DB80" s="95"/>
      <c r="DC80" s="95" t="s">
        <v>1510</v>
      </c>
      <c r="DD80" s="95"/>
      <c r="DE80" s="95" t="s">
        <v>1516</v>
      </c>
      <c r="DF80" s="95"/>
      <c r="DG80" s="95">
        <v>10</v>
      </c>
      <c r="DH80" s="95" t="s">
        <v>296</v>
      </c>
      <c r="DI80" s="95" t="s">
        <v>1525</v>
      </c>
      <c r="DJ80" s="117" t="s">
        <v>1604</v>
      </c>
      <c r="DK80" s="95">
        <v>0</v>
      </c>
      <c r="DL80" s="95"/>
      <c r="DM80" s="95"/>
      <c r="DN80" s="95" t="str">
        <f>REPLACE(INDEX(GroupVertices[Group],MATCH(Vertices[[#This Row],[Vertex]],GroupVertices[Vertex],0)),1,1,"")</f>
        <v>1</v>
      </c>
      <c r="DO80" s="51">
        <v>3</v>
      </c>
      <c r="DP80" s="52">
        <v>12.5</v>
      </c>
      <c r="DQ80" s="51">
        <v>0</v>
      </c>
      <c r="DR80" s="52">
        <v>0</v>
      </c>
      <c r="DS80" s="51">
        <v>0</v>
      </c>
      <c r="DT80" s="52">
        <v>0</v>
      </c>
      <c r="DU80" s="51">
        <v>21</v>
      </c>
      <c r="DV80" s="52">
        <v>87.5</v>
      </c>
      <c r="DW80" s="51">
        <v>24</v>
      </c>
      <c r="DX80" s="51"/>
      <c r="DY80" s="51"/>
      <c r="DZ80" s="51"/>
      <c r="EA80" s="51"/>
      <c r="EB80" s="2"/>
      <c r="EC80" s="3"/>
      <c r="ED80" s="3"/>
      <c r="EE80" s="3"/>
      <c r="EF80" s="3"/>
    </row>
    <row r="81" spans="1:136" ht="15" customHeight="1">
      <c r="A81" s="14" t="s">
        <v>297</v>
      </c>
      <c r="B81" s="15" t="s">
        <v>1873</v>
      </c>
      <c r="C81" s="15"/>
      <c r="D81" s="98">
        <v>100</v>
      </c>
      <c r="E81" s="82"/>
      <c r="F81" s="118" t="s">
        <v>571</v>
      </c>
      <c r="G81" s="15"/>
      <c r="H81" s="16" t="s">
        <v>297</v>
      </c>
      <c r="I81" s="67"/>
      <c r="J81" s="67"/>
      <c r="K81" s="16"/>
      <c r="L81" s="99">
        <v>1</v>
      </c>
      <c r="M81" s="100">
        <v>9837.1259765625</v>
      </c>
      <c r="N81" s="100">
        <v>5487.04052734375</v>
      </c>
      <c r="O81" s="78"/>
      <c r="P81" s="101"/>
      <c r="Q81" s="101"/>
      <c r="R81" s="102"/>
      <c r="S81" s="51">
        <v>1</v>
      </c>
      <c r="T81" s="51">
        <v>0</v>
      </c>
      <c r="U81" s="52">
        <v>0</v>
      </c>
      <c r="V81" s="52">
        <v>0.005587</v>
      </c>
      <c r="W81" s="52">
        <v>0.010989</v>
      </c>
      <c r="X81" s="52">
        <v>0.545642</v>
      </c>
      <c r="Y81" s="52">
        <v>0</v>
      </c>
      <c r="Z81" s="52">
        <v>0</v>
      </c>
      <c r="AA81" s="83">
        <v>81</v>
      </c>
      <c r="AB81" s="83"/>
      <c r="AC81" s="103"/>
      <c r="AD81" s="95" t="s">
        <v>401</v>
      </c>
      <c r="AE81" s="117" t="s">
        <v>480</v>
      </c>
      <c r="AF81" s="95"/>
      <c r="AG81" s="117" t="s">
        <v>571</v>
      </c>
      <c r="AH81" s="95" t="s">
        <v>661</v>
      </c>
      <c r="AI81" s="95"/>
      <c r="AJ81" s="95"/>
      <c r="AK81" s="95"/>
      <c r="AL81" s="95"/>
      <c r="AM81" s="95"/>
      <c r="AN81" s="95"/>
      <c r="AO81" s="95"/>
      <c r="AP81" s="95"/>
      <c r="AQ81" s="95"/>
      <c r="AR81" s="95"/>
      <c r="AS81" s="95" t="s">
        <v>699</v>
      </c>
      <c r="AT81" s="95" t="s">
        <v>699</v>
      </c>
      <c r="AU81" s="95">
        <v>0</v>
      </c>
      <c r="AV81" s="95"/>
      <c r="AW81" s="95"/>
      <c r="AX81" s="95"/>
      <c r="AY81" s="117" t="s">
        <v>840</v>
      </c>
      <c r="AZ81" s="95"/>
      <c r="BA81" s="95"/>
      <c r="BB81" s="95"/>
      <c r="BC81" s="95"/>
      <c r="BD81" s="95"/>
      <c r="BE81" s="95" t="s">
        <v>984</v>
      </c>
      <c r="BF81" s="95"/>
      <c r="BG81" s="95" t="s">
        <v>1023</v>
      </c>
      <c r="BH81" s="95">
        <v>7215</v>
      </c>
      <c r="BI81" s="95"/>
      <c r="BJ81" s="95"/>
      <c r="BK81" s="95"/>
      <c r="BL81" s="95"/>
      <c r="BM81" s="95"/>
      <c r="BN81" s="95"/>
      <c r="BO81" s="95"/>
      <c r="BP81" s="95" t="b">
        <v>0</v>
      </c>
      <c r="BQ81" s="95"/>
      <c r="BR81" s="95"/>
      <c r="BS81" s="95"/>
      <c r="BT81" s="95" t="b">
        <v>0</v>
      </c>
      <c r="BU81" s="95" t="b">
        <v>0</v>
      </c>
      <c r="BV81" s="95"/>
      <c r="BW81" s="95" t="b">
        <v>0</v>
      </c>
      <c r="BX81" s="95" t="b">
        <v>0</v>
      </c>
      <c r="BY81" s="117" t="s">
        <v>1154</v>
      </c>
      <c r="BZ81" s="95"/>
      <c r="CA81" s="95"/>
      <c r="CB81" s="95"/>
      <c r="CC81" s="95"/>
      <c r="CD81" s="95" t="s">
        <v>1345</v>
      </c>
      <c r="CE81" s="95"/>
      <c r="CF81" s="95">
        <v>0</v>
      </c>
      <c r="CG81" s="95"/>
      <c r="CH81" s="95" t="s">
        <v>1357</v>
      </c>
      <c r="CI81" s="95"/>
      <c r="CJ81" s="95"/>
      <c r="CK81" s="95"/>
      <c r="CL81" s="95"/>
      <c r="CM81" s="95"/>
      <c r="CN81" s="95"/>
      <c r="CO81" s="95"/>
      <c r="CP81" s="95"/>
      <c r="CQ81" s="95"/>
      <c r="CR81" s="95"/>
      <c r="CS81" s="95"/>
      <c r="CT81" s="95"/>
      <c r="CU81" s="95"/>
      <c r="CV81" s="95"/>
      <c r="CW81" s="95"/>
      <c r="CX81" s="95"/>
      <c r="CY81" s="95"/>
      <c r="CZ81" s="95"/>
      <c r="DA81" s="95"/>
      <c r="DB81" s="95"/>
      <c r="DC81" s="95"/>
      <c r="DD81" s="95"/>
      <c r="DE81" s="95" t="s">
        <v>1516</v>
      </c>
      <c r="DF81" s="95"/>
      <c r="DG81" s="95">
        <v>2</v>
      </c>
      <c r="DH81" s="95" t="s">
        <v>297</v>
      </c>
      <c r="DI81" s="95" t="s">
        <v>1526</v>
      </c>
      <c r="DJ81" s="117" t="s">
        <v>1605</v>
      </c>
      <c r="DK81" s="95">
        <v>0</v>
      </c>
      <c r="DL81" s="95"/>
      <c r="DM81" s="95"/>
      <c r="DN81" s="95" t="str">
        <f>REPLACE(INDEX(GroupVertices[Group],MATCH(Vertices[[#This Row],[Vertex]],GroupVertices[Vertex],0)),1,1,"")</f>
        <v>1</v>
      </c>
      <c r="DO81" s="51">
        <v>0</v>
      </c>
      <c r="DP81" s="52">
        <v>0</v>
      </c>
      <c r="DQ81" s="51">
        <v>0</v>
      </c>
      <c r="DR81" s="52">
        <v>0</v>
      </c>
      <c r="DS81" s="51">
        <v>0</v>
      </c>
      <c r="DT81" s="52">
        <v>0</v>
      </c>
      <c r="DU81" s="51">
        <v>20</v>
      </c>
      <c r="DV81" s="52">
        <v>100</v>
      </c>
      <c r="DW81" s="51">
        <v>20</v>
      </c>
      <c r="DX81" s="51"/>
      <c r="DY81" s="51"/>
      <c r="DZ81" s="51"/>
      <c r="EA81" s="51"/>
      <c r="EB81" s="2"/>
      <c r="EC81" s="3"/>
      <c r="ED81" s="3"/>
      <c r="EE81" s="3"/>
      <c r="EF81" s="3"/>
    </row>
    <row r="82" spans="1:136" ht="15" customHeight="1">
      <c r="A82" s="14" t="s">
        <v>298</v>
      </c>
      <c r="B82" s="15" t="s">
        <v>1873</v>
      </c>
      <c r="C82" s="15"/>
      <c r="D82" s="98">
        <v>100</v>
      </c>
      <c r="E82" s="82"/>
      <c r="F82" s="118" t="s">
        <v>572</v>
      </c>
      <c r="G82" s="15"/>
      <c r="H82" s="16" t="s">
        <v>298</v>
      </c>
      <c r="I82" s="67"/>
      <c r="J82" s="67"/>
      <c r="K82" s="16"/>
      <c r="L82" s="99">
        <v>1</v>
      </c>
      <c r="M82" s="100">
        <v>7605.16650390625</v>
      </c>
      <c r="N82" s="100">
        <v>9137.3515625</v>
      </c>
      <c r="O82" s="78"/>
      <c r="P82" s="101"/>
      <c r="Q82" s="101"/>
      <c r="R82" s="102"/>
      <c r="S82" s="51">
        <v>1</v>
      </c>
      <c r="T82" s="51">
        <v>0</v>
      </c>
      <c r="U82" s="52">
        <v>0</v>
      </c>
      <c r="V82" s="52">
        <v>0.005587</v>
      </c>
      <c r="W82" s="52">
        <v>0.010989</v>
      </c>
      <c r="X82" s="52">
        <v>0.545642</v>
      </c>
      <c r="Y82" s="52">
        <v>0</v>
      </c>
      <c r="Z82" s="52">
        <v>0</v>
      </c>
      <c r="AA82" s="83">
        <v>82</v>
      </c>
      <c r="AB82" s="83"/>
      <c r="AC82" s="103"/>
      <c r="AD82" s="95" t="s">
        <v>401</v>
      </c>
      <c r="AE82" s="117" t="s">
        <v>481</v>
      </c>
      <c r="AF82" s="95"/>
      <c r="AG82" s="117" t="s">
        <v>572</v>
      </c>
      <c r="AH82" s="95" t="s">
        <v>662</v>
      </c>
      <c r="AI82" s="95"/>
      <c r="AJ82" s="95"/>
      <c r="AK82" s="95"/>
      <c r="AL82" s="95"/>
      <c r="AM82" s="95"/>
      <c r="AN82" s="95"/>
      <c r="AO82" s="95"/>
      <c r="AP82" s="95"/>
      <c r="AQ82" s="95"/>
      <c r="AR82" s="95"/>
      <c r="AS82" s="95" t="s">
        <v>690</v>
      </c>
      <c r="AT82" s="95" t="s">
        <v>690</v>
      </c>
      <c r="AU82" s="95">
        <v>5</v>
      </c>
      <c r="AV82" s="95" t="s">
        <v>762</v>
      </c>
      <c r="AW82" s="95"/>
      <c r="AX82" s="95"/>
      <c r="AY82" s="117" t="s">
        <v>841</v>
      </c>
      <c r="AZ82" s="95"/>
      <c r="BA82" s="95"/>
      <c r="BB82" s="95"/>
      <c r="BC82" s="95"/>
      <c r="BD82" s="95" t="s">
        <v>976</v>
      </c>
      <c r="BE82" s="95" t="s">
        <v>984</v>
      </c>
      <c r="BF82" s="95"/>
      <c r="BG82" s="95" t="s">
        <v>1043</v>
      </c>
      <c r="BH82" s="95">
        <v>4595</v>
      </c>
      <c r="BI82" s="95"/>
      <c r="BJ82" s="95"/>
      <c r="BK82" s="95"/>
      <c r="BL82" s="95">
        <v>2001</v>
      </c>
      <c r="BM82" s="95"/>
      <c r="BN82" s="95"/>
      <c r="BO82" s="95"/>
      <c r="BP82" s="95" t="b">
        <v>0</v>
      </c>
      <c r="BQ82" s="95"/>
      <c r="BR82" s="95"/>
      <c r="BS82" s="95"/>
      <c r="BT82" s="95" t="b">
        <v>0</v>
      </c>
      <c r="BU82" s="95" t="b">
        <v>0</v>
      </c>
      <c r="BV82" s="95"/>
      <c r="BW82" s="95" t="b">
        <v>0</v>
      </c>
      <c r="BX82" s="95" t="b">
        <v>0</v>
      </c>
      <c r="BY82" s="117" t="s">
        <v>1155</v>
      </c>
      <c r="BZ82" s="95" t="s">
        <v>1167</v>
      </c>
      <c r="CA82" s="95"/>
      <c r="CB82" s="95" t="s">
        <v>1263</v>
      </c>
      <c r="CC82" s="95"/>
      <c r="CD82" s="95" t="s">
        <v>662</v>
      </c>
      <c r="CE82" s="95"/>
      <c r="CF82" s="95">
        <v>4</v>
      </c>
      <c r="CG82" s="95"/>
      <c r="CH82" s="95" t="s">
        <v>1357</v>
      </c>
      <c r="CI82" s="95"/>
      <c r="CJ82" s="95"/>
      <c r="CK82" s="95"/>
      <c r="CL82" s="95"/>
      <c r="CM82" s="95"/>
      <c r="CN82" s="95" t="s">
        <v>1419</v>
      </c>
      <c r="CO82" s="95"/>
      <c r="CP82" s="95"/>
      <c r="CQ82" s="95"/>
      <c r="CR82" s="95"/>
      <c r="CS82" s="95"/>
      <c r="CT82" s="95"/>
      <c r="CU82" s="95">
        <v>2</v>
      </c>
      <c r="CV82" s="95"/>
      <c r="CW82" s="95"/>
      <c r="CX82" s="95"/>
      <c r="CY82" s="95"/>
      <c r="CZ82" s="95"/>
      <c r="DA82" s="95"/>
      <c r="DB82" s="95"/>
      <c r="DC82" s="95" t="s">
        <v>1456</v>
      </c>
      <c r="DD82" s="95"/>
      <c r="DE82" s="95" t="s">
        <v>347</v>
      </c>
      <c r="DF82" s="95"/>
      <c r="DG82" s="95">
        <v>5</v>
      </c>
      <c r="DH82" s="95" t="s">
        <v>298</v>
      </c>
      <c r="DI82" s="95" t="s">
        <v>1526</v>
      </c>
      <c r="DJ82" s="95" t="s">
        <v>1606</v>
      </c>
      <c r="DK82" s="95">
        <v>0</v>
      </c>
      <c r="DL82" s="95"/>
      <c r="DM82" s="95"/>
      <c r="DN82" s="95" t="str">
        <f>REPLACE(INDEX(GroupVertices[Group],MATCH(Vertices[[#This Row],[Vertex]],GroupVertices[Vertex],0)),1,1,"")</f>
        <v>1</v>
      </c>
      <c r="DO82" s="51">
        <v>0</v>
      </c>
      <c r="DP82" s="52">
        <v>0</v>
      </c>
      <c r="DQ82" s="51">
        <v>0</v>
      </c>
      <c r="DR82" s="52">
        <v>0</v>
      </c>
      <c r="DS82" s="51">
        <v>0</v>
      </c>
      <c r="DT82" s="52">
        <v>0</v>
      </c>
      <c r="DU82" s="51">
        <v>2</v>
      </c>
      <c r="DV82" s="52">
        <v>100</v>
      </c>
      <c r="DW82" s="51">
        <v>2</v>
      </c>
      <c r="DX82" s="51"/>
      <c r="DY82" s="51"/>
      <c r="DZ82" s="51"/>
      <c r="EA82" s="51"/>
      <c r="EB82" s="2"/>
      <c r="EC82" s="3"/>
      <c r="ED82" s="3"/>
      <c r="EE82" s="3"/>
      <c r="EF82" s="3"/>
    </row>
    <row r="83" spans="1:136" ht="15" customHeight="1">
      <c r="A83" s="14" t="s">
        <v>299</v>
      </c>
      <c r="B83" s="15" t="s">
        <v>1873</v>
      </c>
      <c r="C83" s="15"/>
      <c r="D83" s="98">
        <v>100</v>
      </c>
      <c r="E83" s="82"/>
      <c r="F83" s="118" t="s">
        <v>573</v>
      </c>
      <c r="G83" s="15"/>
      <c r="H83" s="16" t="s">
        <v>299</v>
      </c>
      <c r="I83" s="67"/>
      <c r="J83" s="67"/>
      <c r="K83" s="57" t="s">
        <v>899</v>
      </c>
      <c r="L83" s="99">
        <v>1</v>
      </c>
      <c r="M83" s="100">
        <v>3654.595458984375</v>
      </c>
      <c r="N83" s="100">
        <v>9604.2744140625</v>
      </c>
      <c r="O83" s="78"/>
      <c r="P83" s="101"/>
      <c r="Q83" s="101"/>
      <c r="R83" s="102"/>
      <c r="S83" s="51">
        <v>1</v>
      </c>
      <c r="T83" s="51">
        <v>0</v>
      </c>
      <c r="U83" s="52">
        <v>0</v>
      </c>
      <c r="V83" s="52">
        <v>0.005587</v>
      </c>
      <c r="W83" s="52">
        <v>0.010989</v>
      </c>
      <c r="X83" s="52">
        <v>0.545642</v>
      </c>
      <c r="Y83" s="52">
        <v>0</v>
      </c>
      <c r="Z83" s="52">
        <v>0</v>
      </c>
      <c r="AA83" s="83">
        <v>83</v>
      </c>
      <c r="AB83" s="83"/>
      <c r="AC83" s="103"/>
      <c r="AD83" s="95" t="s">
        <v>401</v>
      </c>
      <c r="AE83" s="117" t="s">
        <v>482</v>
      </c>
      <c r="AF83" s="95"/>
      <c r="AG83" s="117" t="s">
        <v>573</v>
      </c>
      <c r="AH83" s="95" t="s">
        <v>663</v>
      </c>
      <c r="AI83" s="95"/>
      <c r="AJ83" s="95"/>
      <c r="AK83" s="95"/>
      <c r="AL83" s="95"/>
      <c r="AM83" s="95"/>
      <c r="AN83" s="95"/>
      <c r="AO83" s="95"/>
      <c r="AP83" s="95"/>
      <c r="AQ83" s="95"/>
      <c r="AR83" s="95"/>
      <c r="AS83" s="95" t="s">
        <v>687</v>
      </c>
      <c r="AT83" s="95" t="s">
        <v>687</v>
      </c>
      <c r="AU83" s="95">
        <v>5</v>
      </c>
      <c r="AV83" s="95"/>
      <c r="AW83" s="95"/>
      <c r="AX83" s="95"/>
      <c r="AY83" s="117" t="s">
        <v>842</v>
      </c>
      <c r="AZ83" s="95"/>
      <c r="BA83" s="95"/>
      <c r="BB83" s="95" t="s">
        <v>899</v>
      </c>
      <c r="BC83" s="95"/>
      <c r="BD83" s="95" t="s">
        <v>976</v>
      </c>
      <c r="BE83" s="95" t="s">
        <v>984</v>
      </c>
      <c r="BF83" s="95"/>
      <c r="BG83" s="95" t="s">
        <v>1019</v>
      </c>
      <c r="BH83" s="95">
        <v>4458</v>
      </c>
      <c r="BI83" s="95"/>
      <c r="BJ83" s="95"/>
      <c r="BK83" s="95"/>
      <c r="BL83" s="95">
        <v>2012</v>
      </c>
      <c r="BM83" s="95"/>
      <c r="BN83" s="95"/>
      <c r="BO83" s="95"/>
      <c r="BP83" s="95" t="b">
        <v>0</v>
      </c>
      <c r="BQ83" s="95"/>
      <c r="BR83" s="95"/>
      <c r="BS83" s="95"/>
      <c r="BT83" s="95" t="b">
        <v>0</v>
      </c>
      <c r="BU83" s="95" t="b">
        <v>0</v>
      </c>
      <c r="BV83" s="95"/>
      <c r="BW83" s="95" t="b">
        <v>0</v>
      </c>
      <c r="BX83" s="95" t="b">
        <v>0</v>
      </c>
      <c r="BY83" s="117" t="s">
        <v>1156</v>
      </c>
      <c r="BZ83" s="95" t="s">
        <v>1167</v>
      </c>
      <c r="CA83" s="95"/>
      <c r="CB83" s="95" t="s">
        <v>1264</v>
      </c>
      <c r="CC83" s="95"/>
      <c r="CD83" s="95" t="s">
        <v>1346</v>
      </c>
      <c r="CE83" s="95"/>
      <c r="CF83" s="95">
        <v>4.5</v>
      </c>
      <c r="CG83" s="95"/>
      <c r="CH83" s="95" t="s">
        <v>1357</v>
      </c>
      <c r="CI83" s="95"/>
      <c r="CJ83" s="95"/>
      <c r="CK83" s="95"/>
      <c r="CL83" s="95"/>
      <c r="CM83" s="95" t="s">
        <v>1412</v>
      </c>
      <c r="CN83" s="95" t="s">
        <v>1419</v>
      </c>
      <c r="CO83" s="95"/>
      <c r="CP83" s="95"/>
      <c r="CQ83" s="95"/>
      <c r="CR83" s="95"/>
      <c r="CS83" s="95"/>
      <c r="CT83" s="95"/>
      <c r="CU83" s="95">
        <v>12</v>
      </c>
      <c r="CV83" s="95"/>
      <c r="CW83" s="95"/>
      <c r="CX83" s="95"/>
      <c r="CY83" s="95"/>
      <c r="CZ83" s="95"/>
      <c r="DA83" s="95"/>
      <c r="DB83" s="95"/>
      <c r="DC83" s="95" t="s">
        <v>1456</v>
      </c>
      <c r="DD83" s="95"/>
      <c r="DE83" s="95" t="s">
        <v>347</v>
      </c>
      <c r="DF83" s="95"/>
      <c r="DG83" s="95">
        <v>12</v>
      </c>
      <c r="DH83" s="95" t="s">
        <v>299</v>
      </c>
      <c r="DI83" s="95" t="s">
        <v>1525</v>
      </c>
      <c r="DJ83" s="117" t="s">
        <v>1607</v>
      </c>
      <c r="DK83" s="95">
        <v>5</v>
      </c>
      <c r="DL83" s="95"/>
      <c r="DM83" s="95"/>
      <c r="DN83" s="95" t="str">
        <f>REPLACE(INDEX(GroupVertices[Group],MATCH(Vertices[[#This Row],[Vertex]],GroupVertices[Vertex],0)),1,1,"")</f>
        <v>1</v>
      </c>
      <c r="DO83" s="51">
        <v>3</v>
      </c>
      <c r="DP83" s="52">
        <v>12.5</v>
      </c>
      <c r="DQ83" s="51">
        <v>0</v>
      </c>
      <c r="DR83" s="52">
        <v>0</v>
      </c>
      <c r="DS83" s="51">
        <v>0</v>
      </c>
      <c r="DT83" s="52">
        <v>0</v>
      </c>
      <c r="DU83" s="51">
        <v>21</v>
      </c>
      <c r="DV83" s="52">
        <v>87.5</v>
      </c>
      <c r="DW83" s="51">
        <v>24</v>
      </c>
      <c r="DX83" s="51"/>
      <c r="DY83" s="51"/>
      <c r="DZ83" s="51"/>
      <c r="EA83" s="51"/>
      <c r="EB83" s="2"/>
      <c r="EC83" s="3"/>
      <c r="ED83" s="3"/>
      <c r="EE83" s="3"/>
      <c r="EF83" s="3"/>
    </row>
    <row r="84" spans="1:136" ht="15" customHeight="1">
      <c r="A84" s="14" t="s">
        <v>300</v>
      </c>
      <c r="B84" s="15" t="s">
        <v>1873</v>
      </c>
      <c r="C84" s="15"/>
      <c r="D84" s="98">
        <v>100</v>
      </c>
      <c r="E84" s="82"/>
      <c r="F84" s="118" t="s">
        <v>574</v>
      </c>
      <c r="G84" s="15"/>
      <c r="H84" s="16" t="s">
        <v>300</v>
      </c>
      <c r="I84" s="67"/>
      <c r="J84" s="67"/>
      <c r="K84" s="16"/>
      <c r="L84" s="99">
        <v>1</v>
      </c>
      <c r="M84" s="100">
        <v>188.77821350097656</v>
      </c>
      <c r="N84" s="100">
        <v>5853.5986328125</v>
      </c>
      <c r="O84" s="78"/>
      <c r="P84" s="101"/>
      <c r="Q84" s="101"/>
      <c r="R84" s="102"/>
      <c r="S84" s="51">
        <v>1</v>
      </c>
      <c r="T84" s="51">
        <v>0</v>
      </c>
      <c r="U84" s="52">
        <v>0</v>
      </c>
      <c r="V84" s="52">
        <v>0.005587</v>
      </c>
      <c r="W84" s="52">
        <v>0.010989</v>
      </c>
      <c r="X84" s="52">
        <v>0.545642</v>
      </c>
      <c r="Y84" s="52">
        <v>0</v>
      </c>
      <c r="Z84" s="52">
        <v>0</v>
      </c>
      <c r="AA84" s="83">
        <v>84</v>
      </c>
      <c r="AB84" s="83"/>
      <c r="AC84" s="103"/>
      <c r="AD84" s="95" t="s">
        <v>401</v>
      </c>
      <c r="AE84" s="117" t="s">
        <v>483</v>
      </c>
      <c r="AF84" s="95"/>
      <c r="AG84" s="117" t="s">
        <v>574</v>
      </c>
      <c r="AH84" s="95" t="s">
        <v>664</v>
      </c>
      <c r="AI84" s="95"/>
      <c r="AJ84" s="95"/>
      <c r="AK84" s="95"/>
      <c r="AL84" s="95"/>
      <c r="AM84" s="95"/>
      <c r="AN84" s="95"/>
      <c r="AO84" s="95"/>
      <c r="AP84" s="95"/>
      <c r="AQ84" s="95"/>
      <c r="AR84" s="95"/>
      <c r="AS84" s="95" t="s">
        <v>700</v>
      </c>
      <c r="AT84" s="95" t="s">
        <v>743</v>
      </c>
      <c r="AU84" s="95">
        <v>152</v>
      </c>
      <c r="AV84" s="95"/>
      <c r="AW84" s="95"/>
      <c r="AX84" s="95"/>
      <c r="AY84" s="117" t="s">
        <v>843</v>
      </c>
      <c r="AZ84" s="95"/>
      <c r="BA84" s="95"/>
      <c r="BB84" s="95"/>
      <c r="BC84" s="95"/>
      <c r="BD84" s="95" t="s">
        <v>977</v>
      </c>
      <c r="BE84" s="95" t="s">
        <v>984</v>
      </c>
      <c r="BF84" s="95"/>
      <c r="BG84" s="95" t="s">
        <v>1014</v>
      </c>
      <c r="BH84" s="95">
        <v>3252</v>
      </c>
      <c r="BI84" s="95"/>
      <c r="BJ84" s="95"/>
      <c r="BK84" s="95"/>
      <c r="BL84" s="95"/>
      <c r="BM84" s="95"/>
      <c r="BN84" s="95"/>
      <c r="BO84" s="95"/>
      <c r="BP84" s="95" t="b">
        <v>0</v>
      </c>
      <c r="BQ84" s="95"/>
      <c r="BR84" s="95"/>
      <c r="BS84" s="95"/>
      <c r="BT84" s="95" t="b">
        <v>1</v>
      </c>
      <c r="BU84" s="95" t="b">
        <v>0</v>
      </c>
      <c r="BV84" s="95"/>
      <c r="BW84" s="95" t="b">
        <v>0</v>
      </c>
      <c r="BX84" s="95" t="b">
        <v>0</v>
      </c>
      <c r="BY84" s="117" t="s">
        <v>1157</v>
      </c>
      <c r="BZ84" s="95" t="s">
        <v>1223</v>
      </c>
      <c r="CA84" s="95"/>
      <c r="CB84" s="95" t="s">
        <v>1265</v>
      </c>
      <c r="CC84" s="95"/>
      <c r="CD84" s="95" t="s">
        <v>1347</v>
      </c>
      <c r="CE84" s="95"/>
      <c r="CF84" s="95">
        <v>0</v>
      </c>
      <c r="CG84" s="95"/>
      <c r="CH84" s="95" t="s">
        <v>1357</v>
      </c>
      <c r="CI84" s="95"/>
      <c r="CJ84" s="95"/>
      <c r="CK84" s="95"/>
      <c r="CL84" s="95"/>
      <c r="CM84" s="95" t="s">
        <v>1413</v>
      </c>
      <c r="CN84" s="95" t="s">
        <v>1419</v>
      </c>
      <c r="CO84" s="95"/>
      <c r="CP84" s="95"/>
      <c r="CQ84" s="95"/>
      <c r="CR84" s="95"/>
      <c r="CS84" s="95"/>
      <c r="CT84" s="95"/>
      <c r="CU84" s="95"/>
      <c r="CV84" s="95"/>
      <c r="CW84" s="95"/>
      <c r="CX84" s="95"/>
      <c r="CY84" s="95"/>
      <c r="CZ84" s="95"/>
      <c r="DA84" s="95"/>
      <c r="DB84" s="95"/>
      <c r="DC84" s="95" t="s">
        <v>1511</v>
      </c>
      <c r="DD84" s="95"/>
      <c r="DE84" s="95" t="s">
        <v>1516</v>
      </c>
      <c r="DF84" s="95"/>
      <c r="DG84" s="95">
        <v>24</v>
      </c>
      <c r="DH84" s="95" t="s">
        <v>300</v>
      </c>
      <c r="DI84" s="95" t="s">
        <v>1526</v>
      </c>
      <c r="DJ84" s="117" t="s">
        <v>1608</v>
      </c>
      <c r="DK84" s="95">
        <v>152</v>
      </c>
      <c r="DL84" s="95"/>
      <c r="DM84" s="95"/>
      <c r="DN84" s="95" t="str">
        <f>REPLACE(INDEX(GroupVertices[Group],MATCH(Vertices[[#This Row],[Vertex]],GroupVertices[Vertex],0)),1,1,"")</f>
        <v>1</v>
      </c>
      <c r="DO84" s="51">
        <v>0</v>
      </c>
      <c r="DP84" s="52">
        <v>0</v>
      </c>
      <c r="DQ84" s="51">
        <v>0</v>
      </c>
      <c r="DR84" s="52">
        <v>0</v>
      </c>
      <c r="DS84" s="51">
        <v>0</v>
      </c>
      <c r="DT84" s="52">
        <v>0</v>
      </c>
      <c r="DU84" s="51">
        <v>8</v>
      </c>
      <c r="DV84" s="52">
        <v>100</v>
      </c>
      <c r="DW84" s="51">
        <v>8</v>
      </c>
      <c r="DX84" s="51"/>
      <c r="DY84" s="51"/>
      <c r="DZ84" s="51"/>
      <c r="EA84" s="51"/>
      <c r="EB84" s="2"/>
      <c r="EC84" s="3"/>
      <c r="ED84" s="3"/>
      <c r="EE84" s="3"/>
      <c r="EF84" s="3"/>
    </row>
    <row r="85" spans="1:136" ht="15" customHeight="1">
      <c r="A85" s="14" t="s">
        <v>301</v>
      </c>
      <c r="B85" s="15" t="s">
        <v>1873</v>
      </c>
      <c r="C85" s="15"/>
      <c r="D85" s="98">
        <v>100</v>
      </c>
      <c r="E85" s="82"/>
      <c r="F85" s="118" t="s">
        <v>575</v>
      </c>
      <c r="G85" s="15"/>
      <c r="H85" s="16" t="s">
        <v>301</v>
      </c>
      <c r="I85" s="67"/>
      <c r="J85" s="67"/>
      <c r="K85" s="16"/>
      <c r="L85" s="99">
        <v>1</v>
      </c>
      <c r="M85" s="100">
        <v>6293.06005859375</v>
      </c>
      <c r="N85" s="100">
        <v>9701.3564453125</v>
      </c>
      <c r="O85" s="78"/>
      <c r="P85" s="101"/>
      <c r="Q85" s="101"/>
      <c r="R85" s="102"/>
      <c r="S85" s="51">
        <v>1</v>
      </c>
      <c r="T85" s="51">
        <v>0</v>
      </c>
      <c r="U85" s="52">
        <v>0</v>
      </c>
      <c r="V85" s="52">
        <v>0.005587</v>
      </c>
      <c r="W85" s="52">
        <v>0.010989</v>
      </c>
      <c r="X85" s="52">
        <v>0.545642</v>
      </c>
      <c r="Y85" s="52">
        <v>0</v>
      </c>
      <c r="Z85" s="52">
        <v>0</v>
      </c>
      <c r="AA85" s="83">
        <v>85</v>
      </c>
      <c r="AB85" s="83"/>
      <c r="AC85" s="103"/>
      <c r="AD85" s="95" t="s">
        <v>401</v>
      </c>
      <c r="AE85" s="117" t="s">
        <v>484</v>
      </c>
      <c r="AF85" s="95"/>
      <c r="AG85" s="117" t="s">
        <v>575</v>
      </c>
      <c r="AH85" s="95" t="s">
        <v>665</v>
      </c>
      <c r="AI85" s="95"/>
      <c r="AJ85" s="95"/>
      <c r="AK85" s="95"/>
      <c r="AL85" s="95"/>
      <c r="AM85" s="95"/>
      <c r="AN85" s="95"/>
      <c r="AO85" s="95"/>
      <c r="AP85" s="95"/>
      <c r="AQ85" s="95"/>
      <c r="AR85" s="95"/>
      <c r="AS85" s="95" t="s">
        <v>689</v>
      </c>
      <c r="AT85" s="95" t="s">
        <v>689</v>
      </c>
      <c r="AU85" s="95">
        <v>0</v>
      </c>
      <c r="AV85" s="95"/>
      <c r="AW85" s="95"/>
      <c r="AX85" s="95"/>
      <c r="AY85" s="117" t="s">
        <v>844</v>
      </c>
      <c r="AZ85" s="95"/>
      <c r="BA85" s="95"/>
      <c r="BB85" s="95"/>
      <c r="BC85" s="95"/>
      <c r="BD85" s="95" t="s">
        <v>978</v>
      </c>
      <c r="BE85" s="95" t="s">
        <v>984</v>
      </c>
      <c r="BF85" s="95"/>
      <c r="BG85" s="95" t="s">
        <v>1044</v>
      </c>
      <c r="BH85" s="95">
        <v>823</v>
      </c>
      <c r="BI85" s="95"/>
      <c r="BJ85" s="95"/>
      <c r="BK85" s="95"/>
      <c r="BL85" s="95"/>
      <c r="BM85" s="95"/>
      <c r="BN85" s="95"/>
      <c r="BO85" s="95"/>
      <c r="BP85" s="95" t="b">
        <v>0</v>
      </c>
      <c r="BQ85" s="95"/>
      <c r="BR85" s="95"/>
      <c r="BS85" s="95"/>
      <c r="BT85" s="95" t="b">
        <v>0</v>
      </c>
      <c r="BU85" s="95" t="b">
        <v>0</v>
      </c>
      <c r="BV85" s="95"/>
      <c r="BW85" s="95" t="b">
        <v>0</v>
      </c>
      <c r="BX85" s="95" t="b">
        <v>0</v>
      </c>
      <c r="BY85" s="117" t="s">
        <v>1158</v>
      </c>
      <c r="BZ85" s="95" t="s">
        <v>1167</v>
      </c>
      <c r="CA85" s="95"/>
      <c r="CB85" s="95"/>
      <c r="CC85" s="95"/>
      <c r="CD85" s="95" t="s">
        <v>1348</v>
      </c>
      <c r="CE85" s="95"/>
      <c r="CF85" s="95">
        <v>0</v>
      </c>
      <c r="CG85" s="95"/>
      <c r="CH85" s="95"/>
      <c r="CI85" s="95"/>
      <c r="CJ85" s="95"/>
      <c r="CK85" s="95"/>
      <c r="CL85" s="95"/>
      <c r="CM85" s="95"/>
      <c r="CN85" s="95" t="s">
        <v>1419</v>
      </c>
      <c r="CO85" s="95"/>
      <c r="CP85" s="95"/>
      <c r="CQ85" s="95"/>
      <c r="CR85" s="95"/>
      <c r="CS85" s="95"/>
      <c r="CT85" s="95"/>
      <c r="CU85" s="95">
        <v>0</v>
      </c>
      <c r="CV85" s="95"/>
      <c r="CW85" s="95"/>
      <c r="CX85" s="95"/>
      <c r="CY85" s="95"/>
      <c r="CZ85" s="95"/>
      <c r="DA85" s="95"/>
      <c r="DB85" s="95"/>
      <c r="DC85" s="95" t="s">
        <v>1456</v>
      </c>
      <c r="DD85" s="95"/>
      <c r="DE85" s="95" t="s">
        <v>1516</v>
      </c>
      <c r="DF85" s="95"/>
      <c r="DG85" s="95">
        <v>2</v>
      </c>
      <c r="DH85" s="95" t="s">
        <v>301</v>
      </c>
      <c r="DI85" s="95" t="s">
        <v>1526</v>
      </c>
      <c r="DJ85" s="117" t="s">
        <v>1609</v>
      </c>
      <c r="DK85" s="95">
        <v>0</v>
      </c>
      <c r="DL85" s="95"/>
      <c r="DM85" s="95"/>
      <c r="DN85" s="95" t="str">
        <f>REPLACE(INDEX(GroupVertices[Group],MATCH(Vertices[[#This Row],[Vertex]],GroupVertices[Vertex],0)),1,1,"")</f>
        <v>1</v>
      </c>
      <c r="DO85" s="51">
        <v>0</v>
      </c>
      <c r="DP85" s="52">
        <v>0</v>
      </c>
      <c r="DQ85" s="51">
        <v>3</v>
      </c>
      <c r="DR85" s="52">
        <v>15.789473684210526</v>
      </c>
      <c r="DS85" s="51">
        <v>0</v>
      </c>
      <c r="DT85" s="52">
        <v>0</v>
      </c>
      <c r="DU85" s="51">
        <v>16</v>
      </c>
      <c r="DV85" s="52">
        <v>84.21052631578948</v>
      </c>
      <c r="DW85" s="51">
        <v>19</v>
      </c>
      <c r="DX85" s="51"/>
      <c r="DY85" s="51"/>
      <c r="DZ85" s="51"/>
      <c r="EA85" s="51"/>
      <c r="EB85" s="2"/>
      <c r="EC85" s="3"/>
      <c r="ED85" s="3"/>
      <c r="EE85" s="3"/>
      <c r="EF85" s="3"/>
    </row>
    <row r="86" spans="1:136" ht="15" customHeight="1">
      <c r="A86" s="14" t="s">
        <v>302</v>
      </c>
      <c r="B86" s="15" t="s">
        <v>1873</v>
      </c>
      <c r="C86" s="15"/>
      <c r="D86" s="98">
        <v>100</v>
      </c>
      <c r="E86" s="82"/>
      <c r="F86" s="118" t="s">
        <v>576</v>
      </c>
      <c r="G86" s="15"/>
      <c r="H86" s="16" t="s">
        <v>302</v>
      </c>
      <c r="I86" s="67"/>
      <c r="J86" s="67"/>
      <c r="K86" s="16"/>
      <c r="L86" s="99">
        <v>1</v>
      </c>
      <c r="M86" s="100">
        <v>8698.6298828125</v>
      </c>
      <c r="N86" s="100">
        <v>3801.1259765625</v>
      </c>
      <c r="O86" s="78"/>
      <c r="P86" s="101"/>
      <c r="Q86" s="101"/>
      <c r="R86" s="102"/>
      <c r="S86" s="51">
        <v>1</v>
      </c>
      <c r="T86" s="51">
        <v>0</v>
      </c>
      <c r="U86" s="52">
        <v>0</v>
      </c>
      <c r="V86" s="52">
        <v>0.005587</v>
      </c>
      <c r="W86" s="52">
        <v>0.010989</v>
      </c>
      <c r="X86" s="52">
        <v>0.545642</v>
      </c>
      <c r="Y86" s="52">
        <v>0</v>
      </c>
      <c r="Z86" s="52">
        <v>0</v>
      </c>
      <c r="AA86" s="83">
        <v>86</v>
      </c>
      <c r="AB86" s="83"/>
      <c r="AC86" s="103"/>
      <c r="AD86" s="95" t="s">
        <v>401</v>
      </c>
      <c r="AE86" s="117" t="s">
        <v>485</v>
      </c>
      <c r="AF86" s="95"/>
      <c r="AG86" s="117" t="s">
        <v>576</v>
      </c>
      <c r="AH86" s="95" t="s">
        <v>666</v>
      </c>
      <c r="AI86" s="95"/>
      <c r="AJ86" s="95"/>
      <c r="AK86" s="95"/>
      <c r="AL86" s="95"/>
      <c r="AM86" s="95"/>
      <c r="AN86" s="95"/>
      <c r="AO86" s="95"/>
      <c r="AP86" s="95"/>
      <c r="AQ86" s="95"/>
      <c r="AR86" s="95"/>
      <c r="AS86" s="95" t="s">
        <v>685</v>
      </c>
      <c r="AT86" s="95" t="s">
        <v>685</v>
      </c>
      <c r="AU86" s="95">
        <v>0</v>
      </c>
      <c r="AV86" s="95"/>
      <c r="AW86" s="95"/>
      <c r="AX86" s="95"/>
      <c r="AY86" s="117" t="s">
        <v>845</v>
      </c>
      <c r="AZ86" s="95"/>
      <c r="BA86" s="95"/>
      <c r="BB86" s="95"/>
      <c r="BC86" s="95"/>
      <c r="BD86" s="95" t="s">
        <v>978</v>
      </c>
      <c r="BE86" s="95" t="s">
        <v>984</v>
      </c>
      <c r="BF86" s="95"/>
      <c r="BG86" s="95" t="s">
        <v>1035</v>
      </c>
      <c r="BH86" s="95">
        <v>1349</v>
      </c>
      <c r="BI86" s="95"/>
      <c r="BJ86" s="95"/>
      <c r="BK86" s="95"/>
      <c r="BL86" s="95"/>
      <c r="BM86" s="95"/>
      <c r="BN86" s="95"/>
      <c r="BO86" s="95"/>
      <c r="BP86" s="95" t="b">
        <v>0</v>
      </c>
      <c r="BQ86" s="95"/>
      <c r="BR86" s="95"/>
      <c r="BS86" s="95"/>
      <c r="BT86" s="95" t="b">
        <v>0</v>
      </c>
      <c r="BU86" s="95" t="b">
        <v>0</v>
      </c>
      <c r="BV86" s="95"/>
      <c r="BW86" s="95" t="b">
        <v>0</v>
      </c>
      <c r="BX86" s="95" t="b">
        <v>0</v>
      </c>
      <c r="BY86" s="117" t="s">
        <v>1159</v>
      </c>
      <c r="BZ86" s="95" t="s">
        <v>1167</v>
      </c>
      <c r="CA86" s="95"/>
      <c r="CB86" s="95"/>
      <c r="CC86" s="95"/>
      <c r="CD86" s="95" t="s">
        <v>1349</v>
      </c>
      <c r="CE86" s="95"/>
      <c r="CF86" s="95">
        <v>0</v>
      </c>
      <c r="CG86" s="95"/>
      <c r="CH86" s="95"/>
      <c r="CI86" s="95"/>
      <c r="CJ86" s="95"/>
      <c r="CK86" s="95"/>
      <c r="CL86" s="95"/>
      <c r="CM86" s="95" t="s">
        <v>1414</v>
      </c>
      <c r="CN86" s="95" t="s">
        <v>1419</v>
      </c>
      <c r="CO86" s="95"/>
      <c r="CP86" s="95"/>
      <c r="CQ86" s="95"/>
      <c r="CR86" s="95"/>
      <c r="CS86" s="95"/>
      <c r="CT86" s="95"/>
      <c r="CU86" s="95">
        <v>0</v>
      </c>
      <c r="CV86" s="95"/>
      <c r="CW86" s="95"/>
      <c r="CX86" s="95"/>
      <c r="CY86" s="95"/>
      <c r="CZ86" s="95"/>
      <c r="DA86" s="95"/>
      <c r="DB86" s="95"/>
      <c r="DC86" s="95" t="s">
        <v>1456</v>
      </c>
      <c r="DD86" s="95"/>
      <c r="DE86" s="95" t="s">
        <v>1516</v>
      </c>
      <c r="DF86" s="95"/>
      <c r="DG86" s="95">
        <v>3</v>
      </c>
      <c r="DH86" s="95" t="s">
        <v>302</v>
      </c>
      <c r="DI86" s="95" t="s">
        <v>1526</v>
      </c>
      <c r="DJ86" s="117" t="s">
        <v>1610</v>
      </c>
      <c r="DK86" s="95">
        <v>0</v>
      </c>
      <c r="DL86" s="95"/>
      <c r="DM86" s="95"/>
      <c r="DN86" s="95" t="str">
        <f>REPLACE(INDEX(GroupVertices[Group],MATCH(Vertices[[#This Row],[Vertex]],GroupVertices[Vertex],0)),1,1,"")</f>
        <v>1</v>
      </c>
      <c r="DO86" s="51">
        <v>0</v>
      </c>
      <c r="DP86" s="52">
        <v>0</v>
      </c>
      <c r="DQ86" s="51">
        <v>1</v>
      </c>
      <c r="DR86" s="52">
        <v>4.761904761904762</v>
      </c>
      <c r="DS86" s="51">
        <v>0</v>
      </c>
      <c r="DT86" s="52">
        <v>0</v>
      </c>
      <c r="DU86" s="51">
        <v>20</v>
      </c>
      <c r="DV86" s="52">
        <v>95.23809523809524</v>
      </c>
      <c r="DW86" s="51">
        <v>21</v>
      </c>
      <c r="DX86" s="51"/>
      <c r="DY86" s="51"/>
      <c r="DZ86" s="51"/>
      <c r="EA86" s="51"/>
      <c r="EB86" s="2"/>
      <c r="EC86" s="3"/>
      <c r="ED86" s="3"/>
      <c r="EE86" s="3"/>
      <c r="EF86" s="3"/>
    </row>
    <row r="87" spans="1:136" ht="15" customHeight="1">
      <c r="A87" s="14" t="s">
        <v>303</v>
      </c>
      <c r="B87" s="15" t="s">
        <v>1873</v>
      </c>
      <c r="C87" s="15"/>
      <c r="D87" s="98">
        <v>100</v>
      </c>
      <c r="E87" s="82"/>
      <c r="F87" s="118" t="s">
        <v>577</v>
      </c>
      <c r="G87" s="15"/>
      <c r="H87" s="16" t="s">
        <v>303</v>
      </c>
      <c r="I87" s="67"/>
      <c r="J87" s="67"/>
      <c r="K87" s="16" t="s">
        <v>900</v>
      </c>
      <c r="L87" s="99">
        <v>1</v>
      </c>
      <c r="M87" s="100">
        <v>5740.85986328125</v>
      </c>
      <c r="N87" s="100">
        <v>220.3536834716797</v>
      </c>
      <c r="O87" s="78"/>
      <c r="P87" s="101"/>
      <c r="Q87" s="101"/>
      <c r="R87" s="102"/>
      <c r="S87" s="51">
        <v>1</v>
      </c>
      <c r="T87" s="51">
        <v>0</v>
      </c>
      <c r="U87" s="52">
        <v>0</v>
      </c>
      <c r="V87" s="52">
        <v>0.005587</v>
      </c>
      <c r="W87" s="52">
        <v>0.010989</v>
      </c>
      <c r="X87" s="52">
        <v>0.545642</v>
      </c>
      <c r="Y87" s="52">
        <v>0</v>
      </c>
      <c r="Z87" s="52">
        <v>0</v>
      </c>
      <c r="AA87" s="83">
        <v>87</v>
      </c>
      <c r="AB87" s="83"/>
      <c r="AC87" s="103"/>
      <c r="AD87" s="95" t="s">
        <v>401</v>
      </c>
      <c r="AE87" s="117" t="s">
        <v>486</v>
      </c>
      <c r="AF87" s="95"/>
      <c r="AG87" s="117" t="s">
        <v>577</v>
      </c>
      <c r="AH87" s="95" t="s">
        <v>667</v>
      </c>
      <c r="AI87" s="95"/>
      <c r="AJ87" s="95"/>
      <c r="AK87" s="95"/>
      <c r="AL87" s="95"/>
      <c r="AM87" s="95"/>
      <c r="AN87" s="95"/>
      <c r="AO87" s="95"/>
      <c r="AP87" s="95"/>
      <c r="AQ87" s="95"/>
      <c r="AR87" s="95"/>
      <c r="AS87" s="95" t="s">
        <v>690</v>
      </c>
      <c r="AT87" s="95" t="s">
        <v>744</v>
      </c>
      <c r="AU87" s="95">
        <v>156</v>
      </c>
      <c r="AV87" s="95"/>
      <c r="AW87" s="95"/>
      <c r="AX87" s="95"/>
      <c r="AY87" s="117" t="s">
        <v>846</v>
      </c>
      <c r="AZ87" s="95"/>
      <c r="BA87" s="95"/>
      <c r="BB87" s="95" t="s">
        <v>900</v>
      </c>
      <c r="BC87" s="95"/>
      <c r="BD87" s="95" t="s">
        <v>979</v>
      </c>
      <c r="BE87" s="95" t="s">
        <v>984</v>
      </c>
      <c r="BF87" s="95"/>
      <c r="BG87" s="95" t="s">
        <v>996</v>
      </c>
      <c r="BH87" s="95">
        <v>13097</v>
      </c>
      <c r="BI87" s="95"/>
      <c r="BJ87" s="95"/>
      <c r="BK87" s="95"/>
      <c r="BL87" s="95"/>
      <c r="BM87" s="95"/>
      <c r="BN87" s="95"/>
      <c r="BO87" s="95"/>
      <c r="BP87" s="95" t="b">
        <v>0</v>
      </c>
      <c r="BQ87" s="95"/>
      <c r="BR87" s="95"/>
      <c r="BS87" s="95"/>
      <c r="BT87" s="95" t="b">
        <v>0</v>
      </c>
      <c r="BU87" s="95" t="b">
        <v>0</v>
      </c>
      <c r="BV87" s="95"/>
      <c r="BW87" s="95" t="b">
        <v>0</v>
      </c>
      <c r="BX87" s="95" t="b">
        <v>0</v>
      </c>
      <c r="BY87" s="117" t="s">
        <v>1160</v>
      </c>
      <c r="BZ87" s="95" t="s">
        <v>1224</v>
      </c>
      <c r="CA87" s="95"/>
      <c r="CB87" s="95"/>
      <c r="CC87" s="95"/>
      <c r="CD87" s="95" t="s">
        <v>1350</v>
      </c>
      <c r="CE87" s="95"/>
      <c r="CF87" s="95">
        <v>0</v>
      </c>
      <c r="CG87" s="95"/>
      <c r="CH87" s="95"/>
      <c r="CI87" s="95"/>
      <c r="CJ87" s="95"/>
      <c r="CK87" s="95"/>
      <c r="CL87" s="95"/>
      <c r="CM87" s="95"/>
      <c r="CN87" s="95" t="s">
        <v>1419</v>
      </c>
      <c r="CO87" s="95"/>
      <c r="CP87" s="95"/>
      <c r="CQ87" s="95"/>
      <c r="CR87" s="95"/>
      <c r="CS87" s="95"/>
      <c r="CT87" s="95"/>
      <c r="CU87" s="95"/>
      <c r="CV87" s="95"/>
      <c r="CW87" s="95"/>
      <c r="CX87" s="95"/>
      <c r="CY87" s="95"/>
      <c r="CZ87" s="95"/>
      <c r="DA87" s="95"/>
      <c r="DB87" s="95"/>
      <c r="DC87" s="95" t="s">
        <v>1512</v>
      </c>
      <c r="DD87" s="95"/>
      <c r="DE87" s="95" t="s">
        <v>1516</v>
      </c>
      <c r="DF87" s="95"/>
      <c r="DG87" s="95">
        <v>16</v>
      </c>
      <c r="DH87" s="95" t="s">
        <v>303</v>
      </c>
      <c r="DI87" s="95" t="s">
        <v>1526</v>
      </c>
      <c r="DJ87" s="117" t="s">
        <v>1611</v>
      </c>
      <c r="DK87" s="95">
        <v>156</v>
      </c>
      <c r="DL87" s="95"/>
      <c r="DM87" s="95"/>
      <c r="DN87" s="95" t="str">
        <f>REPLACE(INDEX(GroupVertices[Group],MATCH(Vertices[[#This Row],[Vertex]],GroupVertices[Vertex],0)),1,1,"")</f>
        <v>1</v>
      </c>
      <c r="DO87" s="51">
        <v>1</v>
      </c>
      <c r="DP87" s="52">
        <v>7.142857142857143</v>
      </c>
      <c r="DQ87" s="51">
        <v>0</v>
      </c>
      <c r="DR87" s="52">
        <v>0</v>
      </c>
      <c r="DS87" s="51">
        <v>0</v>
      </c>
      <c r="DT87" s="52">
        <v>0</v>
      </c>
      <c r="DU87" s="51">
        <v>13</v>
      </c>
      <c r="DV87" s="52">
        <v>92.85714285714286</v>
      </c>
      <c r="DW87" s="51">
        <v>14</v>
      </c>
      <c r="DX87" s="51"/>
      <c r="DY87" s="51"/>
      <c r="DZ87" s="51"/>
      <c r="EA87" s="51"/>
      <c r="EB87" s="2"/>
      <c r="EC87" s="3"/>
      <c r="ED87" s="3"/>
      <c r="EE87" s="3"/>
      <c r="EF87" s="3"/>
    </row>
    <row r="88" spans="1:136" ht="15" customHeight="1">
      <c r="A88" s="14" t="s">
        <v>304</v>
      </c>
      <c r="B88" s="15" t="s">
        <v>1873</v>
      </c>
      <c r="C88" s="15"/>
      <c r="D88" s="98">
        <v>100</v>
      </c>
      <c r="E88" s="82"/>
      <c r="F88" s="118" t="s">
        <v>578</v>
      </c>
      <c r="G88" s="15"/>
      <c r="H88" s="16" t="s">
        <v>304</v>
      </c>
      <c r="I88" s="67"/>
      <c r="J88" s="67"/>
      <c r="K88" s="16"/>
      <c r="L88" s="99">
        <v>1</v>
      </c>
      <c r="M88" s="100">
        <v>9517.037109375</v>
      </c>
      <c r="N88" s="100">
        <v>4291.85595703125</v>
      </c>
      <c r="O88" s="78"/>
      <c r="P88" s="101"/>
      <c r="Q88" s="101"/>
      <c r="R88" s="102"/>
      <c r="S88" s="51">
        <v>1</v>
      </c>
      <c r="T88" s="51">
        <v>0</v>
      </c>
      <c r="U88" s="52">
        <v>0</v>
      </c>
      <c r="V88" s="52">
        <v>0.005587</v>
      </c>
      <c r="W88" s="52">
        <v>0.010989</v>
      </c>
      <c r="X88" s="52">
        <v>0.545642</v>
      </c>
      <c r="Y88" s="52">
        <v>0</v>
      </c>
      <c r="Z88" s="52">
        <v>0</v>
      </c>
      <c r="AA88" s="83">
        <v>88</v>
      </c>
      <c r="AB88" s="83"/>
      <c r="AC88" s="103"/>
      <c r="AD88" s="95" t="s">
        <v>401</v>
      </c>
      <c r="AE88" s="117" t="s">
        <v>487</v>
      </c>
      <c r="AF88" s="95"/>
      <c r="AG88" s="117" t="s">
        <v>578</v>
      </c>
      <c r="AH88" s="95" t="s">
        <v>668</v>
      </c>
      <c r="AI88" s="95"/>
      <c r="AJ88" s="95"/>
      <c r="AK88" s="95"/>
      <c r="AL88" s="95"/>
      <c r="AM88" s="95"/>
      <c r="AN88" s="95"/>
      <c r="AO88" s="95"/>
      <c r="AP88" s="95"/>
      <c r="AQ88" s="95"/>
      <c r="AR88" s="95"/>
      <c r="AS88" s="95" t="s">
        <v>685</v>
      </c>
      <c r="AT88" s="95" t="s">
        <v>685</v>
      </c>
      <c r="AU88" s="95">
        <v>32</v>
      </c>
      <c r="AV88" s="95"/>
      <c r="AW88" s="95"/>
      <c r="AX88" s="95"/>
      <c r="AY88" s="117" t="s">
        <v>847</v>
      </c>
      <c r="AZ88" s="95"/>
      <c r="BA88" s="95"/>
      <c r="BB88" s="95"/>
      <c r="BC88" s="95"/>
      <c r="BD88" s="95" t="s">
        <v>980</v>
      </c>
      <c r="BE88" s="95" t="s">
        <v>984</v>
      </c>
      <c r="BF88" s="95"/>
      <c r="BG88" s="95" t="s">
        <v>1045</v>
      </c>
      <c r="BH88" s="95">
        <v>1465</v>
      </c>
      <c r="BI88" s="95"/>
      <c r="BJ88" s="95"/>
      <c r="BK88" s="95"/>
      <c r="BL88" s="95" t="s">
        <v>1055</v>
      </c>
      <c r="BM88" s="95"/>
      <c r="BN88" s="95"/>
      <c r="BO88" s="95"/>
      <c r="BP88" s="95" t="b">
        <v>0</v>
      </c>
      <c r="BQ88" s="95"/>
      <c r="BR88" s="95"/>
      <c r="BS88" s="95"/>
      <c r="BT88" s="95" t="b">
        <v>0</v>
      </c>
      <c r="BU88" s="95" t="b">
        <v>0</v>
      </c>
      <c r="BV88" s="95"/>
      <c r="BW88" s="95" t="b">
        <v>0</v>
      </c>
      <c r="BX88" s="95" t="b">
        <v>0</v>
      </c>
      <c r="BY88" s="117" t="s">
        <v>1161</v>
      </c>
      <c r="BZ88" s="95" t="s">
        <v>1214</v>
      </c>
      <c r="CA88" s="95"/>
      <c r="CB88" s="95" t="s">
        <v>1266</v>
      </c>
      <c r="CC88" s="95"/>
      <c r="CD88" s="95" t="s">
        <v>1351</v>
      </c>
      <c r="CE88" s="95"/>
      <c r="CF88" s="95">
        <v>0</v>
      </c>
      <c r="CG88" s="95"/>
      <c r="CH88" s="95" t="s">
        <v>1357</v>
      </c>
      <c r="CI88" s="95"/>
      <c r="CJ88" s="95"/>
      <c r="CK88" s="95"/>
      <c r="CL88" s="95"/>
      <c r="CM88" s="95" t="s">
        <v>1415</v>
      </c>
      <c r="CN88" s="95" t="s">
        <v>1419</v>
      </c>
      <c r="CO88" s="95"/>
      <c r="CP88" s="95"/>
      <c r="CQ88" s="95"/>
      <c r="CR88" s="95"/>
      <c r="CS88" s="95"/>
      <c r="CT88" s="95"/>
      <c r="CU88" s="95"/>
      <c r="CV88" s="95"/>
      <c r="CW88" s="95"/>
      <c r="CX88" s="95"/>
      <c r="CY88" s="95"/>
      <c r="CZ88" s="95"/>
      <c r="DA88" s="95"/>
      <c r="DB88" s="95"/>
      <c r="DC88" s="95" t="s">
        <v>1502</v>
      </c>
      <c r="DD88" s="95"/>
      <c r="DE88" s="95" t="s">
        <v>1516</v>
      </c>
      <c r="DF88" s="95"/>
      <c r="DG88" s="95">
        <v>7</v>
      </c>
      <c r="DH88" s="95" t="s">
        <v>304</v>
      </c>
      <c r="DI88" s="95" t="s">
        <v>1526</v>
      </c>
      <c r="DJ88" s="117" t="s">
        <v>1612</v>
      </c>
      <c r="DK88" s="95">
        <v>32</v>
      </c>
      <c r="DL88" s="95"/>
      <c r="DM88" s="95"/>
      <c r="DN88" s="95" t="str">
        <f>REPLACE(INDEX(GroupVertices[Group],MATCH(Vertices[[#This Row],[Vertex]],GroupVertices[Vertex],0)),1,1,"")</f>
        <v>1</v>
      </c>
      <c r="DO88" s="51">
        <v>0</v>
      </c>
      <c r="DP88" s="52">
        <v>0</v>
      </c>
      <c r="DQ88" s="51">
        <v>0</v>
      </c>
      <c r="DR88" s="52">
        <v>0</v>
      </c>
      <c r="DS88" s="51">
        <v>0</v>
      </c>
      <c r="DT88" s="52">
        <v>0</v>
      </c>
      <c r="DU88" s="51">
        <v>31</v>
      </c>
      <c r="DV88" s="52">
        <v>100</v>
      </c>
      <c r="DW88" s="51">
        <v>31</v>
      </c>
      <c r="DX88" s="51"/>
      <c r="DY88" s="51"/>
      <c r="DZ88" s="51"/>
      <c r="EA88" s="51"/>
      <c r="EB88" s="2"/>
      <c r="EC88" s="3"/>
      <c r="ED88" s="3"/>
      <c r="EE88" s="3"/>
      <c r="EF88" s="3"/>
    </row>
    <row r="89" spans="1:136" ht="15" customHeight="1">
      <c r="A89" s="14" t="s">
        <v>305</v>
      </c>
      <c r="B89" s="15" t="s">
        <v>1873</v>
      </c>
      <c r="C89" s="15"/>
      <c r="D89" s="98">
        <v>100</v>
      </c>
      <c r="E89" s="82"/>
      <c r="F89" s="118" t="s">
        <v>579</v>
      </c>
      <c r="G89" s="15"/>
      <c r="H89" s="16" t="s">
        <v>305</v>
      </c>
      <c r="I89" s="67"/>
      <c r="J89" s="67"/>
      <c r="K89" s="57" t="s">
        <v>901</v>
      </c>
      <c r="L89" s="99">
        <v>1</v>
      </c>
      <c r="M89" s="100">
        <v>5791.94287109375</v>
      </c>
      <c r="N89" s="100">
        <v>9309.7958984375</v>
      </c>
      <c r="O89" s="78"/>
      <c r="P89" s="101"/>
      <c r="Q89" s="101"/>
      <c r="R89" s="102"/>
      <c r="S89" s="51">
        <v>1</v>
      </c>
      <c r="T89" s="51">
        <v>0</v>
      </c>
      <c r="U89" s="52">
        <v>0</v>
      </c>
      <c r="V89" s="52">
        <v>0.005587</v>
      </c>
      <c r="W89" s="52">
        <v>0.010989</v>
      </c>
      <c r="X89" s="52">
        <v>0.545642</v>
      </c>
      <c r="Y89" s="52">
        <v>0</v>
      </c>
      <c r="Z89" s="52">
        <v>0</v>
      </c>
      <c r="AA89" s="83">
        <v>89</v>
      </c>
      <c r="AB89" s="83"/>
      <c r="AC89" s="103"/>
      <c r="AD89" s="95" t="s">
        <v>401</v>
      </c>
      <c r="AE89" s="117" t="s">
        <v>488</v>
      </c>
      <c r="AF89" s="95"/>
      <c r="AG89" s="117" t="s">
        <v>579</v>
      </c>
      <c r="AH89" s="95" t="s">
        <v>669</v>
      </c>
      <c r="AI89" s="95"/>
      <c r="AJ89" s="95"/>
      <c r="AK89" s="95"/>
      <c r="AL89" s="95"/>
      <c r="AM89" s="95"/>
      <c r="AN89" s="95"/>
      <c r="AO89" s="95"/>
      <c r="AP89" s="95"/>
      <c r="AQ89" s="95"/>
      <c r="AR89" s="95"/>
      <c r="AS89" s="95" t="s">
        <v>685</v>
      </c>
      <c r="AT89" s="95" t="s">
        <v>685</v>
      </c>
      <c r="AU89" s="95">
        <v>46</v>
      </c>
      <c r="AV89" s="95"/>
      <c r="AW89" s="95"/>
      <c r="AX89" s="95"/>
      <c r="AY89" s="117" t="s">
        <v>848</v>
      </c>
      <c r="AZ89" s="95"/>
      <c r="BA89" s="95"/>
      <c r="BB89" s="95" t="s">
        <v>901</v>
      </c>
      <c r="BC89" s="95"/>
      <c r="BD89" s="95" t="s">
        <v>981</v>
      </c>
      <c r="BE89" s="95" t="s">
        <v>984</v>
      </c>
      <c r="BF89" s="95"/>
      <c r="BG89" s="95" t="s">
        <v>1046</v>
      </c>
      <c r="BH89" s="95">
        <v>938</v>
      </c>
      <c r="BI89" s="95"/>
      <c r="BJ89" s="95"/>
      <c r="BK89" s="95"/>
      <c r="BL89" s="95"/>
      <c r="BM89" s="95"/>
      <c r="BN89" s="95"/>
      <c r="BO89" s="95"/>
      <c r="BP89" s="95" t="b">
        <v>0</v>
      </c>
      <c r="BQ89" s="95"/>
      <c r="BR89" s="95"/>
      <c r="BS89" s="95"/>
      <c r="BT89" s="95" t="b">
        <v>0</v>
      </c>
      <c r="BU89" s="95" t="b">
        <v>0</v>
      </c>
      <c r="BV89" s="95"/>
      <c r="BW89" s="95" t="b">
        <v>0</v>
      </c>
      <c r="BX89" s="95" t="b">
        <v>0</v>
      </c>
      <c r="BY89" s="117" t="s">
        <v>1162</v>
      </c>
      <c r="BZ89" s="95" t="s">
        <v>1225</v>
      </c>
      <c r="CA89" s="95"/>
      <c r="CB89" s="95"/>
      <c r="CC89" s="95"/>
      <c r="CD89" s="95" t="s">
        <v>1352</v>
      </c>
      <c r="CE89" s="95"/>
      <c r="CF89" s="95">
        <v>4.5</v>
      </c>
      <c r="CG89" s="95"/>
      <c r="CH89" s="95"/>
      <c r="CI89" s="95"/>
      <c r="CJ89" s="95"/>
      <c r="CK89" s="95"/>
      <c r="CL89" s="95"/>
      <c r="CM89" s="95" t="s">
        <v>1416</v>
      </c>
      <c r="CN89" s="95" t="s">
        <v>1419</v>
      </c>
      <c r="CO89" s="95"/>
      <c r="CP89" s="95"/>
      <c r="CQ89" s="95"/>
      <c r="CR89" s="95"/>
      <c r="CS89" s="95"/>
      <c r="CT89" s="95"/>
      <c r="CU89" s="95">
        <v>2</v>
      </c>
      <c r="CV89" s="95"/>
      <c r="CW89" s="95"/>
      <c r="CX89" s="95"/>
      <c r="CY89" s="95"/>
      <c r="CZ89" s="95"/>
      <c r="DA89" s="95"/>
      <c r="DB89" s="95"/>
      <c r="DC89" s="95" t="s">
        <v>1513</v>
      </c>
      <c r="DD89" s="95"/>
      <c r="DE89" s="95" t="s">
        <v>1516</v>
      </c>
      <c r="DF89" s="95"/>
      <c r="DG89" s="95">
        <v>78</v>
      </c>
      <c r="DH89" s="95" t="s">
        <v>305</v>
      </c>
      <c r="DI89" s="95" t="s">
        <v>1526</v>
      </c>
      <c r="DJ89" s="117" t="s">
        <v>1613</v>
      </c>
      <c r="DK89" s="95">
        <v>0</v>
      </c>
      <c r="DL89" s="95"/>
      <c r="DM89" s="95"/>
      <c r="DN89" s="95" t="str">
        <f>REPLACE(INDEX(GroupVertices[Group],MATCH(Vertices[[#This Row],[Vertex]],GroupVertices[Vertex],0)),1,1,"")</f>
        <v>1</v>
      </c>
      <c r="DO89" s="51">
        <v>0</v>
      </c>
      <c r="DP89" s="52">
        <v>0</v>
      </c>
      <c r="DQ89" s="51">
        <v>0</v>
      </c>
      <c r="DR89" s="52">
        <v>0</v>
      </c>
      <c r="DS89" s="51">
        <v>0</v>
      </c>
      <c r="DT89" s="52">
        <v>0</v>
      </c>
      <c r="DU89" s="51">
        <v>33</v>
      </c>
      <c r="DV89" s="52">
        <v>100</v>
      </c>
      <c r="DW89" s="51">
        <v>33</v>
      </c>
      <c r="DX89" s="51"/>
      <c r="DY89" s="51"/>
      <c r="DZ89" s="51"/>
      <c r="EA89" s="51"/>
      <c r="EB89" s="2"/>
      <c r="EC89" s="3"/>
      <c r="ED89" s="3"/>
      <c r="EE89" s="3"/>
      <c r="EF89" s="3"/>
    </row>
    <row r="90" spans="1:136" ht="15" customHeight="1">
      <c r="A90" s="14" t="s">
        <v>306</v>
      </c>
      <c r="B90" s="15" t="s">
        <v>1873</v>
      </c>
      <c r="C90" s="15"/>
      <c r="D90" s="98">
        <v>100</v>
      </c>
      <c r="E90" s="82"/>
      <c r="F90" s="118" t="s">
        <v>580</v>
      </c>
      <c r="G90" s="15"/>
      <c r="H90" s="16" t="s">
        <v>306</v>
      </c>
      <c r="I90" s="67"/>
      <c r="J90" s="67"/>
      <c r="K90" s="57" t="s">
        <v>902</v>
      </c>
      <c r="L90" s="99">
        <v>1</v>
      </c>
      <c r="M90" s="100">
        <v>4935.6748046875</v>
      </c>
      <c r="N90" s="100">
        <v>8598.640625</v>
      </c>
      <c r="O90" s="78"/>
      <c r="P90" s="101"/>
      <c r="Q90" s="101"/>
      <c r="R90" s="102"/>
      <c r="S90" s="51">
        <v>1</v>
      </c>
      <c r="T90" s="51">
        <v>0</v>
      </c>
      <c r="U90" s="52">
        <v>0</v>
      </c>
      <c r="V90" s="52">
        <v>0.005587</v>
      </c>
      <c r="W90" s="52">
        <v>0.010989</v>
      </c>
      <c r="X90" s="52">
        <v>0.545642</v>
      </c>
      <c r="Y90" s="52">
        <v>0</v>
      </c>
      <c r="Z90" s="52">
        <v>0</v>
      </c>
      <c r="AA90" s="83">
        <v>90</v>
      </c>
      <c r="AB90" s="83"/>
      <c r="AC90" s="103"/>
      <c r="AD90" s="95" t="s">
        <v>401</v>
      </c>
      <c r="AE90" s="117" t="s">
        <v>489</v>
      </c>
      <c r="AF90" s="95"/>
      <c r="AG90" s="117" t="s">
        <v>580</v>
      </c>
      <c r="AH90" s="95" t="s">
        <v>670</v>
      </c>
      <c r="AI90" s="95"/>
      <c r="AJ90" s="95"/>
      <c r="AK90" s="95"/>
      <c r="AL90" s="95"/>
      <c r="AM90" s="95"/>
      <c r="AN90" s="95"/>
      <c r="AO90" s="95"/>
      <c r="AP90" s="95"/>
      <c r="AQ90" s="95"/>
      <c r="AR90" s="95"/>
      <c r="AS90" s="95" t="s">
        <v>701</v>
      </c>
      <c r="AT90" s="95" t="s">
        <v>701</v>
      </c>
      <c r="AU90" s="95">
        <v>0</v>
      </c>
      <c r="AV90" s="95"/>
      <c r="AW90" s="95"/>
      <c r="AX90" s="95"/>
      <c r="AY90" s="117" t="s">
        <v>849</v>
      </c>
      <c r="AZ90" s="95"/>
      <c r="BA90" s="95"/>
      <c r="BB90" s="95" t="s">
        <v>902</v>
      </c>
      <c r="BC90" s="95"/>
      <c r="BD90" s="95"/>
      <c r="BE90" s="95" t="s">
        <v>984</v>
      </c>
      <c r="BF90" s="95"/>
      <c r="BG90" s="95" t="s">
        <v>1047</v>
      </c>
      <c r="BH90" s="95">
        <v>776</v>
      </c>
      <c r="BI90" s="95"/>
      <c r="BJ90" s="95"/>
      <c r="BK90" s="95"/>
      <c r="BL90" s="95"/>
      <c r="BM90" s="95"/>
      <c r="BN90" s="95"/>
      <c r="BO90" s="95"/>
      <c r="BP90" s="95" t="b">
        <v>0</v>
      </c>
      <c r="BQ90" s="95"/>
      <c r="BR90" s="95"/>
      <c r="BS90" s="95"/>
      <c r="BT90" s="95" t="b">
        <v>0</v>
      </c>
      <c r="BU90" s="95" t="b">
        <v>0</v>
      </c>
      <c r="BV90" s="95"/>
      <c r="BW90" s="95" t="b">
        <v>0</v>
      </c>
      <c r="BX90" s="95" t="b">
        <v>0</v>
      </c>
      <c r="BY90" s="117" t="s">
        <v>1163</v>
      </c>
      <c r="BZ90" s="95"/>
      <c r="CA90" s="95"/>
      <c r="CB90" s="95" t="s">
        <v>1267</v>
      </c>
      <c r="CC90" s="95"/>
      <c r="CD90" s="95" t="s">
        <v>1353</v>
      </c>
      <c r="CE90" s="95"/>
      <c r="CF90" s="95">
        <v>4</v>
      </c>
      <c r="CG90" s="95"/>
      <c r="CH90" s="95"/>
      <c r="CI90" s="95"/>
      <c r="CJ90" s="95"/>
      <c r="CK90" s="95"/>
      <c r="CL90" s="95"/>
      <c r="CM90" s="95"/>
      <c r="CN90" s="95"/>
      <c r="CO90" s="95"/>
      <c r="CP90" s="95"/>
      <c r="CQ90" s="95"/>
      <c r="CR90" s="95"/>
      <c r="CS90" s="95"/>
      <c r="CT90" s="95"/>
      <c r="CU90" s="95">
        <v>1</v>
      </c>
      <c r="CV90" s="95"/>
      <c r="CW90" s="95"/>
      <c r="CX90" s="95"/>
      <c r="CY90" s="95"/>
      <c r="CZ90" s="95"/>
      <c r="DA90" s="95"/>
      <c r="DB90" s="95"/>
      <c r="DC90" s="95"/>
      <c r="DD90" s="95"/>
      <c r="DE90" s="95" t="s">
        <v>1516</v>
      </c>
      <c r="DF90" s="95"/>
      <c r="DG90" s="95">
        <v>7</v>
      </c>
      <c r="DH90" s="95" t="s">
        <v>306</v>
      </c>
      <c r="DI90" s="95" t="s">
        <v>1526</v>
      </c>
      <c r="DJ90" s="117" t="s">
        <v>1614</v>
      </c>
      <c r="DK90" s="95">
        <v>0</v>
      </c>
      <c r="DL90" s="95"/>
      <c r="DM90" s="95"/>
      <c r="DN90" s="95" t="str">
        <f>REPLACE(INDEX(GroupVertices[Group],MATCH(Vertices[[#This Row],[Vertex]],GroupVertices[Vertex],0)),1,1,"")</f>
        <v>1</v>
      </c>
      <c r="DO90" s="51">
        <v>1</v>
      </c>
      <c r="DP90" s="52">
        <v>2.5641025641025643</v>
      </c>
      <c r="DQ90" s="51">
        <v>5</v>
      </c>
      <c r="DR90" s="52">
        <v>12.820512820512821</v>
      </c>
      <c r="DS90" s="51">
        <v>0</v>
      </c>
      <c r="DT90" s="52">
        <v>0</v>
      </c>
      <c r="DU90" s="51">
        <v>33</v>
      </c>
      <c r="DV90" s="52">
        <v>84.61538461538461</v>
      </c>
      <c r="DW90" s="51">
        <v>39</v>
      </c>
      <c r="DX90" s="51"/>
      <c r="DY90" s="51"/>
      <c r="DZ90" s="51"/>
      <c r="EA90" s="51"/>
      <c r="EB90" s="2"/>
      <c r="EC90" s="3"/>
      <c r="ED90" s="3"/>
      <c r="EE90" s="3"/>
      <c r="EF90" s="3"/>
    </row>
    <row r="91" spans="1:136" ht="15" customHeight="1">
      <c r="A91" s="14" t="s">
        <v>307</v>
      </c>
      <c r="B91" s="15" t="s">
        <v>1873</v>
      </c>
      <c r="C91" s="15"/>
      <c r="D91" s="98">
        <v>100</v>
      </c>
      <c r="E91" s="82"/>
      <c r="F91" s="118" t="s">
        <v>581</v>
      </c>
      <c r="G91" s="15"/>
      <c r="H91" s="16" t="s">
        <v>307</v>
      </c>
      <c r="I91" s="67"/>
      <c r="J91" s="67"/>
      <c r="K91" s="16" t="s">
        <v>903</v>
      </c>
      <c r="L91" s="99">
        <v>1</v>
      </c>
      <c r="M91" s="100">
        <v>6578.43359375</v>
      </c>
      <c r="N91" s="100">
        <v>442.98980712890625</v>
      </c>
      <c r="O91" s="78"/>
      <c r="P91" s="101"/>
      <c r="Q91" s="101"/>
      <c r="R91" s="102"/>
      <c r="S91" s="51">
        <v>1</v>
      </c>
      <c r="T91" s="51">
        <v>0</v>
      </c>
      <c r="U91" s="52">
        <v>0</v>
      </c>
      <c r="V91" s="52">
        <v>0.005587</v>
      </c>
      <c r="W91" s="52">
        <v>0.010989</v>
      </c>
      <c r="X91" s="52">
        <v>0.545642</v>
      </c>
      <c r="Y91" s="52">
        <v>0</v>
      </c>
      <c r="Z91" s="52">
        <v>0</v>
      </c>
      <c r="AA91" s="83">
        <v>91</v>
      </c>
      <c r="AB91" s="83"/>
      <c r="AC91" s="103"/>
      <c r="AD91" s="95" t="s">
        <v>401</v>
      </c>
      <c r="AE91" s="117" t="s">
        <v>490</v>
      </c>
      <c r="AF91" s="95"/>
      <c r="AG91" s="117" t="s">
        <v>581</v>
      </c>
      <c r="AH91" s="95" t="s">
        <v>671</v>
      </c>
      <c r="AI91" s="95"/>
      <c r="AJ91" s="95"/>
      <c r="AK91" s="95"/>
      <c r="AL91" s="95"/>
      <c r="AM91" s="95"/>
      <c r="AN91" s="95"/>
      <c r="AO91" s="95"/>
      <c r="AP91" s="95"/>
      <c r="AQ91" s="95"/>
      <c r="AR91" s="95"/>
      <c r="AS91" s="95" t="s">
        <v>687</v>
      </c>
      <c r="AT91" s="95" t="s">
        <v>725</v>
      </c>
      <c r="AU91" s="95">
        <v>501</v>
      </c>
      <c r="AV91" s="95"/>
      <c r="AW91" s="95"/>
      <c r="AX91" s="95"/>
      <c r="AY91" s="117" t="s">
        <v>850</v>
      </c>
      <c r="AZ91" s="95"/>
      <c r="BA91" s="95"/>
      <c r="BB91" s="95" t="s">
        <v>903</v>
      </c>
      <c r="BC91" s="95"/>
      <c r="BD91" s="95" t="s">
        <v>982</v>
      </c>
      <c r="BE91" s="95" t="s">
        <v>984</v>
      </c>
      <c r="BF91" s="95"/>
      <c r="BG91" s="95" t="s">
        <v>1003</v>
      </c>
      <c r="BH91" s="95">
        <v>33773</v>
      </c>
      <c r="BI91" s="95"/>
      <c r="BJ91" s="95"/>
      <c r="BK91" s="95"/>
      <c r="BL91" s="95">
        <v>1865</v>
      </c>
      <c r="BM91" s="95" t="s">
        <v>1075</v>
      </c>
      <c r="BN91" s="95"/>
      <c r="BO91" s="95"/>
      <c r="BP91" s="95" t="b">
        <v>0</v>
      </c>
      <c r="BQ91" s="95"/>
      <c r="BR91" s="95"/>
      <c r="BS91" s="95"/>
      <c r="BT91" s="95" t="b">
        <v>0</v>
      </c>
      <c r="BU91" s="95" t="b">
        <v>0</v>
      </c>
      <c r="BV91" s="95"/>
      <c r="BW91" s="95" t="b">
        <v>0</v>
      </c>
      <c r="BX91" s="95" t="b">
        <v>0</v>
      </c>
      <c r="BY91" s="117" t="s">
        <v>1164</v>
      </c>
      <c r="BZ91" s="95" t="s">
        <v>1226</v>
      </c>
      <c r="CA91" s="95"/>
      <c r="CB91" s="95"/>
      <c r="CC91" s="95"/>
      <c r="CD91" s="95" t="s">
        <v>1354</v>
      </c>
      <c r="CE91" s="95"/>
      <c r="CF91" s="95">
        <v>4.8</v>
      </c>
      <c r="CG91" s="95"/>
      <c r="CH91" s="95" t="s">
        <v>1357</v>
      </c>
      <c r="CI91" s="95"/>
      <c r="CJ91" s="95"/>
      <c r="CK91" s="95"/>
      <c r="CL91" s="95"/>
      <c r="CM91" s="95" t="s">
        <v>1417</v>
      </c>
      <c r="CN91" s="95" t="s">
        <v>1419</v>
      </c>
      <c r="CO91" s="95"/>
      <c r="CP91" s="95"/>
      <c r="CQ91" s="95"/>
      <c r="CR91" s="95"/>
      <c r="CS91" s="95"/>
      <c r="CT91" s="95"/>
      <c r="CU91" s="95">
        <v>117</v>
      </c>
      <c r="CV91" s="95"/>
      <c r="CW91" s="95"/>
      <c r="CX91" s="95"/>
      <c r="CY91" s="95"/>
      <c r="CZ91" s="95"/>
      <c r="DA91" s="95"/>
      <c r="DB91" s="95"/>
      <c r="DC91" s="95" t="s">
        <v>1514</v>
      </c>
      <c r="DD91" s="95"/>
      <c r="DE91" s="95" t="s">
        <v>1516</v>
      </c>
      <c r="DF91" s="95"/>
      <c r="DG91" s="95">
        <v>201</v>
      </c>
      <c r="DH91" s="95" t="s">
        <v>307</v>
      </c>
      <c r="DI91" s="95" t="s">
        <v>1525</v>
      </c>
      <c r="DJ91" s="117" t="s">
        <v>1615</v>
      </c>
      <c r="DK91" s="95">
        <v>501</v>
      </c>
      <c r="DL91" s="95"/>
      <c r="DM91" s="95"/>
      <c r="DN91" s="95" t="str">
        <f>REPLACE(INDEX(GroupVertices[Group],MATCH(Vertices[[#This Row],[Vertex]],GroupVertices[Vertex],0)),1,1,"")</f>
        <v>1</v>
      </c>
      <c r="DO91" s="51">
        <v>0</v>
      </c>
      <c r="DP91" s="52">
        <v>0</v>
      </c>
      <c r="DQ91" s="51">
        <v>0</v>
      </c>
      <c r="DR91" s="52">
        <v>0</v>
      </c>
      <c r="DS91" s="51">
        <v>0</v>
      </c>
      <c r="DT91" s="52">
        <v>0</v>
      </c>
      <c r="DU91" s="51">
        <v>9</v>
      </c>
      <c r="DV91" s="52">
        <v>100</v>
      </c>
      <c r="DW91" s="51">
        <v>9</v>
      </c>
      <c r="DX91" s="51"/>
      <c r="DY91" s="51"/>
      <c r="DZ91" s="51"/>
      <c r="EA91" s="51"/>
      <c r="EB91" s="2"/>
      <c r="EC91" s="3"/>
      <c r="ED91" s="3"/>
      <c r="EE91" s="3"/>
      <c r="EF91" s="3"/>
    </row>
    <row r="92" spans="1:136" ht="15" customHeight="1">
      <c r="A92" s="14" t="s">
        <v>308</v>
      </c>
      <c r="B92" s="15" t="s">
        <v>1873</v>
      </c>
      <c r="C92" s="15"/>
      <c r="D92" s="98">
        <v>100</v>
      </c>
      <c r="E92" s="82"/>
      <c r="F92" s="118" t="s">
        <v>582</v>
      </c>
      <c r="G92" s="15"/>
      <c r="H92" s="16" t="s">
        <v>308</v>
      </c>
      <c r="I92" s="67"/>
      <c r="J92" s="67"/>
      <c r="K92" s="57" t="s">
        <v>904</v>
      </c>
      <c r="L92" s="99">
        <v>1</v>
      </c>
      <c r="M92" s="100">
        <v>4084.822509765625</v>
      </c>
      <c r="N92" s="100">
        <v>3732.704833984375</v>
      </c>
      <c r="O92" s="78"/>
      <c r="P92" s="101"/>
      <c r="Q92" s="101"/>
      <c r="R92" s="102"/>
      <c r="S92" s="51">
        <v>1</v>
      </c>
      <c r="T92" s="51">
        <v>0</v>
      </c>
      <c r="U92" s="52">
        <v>0</v>
      </c>
      <c r="V92" s="52">
        <v>0.005587</v>
      </c>
      <c r="W92" s="52">
        <v>0.010989</v>
      </c>
      <c r="X92" s="52">
        <v>0.545642</v>
      </c>
      <c r="Y92" s="52">
        <v>0</v>
      </c>
      <c r="Z92" s="52">
        <v>0</v>
      </c>
      <c r="AA92" s="83">
        <v>92</v>
      </c>
      <c r="AB92" s="83"/>
      <c r="AC92" s="103"/>
      <c r="AD92" s="95" t="s">
        <v>401</v>
      </c>
      <c r="AE92" s="117" t="s">
        <v>491</v>
      </c>
      <c r="AF92" s="95"/>
      <c r="AG92" s="117" t="s">
        <v>582</v>
      </c>
      <c r="AH92" s="95" t="s">
        <v>672</v>
      </c>
      <c r="AI92" s="95"/>
      <c r="AJ92" s="95"/>
      <c r="AK92" s="95"/>
      <c r="AL92" s="95"/>
      <c r="AM92" s="95"/>
      <c r="AN92" s="95"/>
      <c r="AO92" s="95"/>
      <c r="AP92" s="95"/>
      <c r="AQ92" s="95"/>
      <c r="AR92" s="95"/>
      <c r="AS92" s="95" t="s">
        <v>689</v>
      </c>
      <c r="AT92" s="95" t="s">
        <v>689</v>
      </c>
      <c r="AU92" s="95">
        <v>0</v>
      </c>
      <c r="AV92" s="95" t="s">
        <v>763</v>
      </c>
      <c r="AW92" s="95"/>
      <c r="AX92" s="95"/>
      <c r="AY92" s="117" t="s">
        <v>851</v>
      </c>
      <c r="AZ92" s="95"/>
      <c r="BA92" s="95"/>
      <c r="BB92" s="95" t="s">
        <v>904</v>
      </c>
      <c r="BC92" s="95"/>
      <c r="BD92" s="95" t="s">
        <v>910</v>
      </c>
      <c r="BE92" s="95" t="s">
        <v>984</v>
      </c>
      <c r="BF92" s="95"/>
      <c r="BG92" s="95" t="s">
        <v>1048</v>
      </c>
      <c r="BH92" s="95">
        <v>1148</v>
      </c>
      <c r="BI92" s="95"/>
      <c r="BJ92" s="95"/>
      <c r="BK92" s="95"/>
      <c r="BL92" s="95">
        <v>1982</v>
      </c>
      <c r="BM92" s="95"/>
      <c r="BN92" s="95"/>
      <c r="BO92" s="95"/>
      <c r="BP92" s="95" t="b">
        <v>0</v>
      </c>
      <c r="BQ92" s="95"/>
      <c r="BR92" s="95"/>
      <c r="BS92" s="95"/>
      <c r="BT92" s="95" t="b">
        <v>0</v>
      </c>
      <c r="BU92" s="95" t="b">
        <v>0</v>
      </c>
      <c r="BV92" s="95"/>
      <c r="BW92" s="95" t="b">
        <v>0</v>
      </c>
      <c r="BX92" s="95" t="b">
        <v>0</v>
      </c>
      <c r="BY92" s="117" t="s">
        <v>1165</v>
      </c>
      <c r="BZ92" s="95" t="s">
        <v>1183</v>
      </c>
      <c r="CA92" s="95"/>
      <c r="CB92" s="95" t="s">
        <v>672</v>
      </c>
      <c r="CC92" s="95"/>
      <c r="CD92" s="95" t="s">
        <v>1355</v>
      </c>
      <c r="CE92" s="95"/>
      <c r="CF92" s="95">
        <v>0</v>
      </c>
      <c r="CG92" s="95"/>
      <c r="CH92" s="95"/>
      <c r="CI92" s="95"/>
      <c r="CJ92" s="95"/>
      <c r="CK92" s="95"/>
      <c r="CL92" s="95"/>
      <c r="CM92" s="95">
        <v>6172538028</v>
      </c>
      <c r="CN92" s="95"/>
      <c r="CO92" s="95"/>
      <c r="CP92" s="95"/>
      <c r="CQ92" s="95"/>
      <c r="CR92" s="95"/>
      <c r="CS92" s="95"/>
      <c r="CT92" s="95"/>
      <c r="CU92" s="95"/>
      <c r="CV92" s="95"/>
      <c r="CW92" s="95"/>
      <c r="CX92" s="95"/>
      <c r="CY92" s="95"/>
      <c r="CZ92" s="95"/>
      <c r="DA92" s="95"/>
      <c r="DB92" s="95"/>
      <c r="DC92" s="95" t="s">
        <v>1471</v>
      </c>
      <c r="DD92" s="95"/>
      <c r="DE92" s="95" t="s">
        <v>1516</v>
      </c>
      <c r="DF92" s="95"/>
      <c r="DG92" s="95">
        <v>17</v>
      </c>
      <c r="DH92" s="95" t="s">
        <v>308</v>
      </c>
      <c r="DI92" s="95" t="s">
        <v>1525</v>
      </c>
      <c r="DJ92" s="117" t="s">
        <v>1616</v>
      </c>
      <c r="DK92" s="95">
        <v>0</v>
      </c>
      <c r="DL92" s="95"/>
      <c r="DM92" s="95"/>
      <c r="DN92" s="95" t="str">
        <f>REPLACE(INDEX(GroupVertices[Group],MATCH(Vertices[[#This Row],[Vertex]],GroupVertices[Vertex],0)),1,1,"")</f>
        <v>1</v>
      </c>
      <c r="DO92" s="51">
        <v>0</v>
      </c>
      <c r="DP92" s="52">
        <v>0</v>
      </c>
      <c r="DQ92" s="51">
        <v>0</v>
      </c>
      <c r="DR92" s="52">
        <v>0</v>
      </c>
      <c r="DS92" s="51">
        <v>0</v>
      </c>
      <c r="DT92" s="52">
        <v>0</v>
      </c>
      <c r="DU92" s="51">
        <v>10</v>
      </c>
      <c r="DV92" s="52">
        <v>100</v>
      </c>
      <c r="DW92" s="51">
        <v>10</v>
      </c>
      <c r="DX92" s="51"/>
      <c r="DY92" s="51"/>
      <c r="DZ92" s="51"/>
      <c r="EA92" s="51"/>
      <c r="EB92" s="2"/>
      <c r="EC92" s="3"/>
      <c r="ED92" s="3"/>
      <c r="EE92" s="3"/>
      <c r="EF92" s="3"/>
    </row>
    <row r="93" spans="1:136" ht="15" customHeight="1">
      <c r="A93" s="104" t="s">
        <v>309</v>
      </c>
      <c r="B93" s="105" t="s">
        <v>1873</v>
      </c>
      <c r="C93" s="105"/>
      <c r="D93" s="106">
        <v>100</v>
      </c>
      <c r="E93" s="107"/>
      <c r="F93" s="119" t="s">
        <v>583</v>
      </c>
      <c r="G93" s="105"/>
      <c r="H93" s="108" t="s">
        <v>309</v>
      </c>
      <c r="I93" s="109"/>
      <c r="J93" s="109"/>
      <c r="K93" s="108"/>
      <c r="L93" s="110">
        <v>1</v>
      </c>
      <c r="M93" s="111">
        <v>5915.18798828125</v>
      </c>
      <c r="N93" s="111">
        <v>2305.869873046875</v>
      </c>
      <c r="O93" s="112"/>
      <c r="P93" s="113"/>
      <c r="Q93" s="113"/>
      <c r="R93" s="114"/>
      <c r="S93" s="51">
        <v>1</v>
      </c>
      <c r="T93" s="51">
        <v>0</v>
      </c>
      <c r="U93" s="52">
        <v>0</v>
      </c>
      <c r="V93" s="52">
        <v>0.005587</v>
      </c>
      <c r="W93" s="52">
        <v>0.010989</v>
      </c>
      <c r="X93" s="52">
        <v>0.545642</v>
      </c>
      <c r="Y93" s="52">
        <v>0</v>
      </c>
      <c r="Z93" s="52">
        <v>0</v>
      </c>
      <c r="AA93" s="115">
        <v>93</v>
      </c>
      <c r="AB93" s="115"/>
      <c r="AC93" s="116"/>
      <c r="AD93" s="95" t="s">
        <v>401</v>
      </c>
      <c r="AE93" s="117" t="s">
        <v>492</v>
      </c>
      <c r="AF93" s="95"/>
      <c r="AG93" s="117" t="s">
        <v>583</v>
      </c>
      <c r="AH93" s="95" t="s">
        <v>673</v>
      </c>
      <c r="AI93" s="95" t="s">
        <v>674</v>
      </c>
      <c r="AJ93" s="95"/>
      <c r="AK93" s="95"/>
      <c r="AL93" s="95"/>
      <c r="AM93" s="95"/>
      <c r="AN93" s="95"/>
      <c r="AO93" s="95"/>
      <c r="AP93" s="95"/>
      <c r="AQ93" s="95"/>
      <c r="AR93" s="95"/>
      <c r="AS93" s="95" t="s">
        <v>702</v>
      </c>
      <c r="AT93" s="95" t="s">
        <v>745</v>
      </c>
      <c r="AU93" s="95">
        <v>8</v>
      </c>
      <c r="AV93" s="95"/>
      <c r="AW93" s="95"/>
      <c r="AX93" s="95"/>
      <c r="AY93" s="117" t="s">
        <v>852</v>
      </c>
      <c r="AZ93" s="95"/>
      <c r="BA93" s="95"/>
      <c r="BB93" s="95"/>
      <c r="BC93" s="95"/>
      <c r="BD93" s="95" t="s">
        <v>983</v>
      </c>
      <c r="BE93" s="95" t="s">
        <v>984</v>
      </c>
      <c r="BF93" s="95"/>
      <c r="BG93" s="95" t="s">
        <v>1049</v>
      </c>
      <c r="BH93" s="95">
        <v>868</v>
      </c>
      <c r="BI93" s="95"/>
      <c r="BJ93" s="95"/>
      <c r="BK93" s="95"/>
      <c r="BL93" s="95"/>
      <c r="BM93" s="95"/>
      <c r="BN93" s="95"/>
      <c r="BO93" s="95"/>
      <c r="BP93" s="95" t="b">
        <v>0</v>
      </c>
      <c r="BQ93" s="95"/>
      <c r="BR93" s="95"/>
      <c r="BS93" s="95"/>
      <c r="BT93" s="95" t="b">
        <v>0</v>
      </c>
      <c r="BU93" s="95" t="b">
        <v>0</v>
      </c>
      <c r="BV93" s="95"/>
      <c r="BW93" s="95" t="b">
        <v>0</v>
      </c>
      <c r="BX93" s="95" t="b">
        <v>0</v>
      </c>
      <c r="BY93" s="117" t="s">
        <v>1166</v>
      </c>
      <c r="BZ93" s="95" t="s">
        <v>1227</v>
      </c>
      <c r="CA93" s="95"/>
      <c r="CB93" s="95"/>
      <c r="CC93" s="95"/>
      <c r="CD93" s="95" t="s">
        <v>1356</v>
      </c>
      <c r="CE93" s="95"/>
      <c r="CF93" s="95">
        <v>0</v>
      </c>
      <c r="CG93" s="95"/>
      <c r="CH93" s="95" t="s">
        <v>1357</v>
      </c>
      <c r="CI93" s="95"/>
      <c r="CJ93" s="95"/>
      <c r="CK93" s="95"/>
      <c r="CL93" s="95"/>
      <c r="CM93" s="95" t="s">
        <v>1418</v>
      </c>
      <c r="CN93" s="95" t="s">
        <v>1419</v>
      </c>
      <c r="CO93" s="95"/>
      <c r="CP93" s="95"/>
      <c r="CQ93" s="95"/>
      <c r="CR93" s="95"/>
      <c r="CS93" s="95"/>
      <c r="CT93" s="95"/>
      <c r="CU93" s="95"/>
      <c r="CV93" s="95"/>
      <c r="CW93" s="95"/>
      <c r="CX93" s="95"/>
      <c r="CY93" s="95"/>
      <c r="CZ93" s="95"/>
      <c r="DA93" s="95"/>
      <c r="DB93" s="95"/>
      <c r="DC93" s="95" t="s">
        <v>1515</v>
      </c>
      <c r="DD93" s="95"/>
      <c r="DE93" s="95" t="s">
        <v>1516</v>
      </c>
      <c r="DF93" s="95"/>
      <c r="DG93" s="95">
        <v>21</v>
      </c>
      <c r="DH93" s="95" t="s">
        <v>309</v>
      </c>
      <c r="DI93" s="95" t="s">
        <v>1526</v>
      </c>
      <c r="DJ93" s="117" t="s">
        <v>1617</v>
      </c>
      <c r="DK93" s="95">
        <v>0</v>
      </c>
      <c r="DL93" s="95"/>
      <c r="DM93" s="95"/>
      <c r="DN93" s="95" t="str">
        <f>REPLACE(INDEX(GroupVertices[Group],MATCH(Vertices[[#This Row],[Vertex]],GroupVertices[Vertex],0)),1,1,"")</f>
        <v>1</v>
      </c>
      <c r="DO93" s="51">
        <v>2</v>
      </c>
      <c r="DP93" s="52">
        <v>10.526315789473685</v>
      </c>
      <c r="DQ93" s="51">
        <v>0</v>
      </c>
      <c r="DR93" s="52">
        <v>0</v>
      </c>
      <c r="DS93" s="51">
        <v>0</v>
      </c>
      <c r="DT93" s="52">
        <v>0</v>
      </c>
      <c r="DU93" s="51">
        <v>17</v>
      </c>
      <c r="DV93" s="52">
        <v>89.47368421052632</v>
      </c>
      <c r="DW93" s="51">
        <v>19</v>
      </c>
      <c r="DX93" s="51"/>
      <c r="DY93" s="51"/>
      <c r="DZ93" s="51"/>
      <c r="EA93" s="51"/>
      <c r="EB93" s="2"/>
      <c r="EC93" s="3"/>
      <c r="ED93" s="3"/>
      <c r="EE93" s="3"/>
      <c r="EF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EB3"/>
    <dataValidation allowBlank="1" showErrorMessage="1" sqref="E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hyperlinks>
    <hyperlink ref="AE3" r:id="rId1" display="https://www.facebook.com/126533127390327"/>
    <hyperlink ref="AE4" r:id="rId2" display="https://www.facebook.com/62365107362"/>
    <hyperlink ref="AE5" r:id="rId3" display="https://www.facebook.com/128816978564"/>
    <hyperlink ref="AE6" r:id="rId4" display="https://www.facebook.com/17043549797"/>
    <hyperlink ref="AE7" r:id="rId5" display="https://www.facebook.com/277445841636"/>
    <hyperlink ref="AE8" r:id="rId6" display="https://www.facebook.com/5970424893"/>
    <hyperlink ref="AE9" r:id="rId7" display="https://www.facebook.com/126418585347"/>
    <hyperlink ref="AE10" r:id="rId8" display="https://www.facebook.com/173269071896"/>
    <hyperlink ref="AE11" r:id="rId9" display="https://www.facebook.com/284322841298"/>
    <hyperlink ref="AE12" r:id="rId10" display="https://www.facebook.com/277007919158"/>
    <hyperlink ref="AE13" r:id="rId11" display="https://www.facebook.com/308770541885"/>
    <hyperlink ref="AE14" r:id="rId12" display="https://www.facebook.com/107974835939601"/>
    <hyperlink ref="AE15" r:id="rId13" display="https://www.facebook.com/188379071190806"/>
    <hyperlink ref="AE16" r:id="rId14" display="https://www.facebook.com/51320424738"/>
    <hyperlink ref="AE17" r:id="rId15" display="https://www.facebook.com/152162144827448"/>
    <hyperlink ref="AE18" r:id="rId16" display="https://www.facebook.com/182380221803572"/>
    <hyperlink ref="AE19" r:id="rId17" display="https://www.facebook.com/188409091201667"/>
    <hyperlink ref="AE20" r:id="rId18" display="https://www.facebook.com/207116922718281"/>
    <hyperlink ref="AE21" r:id="rId19" display="https://www.facebook.com/143664199098284"/>
    <hyperlink ref="AE22" r:id="rId20" display="https://www.facebook.com/115919001770621"/>
    <hyperlink ref="AE23" r:id="rId21" display="https://www.facebook.com/220473176562"/>
    <hyperlink ref="AE24" r:id="rId22" display="https://www.facebook.com/150485098317814"/>
    <hyperlink ref="AE25" r:id="rId23" display="https://www.facebook.com/134298293273459"/>
    <hyperlink ref="AE26" r:id="rId24" display="https://www.facebook.com/54959855872"/>
    <hyperlink ref="AE27" r:id="rId25" display="https://www.facebook.com/119086011435531"/>
    <hyperlink ref="AE28" r:id="rId26" display="https://www.facebook.com/194709513904597"/>
    <hyperlink ref="AE29" r:id="rId27" display="https://www.facebook.com/193527290762667"/>
    <hyperlink ref="AE30" r:id="rId28" display="https://www.facebook.com/216044591818233"/>
    <hyperlink ref="AE31" r:id="rId29" display="https://www.facebook.com/209829779040020"/>
    <hyperlink ref="AE32" r:id="rId30" display="https://www.facebook.com/257080287692024"/>
    <hyperlink ref="AE33" r:id="rId31" display="https://www.facebook.com/278885102137177"/>
    <hyperlink ref="AE34" r:id="rId32" display="https://www.facebook.com/164288253593384"/>
    <hyperlink ref="AE35" r:id="rId33" display="https://www.facebook.com/34631939969"/>
    <hyperlink ref="AE36" r:id="rId34" display="https://www.facebook.com/64897566856"/>
    <hyperlink ref="AE37" r:id="rId35" display="https://www.facebook.com/195373930566266"/>
    <hyperlink ref="AE38" r:id="rId36" display="https://www.facebook.com/274366055918487"/>
    <hyperlink ref="AE39" r:id="rId37" display="https://www.facebook.com/229875593776849"/>
    <hyperlink ref="AE40" r:id="rId38" display="https://www.facebook.com/129326580429220"/>
    <hyperlink ref="AE41" r:id="rId39" display="https://www.facebook.com/282496178490136"/>
    <hyperlink ref="AE42" r:id="rId40" display="https://www.facebook.com/196594453705300"/>
    <hyperlink ref="AE43" r:id="rId41" display="https://www.facebook.com/323460413731"/>
    <hyperlink ref="AE44" r:id="rId42" display="https://www.facebook.com/181102695248997"/>
    <hyperlink ref="AE45" r:id="rId43" display="https://www.facebook.com/176614662399198"/>
    <hyperlink ref="AE46" r:id="rId44" display="https://www.facebook.com/109856012191"/>
    <hyperlink ref="AE47" r:id="rId45" display="https://www.facebook.com/157397627612193"/>
    <hyperlink ref="AE48" r:id="rId46" display="https://www.facebook.com/78747791362"/>
    <hyperlink ref="AE49" r:id="rId47" display="https://www.facebook.com/349968480866"/>
    <hyperlink ref="AE50" r:id="rId48" display="https://www.facebook.com/67622592449"/>
    <hyperlink ref="AE51" r:id="rId49" display="https://www.facebook.com/76181914232"/>
    <hyperlink ref="AE52" r:id="rId50" display="https://www.facebook.com/117350158294031"/>
    <hyperlink ref="AE53" r:id="rId51" display="https://www.facebook.com/174031032346"/>
    <hyperlink ref="AE54" r:id="rId52" display="https://www.facebook.com/104740232918061"/>
    <hyperlink ref="AE55" r:id="rId53" display="https://www.facebook.com/108235865913325"/>
    <hyperlink ref="AE56" r:id="rId54" display="https://www.facebook.com/222511073244"/>
    <hyperlink ref="AE57" r:id="rId55" display="https://www.facebook.com/270843290082"/>
    <hyperlink ref="AE58" r:id="rId56" display="https://www.facebook.com/97266266250"/>
    <hyperlink ref="AE59" r:id="rId57" display="https://www.facebook.com/122270234471211"/>
    <hyperlink ref="AE60" r:id="rId58" display="https://www.facebook.com/123024357747254"/>
    <hyperlink ref="AE61" r:id="rId59" display="https://www.facebook.com/29200770089"/>
    <hyperlink ref="AE62" r:id="rId60" display="https://www.facebook.com/195766317398"/>
    <hyperlink ref="AE63" r:id="rId61" display="https://www.facebook.com/251882034831881"/>
    <hyperlink ref="AE64" r:id="rId62" display="https://www.facebook.com/5867534138"/>
    <hyperlink ref="AE65" r:id="rId63" display="https://www.facebook.com/107283195960505"/>
    <hyperlink ref="AE66" r:id="rId64" display="https://www.facebook.com/196910443722237"/>
    <hyperlink ref="AE67" r:id="rId65" display="https://www.facebook.com/116906176224"/>
    <hyperlink ref="AE68" r:id="rId66" display="https://www.facebook.com/25738334201"/>
    <hyperlink ref="AE69" r:id="rId67" display="https://www.facebook.com/170698642709"/>
    <hyperlink ref="AE70" r:id="rId68" display="https://www.facebook.com/130487660325395"/>
    <hyperlink ref="AE71" r:id="rId69" display="https://www.facebook.com/165242470204039"/>
    <hyperlink ref="AE72" r:id="rId70" display="https://www.facebook.com/35546482165"/>
    <hyperlink ref="AE73" r:id="rId71" display="https://www.facebook.com/115101688531086"/>
    <hyperlink ref="AE74" r:id="rId72" display="https://www.facebook.com/28508466452"/>
    <hyperlink ref="AE75" r:id="rId73" display="https://www.facebook.com/259423067890"/>
    <hyperlink ref="AE76" r:id="rId74" display="https://www.facebook.com/217443984949563"/>
    <hyperlink ref="AE77" r:id="rId75" display="https://www.facebook.com/170244178498"/>
    <hyperlink ref="AE78" r:id="rId76" display="https://www.facebook.com/137079867290"/>
    <hyperlink ref="AE79" r:id="rId77" display="https://www.facebook.com/314579945235790"/>
    <hyperlink ref="AE80" r:id="rId78" display="https://www.facebook.com/143075105798831"/>
    <hyperlink ref="AE81" r:id="rId79" display="https://www.facebook.com/1423618151213750"/>
    <hyperlink ref="AE82" r:id="rId80" display="https://www.facebook.com/185628002130"/>
    <hyperlink ref="AE83" r:id="rId81" display="https://www.facebook.com/1418036568420034"/>
    <hyperlink ref="AE84" r:id="rId82" display="https://www.facebook.com/1428875867332756"/>
    <hyperlink ref="AE85" r:id="rId83" display="https://www.facebook.com/466107030198818"/>
    <hyperlink ref="AE86" r:id="rId84" display="https://www.facebook.com/903983369673399"/>
    <hyperlink ref="AE87" r:id="rId85" display="https://www.facebook.com/1374363739527676"/>
    <hyperlink ref="AE88" r:id="rId86" display="https://www.facebook.com/132127590304887"/>
    <hyperlink ref="AE89" r:id="rId87" display="https://www.facebook.com/740032236094465"/>
    <hyperlink ref="AE90" r:id="rId88" display="https://www.facebook.com/1761672580796993"/>
    <hyperlink ref="AE91" r:id="rId89" display="https://www.facebook.com/366559410030726"/>
    <hyperlink ref="AE92" r:id="rId90" display="https://www.facebook.com/926143440793631"/>
    <hyperlink ref="AE93" r:id="rId91" display="https://www.facebook.com/495777833835490"/>
    <hyperlink ref="F3" r:id="rId92" display="https://scontent.xx.fbcdn.net/v/t1.0-1/p50x50/1148800_680835795293388_126913444_n.png?_nc_cat=102&amp;_nc_ht=scontent.xx&amp;oh=d8fac778a1c57b66a3e31514741e98e2&amp;oe=5D007E04"/>
    <hyperlink ref="F4" r:id="rId93" display="https://scontent.xx.fbcdn.net/v/t1.0-1/p50x50/10245333_10152398290227363_2159770046046938792_n.png?_nc_cat=111&amp;_nc_ht=scontent.xx&amp;oh=e5415d65383fc48337f75320460b1742&amp;oe=5CC51D68"/>
    <hyperlink ref="F5" r:id="rId94" display="https://scontent.xx.fbcdn.net/v/t1.0-1/p50x50/29542108_10155577757413565_4368481776705581119_n.jpg?_nc_cat=109&amp;_nc_ht=scontent.xx&amp;oh=1d42f90bbd9834587009ba7506f937ec&amp;oe=5CFF53EE"/>
    <hyperlink ref="F6" r:id="rId95" display="https://scontent.xx.fbcdn.net/v/t1.0-1/p50x50/36337842_10156432194149798_8441115822029537280_n.png?_nc_cat=1&amp;_nc_ht=scontent.xx&amp;oh=dd9292c5960e8aec7951bbfd7b4f68a5&amp;oe=5CF90790"/>
    <hyperlink ref="F7" r:id="rId96" display="https://scontent.xx.fbcdn.net/v/t1.0-1/p50x50/17861495_10154254153071637_7826738155627889579_n.jpg?_nc_cat=107&amp;_nc_ht=scontent.xx&amp;oh=f40f0f30bdc9b7a1ba063fcf99f993af&amp;oe=5CFB0708"/>
    <hyperlink ref="F8" r:id="rId97" display="https://scontent.xx.fbcdn.net/v/t1.0-1/p50x50/38471704_10156559729019894_5806510001363091456_n.jpg?_nc_cat=109&amp;_nc_ht=scontent.xx&amp;oh=1535b389eb3ad0eea6c6f6f4ef0f39c5&amp;oe=5CB2FFE5"/>
    <hyperlink ref="F9" r:id="rId98" display="https://scontent.xx.fbcdn.net/v/t1.0-1/p50x50/285758_10151270737570348_1489776686_n.jpg?_nc_cat=104&amp;_nc_ht=scontent.xx&amp;oh=7af3b5eb0548fcbf40fb8d35e3a51db7&amp;oe=5D005394"/>
    <hyperlink ref="F10" r:id="rId99" display="https://scontent.xx.fbcdn.net/v/t1.0-1/p50x50/47178837_10156674221671897_4423404998746963968_n.png?_nc_cat=100&amp;_nc_ht=scontent.xx&amp;oh=cec830517e131cbce51985e6857a615b&amp;oe=5CC609B2"/>
    <hyperlink ref="F11" r:id="rId100" display="https://scontent.xx.fbcdn.net/v/t1.0-1/c5.0.50.50a/p50x50/541582_10151347064686299_93582394_n.jpg?_nc_cat=111&amp;_nc_ht=scontent.xx&amp;oh=f27892c1b7251f6e8b6f6076979e35a0&amp;oe=5CC6EAAF"/>
    <hyperlink ref="F12" r:id="rId101" display="https://scontent.xx.fbcdn.net/v/t1.0-1/p50x50/419414_10150520591604159_327556179_n.jpg?_nc_cat=103&amp;_nc_ht=scontent.xx&amp;oh=3ce93798c74e14d025f3f95dc0642cf6&amp;oe=5CBB312E"/>
    <hyperlink ref="F13" r:id="rId102" display="https://scontent.xx.fbcdn.net/v/t1.0-1/c0.1.50.50a/p50x50/168121_487598886885_809799_n.jpg?_nc_cat=105&amp;_nc_ht=scontent.xx&amp;oh=0116af5ffb374eb513d71cd4b3b48607&amp;oe=5CF63217"/>
    <hyperlink ref="F14" r:id="rId103" display="https://scontent.xx.fbcdn.net/v/t1.0-1/p50x50/10649822_1084216541648754_126615797746221824_n.png?_nc_cat=111&amp;_nc_ht=scontent.xx&amp;oh=c63ec94d225cf75cbfa0303514d6ebe9&amp;oe=5CB9AFCF"/>
    <hyperlink ref="F15" r:id="rId104" display="https://scontent.xx.fbcdn.net/v/t1.0-1/p50x50/17190976_1559018280793538_2402023361617388976_n.jpg?_nc_cat=108&amp;_nc_ht=scontent.xx&amp;oh=393446777a6267aa6af17852beaa5396&amp;oe=5CC20B0E"/>
    <hyperlink ref="F16" r:id="rId105" display="https://scontent.xx.fbcdn.net/v/t1.0-1/p50x50/20914316_10155824282974739_1033246478776806159_n.png?_nc_cat=107&amp;_nc_ht=scontent.xx&amp;oh=775821052aafc42cf5512ac4213706c5&amp;oe=5CC66FCC"/>
    <hyperlink ref="F17" r:id="rId106" display="https://scontent.xx.fbcdn.net/v/t1.0-1/p50x50/27657564_1643464722363842_8315823568280019428_n.jpg?_nc_cat=100&amp;_nc_ht=scontent.xx&amp;oh=ecefa6029d37078706bd093d565e7a85&amp;oe=5CB800D6"/>
    <hyperlink ref="F18" r:id="rId107" display="https://scontent.xx.fbcdn.net/v/t1.0-1/c18.18.220.220a/s50x50/184815_182387401802854_67228_n.jpg?_nc_cat=108&amp;_nc_ht=scontent.xx&amp;oh=639a41feabd6e7a1343a9a9555fb8eb6&amp;oe=5CBB5B09"/>
    <hyperlink ref="F19" r:id="rId108" display="https://scontent.xx.fbcdn.net/v/t1.0-1/p50x50/20915582_1651911181518110_2201442807883312823_n.png?_nc_cat=103&amp;_nc_ht=scontent.xx&amp;oh=ef11beadb114d884ee578fde90e0fb0f&amp;oe=5CBCACA5"/>
    <hyperlink ref="F20" r:id="rId109" display="https://scontent.xx.fbcdn.net/v/t1.0-1/p50x50/35836755_1648724405224185_2278448440784453632_n.png?_nc_cat=107&amp;_nc_ht=scontent.xx&amp;oh=9275a4ef4c3de2edc4f55a95a6730387&amp;oe=5CCB0F0E"/>
    <hyperlink ref="F21" r:id="rId110" display="https://scontent.xx.fbcdn.net/v/t1.0-1/p50x50/12376315_787201331411231_4341360090925390453_n.jpg?_nc_cat=110&amp;_nc_ht=scontent.xx&amp;oh=887f03d69dd69faf667b4ab7d7d415e9&amp;oe=5CB6C79B"/>
    <hyperlink ref="F22" r:id="rId111" display="https://scontent.xx.fbcdn.net/v/t1.0-1/p50x50/14702401_1392853777410464_5315321968738777233_n.png?_nc_cat=102&amp;_nc_ht=scontent.xx&amp;oh=c71c4b28607f381eda3f745e45d3dae6&amp;oe=5CC525BB"/>
    <hyperlink ref="F23" r:id="rId112" display="https://scontent.xx.fbcdn.net/v/t1.0-1/c0.1.50.50a/p50x50/1916236_220518336562_64514_n.jpg?_nc_cat=102&amp;_nc_ht=scontent.xx&amp;oh=254cbfc4e0b7e7a842a9ad68d593fb5d&amp;oe=5CB5EBD0"/>
    <hyperlink ref="F24" r:id="rId113" display="https://scontent.xx.fbcdn.net/v/t1.0-1/p50x50/19145749_1549026861796957_7161243964569154615_n.png?_nc_cat=102&amp;_nc_ht=scontent.xx&amp;oh=bcca474974a7dcf29b00160d54a52434&amp;oe=5CF50A67"/>
    <hyperlink ref="F25" r:id="rId114" display="https://scontent.xx.fbcdn.net/v/t1.0-1/p50x50/400912_435273076509311_1193301498_n.jpg?_nc_cat=102&amp;_nc_ht=scontent.xx&amp;oh=3f02408f5b33853a6625f32170ffa5a4&amp;oe=5CC47D57"/>
    <hyperlink ref="F26" r:id="rId115" display="https://scontent.xx.fbcdn.net/v/t1.0-1/p50x50/27072420_10155740668825873_6524617116720235022_n.png?_nc_cat=105&amp;_nc_ht=scontent.xx&amp;oh=a955bcd4df48ba84366b33b6bf14033e&amp;oe=5CC06522"/>
    <hyperlink ref="F27" r:id="rId116" display="https://scontent.xx.fbcdn.net/v/t1.0-1/c31.31.388.388a/s50x50/404891_551704461507015_44197922_n.jpg?_nc_cat=100&amp;_nc_ht=scontent.xx&amp;oh=d42b7103c636221da503c45c2a56dd6e&amp;oe=5CB60139"/>
    <hyperlink ref="F28" r:id="rId117" display="https://scontent.xx.fbcdn.net/v/t1.0-1/p50x50/12508774_1000641156644758_2150259486376285086_n.png?_nc_cat=110&amp;_nc_ht=scontent.xx&amp;oh=e5b55a3dabbc5c20a3802db3e4d2088f&amp;oe=5CFCE973"/>
    <hyperlink ref="F29" r:id="rId118" display="https://scontent.xx.fbcdn.net/v/t1.0-1/p50x50/13902675_1033808910067830_2701857529982735304_n.png?_nc_cat=107&amp;_nc_ht=scontent.xx&amp;oh=725ceb0d567b03e48f965c2bbdbbcaf4&amp;oe=5CF739B7"/>
    <hyperlink ref="F30" r:id="rId119" display="https://scontent.xx.fbcdn.net/v/t1.0-1/p50x50/27540047_1589238067832205_4071278697958838789_n.jpg?_nc_cat=100&amp;_nc_ht=scontent.xx&amp;oh=678741ed351a341009f4353c9839a586&amp;oe=5CC08A80"/>
    <hyperlink ref="F31" r:id="rId120" display="https://scontent.xx.fbcdn.net/v/t1.0-1/p50x50/29791595_1756820564340926_6830303507034206858_n.png?_nc_cat=105&amp;_nc_ht=scontent.xx&amp;oh=11458e2c192af2b2bcbe607d569cd472&amp;oe=5CBE5122"/>
    <hyperlink ref="F32" r:id="rId121" display="https://scontent.xx.fbcdn.net/v/t1.0-1/p50x50/377440_257081681025218_1392575214_n.jpg?_nc_cat=111&amp;_nc_ht=scontent.xx&amp;oh=d1be20debb548a90e93777b099f9445f&amp;oe=5CC6E116"/>
    <hyperlink ref="F33" r:id="rId122" display="https://scontent.xx.fbcdn.net/v/t1.0-1/p50x50/308731_278917628800591_1181392086_n.jpg?_nc_cat=111&amp;_nc_ht=scontent.xx&amp;oh=c1fd5a526026350dbe482d0c19e419f7&amp;oe=5CFA12FE"/>
    <hyperlink ref="F34" r:id="rId123" display="https://scontent.xx.fbcdn.net/v/t1.0-1/c192.101.768.768a/s50x50/40164240_2004734722882052_8362780574942756864_n.png?_nc_cat=104&amp;_nc_ht=scontent.xx&amp;oh=9f2f51acfae8a561d86ecc50fc28a413&amp;oe=5CB4DEF4"/>
    <hyperlink ref="F35" r:id="rId124" display="https://scontent.xx.fbcdn.net/v/t1.0-1/c173.49.614.614a/s50x50/557437_10150320246944970_225054999_n.jpg?_nc_cat=111&amp;_nc_ht=scontent.xx&amp;oh=0af348be4daba0bf710ef09ceacfaff3&amp;oe=5CB56855"/>
    <hyperlink ref="F36" r:id="rId125" display="https://scontent.xx.fbcdn.net/v/t1.0-1/p50x50/10525926_10152190076601857_3373879292029985409_n.png?_nc_cat=107&amp;_nc_ht=scontent.xx&amp;oh=adc7c5fd19aeac80ff0151e07ffc0d0b&amp;oe=5CBB9B76"/>
    <hyperlink ref="F37" r:id="rId126" display="https://scontent.xx.fbcdn.net/v/t1.0-1/p50x50/548065_195381423898850_1831745533_n.jpg?_nc_cat=101&amp;_nc_ht=scontent.xx&amp;oh=8c7b2762a41c6df1cc801a79ed59b10a&amp;oe=5CBDD1A0"/>
    <hyperlink ref="F38" r:id="rId127" display="https://scontent.xx.fbcdn.net/v/t1.0-1/p50x50/46059096_2110864808935260_4308267448211079168_n.png?_nc_cat=100&amp;_nc_ht=scontent.xx&amp;oh=d09a1d17fe6bc6d40c5d6a4b32822ff7&amp;oe=5CC25CFE"/>
    <hyperlink ref="F39" r:id="rId128" display="https://scontent.xx.fbcdn.net/v/t1.0-1/p50x50/524853_241815949249480_584521744_n.jpg?_nc_cat=103&amp;_nc_ht=scontent.xx&amp;oh=825cea4860fce464d5b2dfad34f15bf6&amp;oe=5CC60D8B"/>
    <hyperlink ref="F40" r:id="rId129" display="https://scontent.xx.fbcdn.net/v/t1.0-1/p50x50/12688006_1196558747039326_2307529749378711691_n.png?_nc_cat=104&amp;_nc_ht=scontent.xx&amp;oh=e3463ef80dc0578a26a2ff6f3eb12ddc&amp;oe=5CB2F386"/>
    <hyperlink ref="F41" r:id="rId130" display="https://scontent.xx.fbcdn.net/v/t1.0-1/c15.0.50.50a/p50x50/1797586_628244660581951_2022115541_n.jpg?_nc_cat=105&amp;_nc_ht=scontent.xx&amp;oh=9d614760baa39510266beff30f6ac109&amp;oe=5CC22DFE"/>
    <hyperlink ref="F42" r:id="rId131" display="https://scontent.xx.fbcdn.net/v/t1.0-1/c0.5.50.50a/p50x50/12002148_1008619935836077_5596175779965635287_n.jpg?_nc_cat=107&amp;_nc_ht=scontent.xx&amp;oh=1f9c835234d84a1b926f1e15b8411bd4&amp;oe=5CC53590"/>
    <hyperlink ref="F43" r:id="rId132" display="https://scontent.xx.fbcdn.net/v/t1.0-1/p50x50/15073303_10154283854268732_8687379886860162191_n.jpg?_nc_cat=111&amp;_nc_ht=scontent.xx&amp;oh=4b9d16e41d301ee0b8fa54f01778da3e&amp;oe=5CFD811B"/>
    <hyperlink ref="F44" r:id="rId133" display="https://scontent.xx.fbcdn.net/v/t1.0-1/p50x50/10455045_904635216229071_921023100138923363_n.png?_nc_cat=104&amp;_nc_ht=scontent.xx&amp;oh=c600a55049fa4e40241e5ce12328dee4&amp;oe=5CC543CB"/>
    <hyperlink ref="F45" r:id="rId134" display="https://scontent.xx.fbcdn.net/v/t1.0-1/p50x50/13006711_1039023912824931_6503409276328909070_n.jpg?_nc_cat=109&amp;_nc_ht=scontent.xx&amp;oh=f4f418d9527a6d8d80b014bef7b22910&amp;oe=5CFE6A5B"/>
    <hyperlink ref="F46" r:id="rId135" display="https://scontent.xx.fbcdn.net/v/t1.0-1/p50x50/563104_10150704107067192_89470547_n.jpg?_nc_cat=109&amp;_nc_ht=scontent.xx&amp;oh=b7de0a516767f540caa289f7be8f4971&amp;oe=5CB9F5C6"/>
    <hyperlink ref="F47" r:id="rId136" display="https://scontent.xx.fbcdn.net/v/t1.0-1/p50x50/13103388_1191653547519924_5306523156398041326_n.jpg?_nc_cat=105&amp;_nc_ht=scontent.xx&amp;oh=d23f0889033b2dc76ed02d54fcc44ca3&amp;oe=5CCC3256"/>
    <hyperlink ref="F48" r:id="rId137" display="https://scontent.xx.fbcdn.net/v/t1.0-1/p50x50/49271307_10155786841186363_68825038442201088_n.jpg?_nc_cat=102&amp;_nc_ht=scontent.xx&amp;oh=a88e4655df4cc588269a6961885e259f&amp;oe=5CFCE174"/>
    <hyperlink ref="F49" r:id="rId138" display="https://scontent.xx.fbcdn.net/v/t1.0-1/c7.0.50.50a/p50x50/10612670_10152670214585867_7511135003137892386_n.png?_nc_cat=105&amp;_nc_ht=scontent.xx&amp;oh=f86e9ef6450e2c2faadab742c84361c8&amp;oe=5CFB03E5"/>
    <hyperlink ref="F50" r:id="rId139" display="https://scontent.xx.fbcdn.net/v/t1.0-1/p50x50/29594558_10156467870182450_3181156457284371085_n.jpg?_nc_cat=1&amp;_nc_ht=scontent.xx&amp;oh=bc192a5e54807af93d1ba7f92fcda608&amp;oe=5CFB89FA"/>
    <hyperlink ref="F51" r:id="rId140" display="https://scontent.xx.fbcdn.net/v/t1.0-1/p50x50/14670671_10154657719974233_2037152544451894681_n.png?_nc_cat=101&amp;_nc_ht=scontent.xx&amp;oh=0feb26cdbc4fa39255d7ba0f3ac2fe5c&amp;oe=5CC8B695"/>
    <hyperlink ref="F52" r:id="rId141" display="https://scontent.xx.fbcdn.net/v/t1.0-1/p50x50/12289665_1240829032612799_1024547592614989630_n.jpg?_nc_cat=110&amp;_nc_ht=scontent.xx&amp;oh=d3f909d2600a10fd0e85865ca726b8bb&amp;oe=5CBBB54D"/>
    <hyperlink ref="F53" r:id="rId142" display="https://scontent.xx.fbcdn.net/v/t1.0-1/p50x50/11855852_10153441472457347_8470345761668988259_n.jpg?_nc_cat=107&amp;_nc_ht=scontent.xx&amp;oh=49da19dd8fe47cc1dbf0eea952a331bc&amp;oe=5CFAD4EE"/>
    <hyperlink ref="F54" r:id="rId143" display="https://scontent.xx.fbcdn.net/v/t1.0-1/p50x50/38085939_1925306190861447_696864967831322624_n.png?_nc_cat=108&amp;_nc_ht=scontent.xx&amp;oh=c3b71fd52d791c12ac9c4f1ee4959cd5&amp;oe=5CCCFFA1"/>
    <hyperlink ref="F55" r:id="rId144" display="https://scontent.xx.fbcdn.net/v/t1.0-1/p50x50/20952996_1623577677712462_2557091594333498100_n.jpg?_nc_cat=105&amp;_nc_ht=scontent.xx&amp;oh=8724685e6ae3e0027a697b9f931fe7ff&amp;oe=5CF9F343"/>
    <hyperlink ref="F56" r:id="rId145" display="https://scontent.xx.fbcdn.net/v/t1.0-1/p50x50/15873131_10154853223258245_6692550083033661695_n.png?_nc_cat=106&amp;_nc_ht=scontent.xx&amp;oh=6c81f4ac4572cc06269c423dd0e88df4&amp;oe=5CC16121"/>
    <hyperlink ref="F57" r:id="rId146" display="https://scontent.xx.fbcdn.net/v/t1.0-1/p50x50/38697882_10160794665440083_8239477797655937024_n.jpg?_nc_cat=105&amp;_nc_ht=scontent.xx&amp;oh=b9c3657b011946baa82e6766e790f325&amp;oe=5CCB5275"/>
    <hyperlink ref="F58" r:id="rId147" display="https://scontent.xx.fbcdn.net/v/t1.0-1/c0.0.50.50a/p50x50/4762_116258561250_4276404_n.jpg?_nc_cat=111&amp;_nc_ht=scontent.xx&amp;oh=b314b79e2a579881db68c0dc06f6e51d&amp;oe=5CC05789"/>
    <hyperlink ref="F59" r:id="rId148" display="https://scontent.xx.fbcdn.net/v/t1.0-1/p50x50/12990995_1139644009400490_3138549536886438035_n.png?_nc_cat=107&amp;_nc_ht=scontent.xx&amp;oh=cf8ae163c8d0bbad89c215215bd8ea6f&amp;oe=5CC10A89"/>
    <hyperlink ref="F60" r:id="rId149" display="https://scontent.xx.fbcdn.net/v/t1.0-1/p50x50/47574163_1879752835407722_293087352803295232_n.png?_nc_cat=100&amp;_nc_ht=scontent.xx&amp;oh=0add04ca0b6314126cfad126bcd73710&amp;oe=5CC2EC73"/>
    <hyperlink ref="F61" r:id="rId150" display="https://scontent.xx.fbcdn.net/v/t1.0-1/p50x50/22309107_10155503493090090_1974019718752664364_n.jpg?_nc_cat=102&amp;_nc_ht=scontent.xx&amp;oh=ff363c44c6c6bc588414b225e482b924&amp;oe=5CC3FB8D"/>
    <hyperlink ref="F62" r:id="rId151" display="https://scontent.xx.fbcdn.net/v/l/t1.0-1/c6.1.50.50a/p60x60/1185976_10151607448812399_645175252_n.jpg?_nc_cat=109&amp;_nc_ht=scontent.xx&amp;oh=60026bc0a681c3ecac13d6286338f627&amp;oe=5CB27CAD"/>
    <hyperlink ref="F63" r:id="rId152" display="https://scontent.xx.fbcdn.net/v/t1.0-1/c0.0.50.50a/p50x50/10419583_954714547881956_3220677565414768713_n.jpg?_nc_cat=107&amp;_nc_ht=scontent.xx&amp;oh=2c458d56c976faad634bed9dd486bb2d&amp;oe=5CF5256B"/>
    <hyperlink ref="F64" r:id="rId153" display="https://scontent.xx.fbcdn.net/v/t1.0-1/p50x50/26907820_10155523587654139_350111477777155321_n.png?_nc_cat=104&amp;_nc_ht=scontent.xx&amp;oh=08a5430b60df30965aaf705a822c6e82&amp;oe=5CCD1208"/>
    <hyperlink ref="F65" r:id="rId154" display="https://scontent.xx.fbcdn.net/v/t1.0-1/p50x50/1601038_681575731864579_1126950827_n.jpg?_nc_cat=109&amp;_nc_ht=scontent.xx&amp;oh=a1e05fe63bf2cd2a27a07e5320a374b7&amp;oe=5CB9483B"/>
    <hyperlink ref="F66" r:id="rId155" display="https://scontent.xx.fbcdn.net/v/t1.0-1/p50x50/13507072_1035072429906030_1506005691284267483_n.png?_nc_cat=102&amp;_nc_ht=scontent.xx&amp;oh=c7ee959082387922696a6ce2f6f22c6d&amp;oe=5CC93A88"/>
    <hyperlink ref="F67" r:id="rId156" display="https://scontent.xx.fbcdn.net/v/t1.0-1/c1.0.50.50a/p50x50/28168720_10155597575571225_6116498131380386234_n.jpg?_nc_cat=108&amp;_nc_ht=scontent.xx&amp;oh=e369e1b3f42c9cbe44593526e6ac9384&amp;oe=5CBC096F"/>
    <hyperlink ref="F68" r:id="rId157" display="https://scontent.xx.fbcdn.net/v/t1.0-1/p50x50/1450970_10152407713139202_601465931_n.png?_nc_cat=105&amp;_nc_ht=scontent.xx&amp;oh=17196a6b29a4a87780de8f810333b9fd&amp;oe=5CC91146"/>
    <hyperlink ref="F69" r:id="rId158" display="https://scontent.xx.fbcdn.net/v/t1.0-1/p50x50/1916502_171640687709_2633755_n.jpg?_nc_cat=111&amp;_nc_ht=scontent.xx&amp;oh=93071727ca3774ed1f7bd55d3bbcac36&amp;oe=5CCAAD23"/>
    <hyperlink ref="F70" r:id="rId159" display="https://scontent.xx.fbcdn.net/v/t1.0-1/p50x50/13445314_1254585631248920_1363899581544847973_n.png?_nc_cat=100&amp;_nc_ht=scontent.xx&amp;oh=dd7557b876e44546d4ade014f8e40c23&amp;oe=5CBFED50"/>
    <hyperlink ref="F71" r:id="rId160" display="https://scontent.xx.fbcdn.net/v/t1.0-1/p50x50/270108_177072429021043_6212211_n.jpg?_nc_cat=102&amp;_nc_ht=scontent.xx&amp;oh=2a56462cc76e955e16f279adc3211d43&amp;oe=5CC8A3D3"/>
    <hyperlink ref="F72" r:id="rId161" display="https://scontent.xx.fbcdn.net/v/t1.0-1/p50x50/46520639_10157981591347166_2479473758008508416_n.jpg?_nc_cat=109&amp;_nc_ht=scontent.xx&amp;oh=1089e020355e87fdaf6e521505690f04&amp;oe=5CCB5AB3"/>
    <hyperlink ref="F73" r:id="rId162" display="https://scontent.xx.fbcdn.net/v/t1.0-1/p50x50/482425_514398351934749_1210428152_n.jpg?_nc_cat=109&amp;_nc_ht=scontent.xx&amp;oh=4013fdd3aa93d7b4e01ba2ee0df9a7ab&amp;oe=5CFFB212"/>
    <hyperlink ref="F74" r:id="rId163" display="https://scontent.xx.fbcdn.net/v/t1.0-1/p50x50/560790_10151069525491453_1681982119_n.png?_nc_cat=110&amp;_nc_ht=scontent.xx&amp;oh=f26b2a551cc2205051070883f9e0021a&amp;oe=5CC491CF"/>
    <hyperlink ref="F75" r:id="rId164" display="https://scontent.xx.fbcdn.net/v/t1.0-1/p50x50/10644464_10152572940982891_7141674722188416713_n.png?_nc_cat=108&amp;_nc_ht=scontent.xx&amp;oh=0ebbf0bdd101db31a04fdf816f42659c&amp;oe=5CFB7547"/>
    <hyperlink ref="F76" r:id="rId165" display="https://scontent.xx.fbcdn.net/v/t1.0-1/p50x50/41013231_2401028479924425_8038558458749911040_n.jpg?_nc_cat=103&amp;_nc_ht=scontent.xx&amp;oh=85348c7ddb1b771929205d1cde860091&amp;oe=5CF86B39"/>
    <hyperlink ref="F77" r:id="rId166" display="https://scontent.xx.fbcdn.net/v/t1.0-1/p50x50/10341613_10152124718523499_6284077634843023569_n.png?_nc_cat=101&amp;_nc_ht=scontent.xx&amp;oh=2b03b8459bdd85c57116b427316002c8&amp;oe=5CFB5F8A"/>
    <hyperlink ref="F78" r:id="rId167" display="https://scontent.xx.fbcdn.net/v/t1.0-1/c0.0.50.50a/p50x50/1935045_137091437290_4235506_n.jpg?_nc_cat=109&amp;_nc_ht=scontent.xx&amp;oh=a77f9b07b695a8f0892b4fb8750a7af2&amp;oe=5CCA1339"/>
    <hyperlink ref="F79" r:id="rId168" display="https://scontent.xx.fbcdn.net/v/t1.0-1/p50x50/156845_632434483450333_2014488617_n.png?_nc_cat=106&amp;_nc_ht=scontent.xx&amp;oh=e4bb2f1ae97cc30b402a2f66a74e6868&amp;oe=5CB739A9"/>
    <hyperlink ref="F80" r:id="rId169" display="https://scontent.xx.fbcdn.net/v/t1.0-1/c1.0.50.50a/p50x50/934113_785634924876176_8172396224346137468_n.jpg?_nc_cat=106&amp;_nc_ht=scontent.xx&amp;oh=58ad3513234458b64c5dd6c74f62a39b&amp;oe=5CC253FA"/>
    <hyperlink ref="F81" r:id="rId170" display="https://scontent.xx.fbcdn.net/v/t1.0-1/c8.0.50.50a/p50x50/1926662_1424034774505421_1964742153_n.jpg?_nc_cat=105&amp;_nc_ht=scontent.xx&amp;oh=c49b19669b41361c2bf5f96ecadab470&amp;oe=5CF66E2C"/>
    <hyperlink ref="F82" r:id="rId171" display="https://scontent.xx.fbcdn.net/v/t1.0-1/p50x50/19511569_10154422426367131_4592925986654406123_n.jpg?_nc_cat=102&amp;_nc_ht=scontent.xx&amp;oh=d0006bb91d589b017c56da4389fba03e&amp;oe=5CB97A38"/>
    <hyperlink ref="F83" r:id="rId172" display="https://scontent.xx.fbcdn.net/v/t1.0-1/p50x50/21314412_2010174252539593_9202108399125541045_n.png?_nc_cat=107&amp;_nc_ht=scontent.xx&amp;oh=e5ce2ff63063c6dfbb784576ea46a4c7&amp;oe=5CC86FBE"/>
    <hyperlink ref="F84" r:id="rId173" display="https://scontent.xx.fbcdn.net/v/t1.0-1/p50x50/20953851_1987652464788424_4188197987771968233_n.jpg?_nc_cat=110&amp;_nc_ht=scontent.xx&amp;oh=5c28aa55511a7a5a21e033628f66110c&amp;oe=5CFB73EF"/>
    <hyperlink ref="F85" r:id="rId174" display="https://scontent.xx.fbcdn.net/v/t1.0-1/p50x50/1907948_466108226865365_6917832156012719083_n.png?_nc_cat=106&amp;_nc_ht=scontent.xx&amp;oh=c9bf3b3173d7548df64e8986303e921c&amp;oe=5CF8CFD7"/>
    <hyperlink ref="F86" r:id="rId175" display="https://scontent.xx.fbcdn.net/v/t1.0-1/p50x50/37598953_2166380716766985_3623021161484386304_n.jpg?_nc_cat=111&amp;_nc_ht=scontent.xx&amp;oh=8296bd0c61d9db8898a5fbbb6c378217&amp;oe=5CFE8E45"/>
    <hyperlink ref="F87" r:id="rId176" display="https://scontent.xx.fbcdn.net/v/t1.0-1/p50x50/20914756_1763740713923308_2244025417120215640_n.png?_nc_cat=109&amp;_nc_ht=scontent.xx&amp;oh=c27dc8a76a398a2deec1294e590658db&amp;oe=5CF51562"/>
    <hyperlink ref="F88" r:id="rId177" display="https://scontent.xx.fbcdn.net/v/t1.0-1/p50x50/18814262_688903584627282_2841369145493628842_n.jpg?_nc_cat=108&amp;_nc_ht=scontent.xx&amp;oh=5b748946009f3b994ef4160f08f9a04f&amp;oe=5CFE9C65"/>
    <hyperlink ref="F89" r:id="rId178" display="https://scontent.xx.fbcdn.net/v/t1.0-1/p50x50/19149362_1287238131373870_521061354829921952_n.png?_nc_cat=111&amp;_nc_ht=scontent.xx&amp;oh=baaa97e0e9e47ec988486b3cc74183d9&amp;oe=5CB88D01"/>
    <hyperlink ref="F90" r:id="rId179" display="https://scontent.xx.fbcdn.net/v/t1.0-1/p50x50/21105547_1761673534130231_8593027326910887917_n.jpg?_nc_cat=103&amp;_nc_ht=scontent.xx&amp;oh=4ce35008e99bad9ed6b363365b3e0169&amp;oe=5CC60AD8"/>
    <hyperlink ref="F91" r:id="rId180" display="https://scontent.xx.fbcdn.net/v/t1.0-1/p50x50/26733511_1755208754499111_3208160055815140879_n.png?_nc_cat=105&amp;_nc_ht=scontent.xx&amp;oh=3793b787d62fd048fdbfe74b4fc487f5&amp;oe=5CFEF516"/>
    <hyperlink ref="F92" r:id="rId181" display="https://scontent.xx.fbcdn.net/v/t1.0-1/c5.0.50.50a/p50x50/12246670_926155774125731_9093458996149509326_n.png?_nc_cat=102&amp;_nc_ht=scontent.xx&amp;oh=afb68b2573f3d9c0f32532af3f75ea31&amp;oe=5CB48A45"/>
    <hyperlink ref="F93" r:id="rId182" display="https://scontent.xx.fbcdn.net/v/t1.0-1/p50x50/44165086_1994226070657318_5239157882557038592_n.jpg?_nc_cat=109&amp;_nc_ht=scontent.xx&amp;oh=992011702e7012102ad23a5cfdf6b26e&amp;oe=5D011152"/>
    <hyperlink ref="AG3" r:id="rId183" display="https://scontent.xx.fbcdn.net/v/t1.0-1/p50x50/1148800_680835795293388_126913444_n.png?_nc_cat=102&amp;_nc_ht=scontent.xx&amp;oh=d8fac778a1c57b66a3e31514741e98e2&amp;oe=5D007E04"/>
    <hyperlink ref="AG4" r:id="rId184" display="https://scontent.xx.fbcdn.net/v/t1.0-1/p50x50/10245333_10152398290227363_2159770046046938792_n.png?_nc_cat=111&amp;_nc_ht=scontent.xx&amp;oh=e5415d65383fc48337f75320460b1742&amp;oe=5CC51D68"/>
    <hyperlink ref="AG5" r:id="rId185" display="https://scontent.xx.fbcdn.net/v/t1.0-1/p50x50/29542108_10155577757413565_4368481776705581119_n.jpg?_nc_cat=109&amp;_nc_ht=scontent.xx&amp;oh=1d42f90bbd9834587009ba7506f937ec&amp;oe=5CFF53EE"/>
    <hyperlink ref="AG6" r:id="rId186" display="https://scontent.xx.fbcdn.net/v/t1.0-1/p50x50/36337842_10156432194149798_8441115822029537280_n.png?_nc_cat=1&amp;_nc_ht=scontent.xx&amp;oh=dd9292c5960e8aec7951bbfd7b4f68a5&amp;oe=5CF90790"/>
    <hyperlink ref="AG7" r:id="rId187" display="https://scontent.xx.fbcdn.net/v/t1.0-1/p50x50/17861495_10154254153071637_7826738155627889579_n.jpg?_nc_cat=107&amp;_nc_ht=scontent.xx&amp;oh=f40f0f30bdc9b7a1ba063fcf99f993af&amp;oe=5CFB0708"/>
    <hyperlink ref="AG8" r:id="rId188" display="https://scontent.xx.fbcdn.net/v/t1.0-1/p50x50/38471704_10156559729019894_5806510001363091456_n.jpg?_nc_cat=109&amp;_nc_ht=scontent.xx&amp;oh=1535b389eb3ad0eea6c6f6f4ef0f39c5&amp;oe=5CB2FFE5"/>
    <hyperlink ref="AG9" r:id="rId189" display="https://scontent.xx.fbcdn.net/v/t1.0-1/p50x50/285758_10151270737570348_1489776686_n.jpg?_nc_cat=104&amp;_nc_ht=scontent.xx&amp;oh=7af3b5eb0548fcbf40fb8d35e3a51db7&amp;oe=5D005394"/>
    <hyperlink ref="AG10" r:id="rId190" display="https://scontent.xx.fbcdn.net/v/t1.0-1/p50x50/47178837_10156674221671897_4423404998746963968_n.png?_nc_cat=100&amp;_nc_ht=scontent.xx&amp;oh=cec830517e131cbce51985e6857a615b&amp;oe=5CC609B2"/>
    <hyperlink ref="AG11" r:id="rId191" display="https://scontent.xx.fbcdn.net/v/t1.0-1/c5.0.50.50a/p50x50/541582_10151347064686299_93582394_n.jpg?_nc_cat=111&amp;_nc_ht=scontent.xx&amp;oh=f27892c1b7251f6e8b6f6076979e35a0&amp;oe=5CC6EAAF"/>
    <hyperlink ref="AG12" r:id="rId192" display="https://scontent.xx.fbcdn.net/v/t1.0-1/p50x50/419414_10150520591604159_327556179_n.jpg?_nc_cat=103&amp;_nc_ht=scontent.xx&amp;oh=3ce93798c74e14d025f3f95dc0642cf6&amp;oe=5CBB312E"/>
    <hyperlink ref="AG13" r:id="rId193" display="https://scontent.xx.fbcdn.net/v/t1.0-1/c0.1.50.50a/p50x50/168121_487598886885_809799_n.jpg?_nc_cat=105&amp;_nc_ht=scontent.xx&amp;oh=0116af5ffb374eb513d71cd4b3b48607&amp;oe=5CF63217"/>
    <hyperlink ref="AG14" r:id="rId194" display="https://scontent.xx.fbcdn.net/v/t1.0-1/p50x50/10649822_1084216541648754_126615797746221824_n.png?_nc_cat=111&amp;_nc_ht=scontent.xx&amp;oh=c63ec94d225cf75cbfa0303514d6ebe9&amp;oe=5CB9AFCF"/>
    <hyperlink ref="AG15" r:id="rId195" display="https://scontent.xx.fbcdn.net/v/t1.0-1/p50x50/17190976_1559018280793538_2402023361617388976_n.jpg?_nc_cat=108&amp;_nc_ht=scontent.xx&amp;oh=393446777a6267aa6af17852beaa5396&amp;oe=5CC20B0E"/>
    <hyperlink ref="AG16" r:id="rId196" display="https://scontent.xx.fbcdn.net/v/t1.0-1/p50x50/20914316_10155824282974739_1033246478776806159_n.png?_nc_cat=107&amp;_nc_ht=scontent.xx&amp;oh=775821052aafc42cf5512ac4213706c5&amp;oe=5CC66FCC"/>
    <hyperlink ref="AG17" r:id="rId197" display="https://scontent.xx.fbcdn.net/v/t1.0-1/p50x50/27657564_1643464722363842_8315823568280019428_n.jpg?_nc_cat=100&amp;_nc_ht=scontent.xx&amp;oh=ecefa6029d37078706bd093d565e7a85&amp;oe=5CB800D6"/>
    <hyperlink ref="AG18" r:id="rId198" display="https://scontent.xx.fbcdn.net/v/t1.0-1/c18.18.220.220a/s50x50/184815_182387401802854_67228_n.jpg?_nc_cat=108&amp;_nc_ht=scontent.xx&amp;oh=639a41feabd6e7a1343a9a9555fb8eb6&amp;oe=5CBB5B09"/>
    <hyperlink ref="AG19" r:id="rId199" display="https://scontent.xx.fbcdn.net/v/t1.0-1/p50x50/20915582_1651911181518110_2201442807883312823_n.png?_nc_cat=103&amp;_nc_ht=scontent.xx&amp;oh=ef11beadb114d884ee578fde90e0fb0f&amp;oe=5CBCACA5"/>
    <hyperlink ref="AG20" r:id="rId200" display="https://scontent.xx.fbcdn.net/v/t1.0-1/p50x50/35836755_1648724405224185_2278448440784453632_n.png?_nc_cat=107&amp;_nc_ht=scontent.xx&amp;oh=9275a4ef4c3de2edc4f55a95a6730387&amp;oe=5CCB0F0E"/>
    <hyperlink ref="AG21" r:id="rId201" display="https://scontent.xx.fbcdn.net/v/t1.0-1/p50x50/12376315_787201331411231_4341360090925390453_n.jpg?_nc_cat=110&amp;_nc_ht=scontent.xx&amp;oh=887f03d69dd69faf667b4ab7d7d415e9&amp;oe=5CB6C79B"/>
    <hyperlink ref="AG22" r:id="rId202" display="https://scontent.xx.fbcdn.net/v/t1.0-1/p50x50/14702401_1392853777410464_5315321968738777233_n.png?_nc_cat=102&amp;_nc_ht=scontent.xx&amp;oh=c71c4b28607f381eda3f745e45d3dae6&amp;oe=5CC525BB"/>
    <hyperlink ref="AG23" r:id="rId203" display="https://scontent.xx.fbcdn.net/v/t1.0-1/c0.1.50.50a/p50x50/1916236_220518336562_64514_n.jpg?_nc_cat=102&amp;_nc_ht=scontent.xx&amp;oh=254cbfc4e0b7e7a842a9ad68d593fb5d&amp;oe=5CB5EBD0"/>
    <hyperlink ref="AG24" r:id="rId204" display="https://scontent.xx.fbcdn.net/v/t1.0-1/p50x50/19145749_1549026861796957_7161243964569154615_n.png?_nc_cat=102&amp;_nc_ht=scontent.xx&amp;oh=bcca474974a7dcf29b00160d54a52434&amp;oe=5CF50A67"/>
    <hyperlink ref="AG25" r:id="rId205" display="https://scontent.xx.fbcdn.net/v/t1.0-1/p50x50/400912_435273076509311_1193301498_n.jpg?_nc_cat=102&amp;_nc_ht=scontent.xx&amp;oh=3f02408f5b33853a6625f32170ffa5a4&amp;oe=5CC47D57"/>
    <hyperlink ref="AG26" r:id="rId206" display="https://scontent.xx.fbcdn.net/v/t1.0-1/p50x50/27072420_10155740668825873_6524617116720235022_n.png?_nc_cat=105&amp;_nc_ht=scontent.xx&amp;oh=a955bcd4df48ba84366b33b6bf14033e&amp;oe=5CC06522"/>
    <hyperlink ref="AG27" r:id="rId207" display="https://scontent.xx.fbcdn.net/v/t1.0-1/c31.31.388.388a/s50x50/404891_551704461507015_44197922_n.jpg?_nc_cat=100&amp;_nc_ht=scontent.xx&amp;oh=d42b7103c636221da503c45c2a56dd6e&amp;oe=5CB60139"/>
    <hyperlink ref="AG28" r:id="rId208" display="https://scontent.xx.fbcdn.net/v/t1.0-1/p50x50/12508774_1000641156644758_2150259486376285086_n.png?_nc_cat=110&amp;_nc_ht=scontent.xx&amp;oh=e5b55a3dabbc5c20a3802db3e4d2088f&amp;oe=5CFCE973"/>
    <hyperlink ref="AG29" r:id="rId209" display="https://scontent.xx.fbcdn.net/v/t1.0-1/p50x50/13902675_1033808910067830_2701857529982735304_n.png?_nc_cat=107&amp;_nc_ht=scontent.xx&amp;oh=725ceb0d567b03e48f965c2bbdbbcaf4&amp;oe=5CF739B7"/>
    <hyperlink ref="AG30" r:id="rId210" display="https://scontent.xx.fbcdn.net/v/t1.0-1/p50x50/27540047_1589238067832205_4071278697958838789_n.jpg?_nc_cat=100&amp;_nc_ht=scontent.xx&amp;oh=678741ed351a341009f4353c9839a586&amp;oe=5CC08A80"/>
    <hyperlink ref="AG31" r:id="rId211" display="https://scontent.xx.fbcdn.net/v/t1.0-1/p50x50/29791595_1756820564340926_6830303507034206858_n.png?_nc_cat=105&amp;_nc_ht=scontent.xx&amp;oh=11458e2c192af2b2bcbe607d569cd472&amp;oe=5CBE5122"/>
    <hyperlink ref="AG32" r:id="rId212" display="https://scontent.xx.fbcdn.net/v/t1.0-1/p50x50/377440_257081681025218_1392575214_n.jpg?_nc_cat=111&amp;_nc_ht=scontent.xx&amp;oh=d1be20debb548a90e93777b099f9445f&amp;oe=5CC6E116"/>
    <hyperlink ref="AG33" r:id="rId213" display="https://scontent.xx.fbcdn.net/v/t1.0-1/p50x50/308731_278917628800591_1181392086_n.jpg?_nc_cat=111&amp;_nc_ht=scontent.xx&amp;oh=c1fd5a526026350dbe482d0c19e419f7&amp;oe=5CFA12FE"/>
    <hyperlink ref="AG34" r:id="rId214" display="https://scontent.xx.fbcdn.net/v/t1.0-1/c192.101.768.768a/s50x50/40164240_2004734722882052_8362780574942756864_n.png?_nc_cat=104&amp;_nc_ht=scontent.xx&amp;oh=9f2f51acfae8a561d86ecc50fc28a413&amp;oe=5CB4DEF4"/>
    <hyperlink ref="AG35" r:id="rId215" display="https://scontent.xx.fbcdn.net/v/t1.0-1/c173.49.614.614a/s50x50/557437_10150320246944970_225054999_n.jpg?_nc_cat=111&amp;_nc_ht=scontent.xx&amp;oh=0af348be4daba0bf710ef09ceacfaff3&amp;oe=5CB56855"/>
    <hyperlink ref="AG36" r:id="rId216" display="https://scontent.xx.fbcdn.net/v/t1.0-1/p50x50/10525926_10152190076601857_3373879292029985409_n.png?_nc_cat=107&amp;_nc_ht=scontent.xx&amp;oh=adc7c5fd19aeac80ff0151e07ffc0d0b&amp;oe=5CBB9B76"/>
    <hyperlink ref="AG37" r:id="rId217" display="https://scontent.xx.fbcdn.net/v/t1.0-1/p50x50/548065_195381423898850_1831745533_n.jpg?_nc_cat=101&amp;_nc_ht=scontent.xx&amp;oh=8c7b2762a41c6df1cc801a79ed59b10a&amp;oe=5CBDD1A0"/>
    <hyperlink ref="AG38" r:id="rId218" display="https://scontent.xx.fbcdn.net/v/t1.0-1/p50x50/46059096_2110864808935260_4308267448211079168_n.png?_nc_cat=100&amp;_nc_ht=scontent.xx&amp;oh=d09a1d17fe6bc6d40c5d6a4b32822ff7&amp;oe=5CC25CFE"/>
    <hyperlink ref="AG39" r:id="rId219" display="https://scontent.xx.fbcdn.net/v/t1.0-1/p50x50/524853_241815949249480_584521744_n.jpg?_nc_cat=103&amp;_nc_ht=scontent.xx&amp;oh=825cea4860fce464d5b2dfad34f15bf6&amp;oe=5CC60D8B"/>
    <hyperlink ref="AG40" r:id="rId220" display="https://scontent.xx.fbcdn.net/v/t1.0-1/p50x50/12688006_1196558747039326_2307529749378711691_n.png?_nc_cat=104&amp;_nc_ht=scontent.xx&amp;oh=e3463ef80dc0578a26a2ff6f3eb12ddc&amp;oe=5CB2F386"/>
    <hyperlink ref="AG41" r:id="rId221" display="https://scontent.xx.fbcdn.net/v/t1.0-1/c15.0.50.50a/p50x50/1797586_628244660581951_2022115541_n.jpg?_nc_cat=105&amp;_nc_ht=scontent.xx&amp;oh=9d614760baa39510266beff30f6ac109&amp;oe=5CC22DFE"/>
    <hyperlink ref="AG42" r:id="rId222" display="https://scontent.xx.fbcdn.net/v/t1.0-1/c0.5.50.50a/p50x50/12002148_1008619935836077_5596175779965635287_n.jpg?_nc_cat=107&amp;_nc_ht=scontent.xx&amp;oh=1f9c835234d84a1b926f1e15b8411bd4&amp;oe=5CC53590"/>
    <hyperlink ref="AG43" r:id="rId223" display="https://scontent.xx.fbcdn.net/v/t1.0-1/p50x50/15073303_10154283854268732_8687379886860162191_n.jpg?_nc_cat=111&amp;_nc_ht=scontent.xx&amp;oh=4b9d16e41d301ee0b8fa54f01778da3e&amp;oe=5CFD811B"/>
    <hyperlink ref="AG44" r:id="rId224" display="https://scontent.xx.fbcdn.net/v/t1.0-1/p50x50/10455045_904635216229071_921023100138923363_n.png?_nc_cat=104&amp;_nc_ht=scontent.xx&amp;oh=c600a55049fa4e40241e5ce12328dee4&amp;oe=5CC543CB"/>
    <hyperlink ref="AG45" r:id="rId225" display="https://scontent.xx.fbcdn.net/v/t1.0-1/p50x50/13006711_1039023912824931_6503409276328909070_n.jpg?_nc_cat=109&amp;_nc_ht=scontent.xx&amp;oh=f4f418d9527a6d8d80b014bef7b22910&amp;oe=5CFE6A5B"/>
    <hyperlink ref="AG46" r:id="rId226" display="https://scontent.xx.fbcdn.net/v/t1.0-1/p50x50/563104_10150704107067192_89470547_n.jpg?_nc_cat=109&amp;_nc_ht=scontent.xx&amp;oh=b7de0a516767f540caa289f7be8f4971&amp;oe=5CB9F5C6"/>
    <hyperlink ref="AG47" r:id="rId227" display="https://scontent.xx.fbcdn.net/v/t1.0-1/p50x50/13103388_1191653547519924_5306523156398041326_n.jpg?_nc_cat=105&amp;_nc_ht=scontent.xx&amp;oh=d23f0889033b2dc76ed02d54fcc44ca3&amp;oe=5CCC3256"/>
    <hyperlink ref="AG48" r:id="rId228" display="https://scontent.xx.fbcdn.net/v/t1.0-1/p50x50/49271307_10155786841186363_68825038442201088_n.jpg?_nc_cat=102&amp;_nc_ht=scontent.xx&amp;oh=a88e4655df4cc588269a6961885e259f&amp;oe=5CFCE174"/>
    <hyperlink ref="AG49" r:id="rId229" display="https://scontent.xx.fbcdn.net/v/t1.0-1/c7.0.50.50a/p50x50/10612670_10152670214585867_7511135003137892386_n.png?_nc_cat=105&amp;_nc_ht=scontent.xx&amp;oh=f86e9ef6450e2c2faadab742c84361c8&amp;oe=5CFB03E5"/>
    <hyperlink ref="AG50" r:id="rId230" display="https://scontent.xx.fbcdn.net/v/t1.0-1/p50x50/29594558_10156467870182450_3181156457284371085_n.jpg?_nc_cat=1&amp;_nc_ht=scontent.xx&amp;oh=bc192a5e54807af93d1ba7f92fcda608&amp;oe=5CFB89FA"/>
    <hyperlink ref="AG51" r:id="rId231" display="https://scontent.xx.fbcdn.net/v/t1.0-1/p50x50/14670671_10154657719974233_2037152544451894681_n.png?_nc_cat=101&amp;_nc_ht=scontent.xx&amp;oh=0feb26cdbc4fa39255d7ba0f3ac2fe5c&amp;oe=5CC8B695"/>
    <hyperlink ref="AG52" r:id="rId232" display="https://scontent.xx.fbcdn.net/v/t1.0-1/p50x50/12289665_1240829032612799_1024547592614989630_n.jpg?_nc_cat=110&amp;_nc_ht=scontent.xx&amp;oh=d3f909d2600a10fd0e85865ca726b8bb&amp;oe=5CBBB54D"/>
    <hyperlink ref="AG53" r:id="rId233" display="https://scontent.xx.fbcdn.net/v/t1.0-1/p50x50/11855852_10153441472457347_8470345761668988259_n.jpg?_nc_cat=107&amp;_nc_ht=scontent.xx&amp;oh=49da19dd8fe47cc1dbf0eea952a331bc&amp;oe=5CFAD4EE"/>
    <hyperlink ref="AG54" r:id="rId234" display="https://scontent.xx.fbcdn.net/v/t1.0-1/p50x50/38085939_1925306190861447_696864967831322624_n.png?_nc_cat=108&amp;_nc_ht=scontent.xx&amp;oh=c3b71fd52d791c12ac9c4f1ee4959cd5&amp;oe=5CCCFFA1"/>
    <hyperlink ref="AG55" r:id="rId235" display="https://scontent.xx.fbcdn.net/v/t1.0-1/p50x50/20952996_1623577677712462_2557091594333498100_n.jpg?_nc_cat=105&amp;_nc_ht=scontent.xx&amp;oh=8724685e6ae3e0027a697b9f931fe7ff&amp;oe=5CF9F343"/>
    <hyperlink ref="AG56" r:id="rId236" display="https://scontent.xx.fbcdn.net/v/t1.0-1/p50x50/15873131_10154853223258245_6692550083033661695_n.png?_nc_cat=106&amp;_nc_ht=scontent.xx&amp;oh=6c81f4ac4572cc06269c423dd0e88df4&amp;oe=5CC16121"/>
    <hyperlink ref="AG57" r:id="rId237" display="https://scontent.xx.fbcdn.net/v/t1.0-1/p50x50/38697882_10160794665440083_8239477797655937024_n.jpg?_nc_cat=105&amp;_nc_ht=scontent.xx&amp;oh=b9c3657b011946baa82e6766e790f325&amp;oe=5CCB5275"/>
    <hyperlink ref="AG58" r:id="rId238" display="https://scontent.xx.fbcdn.net/v/t1.0-1/c0.0.50.50a/p50x50/4762_116258561250_4276404_n.jpg?_nc_cat=111&amp;_nc_ht=scontent.xx&amp;oh=b314b79e2a579881db68c0dc06f6e51d&amp;oe=5CC05789"/>
    <hyperlink ref="AG59" r:id="rId239" display="https://scontent.xx.fbcdn.net/v/t1.0-1/p50x50/12990995_1139644009400490_3138549536886438035_n.png?_nc_cat=107&amp;_nc_ht=scontent.xx&amp;oh=cf8ae163c8d0bbad89c215215bd8ea6f&amp;oe=5CC10A89"/>
    <hyperlink ref="AG60" r:id="rId240" display="https://scontent.xx.fbcdn.net/v/t1.0-1/p50x50/47574163_1879752835407722_293087352803295232_n.png?_nc_cat=100&amp;_nc_ht=scontent.xx&amp;oh=0add04ca0b6314126cfad126bcd73710&amp;oe=5CC2EC73"/>
    <hyperlink ref="AG61" r:id="rId241" display="https://scontent.xx.fbcdn.net/v/t1.0-1/p50x50/22309107_10155503493090090_1974019718752664364_n.jpg?_nc_cat=102&amp;_nc_ht=scontent.xx&amp;oh=ff363c44c6c6bc588414b225e482b924&amp;oe=5CC3FB8D"/>
    <hyperlink ref="AG62" r:id="rId242" display="https://scontent.xx.fbcdn.net/v/l/t1.0-1/c6.1.50.50a/p60x60/1185976_10151607448812399_645175252_n.jpg?_nc_cat=109&amp;_nc_ht=scontent.xx&amp;oh=60026bc0a681c3ecac13d6286338f627&amp;oe=5CB27CAD"/>
    <hyperlink ref="AG63" r:id="rId243" display="https://scontent.xx.fbcdn.net/v/t1.0-1/c0.0.50.50a/p50x50/10419583_954714547881956_3220677565414768713_n.jpg?_nc_cat=107&amp;_nc_ht=scontent.xx&amp;oh=2c458d56c976faad634bed9dd486bb2d&amp;oe=5CF5256B"/>
    <hyperlink ref="AG64" r:id="rId244" display="https://scontent.xx.fbcdn.net/v/t1.0-1/p50x50/26907820_10155523587654139_350111477777155321_n.png?_nc_cat=104&amp;_nc_ht=scontent.xx&amp;oh=08a5430b60df30965aaf705a822c6e82&amp;oe=5CCD1208"/>
    <hyperlink ref="AG65" r:id="rId245" display="https://scontent.xx.fbcdn.net/v/t1.0-1/p50x50/1601038_681575731864579_1126950827_n.jpg?_nc_cat=109&amp;_nc_ht=scontent.xx&amp;oh=a1e05fe63bf2cd2a27a07e5320a374b7&amp;oe=5CB9483B"/>
    <hyperlink ref="AG66" r:id="rId246" display="https://scontent.xx.fbcdn.net/v/t1.0-1/p50x50/13507072_1035072429906030_1506005691284267483_n.png?_nc_cat=102&amp;_nc_ht=scontent.xx&amp;oh=c7ee959082387922696a6ce2f6f22c6d&amp;oe=5CC93A88"/>
    <hyperlink ref="AG67" r:id="rId247" display="https://scontent.xx.fbcdn.net/v/t1.0-1/c1.0.50.50a/p50x50/28168720_10155597575571225_6116498131380386234_n.jpg?_nc_cat=108&amp;_nc_ht=scontent.xx&amp;oh=e369e1b3f42c9cbe44593526e6ac9384&amp;oe=5CBC096F"/>
    <hyperlink ref="AG68" r:id="rId248" display="https://scontent.xx.fbcdn.net/v/t1.0-1/p50x50/1450970_10152407713139202_601465931_n.png?_nc_cat=105&amp;_nc_ht=scontent.xx&amp;oh=17196a6b29a4a87780de8f810333b9fd&amp;oe=5CC91146"/>
    <hyperlink ref="AG69" r:id="rId249" display="https://scontent.xx.fbcdn.net/v/t1.0-1/p50x50/1916502_171640687709_2633755_n.jpg?_nc_cat=111&amp;_nc_ht=scontent.xx&amp;oh=93071727ca3774ed1f7bd55d3bbcac36&amp;oe=5CCAAD23"/>
    <hyperlink ref="AG70" r:id="rId250" display="https://scontent.xx.fbcdn.net/v/t1.0-1/p50x50/13445314_1254585631248920_1363899581544847973_n.png?_nc_cat=100&amp;_nc_ht=scontent.xx&amp;oh=dd7557b876e44546d4ade014f8e40c23&amp;oe=5CBFED50"/>
    <hyperlink ref="AG71" r:id="rId251" display="https://scontent.xx.fbcdn.net/v/t1.0-1/p50x50/270108_177072429021043_6212211_n.jpg?_nc_cat=102&amp;_nc_ht=scontent.xx&amp;oh=2a56462cc76e955e16f279adc3211d43&amp;oe=5CC8A3D3"/>
    <hyperlink ref="AG72" r:id="rId252" display="https://scontent.xx.fbcdn.net/v/t1.0-1/p50x50/46520639_10157981591347166_2479473758008508416_n.jpg?_nc_cat=109&amp;_nc_ht=scontent.xx&amp;oh=1089e020355e87fdaf6e521505690f04&amp;oe=5CCB5AB3"/>
    <hyperlink ref="AG73" r:id="rId253" display="https://scontent.xx.fbcdn.net/v/t1.0-1/p50x50/482425_514398351934749_1210428152_n.jpg?_nc_cat=109&amp;_nc_ht=scontent.xx&amp;oh=4013fdd3aa93d7b4e01ba2ee0df9a7ab&amp;oe=5CFFB212"/>
    <hyperlink ref="AG74" r:id="rId254" display="https://scontent.xx.fbcdn.net/v/t1.0-1/p50x50/560790_10151069525491453_1681982119_n.png?_nc_cat=110&amp;_nc_ht=scontent.xx&amp;oh=f26b2a551cc2205051070883f9e0021a&amp;oe=5CC491CF"/>
    <hyperlink ref="AG75" r:id="rId255" display="https://scontent.xx.fbcdn.net/v/t1.0-1/p50x50/10644464_10152572940982891_7141674722188416713_n.png?_nc_cat=108&amp;_nc_ht=scontent.xx&amp;oh=0ebbf0bdd101db31a04fdf816f42659c&amp;oe=5CFB7547"/>
    <hyperlink ref="AG76" r:id="rId256" display="https://scontent.xx.fbcdn.net/v/t1.0-1/p50x50/41013231_2401028479924425_8038558458749911040_n.jpg?_nc_cat=103&amp;_nc_ht=scontent.xx&amp;oh=85348c7ddb1b771929205d1cde860091&amp;oe=5CF86B39"/>
    <hyperlink ref="AG77" r:id="rId257" display="https://scontent.xx.fbcdn.net/v/t1.0-1/p50x50/10341613_10152124718523499_6284077634843023569_n.png?_nc_cat=101&amp;_nc_ht=scontent.xx&amp;oh=2b03b8459bdd85c57116b427316002c8&amp;oe=5CFB5F8A"/>
    <hyperlink ref="AG78" r:id="rId258" display="https://scontent.xx.fbcdn.net/v/t1.0-1/c0.0.50.50a/p50x50/1935045_137091437290_4235506_n.jpg?_nc_cat=109&amp;_nc_ht=scontent.xx&amp;oh=a77f9b07b695a8f0892b4fb8750a7af2&amp;oe=5CCA1339"/>
    <hyperlink ref="AG79" r:id="rId259" display="https://scontent.xx.fbcdn.net/v/t1.0-1/p50x50/156845_632434483450333_2014488617_n.png?_nc_cat=106&amp;_nc_ht=scontent.xx&amp;oh=e4bb2f1ae97cc30b402a2f66a74e6868&amp;oe=5CB739A9"/>
    <hyperlink ref="AG80" r:id="rId260" display="https://scontent.xx.fbcdn.net/v/t1.0-1/c1.0.50.50a/p50x50/934113_785634924876176_8172396224346137468_n.jpg?_nc_cat=106&amp;_nc_ht=scontent.xx&amp;oh=58ad3513234458b64c5dd6c74f62a39b&amp;oe=5CC253FA"/>
    <hyperlink ref="AG81" r:id="rId261" display="https://scontent.xx.fbcdn.net/v/t1.0-1/c8.0.50.50a/p50x50/1926662_1424034774505421_1964742153_n.jpg?_nc_cat=105&amp;_nc_ht=scontent.xx&amp;oh=c49b19669b41361c2bf5f96ecadab470&amp;oe=5CF66E2C"/>
    <hyperlink ref="AG82" r:id="rId262" display="https://scontent.xx.fbcdn.net/v/t1.0-1/p50x50/19511569_10154422426367131_4592925986654406123_n.jpg?_nc_cat=102&amp;_nc_ht=scontent.xx&amp;oh=d0006bb91d589b017c56da4389fba03e&amp;oe=5CB97A38"/>
    <hyperlink ref="AG83" r:id="rId263" display="https://scontent.xx.fbcdn.net/v/t1.0-1/p50x50/21314412_2010174252539593_9202108399125541045_n.png?_nc_cat=107&amp;_nc_ht=scontent.xx&amp;oh=e5ce2ff63063c6dfbb784576ea46a4c7&amp;oe=5CC86FBE"/>
    <hyperlink ref="AG84" r:id="rId264" display="https://scontent.xx.fbcdn.net/v/t1.0-1/p50x50/20953851_1987652464788424_4188197987771968233_n.jpg?_nc_cat=110&amp;_nc_ht=scontent.xx&amp;oh=5c28aa55511a7a5a21e033628f66110c&amp;oe=5CFB73EF"/>
    <hyperlink ref="AG85" r:id="rId265" display="https://scontent.xx.fbcdn.net/v/t1.0-1/p50x50/1907948_466108226865365_6917832156012719083_n.png?_nc_cat=106&amp;_nc_ht=scontent.xx&amp;oh=c9bf3b3173d7548df64e8986303e921c&amp;oe=5CF8CFD7"/>
    <hyperlink ref="AG86" r:id="rId266" display="https://scontent.xx.fbcdn.net/v/t1.0-1/p50x50/37598953_2166380716766985_3623021161484386304_n.jpg?_nc_cat=111&amp;_nc_ht=scontent.xx&amp;oh=8296bd0c61d9db8898a5fbbb6c378217&amp;oe=5CFE8E45"/>
    <hyperlink ref="AG87" r:id="rId267" display="https://scontent.xx.fbcdn.net/v/t1.0-1/p50x50/20914756_1763740713923308_2244025417120215640_n.png?_nc_cat=109&amp;_nc_ht=scontent.xx&amp;oh=c27dc8a76a398a2deec1294e590658db&amp;oe=5CF51562"/>
    <hyperlink ref="AG88" r:id="rId268" display="https://scontent.xx.fbcdn.net/v/t1.0-1/p50x50/18814262_688903584627282_2841369145493628842_n.jpg?_nc_cat=108&amp;_nc_ht=scontent.xx&amp;oh=5b748946009f3b994ef4160f08f9a04f&amp;oe=5CFE9C65"/>
    <hyperlink ref="AG89" r:id="rId269" display="https://scontent.xx.fbcdn.net/v/t1.0-1/p50x50/19149362_1287238131373870_521061354829921952_n.png?_nc_cat=111&amp;_nc_ht=scontent.xx&amp;oh=baaa97e0e9e47ec988486b3cc74183d9&amp;oe=5CB88D01"/>
    <hyperlink ref="AG90" r:id="rId270" display="https://scontent.xx.fbcdn.net/v/t1.0-1/p50x50/21105547_1761673534130231_8593027326910887917_n.jpg?_nc_cat=103&amp;_nc_ht=scontent.xx&amp;oh=4ce35008e99bad9ed6b363365b3e0169&amp;oe=5CC60AD8"/>
    <hyperlink ref="AG91" r:id="rId271" display="https://scontent.xx.fbcdn.net/v/t1.0-1/p50x50/26733511_1755208754499111_3208160055815140879_n.png?_nc_cat=105&amp;_nc_ht=scontent.xx&amp;oh=3793b787d62fd048fdbfe74b4fc487f5&amp;oe=5CFEF516"/>
    <hyperlink ref="AG92" r:id="rId272" display="https://scontent.xx.fbcdn.net/v/t1.0-1/c5.0.50.50a/p50x50/12246670_926155774125731_9093458996149509326_n.png?_nc_cat=102&amp;_nc_ht=scontent.xx&amp;oh=afb68b2573f3d9c0f32532af3f75ea31&amp;oe=5CB48A45"/>
    <hyperlink ref="AG93" r:id="rId273" display="https://scontent.xx.fbcdn.net/v/t1.0-1/p50x50/44165086_1994226070657318_5239157882557038592_n.jpg?_nc_cat=109&amp;_nc_ht=scontent.xx&amp;oh=992011702e7012102ad23a5cfdf6b26e&amp;oe=5D011152"/>
    <hyperlink ref="AY3" r:id="rId274" display="https://scontent.xx.fbcdn.net/v/t31.0-8/s720x720/11025281_855786844464948_1026577290588423453_o.jpg?_nc_cat=110&amp;_nc_ht=scontent.xx&amp;oh=43f4838854549510c9522d3202080ac1&amp;oe=5CB5593B"/>
    <hyperlink ref="AY4" r:id="rId275" display="https://scontent.xx.fbcdn.net/v/t1.0-9/s720x720/50487705_10157046696072363_8530846983152205824_o.jpg?_nc_cat=100&amp;_nc_ht=scontent.xx&amp;oh=01de92a5f8a14ddbae765e716899c40f&amp;oe=5CBABA8B"/>
    <hyperlink ref="AY5" r:id="rId276" display="https://scontent.xx.fbcdn.net/v/t31.0-0/q83/p240x240/13227420_10153769625513565_5820165636636461384_o.jpg?_nc_cat=106&amp;_nc_ht=scontent.xx&amp;oh=8049db2221d860d75b8ae2a6fa1b4159&amp;oe=5CC3D122"/>
    <hyperlink ref="AY6" r:id="rId277" display="https://scontent.xx.fbcdn.net/v/t1.0-9/s720x720/48897680_10156853411704798_1175023208743567360_o.jpg?_nc_cat=108&amp;_nc_ht=scontent.xx&amp;oh=b7d740ec778e895492786cc91483621d&amp;oe=5D0129CE"/>
    <hyperlink ref="AY7" r:id="rId278" display="https://scontent.xx.fbcdn.net/v/t1.0-9/s720x720/429318_10150574799866637_1425628543_n.jpg?_nc_cat=104&amp;_nc_ht=scontent.xx&amp;oh=57b7a841e68dc6e986b9436020c66f30&amp;oe=5D009481"/>
    <hyperlink ref="AY8" r:id="rId279" display="https://scontent.xx.fbcdn.net/v/t1.0-9/s720x720/48395412_10156892343329894_4121534948924456960_o.png?_nc_cat=110&amp;_nc_ht=scontent.xx&amp;oh=58032c8f95eb12dc818d5d57d7632f28&amp;oe=5CC15B31"/>
    <hyperlink ref="AY9" r:id="rId280" display="https://scontent.xx.fbcdn.net/v/t31.0-8/s720x720/462909_10150756217050348_1318129267_o.jpg?_nc_cat=108&amp;_nc_ht=scontent.xx&amp;oh=5064fdee754286e8e4c2d3cabcedd18c&amp;oe=5CC74CED"/>
    <hyperlink ref="AY10" r:id="rId281" display="https://scontent.xx.fbcdn.net/v/t31.0-0/p180x540/468233_10150637523441897_1839248441_o.jpg?_nc_cat=103&amp;_nc_ht=scontent.xx&amp;oh=963482be77d91cdcf3d3deaeaf9e061c&amp;oe=5CFA2149"/>
    <hyperlink ref="AY11" r:id="rId282" display="https://scontent.xx.fbcdn.net/v/t31.0-0/p480x480/10511535_10152309985611299_3361764010959308334_o.jpg?_nc_cat=107&amp;_nc_ht=scontent.xx&amp;oh=9a7832d6440258c94893a8afbd367d4b&amp;oe=5CC14C13"/>
    <hyperlink ref="AY12" r:id="rId283" display="https://scontent.xx.fbcdn.net/v/t31.0-8/s720x720/13323413_10153246027254159_6172190506353682145_o.jpg?_nc_cat=104&amp;_nc_ht=scontent.xx&amp;oh=876d30443ed36bdafe32153e6508a495&amp;oe=5CBB623B"/>
    <hyperlink ref="AY13" r:id="rId284" display="https://scontent.xx.fbcdn.net/v/t1.0-9/s720x720/10940488_10153122878071886_3395696232077227361_n.jpg?_nc_cat=100&amp;_nc_ht=scontent.xx&amp;oh=e0d98b452607ada678a5ec3efb2228e3&amp;oe=5CCC3113"/>
    <hyperlink ref="AY14" r:id="rId285" display="https://scontent.xx.fbcdn.net/v/t31.0-8/q82/s720x720/21544120_1717988024938266_6549940599198593610_o.jpg?_nc_cat=106&amp;_nc_ht=scontent.xx&amp;oh=731891f9c212f6f101a47c3438b7de89&amp;oe=5CC97F77"/>
    <hyperlink ref="AY15" r:id="rId286" display="https://scontent.xx.fbcdn.net/v/t31.0-0/p180x540/11000190_1059365317425506_1572415431180957824_o.jpg?_nc_cat=105&amp;_nc_ht=scontent.xx&amp;oh=b7445495915927774642c0b202591a87&amp;oe=5CCB82E1"/>
    <hyperlink ref="AY16" r:id="rId287" display="https://scontent.xx.fbcdn.net/v/t1.0-9/s720x720/48407574_10157215693594739_3539233260141805568_o.jpg?_nc_cat=104&amp;_nc_ht=scontent.xx&amp;oh=74d8b8bdc4f7b7ea3bc1aae235b8ef85&amp;oe=5CB2F8FD"/>
    <hyperlink ref="AY18" r:id="rId288" display="https://scontent.xx.fbcdn.net/v/t1.0-9/s720x720/42686605_2497174583657446_8388852095876333568_o.jpg?_nc_cat=104&amp;_nc_ht=scontent.xx&amp;oh=b4da40453efbaf6e58d9383dd48329cd&amp;oe=5CC28ED0"/>
    <hyperlink ref="AY19" r:id="rId289" display="https://scontent.xx.fbcdn.net/v/t1.0-0/p480x480/37797108_2108118949230662_2774118367169085440_n.jpg?_nc_cat=103&amp;_nc_ht=scontent.xx&amp;oh=d173c603836eb33fe765df11f84cd925&amp;oe=5CC1184B"/>
    <hyperlink ref="AY20" r:id="rId290" display="https://scontent.xx.fbcdn.net/v/t1.0-9/s720x720/49635923_1934660836630539_5464360129036025856_o.jpg?_nc_cat=104&amp;_nc_ht=scontent.xx&amp;oh=3913ff66e5c9d9e261ee968d01752629&amp;oe=5CFB7CCE"/>
    <hyperlink ref="AY21" r:id="rId291" display="https://scontent.xx.fbcdn.net/v/t1.0-9/s720x720/49629716_1435572469907444_6423743045711167488_n.png?_nc_cat=109&amp;_nc_ht=scontent.xx&amp;oh=a916f24b3aa2288a60713b484cced57a&amp;oe=5D012659"/>
    <hyperlink ref="AY22" r:id="rId292" display="https://scontent.xx.fbcdn.net/v/t1.0-9/q81/s720x720/49702436_2405086142853884_6255074474496884736_o.jpg?_nc_cat=107&amp;_nc_ht=scontent.xx&amp;oh=608d55ae7ba5f5ecdaa5c2aa74e2f8f2&amp;oe=5CC33D6E"/>
    <hyperlink ref="AY23" r:id="rId293" display="https://scontent.xx.fbcdn.net/v/t31.0-8/s720x720/20280565_10155565908781563_7691541013277552331_o.jpg?_nc_cat=107&amp;_nc_ht=scontent.xx&amp;oh=8bc22be72386cf04a61a39297083704c&amp;oe=5CC40E02"/>
    <hyperlink ref="AY24" r:id="rId294" display="https://scontent.xx.fbcdn.net/v/t31.0-8/s720x720/16602523_1417253961640915_176147933682314201_o.jpg?_nc_cat=105&amp;_nc_ht=scontent.xx&amp;oh=98fc16cfcbf85a5dbfdde0516bc3063c&amp;oe=5CB3B8E8"/>
    <hyperlink ref="AY25" r:id="rId295" display="https://scontent.xx.fbcdn.net/v/t31.0-0/q88/p180x540/1534813_628984077138209_1639358755_o.jpg?_nc_cat=102&amp;_nc_ht=scontent.xx&amp;oh=98c070f98bc699887ec4a93f1d56725a&amp;oe=5CC25CDB"/>
    <hyperlink ref="AY26" r:id="rId296" display="https://scontent.xx.fbcdn.net/v/t1.0-9/q82/s720x720/49345160_10156525953645873_4796815086163329024_o.jpg?_nc_cat=104&amp;_nc_ht=scontent.xx&amp;oh=657157b0670155d8d183606ab08f8f16&amp;oe=5CC5F8B5"/>
    <hyperlink ref="AY28" r:id="rId297" display="https://scontent.xx.fbcdn.net/v/t1.0-9/s720x720/1558525_842901385752070_2861027888748115551_n.jpg?_nc_cat=109&amp;_nc_ht=scontent.xx&amp;oh=9fc942ead2f182eb20df748ddf779d14&amp;oe=5CC841A8"/>
    <hyperlink ref="AY29" r:id="rId298" display="https://scontent.xx.fbcdn.net/v/t1.0-9/579435_221221931326536_1894764206_n.jpg?_nc_cat=106&amp;_nc_ht=scontent.xx&amp;oh=e47beee1e61e714879fc28c8a3fc9832&amp;oe=5CC6C0B8"/>
    <hyperlink ref="AY30" r:id="rId299" display="https://scontent.xx.fbcdn.net/v/t1.0-9/s720x720/45153166_1929396703816338_8378202866199822336_n.jpg?_nc_cat=105&amp;_nc_ht=scontent.xx&amp;oh=23b4e5a50f2af7152952177e9cb01785&amp;oe=5CFA4C0E"/>
    <hyperlink ref="AY31" r:id="rId300" display="https://scontent.xx.fbcdn.net/v/t1.0-9/q84/s720x720/50091223_2141340952555550_939812863831179264_o.jpg?_nc_cat=106&amp;_nc_ht=scontent.xx&amp;oh=c957ec95edbda7233f414e9779a6523f&amp;oe=5D0024FA"/>
    <hyperlink ref="AY32" r:id="rId301" display="https://scontent.xx.fbcdn.net/v/t1.0-9/s720x720/10764_814306561969391_2498813320782505719_n.jpg?_nc_cat=107&amp;_nc_ht=scontent.xx&amp;oh=e3d0ac6096fc56d441aa47aee2754981&amp;oe=5CC1E328"/>
    <hyperlink ref="AY33" r:id="rId302" display="https://scontent.xx.fbcdn.net/v/t1.0-9/64210_727394323952917_1092309473_n.jpg?_nc_cat=109&amp;_nc_ht=scontent.xx&amp;oh=e478aeea080f91ceeb520417c62cb4ce&amp;oe=5CC24C15"/>
    <hyperlink ref="AY34" r:id="rId303" display="https://scontent.xx.fbcdn.net/v/t31.0-8/s720x720/192627_471196699569203_1844339354_o.jpg?_nc_cat=106&amp;_nc_ht=scontent.xx&amp;oh=d6d657443675a1bdb86b425194f83e95&amp;oe=5CB27AAC"/>
    <hyperlink ref="AY35" r:id="rId304" display="https://scontent.xx.fbcdn.net/v/t1.0-9/q83/s720x720/46482453_10151206496134970_2924821012874788864_o.jpg?_nc_cat=108&amp;_nc_ht=scontent.xx&amp;oh=34a21b1dec077e89639c09791f84b18d&amp;oe=5CC52C8E"/>
    <hyperlink ref="AY36" r:id="rId305" display="https://scontent.xx.fbcdn.net/v/t1.0-9/s720x720/24796678_10154918099506857_7051100498493160124_n.jpg?_nc_cat=111&amp;_nc_ht=scontent.xx&amp;oh=2225f13c51ee8386aa4b15d47da704c8&amp;oe=5CBCFC9F"/>
    <hyperlink ref="AY37" r:id="rId306" display="https://scontent.xx.fbcdn.net/v/t31.0-8/s720x720/10467028_474268852676771_7422171125573969953_o.jpg?_nc_cat=111&amp;_nc_ht=scontent.xx&amp;oh=76d9533bb6f51561d87c5706e1453ec9&amp;oe=5CB5DE29"/>
    <hyperlink ref="AY38" r:id="rId307" display="https://scontent.xx.fbcdn.net/v/t1.0-9/s720x720/47130159_2138892956132445_8255463184895311872_o.png?_nc_cat=101&amp;_nc_ht=scontent.xx&amp;oh=5eca3398b89e0f798f34d4daa98c8015&amp;oe=5CC3D954"/>
    <hyperlink ref="AY39" r:id="rId308" display="https://scontent.xx.fbcdn.net/v/t1.0-0/p526x296/561377_241819882582420_610777005_n.jpg?_nc_cat=110&amp;_nc_ht=scontent.xx&amp;oh=3c6632d2e5e88107d410c6a4602a41a4&amp;oe=5CB30EB3"/>
    <hyperlink ref="AY40" r:id="rId309" display="https://scontent.xx.fbcdn.net/v/t1.0-9/s720x720/29694689_2002848583077001_2242322005006100374_n.png?_nc_cat=104&amp;_nc_ht=scontent.xx&amp;oh=dc47f523c0c74988d92cd55bb578d977&amp;oe=5CBF40FC"/>
    <hyperlink ref="AY41" r:id="rId310" display="https://scontent.xx.fbcdn.net/v/t31.0-8/s720x720/467524_282506835155737_1933850575_o.jpg?_nc_cat=106&amp;_nc_ht=scontent.xx&amp;oh=f310356b1747e9a5c4bcedcd8b0d2853&amp;oe=5CC641FE"/>
    <hyperlink ref="AY42" r:id="rId311" display="https://scontent.xx.fbcdn.net/v/t1.0-9/s720x720/17021967_1414750028556397_6541575889070861471_n.jpg?_nc_cat=108&amp;_nc_ht=scontent.xx&amp;oh=47e4713a296466a4ed8a11e6d2ecae3e&amp;oe=5CBC15AE"/>
    <hyperlink ref="AY43" r:id="rId312" display="https://scontent.xx.fbcdn.net/v/t1.0-9/s720x720/41715317_10156033907603732_2798566064047259648_o.jpg?_nc_cat=110&amp;_nc_ht=scontent.xx&amp;oh=5ab16980291fe4ea1c3fa21e213ae3ff&amp;oe=5CBEB2B1"/>
    <hyperlink ref="AY44" r:id="rId313" display="https://scontent.xx.fbcdn.net/v/t1.0-9/s720x720/33981210_2553467591345817_2602442648832704512_o.jpg?_nc_cat=110&amp;_nc_ht=scontent.xx&amp;oh=81d28d4f233d58999514e02c7f778287&amp;oe=5CB83E65"/>
    <hyperlink ref="AY45" r:id="rId314" display="https://scontent.xx.fbcdn.net/v/t31.0-8/s720x720/12983861_1039038652823457_5717045445356599958_o.jpg?_nc_cat=110&amp;_nc_ht=scontent.xx&amp;oh=ba1f6d85ebda15d06c42f3d5afe94f4e&amp;oe=5CC22B5D"/>
    <hyperlink ref="AY46" r:id="rId315" display="https://scontent.xx.fbcdn.net/v/t31.0-8/s720x720/476385_10150704103992192_1204059769_o.jpg?_nc_cat=107&amp;_nc_ht=scontent.xx&amp;oh=3b23c5014aa8f6c7e05c7fa29aaa1023&amp;oe=5CB7F6F1"/>
    <hyperlink ref="AY47" r:id="rId316" display="https://scontent.xx.fbcdn.net/v/t1.0-9/s720x720/44335572_2144371665581436_8732622330515161088_o.jpg?_nc_cat=104&amp;_nc_ht=scontent.xx&amp;oh=1f22d6ab8fc6af3f6e726e1a260d21db&amp;oe=5CC5F557"/>
    <hyperlink ref="AY48" r:id="rId317" display="https://scontent.xx.fbcdn.net/v/t1.0-9/s720x720/49346169_10155786837841363_4377190300238479360_n.jpg?_nc_cat=106&amp;_nc_ht=scontent.xx&amp;oh=5b10034a4dfc994f465e086807361842&amp;oe=5CFDCFD2"/>
    <hyperlink ref="AY49" r:id="rId318" display="https://scontent.xx.fbcdn.net/v/t31.0-8/s720x720/10620037_10152641479450867_8315867481960950115_o.jpg?_nc_cat=105&amp;_nc_ht=scontent.xx&amp;oh=5b44079016a31cce1b13455826e7d275&amp;oe=5CC6D11A"/>
    <hyperlink ref="AY50" r:id="rId319" display="https://scontent.xx.fbcdn.net/v/t31.0-8/s720x720/10648233_10152942871172450_5650954927287212325_o.jpg?_nc_cat=111&amp;_nc_ht=scontent.xx&amp;oh=1dae87567b5d26519db63d44627a9abb&amp;oe=5CBFAE80"/>
    <hyperlink ref="AY51" r:id="rId320" display="https://scontent.xx.fbcdn.net/v/t1.0-9/s720x720/47393134_10156848475574233_6374812390273318912_o.jpg?_nc_cat=108&amp;_nc_ht=scontent.xx&amp;oh=44f44fcc64f3d78f5d430d2d59cfd540&amp;oe=5CB79838"/>
    <hyperlink ref="AY52" r:id="rId321" display="https://scontent.xx.fbcdn.net/v/t1.0-9/s720x720/43880410_2513547772007579_7600246244350361600_o.jpg?_nc_cat=100&amp;_nc_ht=scontent.xx&amp;oh=fa1bd8faef0c23329e54d7ad04829387&amp;oe=5CFDFFE8"/>
    <hyperlink ref="AY53" r:id="rId322" display="https://scontent.xx.fbcdn.net/v/t1.0-9/s720x720/47577783_10156628920582347_6916672735716311040_o.jpg?_nc_cat=106&amp;_nc_ht=scontent.xx&amp;oh=e7b872c9a86abcd83ace25edab2fae6b&amp;oe=5CC93CC2"/>
    <hyperlink ref="AY54" r:id="rId323" display="https://scontent.xx.fbcdn.net/v/t1.0-9/971729_568618876530192_208720453_n.jpg?_nc_cat=100&amp;_nc_ht=scontent.xx&amp;oh=c757e28c5987085b65f1400c59ad4340&amp;oe=5CB4DB53"/>
    <hyperlink ref="AY55" r:id="rId324" display="https://scontent.xx.fbcdn.net/v/t31.0-0/p180x540/18589084_1507283939341837_1453477466206476571_o.jpg?_nc_cat=108&amp;_nc_ht=scontent.xx&amp;oh=01296dcdd24d3606eab285671cf4f98f&amp;oe=5CB512F5"/>
    <hyperlink ref="AY56" r:id="rId325" display="https://scontent.xx.fbcdn.net/v/t1.0-9/s720x720/15781447_10154853222173245_45238221257914393_n.png?_nc_cat=103&amp;_nc_ht=scontent.xx&amp;oh=da9223ec7cf566df7dde15e383b4cba9&amp;oe=5CC103E7"/>
    <hyperlink ref="AY57" r:id="rId326" display="https://scontent.xx.fbcdn.net/v/t1.0-9/s720x720/23658415_10159651159385083_6202629605195263185_n.png?_nc_cat=104&amp;_nc_ht=scontent.xx&amp;oh=a7b3cf3c75910fb02028c2c36dcf7f81&amp;oe=5CB7B9AC"/>
    <hyperlink ref="AY58" r:id="rId327" display="https://scontent.xx.fbcdn.net/v/t1.0-9/422087_10150694229506251_1508777298_n.jpg?_nc_cat=106&amp;_nc_ht=scontent.xx&amp;oh=71c3363afdda604eb9ba391c77a2ffe7&amp;oe=5CB524CD"/>
    <hyperlink ref="AY59" r:id="rId328" display="https://scontent.xx.fbcdn.net/v/t1.0-0/p480x480/1454674_672229462808616_776451463_n.jpg?_nc_cat=103&amp;_nc_ht=scontent.xx&amp;oh=afcf240994c4f88ae7889c8a40b33f7e&amp;oe=5CB52A87"/>
    <hyperlink ref="AY60" r:id="rId329" display="https://scontent.xx.fbcdn.net/v/t31.0-0/p180x540/12120009_895764843806531_237301642646789414_o.jpg?_nc_cat=107&amp;_nc_ht=scontent.xx&amp;oh=49401a8cc10a95241b3637a8830513f7&amp;oe=5CC09A3A"/>
    <hyperlink ref="AY61" r:id="rId330" display="https://scontent.xx.fbcdn.net/v/t1.0-9/s720x720/29683950_10155982387000090_1738469711923904512_n.jpg?_nc_cat=110&amp;_nc_ht=scontent.xx&amp;oh=b221c0aa8cf2c20e4e802503c616ce2b&amp;oe=5CF715CE"/>
    <hyperlink ref="AY62" r:id="rId331" display="https://scontent.xx.fbcdn.net/v/t1.0-9/s720x720/43570798_10155917661887399_2996887493200052224_o.jpg?_nc_cat=102&amp;_nc_ht=scontent.xx&amp;oh=188045678d6e2b3b83cc7fd244058ace&amp;oe=5CBDD410"/>
    <hyperlink ref="AY63" r:id="rId332" display="https://scontent.xx.fbcdn.net/v/t31.0-8/s720x720/460491_380084125345004_35039270_o.jpg?_nc_cat=104&amp;_nc_ht=scontent.xx&amp;oh=c24bb06d76d410a0595bfd5203e36fd1&amp;oe=5CB5EB7D"/>
    <hyperlink ref="AY64" r:id="rId333" display="https://scontent.xx.fbcdn.net/v/t1.0-9/s720x720/26815215_10155523588589139_9206754057097333054_n.jpg?_nc_cat=108&amp;_nc_ht=scontent.xx&amp;oh=390ff12ee0b80978c7dbe8deb94715e1&amp;oe=5CCB295E"/>
    <hyperlink ref="AY65" r:id="rId334" display="https://scontent.xx.fbcdn.net/v/t31.0-0/p180x540/465993_545975335424620_1060961256_o.jpg?_nc_cat=110&amp;_nc_ht=scontent.xx&amp;oh=4e0761f194a379c4f63dddec01caf800&amp;oe=5CBE0C6F"/>
    <hyperlink ref="AY66" r:id="rId335" display="https://scontent.xx.fbcdn.net/v/t31.0-8/s720x720/13490779_1035073346572605_2048858663375785349_o.jpg?_nc_cat=107&amp;_nc_ht=scontent.xx&amp;oh=47b1baf21098ab3bb698db3d121852ac&amp;oe=5CFB16E8"/>
    <hyperlink ref="AY67" r:id="rId336" display="https://scontent.xx.fbcdn.net/v/t1.0-9/s720x720/37409903_10155949073576225_915760196570054656_o.jpg?_nc_cat=104&amp;_nc_ht=scontent.xx&amp;oh=e8d7a8f7ff83fdd0173dd865b4668bf0&amp;oe=5CF55EB9"/>
    <hyperlink ref="AY68" r:id="rId337" display="https://scontent.xx.fbcdn.net/v/t1.0-9/s720x720/10300113_10152807653439202_7013812712699777764_n.png?_nc_cat=100&amp;_nc_ht=scontent.xx&amp;oh=0bc51ad89e125cdb2bc745370f0cae65&amp;oe=5CB64193"/>
    <hyperlink ref="AY69" r:id="rId338" display="https://scontent.xx.fbcdn.net/v/t31.0-8/s720x720/20507286_10155636377102710_3660030095746960802_o.jpg?_nc_cat=103&amp;_nc_ht=scontent.xx&amp;oh=990352f6ad4416b160c348e85630346f&amp;oe=5CC2E677"/>
    <hyperlink ref="AY70" r:id="rId339" display="https://scontent.xx.fbcdn.net/v/t31.0-8/s720x720/17635295_1628133903894089_5241947738632056620_o.jpg?_nc_cat=104&amp;_nc_ht=scontent.xx&amp;oh=38aed5f11c63cb191791705c02fee4b9&amp;oe=5CBAF0CD"/>
    <hyperlink ref="AY71" r:id="rId340" display="https://scontent.xx.fbcdn.net/v/t1.0-9/s720x720/11951292_929840513744227_2093168336815040423_n.png?_nc_cat=102&amp;_nc_ht=scontent.xx&amp;oh=bb553dd45adaa534f0483af7e324762b&amp;oe=5CCC047A"/>
    <hyperlink ref="AY72" r:id="rId341" display="https://scontent.xx.fbcdn.net/v/t1.0-9/s720x720/31924543_10157400791542166_1114544537298010112_o.jpg?_nc_cat=103&amp;_nc_ht=scontent.xx&amp;oh=4cc42f976b01914495c8480a0120257a&amp;oe=5CB92E08"/>
    <hyperlink ref="AY73" r:id="rId342" display="https://scontent.xx.fbcdn.net/v/t31.0-8/s720x720/20617011_1634048499969723_1368149949353464543_o.jpg?_nc_cat=105&amp;_nc_ht=scontent.xx&amp;oh=0377846609ee3ea4dc61fb5c5a36614d&amp;oe=5CF7D87D"/>
    <hyperlink ref="AY74" r:id="rId343" display="https://scontent.xx.fbcdn.net/v/t1.0-0/p180x540/578575_10151326582776453_1065263525_n.jpg?_nc_cat=109&amp;_nc_ht=scontent.xx&amp;oh=44eac10d39b9bc9ff2647376cd19eea8&amp;oe=5CFCFD71"/>
    <hyperlink ref="AY75" r:id="rId344" display="https://scontent.xx.fbcdn.net/v/t31.0-0/p180x540/18193013_10155310821427891_2824753474929806140_o.jpg?_nc_cat=109&amp;_nc_ht=scontent.xx&amp;oh=407e8178b68eac30cd9cb4dd0e1da8b4&amp;oe=5CC00793"/>
    <hyperlink ref="AY76" r:id="rId345" display="https://scontent.xx.fbcdn.net/v/t31.0-0/p480x480/22712242_1991715220855755_4784180479976601083_o.jpg?_nc_cat=103&amp;_nc_ht=scontent.xx&amp;oh=54b4fd3b512fc9d5cc2c812f5a90afd8&amp;oe=5CFC0722"/>
    <hyperlink ref="AY77" r:id="rId346" display="https://scontent.xx.fbcdn.net/v/t31.0-8/s720x720/20643436_10154838643278499_1139023837293758674_o.jpg?_nc_cat=107&amp;_nc_ht=scontent.xx&amp;oh=24045b7dab58e8d7e8c7d3d6e5dfcd55&amp;oe=5CB6878E"/>
    <hyperlink ref="AY78" r:id="rId347" display="https://scontent.xx.fbcdn.net/v/t31.0-8/s720x720/15577941_10154202122252291_3056006972651258751_o.jpg?_nc_cat=100&amp;_nc_ht=scontent.xx&amp;oh=fe0cb1c8b9d6ac0b7d8cc24c8b0de841&amp;oe=5CC352FE"/>
    <hyperlink ref="AY79" r:id="rId348" display="https://scontent.xx.fbcdn.net/v/t1.0-9/s720x720/29511300_2108438759183224_7886529402589151232_o.jpg?_nc_cat=105&amp;_nc_ht=scontent.xx&amp;oh=0fdd926d621064a67a76494c5eb94e57&amp;oe=5CC5E88D"/>
    <hyperlink ref="AY80" r:id="rId349" display="https://scontent.xx.fbcdn.net/v/t1.0-9/24312_344016439038029_2981528_n.jpg?_nc_cat=108&amp;_nc_ht=scontent.xx&amp;oh=f86b02585c2a6df2b1768683f71ef77c&amp;oe=5CBF4D3E"/>
    <hyperlink ref="AY81" r:id="rId350" display="https://scontent.xx.fbcdn.net/v/t1.0-9/s720x720/30127960_2007659016142991_2480660105285074944_o.png?_nc_cat=104&amp;_nc_ht=scontent.xx&amp;oh=e455afd3d8318468a60c01dfde8dde31&amp;oe=5CCBB1A8"/>
    <hyperlink ref="AY82" r:id="rId351" display="https://scontent.xx.fbcdn.net/v/t1.0-9/s720x720/36087719_10155235382552131_7490957863746011136_o.jpg?_nc_cat=110&amp;_nc_ht=scontent.xx&amp;oh=e6515a3f30ceee43a4c628bd5038ae96&amp;oe=5CFC33B1"/>
    <hyperlink ref="AY83" r:id="rId352" display="https://scontent.xx.fbcdn.net/v/t1.0-9/s720x720/21317722_2010177229205962_6806314826563618593_n.png?_nc_cat=105&amp;_nc_ht=scontent.xx&amp;oh=de6d38af1ec63ea7c704d141a0302af8&amp;oe=5CBBB486"/>
    <hyperlink ref="AY84" r:id="rId353" display="https://scontent.xx.fbcdn.net/v/t31.0-0/q88/p180x540/10259016_1644224662464541_4138458994873147984_o.jpg?_nc_cat=104&amp;_nc_ht=scontent.xx&amp;oh=629210e6d0a1e608e6b11f5c1b622ae2&amp;oe=5D001FE5"/>
    <hyperlink ref="AY85" r:id="rId354" display="https://scontent.xx.fbcdn.net/v/t1.0-9/s720x720/20842268_944662065676643_8108212877864628330_n.jpg?_nc_cat=105&amp;_nc_ht=scontent.xx&amp;oh=1bc7b066eb6886643064a303cce84b16&amp;oe=5CBB5D05"/>
    <hyperlink ref="AY86" r:id="rId355" display="https://scontent.xx.fbcdn.net/v/t31.0-8/s720x720/16463186_1469364689801928_3853163912710594397_o.jpg?_nc_cat=102&amp;_nc_ht=scontent.xx&amp;oh=95040b998569ae4e8e203124198a9156&amp;oe=5CB942D0"/>
    <hyperlink ref="AY87" r:id="rId356" display="https://scontent.xx.fbcdn.net/v/t1.0-9/s720x720/48378888_2019735881657122_7169010508262014976_o.jpg?_nc_cat=108&amp;_nc_ht=scontent.xx&amp;oh=9b5ee6aeba618368213a14246528f18f&amp;oe=5CC7CDC2"/>
    <hyperlink ref="AY88" r:id="rId357" display="https://scontent.xx.fbcdn.net/v/t31.0-8/s720x720/18700707_688898101294497_8468958463900945332_o.jpg?_nc_cat=107&amp;_nc_ht=scontent.xx&amp;oh=2f6332fa25e77b28b476137440fac9e8&amp;oe=5CBEA11A"/>
    <hyperlink ref="AY89" r:id="rId358" display="https://scontent.xx.fbcdn.net/v/t31.0-8/q89/s720x720/26171499_1493101884120826_8833514350479388458_o.jpg?_nc_cat=108&amp;_nc_ht=scontent.xx&amp;oh=59dd618ab6431813564fc05e098443ca&amp;oe=5CC58B98"/>
    <hyperlink ref="AY90" r:id="rId359" display="https://scontent.xx.fbcdn.net/v/t1.0-9/s720x720/21616483_1769764476654470_7890737759118288593_n.jpg?_nc_cat=110&amp;_nc_ht=scontent.xx&amp;oh=8f07cbc1cf4e14931a56cd3812f84aa0&amp;oe=5CF9CFC1"/>
    <hyperlink ref="AY91" r:id="rId360" display="https://scontent.xx.fbcdn.net/v/t1.0-9/q84/s720x720/45033162_2117254958294487_5775956505962479616_o.jpg?_nc_cat=106&amp;_nc_ht=scontent.xx&amp;oh=2f95d71a27dcdcea3b8778e678aa6db9&amp;oe=5CC9FA05"/>
    <hyperlink ref="AY92" r:id="rId361" display="https://scontent.xx.fbcdn.net/v/t31.0-0/p180x540/12304028_926158920792083_4782279029909170031_o.jpg?_nc_cat=101&amp;_nc_ht=scontent.xx&amp;oh=aab87b260dd6c3826e0176073b030a5b&amp;oe=5CC415A3"/>
    <hyperlink ref="AY93" r:id="rId362" display="https://scontent.xx.fbcdn.net/v/t1.0-0/p180x540/46456189_2042614692485122_8496180085903065088_o.jpg?_nc_cat=107&amp;_nc_ht=scontent.xx&amp;oh=5b98ff66a618bf066f01cb8d4379347b&amp;oe=5CBA708E"/>
    <hyperlink ref="BY3" r:id="rId363" display="https://www.facebook.com/MITnews/"/>
    <hyperlink ref="BY4" r:id="rId364" display="https://www.facebook.com/MITAA/"/>
    <hyperlink ref="BY5" r:id="rId365" display="https://www.facebook.com/MITSloanAlumni/"/>
    <hyperlink ref="BY6" r:id="rId366" display="https://www.facebook.com/technologyreview/"/>
    <hyperlink ref="BY7" r:id="rId367" display="https://www.facebook.com/MIT.SHASS/"/>
    <hyperlink ref="BY8" r:id="rId368" display="https://www.facebook.com/mitpress/"/>
    <hyperlink ref="BY9" r:id="rId369" display="https://www.facebook.com/mitesd/"/>
    <hyperlink ref="BY10" r:id="rId370" display="https://www.facebook.com/mit.dmse/"/>
    <hyperlink ref="BY11" r:id="rId371" display="https://www.facebook.com/MITChemEng/"/>
    <hyperlink ref="BY12" r:id="rId372" display="https://www.facebook.com/MITNSE/"/>
    <hyperlink ref="BY13" r:id="rId373" display="https://www.facebook.com/MITPoliSci/"/>
    <hyperlink ref="BY14" r:id="rId374" display="https://www.facebook.com/scienceMIT/"/>
    <hyperlink ref="BY15" r:id="rId375" display="https://www.facebook.com/MISTIatMIT/"/>
    <hyperlink ref="BY16" r:id="rId376" display="https://www.facebook.com/mitmedialab/"/>
    <hyperlink ref="BY17" r:id="rId377" display="https://www.facebook.com/mitpkg/"/>
    <hyperlink ref="BY18" r:id="rId378" display="https://www.facebook.com/MathPrizeforGirls/"/>
    <hyperlink ref="BY19" r:id="rId379" display="https://www.facebook.com/mitphysics/"/>
    <hyperlink ref="BY20" r:id="rId380" display="https://www.facebook.com/MITEdgertonCenter/"/>
    <hyperlink ref="BY21" r:id="rId381" display="https://www.facebook.com/edX/"/>
    <hyperlink ref="BY22" r:id="rId382" display="https://www.facebook.com/mitlgo/"/>
    <hyperlink ref="BY23" r:id="rId383" display="https://www.facebook.com/MITengineers/"/>
    <hyperlink ref="BY24" r:id="rId384" display="https://www.facebook.com/MITSchoolofEngineering/"/>
    <hyperlink ref="BY25" r:id="rId385" display="https://www.facebook.com/MITGlobalChange/"/>
    <hyperlink ref="BY26" r:id="rId386" display="https://www.facebook.com/MITSloan/"/>
    <hyperlink ref="BY27" r:id="rId387" display="https://www.facebook.com/MITAdmissions/"/>
    <hyperlink ref="BY28" r:id="rId388" display="https://www.facebook.com/upop.mit.edu/"/>
    <hyperlink ref="BY29" r:id="rId389" display="https://www.facebook.com/MIT.OEIT/"/>
    <hyperlink ref="BY30" r:id="rId390" display="https://www.facebook.com/MITBiology/"/>
    <hyperlink ref="BY31" r:id="rId391" display="https://www.facebook.com/SenseableCity/"/>
    <hyperlink ref="BY32" r:id="rId392" display="https://www.facebook.com/mistimitisrael/"/>
    <hyperlink ref="BY33" r:id="rId393" display="https://www.facebook.com/MIT-France-Program-278885102137177/"/>
    <hyperlink ref="BY34" r:id="rId394" display="https://www.facebook.com/mitenergyclub/"/>
    <hyperlink ref="BY35" r:id="rId395" display="https://www.facebook.com/Experimental-Study-Group-ESG-34631939969/"/>
    <hyperlink ref="BY36" r:id="rId396" display="https://www.facebook.com/MITOCW/"/>
    <hyperlink ref="BY37" r:id="rId397" display="https://www.facebook.com/MitMexicoProgram/"/>
    <hyperlink ref="BY38" r:id="rId398" display="https://www.facebook.com/MITGSW/"/>
    <hyperlink ref="BY39" r:id="rId399" display="https://www.facebook.com/MitFrance/"/>
    <hyperlink ref="BY40" r:id="rId400" display="https://www.facebook.com/mitenergy/"/>
    <hyperlink ref="BY41" r:id="rId401" display="https://www.facebook.com/MITEconomics/"/>
    <hyperlink ref="BY42" r:id="rId402" display="https://www.facebook.com/MITCEE/"/>
    <hyperlink ref="BY43" r:id="rId403" display="https://www.facebook.com/mcgoverninstitute/"/>
    <hyperlink ref="BY44" r:id="rId404" display="https://www.facebook.com/gordonmitelp/"/>
    <hyperlink ref="BY45" r:id="rId405" display="https://www.facebook.com/MITCoLab/"/>
    <hyperlink ref="BY46" r:id="rId406" display="https://www.facebook.com/themittech/"/>
    <hyperlink ref="BY47" r:id="rId407" display="https://www.facebook.com/Spectrum.MIT/"/>
    <hyperlink ref="BY48" r:id="rId408" display="https://www.facebook.com/SloanSportsConference/"/>
    <hyperlink ref="BY49" r:id="rId409" display="https://www.facebook.com/SDM.MIT/"/>
    <hyperlink ref="BY50" r:id="rId410" display="https://www.facebook.com/MITSloanExecEd/"/>
    <hyperlink ref="BY51" r:id="rId411" display="https://www.facebook.com/mit.dusp/"/>
    <hyperlink ref="BY52" r:id="rId412" display="https://www.facebook.com/MITDepartmentofArchitecture/"/>
    <hyperlink ref="BY53" r:id="rId413" display="https://www.facebook.com/MITCenterForInternationalStudies/"/>
    <hyperlink ref="BY54" r:id="rId414" display="https://www.facebook.com/MITCareers/"/>
    <hyperlink ref="BY55" r:id="rId415" display="https://www.facebook.com/MITaeroastro/"/>
    <hyperlink ref="BY56" r:id="rId416" display="https://www.facebook.com/getfitmit/"/>
    <hyperlink ref="BY57" r:id="rId417" display="https://www.facebook.com/MITSloanFellows/"/>
    <hyperlink ref="BY58" r:id="rId418" display="https://www.facebook.com/MITSciwrite/"/>
    <hyperlink ref="BY59" r:id="rId419" display="https://www.facebook.com/MITProfessionalEducation/"/>
    <hyperlink ref="BY60" r:id="rId420" display="https://www.facebook.com/mitpe/"/>
    <hyperlink ref="BY61" r:id="rId421" display="https://www.facebook.com/MITMuseum/"/>
    <hyperlink ref="BY62" r:id="rId422" display="https://www.facebook.com/mitlistarts/"/>
    <hyperlink ref="BY63" r:id="rId423" display="https://www.facebook.com/MITLinguistics/"/>
    <hyperlink ref="BY64" r:id="rId424" display="https://www.facebook.com/mitlib/"/>
    <hyperlink ref="BY65" r:id="rId425" display="https://www.facebook.com/MITK12STEMAlumniNetwork/"/>
    <hyperlink ref="BY66" r:id="rId426" display="https://www.facebook.com/MITK12/"/>
    <hyperlink ref="BY67" r:id="rId427" display="https://www.facebook.com/mitglobalchallenge/"/>
    <hyperlink ref="BY68" r:id="rId428" display="https://www.facebook.com/mitfcu/"/>
    <hyperlink ref="BY69" r:id="rId429" display="https://www.facebook.com/MITCSAIL/"/>
    <hyperlink ref="BY70" r:id="rId430" display="https://www.facebook.com/MIT.CMSW/"/>
    <hyperlink ref="BY71" r:id="rId431" display="https://www.facebook.com/MITCivicMedia/"/>
    <hyperlink ref="BY72" r:id="rId432" display="https://www.facebook.com/mit100k/"/>
    <hyperlink ref="BY73" r:id="rId433" display="https://www.facebook.com/LemelsonMITProgram/"/>
    <hyperlink ref="BY74" r:id="rId434" display="https://www.facebook.com/mitgamelab/"/>
    <hyperlink ref="BY75" r:id="rId435" display="https://www.facebook.com/EECS.MIT/"/>
    <hyperlink ref="BY76" r:id="rId436" display="https://www.facebook.com/dlabmit/"/>
    <hyperlink ref="BY77" r:id="rId437" display="https://www.facebook.com/artsatmit/"/>
    <hyperlink ref="BY78" r:id="rId438" display="https://www.facebook.com/sapmit/"/>
    <hyperlink ref="BY79" r:id="rId439" display="https://www.facebook.com/EAPS.MIT/"/>
    <hyperlink ref="BY80" r:id="rId440" display="https://www.facebook.com/EshipMIT/"/>
    <hyperlink ref="BY81" r:id="rId441" display="https://www.facebook.com/HumansOfMIT/"/>
    <hyperlink ref="BY82" r:id="rId442" display="https://www.facebook.com/mitfsae/"/>
    <hyperlink ref="BY83" r:id="rId443" display="https://www.facebook.com/TataCenterMIT/"/>
    <hyperlink ref="BY84" r:id="rId444" display="https://www.facebook.com/MITPolice/"/>
    <hyperlink ref="BY85" r:id="rId445" display="https://www.facebook.com/MITAlert/"/>
    <hyperlink ref="BY86" r:id="rId446" display="https://www.facebook.com/MITPrepared/"/>
    <hyperlink ref="BY87" r:id="rId447" display="https://www.facebook.com/HUBWeekBoston/"/>
    <hyperlink ref="BY88" r:id="rId448" display="https://www.facebook.com/lidsmit/"/>
    <hyperlink ref="BY89" r:id="rId449" display="https://www.facebook.com/MITRegistrar/"/>
    <hyperlink ref="BY90" r:id="rId450" display="https://www.facebook.com/enginexyz/"/>
    <hyperlink ref="BY91" r:id="rId451" display="https://www.facebook.com/mitmeche/"/>
    <hyperlink ref="BY92" r:id="rId452" display="https://www.facebook.com/mitearthrl/"/>
    <hyperlink ref="BY93" r:id="rId453" display="https://www.facebook.com/mitclubsportsandims/"/>
    <hyperlink ref="CS58" r:id="rId454" display="http://scopeweb.mit.edu/"/>
    <hyperlink ref="CS74" r:id="rId455" display="http://gamelab.mit.edu/games"/>
    <hyperlink ref="DJ3" r:id="rId456" display="http://web.mit.edu/"/>
    <hyperlink ref="DJ4" r:id="rId457" display="http://alum.mit.edu/"/>
    <hyperlink ref="DJ5" r:id="rId458" display="http://mitsloan.mit.edu/alumni/"/>
    <hyperlink ref="DJ6" r:id="rId459" display="http://www.technologyreview.com/"/>
    <hyperlink ref="DJ8" r:id="rId460" display="http://mitpress.mit.edu/"/>
    <hyperlink ref="DJ9" r:id="rId461" display="http://esd.mit.edu/"/>
    <hyperlink ref="DJ11" r:id="rId462" display="https://cheme.mit.edu/"/>
    <hyperlink ref="DJ13" r:id="rId463" display="http://web.mit.edu/polisci/index.html"/>
    <hyperlink ref="DJ16" r:id="rId464" display="http://www.media.mit.edu/"/>
    <hyperlink ref="DJ17" r:id="rId465" display="http://pkgcenter.mit.edu/"/>
    <hyperlink ref="DJ20" r:id="rId466" display="http://edgerton.mit.edu/"/>
    <hyperlink ref="DJ22" r:id="rId467" display="http://lgo.mit.edu/"/>
    <hyperlink ref="DJ24" r:id="rId468" display="http://engineering.mit.edu/"/>
    <hyperlink ref="DJ25" r:id="rId469" display="http://globalchange.mit.edu/"/>
    <hyperlink ref="DJ26" r:id="rId470" display="http://mitsloan.mit.edu/"/>
    <hyperlink ref="DJ27" r:id="rId471" display="http://mitadmissions.org/"/>
    <hyperlink ref="DJ28" r:id="rId472" display="http://upop.mit.edu/"/>
    <hyperlink ref="DJ29" r:id="rId473" display="http://odl.mit.edu/xtalks"/>
    <hyperlink ref="DJ30" r:id="rId474" display="https://biology.mit.edu/"/>
    <hyperlink ref="DJ31" r:id="rId475" display="http://senseable.mit.edu/"/>
    <hyperlink ref="DJ32" r:id="rId476" display="http://misti.mit.edu/student-programs/location/israel"/>
    <hyperlink ref="DJ33" r:id="rId477" display="http://web.mit.edu/misti/mit-france/"/>
    <hyperlink ref="DJ35" r:id="rId478" display="http://esg.mit.edu/"/>
    <hyperlink ref="DJ37" r:id="rId479" display="http://web.mit.edu/misti/mit-mexico/"/>
    <hyperlink ref="DJ39" r:id="rId480" display="http://www.twitter.com/mit_france"/>
    <hyperlink ref="DJ40" r:id="rId481" display="http://energy.mit.edu/"/>
    <hyperlink ref="DJ41" r:id="rId482" display="http://economics.mit.edu/"/>
    <hyperlink ref="DJ42" r:id="rId483" display="http://cee.mit.edu/"/>
    <hyperlink ref="DJ43" r:id="rId484" display="http://mcgovern.mit.edu/"/>
    <hyperlink ref="DJ44" r:id="rId485" display="https://gelp.mit.edu/"/>
    <hyperlink ref="DJ45" r:id="rId486" display="http://colab.mit.edu/"/>
    <hyperlink ref="DJ46" r:id="rId487" display="http://thetech.com/"/>
    <hyperlink ref="DJ47" r:id="rId488" display="http://spectrum.mit.edu/"/>
    <hyperlink ref="DJ48" r:id="rId489" display="http://www.mitssac.com/"/>
    <hyperlink ref="DJ49" r:id="rId490" display="http://sdm.mit.edu/"/>
    <hyperlink ref="DJ50" r:id="rId491" display="http://executive.mit.edu/"/>
    <hyperlink ref="DJ51" r:id="rId492" display="http://dusp.mit.edu/"/>
    <hyperlink ref="DJ53" r:id="rId493" display="http://cis.mit.edu/"/>
    <hyperlink ref="DJ55" r:id="rId494" display="http://aeroastro.mit.edu/"/>
    <hyperlink ref="DJ56" r:id="rId495" display="http://getfit.mit.edu/"/>
    <hyperlink ref="DJ58" r:id="rId496" display="http://sciwrite.mit.edu/"/>
    <hyperlink ref="DJ59" r:id="rId497" display="http://professional.mit.edu/"/>
    <hyperlink ref="DJ60" r:id="rId498" display="http://www.mitpe.com/default.aspx"/>
    <hyperlink ref="DJ61" r:id="rId499" display="http://mitmuseum.mit.edu/"/>
    <hyperlink ref="DJ62" r:id="rId500" display="https://listart.mit.edu/"/>
    <hyperlink ref="DJ63" r:id="rId501" display="http://web.mit.edu/linguistics/"/>
    <hyperlink ref="DJ64" r:id="rId502" display="http://libraries.mit.edu/"/>
    <hyperlink ref="DJ65" r:id="rId503" display="https://alum.mit.edu/volunteering/VolunteerTools/K12Toolkit/"/>
    <hyperlink ref="DJ66" r:id="rId504" display="http://k12videos.mit.edu/"/>
    <hyperlink ref="DJ67" r:id="rId505" display="http://ideas.mit.edu/"/>
    <hyperlink ref="DJ68" r:id="rId506" display="https://www.mitfcu.org/"/>
    <hyperlink ref="DJ69" r:id="rId507" display="http://www.csail.mit.edu/"/>
    <hyperlink ref="DJ70" r:id="rId508" display="http://cmsw.mit.edu/"/>
    <hyperlink ref="DJ73" r:id="rId509" display="http://lemelson.mit.edu/"/>
    <hyperlink ref="DJ74" r:id="rId510" display="http://gamelab.mit.edu/"/>
    <hyperlink ref="DJ75" r:id="rId511" display="http://www.eecs.mit.edu/"/>
    <hyperlink ref="DJ76" r:id="rId512" display="http://d-lab.mit.edu/"/>
    <hyperlink ref="DJ77" r:id="rId513" display="http://arts.mit.edu/"/>
    <hyperlink ref="DJ78" r:id="rId514" display="http://sap.mit.edu/"/>
    <hyperlink ref="DJ79" r:id="rId515" display="http://eapsweb.mit.edu/"/>
    <hyperlink ref="DJ80" r:id="rId516" display="http://entrepreneurship.mit.edu/"/>
    <hyperlink ref="DJ81" r:id="rId517" display="https://humansofmit.org/"/>
    <hyperlink ref="DJ83" r:id="rId518" display="http://tatacenter.mit.edu/"/>
    <hyperlink ref="DJ84" r:id="rId519" display="http://police.mit.edu/"/>
    <hyperlink ref="DJ85" r:id="rId520" display="http://emergency.mit.net/"/>
    <hyperlink ref="DJ86" r:id="rId521" display="http://web.mit.edu/embc"/>
    <hyperlink ref="DJ87" r:id="rId522" display="http://www.hubweek.org/"/>
    <hyperlink ref="DJ88" r:id="rId523" display="http://www.lids.mit.edu/"/>
    <hyperlink ref="DJ89" r:id="rId524" display="https://registrar.mit.edu/"/>
    <hyperlink ref="DJ90" r:id="rId525" display="http://engine.xyz/"/>
    <hyperlink ref="DJ91" r:id="rId526" display="http://meche.mit.edu/"/>
    <hyperlink ref="DJ92" r:id="rId527" display="http://erlweb.mit.edu/"/>
    <hyperlink ref="DJ93" r:id="rId528" display="http://daper.mit.edu/"/>
  </hyperlinks>
  <printOptions/>
  <pageMargins left="0.7" right="0.7" top="0.75" bottom="0.75" header="0.3" footer="0.3"/>
  <pageSetup horizontalDpi="600" verticalDpi="600" orientation="portrait" r:id="rId532"/>
  <legacyDrawing r:id="rId530"/>
  <tableParts>
    <tablePart r:id="rId5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34.28125" style="0" bestFit="1" customWidth="1"/>
    <col min="30" max="30" width="37.57421875" style="0" bestFit="1" customWidth="1"/>
    <col min="31" max="31" width="18.140625" style="0" bestFit="1" customWidth="1"/>
    <col min="32" max="32" width="22.28125" style="0" bestFit="1" customWidth="1"/>
    <col min="33" max="33" width="16.421875" style="0" bestFit="1" customWidth="1"/>
    <col min="34" max="34" width="14.8515625" style="0" bestFit="1" customWidth="1"/>
    <col min="35" max="35" width="16.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1834</v>
      </c>
      <c r="Z2" s="68" t="s">
        <v>1835</v>
      </c>
      <c r="AA2" s="68" t="s">
        <v>1836</v>
      </c>
      <c r="AB2" s="68" t="s">
        <v>1837</v>
      </c>
      <c r="AC2" s="68" t="s">
        <v>1838</v>
      </c>
      <c r="AD2" s="68" t="s">
        <v>1839</v>
      </c>
      <c r="AE2" s="68" t="s">
        <v>1840</v>
      </c>
      <c r="AF2" s="68" t="s">
        <v>1841</v>
      </c>
      <c r="AG2" s="68" t="s">
        <v>1844</v>
      </c>
      <c r="AH2" s="13" t="s">
        <v>1850</v>
      </c>
      <c r="AI2" s="13" t="s">
        <v>1865</v>
      </c>
    </row>
    <row r="3" spans="1:35" ht="15">
      <c r="A3" s="93" t="s">
        <v>1621</v>
      </c>
      <c r="B3" s="124" t="s">
        <v>1622</v>
      </c>
      <c r="C3" s="124" t="s">
        <v>56</v>
      </c>
      <c r="D3" s="15"/>
      <c r="E3" s="15"/>
      <c r="F3" s="16" t="s">
        <v>1874</v>
      </c>
      <c r="G3" s="78"/>
      <c r="H3" s="78"/>
      <c r="I3" s="64">
        <v>3</v>
      </c>
      <c r="J3" s="64"/>
      <c r="K3" s="51">
        <v>91</v>
      </c>
      <c r="L3" s="51">
        <v>90</v>
      </c>
      <c r="M3" s="51">
        <v>0</v>
      </c>
      <c r="N3" s="51">
        <v>90</v>
      </c>
      <c r="O3" s="51">
        <v>0</v>
      </c>
      <c r="P3" s="52">
        <v>0</v>
      </c>
      <c r="Q3" s="52">
        <v>0</v>
      </c>
      <c r="R3" s="51">
        <v>1</v>
      </c>
      <c r="S3" s="51">
        <v>0</v>
      </c>
      <c r="T3" s="51">
        <v>91</v>
      </c>
      <c r="U3" s="51">
        <v>90</v>
      </c>
      <c r="V3" s="51">
        <v>2</v>
      </c>
      <c r="W3" s="52">
        <v>1.956285</v>
      </c>
      <c r="X3" s="52">
        <v>0.01098901098901099</v>
      </c>
      <c r="Y3" s="51">
        <v>71</v>
      </c>
      <c r="Z3" s="52">
        <v>4.057142857142857</v>
      </c>
      <c r="AA3" s="51">
        <v>20</v>
      </c>
      <c r="AB3" s="52">
        <v>1.1428571428571428</v>
      </c>
      <c r="AC3" s="51">
        <v>0</v>
      </c>
      <c r="AD3" s="52">
        <v>0</v>
      </c>
      <c r="AE3" s="51">
        <v>1659</v>
      </c>
      <c r="AF3" s="52">
        <v>94.8</v>
      </c>
      <c r="AG3" s="51">
        <v>1750</v>
      </c>
      <c r="AH3" s="125" t="s">
        <v>1851</v>
      </c>
      <c r="AI3" s="125" t="s">
        <v>1866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95" t="s">
        <v>1621</v>
      </c>
      <c r="B2" s="125" t="s">
        <v>219</v>
      </c>
      <c r="C2" s="95">
        <f>VLOOKUP(GroupVertices[[#This Row],[Vertex]],Vertices[],MATCH("ID",Vertices[[#Headers],[Vertex]:[Top Word Pairs in Description by Salience]],0),FALSE)</f>
        <v>3</v>
      </c>
    </row>
    <row r="3" spans="1:3" ht="15">
      <c r="A3" s="95" t="s">
        <v>1621</v>
      </c>
      <c r="B3" s="125" t="s">
        <v>309</v>
      </c>
      <c r="C3" s="95">
        <f>VLOOKUP(GroupVertices[[#This Row],[Vertex]],Vertices[],MATCH("ID",Vertices[[#Headers],[Vertex]:[Top Word Pairs in Description by Salience]],0),FALSE)</f>
        <v>93</v>
      </c>
    </row>
    <row r="4" spans="1:3" ht="15">
      <c r="A4" s="95" t="s">
        <v>1621</v>
      </c>
      <c r="B4" s="125" t="s">
        <v>308</v>
      </c>
      <c r="C4" s="95">
        <f>VLOOKUP(GroupVertices[[#This Row],[Vertex]],Vertices[],MATCH("ID",Vertices[[#Headers],[Vertex]:[Top Word Pairs in Description by Salience]],0),FALSE)</f>
        <v>92</v>
      </c>
    </row>
    <row r="5" spans="1:3" ht="15">
      <c r="A5" s="95" t="s">
        <v>1621</v>
      </c>
      <c r="B5" s="125" t="s">
        <v>307</v>
      </c>
      <c r="C5" s="95">
        <f>VLOOKUP(GroupVertices[[#This Row],[Vertex]],Vertices[],MATCH("ID",Vertices[[#Headers],[Vertex]:[Top Word Pairs in Description by Salience]],0),FALSE)</f>
        <v>91</v>
      </c>
    </row>
    <row r="6" spans="1:3" ht="15">
      <c r="A6" s="95" t="s">
        <v>1621</v>
      </c>
      <c r="B6" s="125" t="s">
        <v>306</v>
      </c>
      <c r="C6" s="95">
        <f>VLOOKUP(GroupVertices[[#This Row],[Vertex]],Vertices[],MATCH("ID",Vertices[[#Headers],[Vertex]:[Top Word Pairs in Description by Salience]],0),FALSE)</f>
        <v>90</v>
      </c>
    </row>
    <row r="7" spans="1:3" ht="15">
      <c r="A7" s="95" t="s">
        <v>1621</v>
      </c>
      <c r="B7" s="125" t="s">
        <v>305</v>
      </c>
      <c r="C7" s="95">
        <f>VLOOKUP(GroupVertices[[#This Row],[Vertex]],Vertices[],MATCH("ID",Vertices[[#Headers],[Vertex]:[Top Word Pairs in Description by Salience]],0),FALSE)</f>
        <v>89</v>
      </c>
    </row>
    <row r="8" spans="1:3" ht="15">
      <c r="A8" s="95" t="s">
        <v>1621</v>
      </c>
      <c r="B8" s="125" t="s">
        <v>304</v>
      </c>
      <c r="C8" s="95">
        <f>VLOOKUP(GroupVertices[[#This Row],[Vertex]],Vertices[],MATCH("ID",Vertices[[#Headers],[Vertex]:[Top Word Pairs in Description by Salience]],0),FALSE)</f>
        <v>88</v>
      </c>
    </row>
    <row r="9" spans="1:3" ht="15">
      <c r="A9" s="95" t="s">
        <v>1621</v>
      </c>
      <c r="B9" s="125" t="s">
        <v>303</v>
      </c>
      <c r="C9" s="95">
        <f>VLOOKUP(GroupVertices[[#This Row],[Vertex]],Vertices[],MATCH("ID",Vertices[[#Headers],[Vertex]:[Top Word Pairs in Description by Salience]],0),FALSE)</f>
        <v>87</v>
      </c>
    </row>
    <row r="10" spans="1:3" ht="15">
      <c r="A10" s="95" t="s">
        <v>1621</v>
      </c>
      <c r="B10" s="125" t="s">
        <v>302</v>
      </c>
      <c r="C10" s="95">
        <f>VLOOKUP(GroupVertices[[#This Row],[Vertex]],Vertices[],MATCH("ID",Vertices[[#Headers],[Vertex]:[Top Word Pairs in Description by Salience]],0),FALSE)</f>
        <v>86</v>
      </c>
    </row>
    <row r="11" spans="1:3" ht="15">
      <c r="A11" s="95" t="s">
        <v>1621</v>
      </c>
      <c r="B11" s="125" t="s">
        <v>301</v>
      </c>
      <c r="C11" s="95">
        <f>VLOOKUP(GroupVertices[[#This Row],[Vertex]],Vertices[],MATCH("ID",Vertices[[#Headers],[Vertex]:[Top Word Pairs in Description by Salience]],0),FALSE)</f>
        <v>85</v>
      </c>
    </row>
    <row r="12" spans="1:3" ht="15">
      <c r="A12" s="95" t="s">
        <v>1621</v>
      </c>
      <c r="B12" s="125" t="s">
        <v>300</v>
      </c>
      <c r="C12" s="95">
        <f>VLOOKUP(GroupVertices[[#This Row],[Vertex]],Vertices[],MATCH("ID",Vertices[[#Headers],[Vertex]:[Top Word Pairs in Description by Salience]],0),FALSE)</f>
        <v>84</v>
      </c>
    </row>
    <row r="13" spans="1:3" ht="15">
      <c r="A13" s="95" t="s">
        <v>1621</v>
      </c>
      <c r="B13" s="125" t="s">
        <v>299</v>
      </c>
      <c r="C13" s="95">
        <f>VLOOKUP(GroupVertices[[#This Row],[Vertex]],Vertices[],MATCH("ID",Vertices[[#Headers],[Vertex]:[Top Word Pairs in Description by Salience]],0),FALSE)</f>
        <v>83</v>
      </c>
    </row>
    <row r="14" spans="1:3" ht="15">
      <c r="A14" s="95" t="s">
        <v>1621</v>
      </c>
      <c r="B14" s="125" t="s">
        <v>298</v>
      </c>
      <c r="C14" s="95">
        <f>VLOOKUP(GroupVertices[[#This Row],[Vertex]],Vertices[],MATCH("ID",Vertices[[#Headers],[Vertex]:[Top Word Pairs in Description by Salience]],0),FALSE)</f>
        <v>82</v>
      </c>
    </row>
    <row r="15" spans="1:3" ht="15">
      <c r="A15" s="95" t="s">
        <v>1621</v>
      </c>
      <c r="B15" s="125" t="s">
        <v>297</v>
      </c>
      <c r="C15" s="95">
        <f>VLOOKUP(GroupVertices[[#This Row],[Vertex]],Vertices[],MATCH("ID",Vertices[[#Headers],[Vertex]:[Top Word Pairs in Description by Salience]],0),FALSE)</f>
        <v>81</v>
      </c>
    </row>
    <row r="16" spans="1:3" ht="15">
      <c r="A16" s="95" t="s">
        <v>1621</v>
      </c>
      <c r="B16" s="125" t="s">
        <v>296</v>
      </c>
      <c r="C16" s="95">
        <f>VLOOKUP(GroupVertices[[#This Row],[Vertex]],Vertices[],MATCH("ID",Vertices[[#Headers],[Vertex]:[Top Word Pairs in Description by Salience]],0),FALSE)</f>
        <v>80</v>
      </c>
    </row>
    <row r="17" spans="1:3" ht="15">
      <c r="A17" s="95" t="s">
        <v>1621</v>
      </c>
      <c r="B17" s="125" t="s">
        <v>295</v>
      </c>
      <c r="C17" s="95">
        <f>VLOOKUP(GroupVertices[[#This Row],[Vertex]],Vertices[],MATCH("ID",Vertices[[#Headers],[Vertex]:[Top Word Pairs in Description by Salience]],0),FALSE)</f>
        <v>79</v>
      </c>
    </row>
    <row r="18" spans="1:3" ht="15">
      <c r="A18" s="95" t="s">
        <v>1621</v>
      </c>
      <c r="B18" s="125" t="s">
        <v>294</v>
      </c>
      <c r="C18" s="95">
        <f>VLOOKUP(GroupVertices[[#This Row],[Vertex]],Vertices[],MATCH("ID",Vertices[[#Headers],[Vertex]:[Top Word Pairs in Description by Salience]],0),FALSE)</f>
        <v>78</v>
      </c>
    </row>
    <row r="19" spans="1:3" ht="15">
      <c r="A19" s="95" t="s">
        <v>1621</v>
      </c>
      <c r="B19" s="125" t="s">
        <v>293</v>
      </c>
      <c r="C19" s="95">
        <f>VLOOKUP(GroupVertices[[#This Row],[Vertex]],Vertices[],MATCH("ID",Vertices[[#Headers],[Vertex]:[Top Word Pairs in Description by Salience]],0),FALSE)</f>
        <v>77</v>
      </c>
    </row>
    <row r="20" spans="1:3" ht="15">
      <c r="A20" s="95" t="s">
        <v>1621</v>
      </c>
      <c r="B20" s="125" t="s">
        <v>292</v>
      </c>
      <c r="C20" s="95">
        <f>VLOOKUP(GroupVertices[[#This Row],[Vertex]],Vertices[],MATCH("ID",Vertices[[#Headers],[Vertex]:[Top Word Pairs in Description by Salience]],0),FALSE)</f>
        <v>76</v>
      </c>
    </row>
    <row r="21" spans="1:3" ht="15">
      <c r="A21" s="95" t="s">
        <v>1621</v>
      </c>
      <c r="B21" s="125" t="s">
        <v>291</v>
      </c>
      <c r="C21" s="95">
        <f>VLOOKUP(GroupVertices[[#This Row],[Vertex]],Vertices[],MATCH("ID",Vertices[[#Headers],[Vertex]:[Top Word Pairs in Description by Salience]],0),FALSE)</f>
        <v>75</v>
      </c>
    </row>
    <row r="22" spans="1:3" ht="15">
      <c r="A22" s="95" t="s">
        <v>1621</v>
      </c>
      <c r="B22" s="125" t="s">
        <v>290</v>
      </c>
      <c r="C22" s="95">
        <f>VLOOKUP(GroupVertices[[#This Row],[Vertex]],Vertices[],MATCH("ID",Vertices[[#Headers],[Vertex]:[Top Word Pairs in Description by Salience]],0),FALSE)</f>
        <v>74</v>
      </c>
    </row>
    <row r="23" spans="1:3" ht="15">
      <c r="A23" s="95" t="s">
        <v>1621</v>
      </c>
      <c r="B23" s="125" t="s">
        <v>289</v>
      </c>
      <c r="C23" s="95">
        <f>VLOOKUP(GroupVertices[[#This Row],[Vertex]],Vertices[],MATCH("ID",Vertices[[#Headers],[Vertex]:[Top Word Pairs in Description by Salience]],0),FALSE)</f>
        <v>73</v>
      </c>
    </row>
    <row r="24" spans="1:3" ht="15">
      <c r="A24" s="95" t="s">
        <v>1621</v>
      </c>
      <c r="B24" s="125" t="s">
        <v>288</v>
      </c>
      <c r="C24" s="95">
        <f>VLOOKUP(GroupVertices[[#This Row],[Vertex]],Vertices[],MATCH("ID",Vertices[[#Headers],[Vertex]:[Top Word Pairs in Description by Salience]],0),FALSE)</f>
        <v>72</v>
      </c>
    </row>
    <row r="25" spans="1:3" ht="15">
      <c r="A25" s="95" t="s">
        <v>1621</v>
      </c>
      <c r="B25" s="125" t="s">
        <v>287</v>
      </c>
      <c r="C25" s="95">
        <f>VLOOKUP(GroupVertices[[#This Row],[Vertex]],Vertices[],MATCH("ID",Vertices[[#Headers],[Vertex]:[Top Word Pairs in Description by Salience]],0),FALSE)</f>
        <v>71</v>
      </c>
    </row>
    <row r="26" spans="1:3" ht="15">
      <c r="A26" s="95" t="s">
        <v>1621</v>
      </c>
      <c r="B26" s="125" t="s">
        <v>286</v>
      </c>
      <c r="C26" s="95">
        <f>VLOOKUP(GroupVertices[[#This Row],[Vertex]],Vertices[],MATCH("ID",Vertices[[#Headers],[Vertex]:[Top Word Pairs in Description by Salience]],0),FALSE)</f>
        <v>70</v>
      </c>
    </row>
    <row r="27" spans="1:3" ht="15">
      <c r="A27" s="95" t="s">
        <v>1621</v>
      </c>
      <c r="B27" s="125" t="s">
        <v>285</v>
      </c>
      <c r="C27" s="95">
        <f>VLOOKUP(GroupVertices[[#This Row],[Vertex]],Vertices[],MATCH("ID",Vertices[[#Headers],[Vertex]:[Top Word Pairs in Description by Salience]],0),FALSE)</f>
        <v>69</v>
      </c>
    </row>
    <row r="28" spans="1:3" ht="15">
      <c r="A28" s="95" t="s">
        <v>1621</v>
      </c>
      <c r="B28" s="125" t="s">
        <v>284</v>
      </c>
      <c r="C28" s="95">
        <f>VLOOKUP(GroupVertices[[#This Row],[Vertex]],Vertices[],MATCH("ID",Vertices[[#Headers],[Vertex]:[Top Word Pairs in Description by Salience]],0),FALSE)</f>
        <v>68</v>
      </c>
    </row>
    <row r="29" spans="1:3" ht="15">
      <c r="A29" s="95" t="s">
        <v>1621</v>
      </c>
      <c r="B29" s="125" t="s">
        <v>283</v>
      </c>
      <c r="C29" s="95">
        <f>VLOOKUP(GroupVertices[[#This Row],[Vertex]],Vertices[],MATCH("ID",Vertices[[#Headers],[Vertex]:[Top Word Pairs in Description by Salience]],0),FALSE)</f>
        <v>67</v>
      </c>
    </row>
    <row r="30" spans="1:3" ht="15">
      <c r="A30" s="95" t="s">
        <v>1621</v>
      </c>
      <c r="B30" s="125" t="s">
        <v>282</v>
      </c>
      <c r="C30" s="95">
        <f>VLOOKUP(GroupVertices[[#This Row],[Vertex]],Vertices[],MATCH("ID",Vertices[[#Headers],[Vertex]:[Top Word Pairs in Description by Salience]],0),FALSE)</f>
        <v>66</v>
      </c>
    </row>
    <row r="31" spans="1:3" ht="15">
      <c r="A31" s="95" t="s">
        <v>1621</v>
      </c>
      <c r="B31" s="125" t="s">
        <v>281</v>
      </c>
      <c r="C31" s="95">
        <f>VLOOKUP(GroupVertices[[#This Row],[Vertex]],Vertices[],MATCH("ID",Vertices[[#Headers],[Vertex]:[Top Word Pairs in Description by Salience]],0),FALSE)</f>
        <v>65</v>
      </c>
    </row>
    <row r="32" spans="1:3" ht="15">
      <c r="A32" s="95" t="s">
        <v>1621</v>
      </c>
      <c r="B32" s="125" t="s">
        <v>280</v>
      </c>
      <c r="C32" s="95">
        <f>VLOOKUP(GroupVertices[[#This Row],[Vertex]],Vertices[],MATCH("ID",Vertices[[#Headers],[Vertex]:[Top Word Pairs in Description by Salience]],0),FALSE)</f>
        <v>64</v>
      </c>
    </row>
    <row r="33" spans="1:3" ht="15">
      <c r="A33" s="95" t="s">
        <v>1621</v>
      </c>
      <c r="B33" s="125" t="s">
        <v>279</v>
      </c>
      <c r="C33" s="95">
        <f>VLOOKUP(GroupVertices[[#This Row],[Vertex]],Vertices[],MATCH("ID",Vertices[[#Headers],[Vertex]:[Top Word Pairs in Description by Salience]],0),FALSE)</f>
        <v>63</v>
      </c>
    </row>
    <row r="34" spans="1:3" ht="15">
      <c r="A34" s="95" t="s">
        <v>1621</v>
      </c>
      <c r="B34" s="125" t="s">
        <v>278</v>
      </c>
      <c r="C34" s="95">
        <f>VLOOKUP(GroupVertices[[#This Row],[Vertex]],Vertices[],MATCH("ID",Vertices[[#Headers],[Vertex]:[Top Word Pairs in Description by Salience]],0),FALSE)</f>
        <v>62</v>
      </c>
    </row>
    <row r="35" spans="1:3" ht="15">
      <c r="A35" s="95" t="s">
        <v>1621</v>
      </c>
      <c r="B35" s="125" t="s">
        <v>277</v>
      </c>
      <c r="C35" s="95">
        <f>VLOOKUP(GroupVertices[[#This Row],[Vertex]],Vertices[],MATCH("ID",Vertices[[#Headers],[Vertex]:[Top Word Pairs in Description by Salience]],0),FALSE)</f>
        <v>61</v>
      </c>
    </row>
    <row r="36" spans="1:3" ht="15">
      <c r="A36" s="95" t="s">
        <v>1621</v>
      </c>
      <c r="B36" s="125" t="s">
        <v>276</v>
      </c>
      <c r="C36" s="95">
        <f>VLOOKUP(GroupVertices[[#This Row],[Vertex]],Vertices[],MATCH("ID",Vertices[[#Headers],[Vertex]:[Top Word Pairs in Description by Salience]],0),FALSE)</f>
        <v>60</v>
      </c>
    </row>
    <row r="37" spans="1:3" ht="15">
      <c r="A37" s="95" t="s">
        <v>1621</v>
      </c>
      <c r="B37" s="125" t="s">
        <v>275</v>
      </c>
      <c r="C37" s="95">
        <f>VLOOKUP(GroupVertices[[#This Row],[Vertex]],Vertices[],MATCH("ID",Vertices[[#Headers],[Vertex]:[Top Word Pairs in Description by Salience]],0),FALSE)</f>
        <v>59</v>
      </c>
    </row>
    <row r="38" spans="1:3" ht="15">
      <c r="A38" s="95" t="s">
        <v>1621</v>
      </c>
      <c r="B38" s="125" t="s">
        <v>274</v>
      </c>
      <c r="C38" s="95">
        <f>VLOOKUP(GroupVertices[[#This Row],[Vertex]],Vertices[],MATCH("ID",Vertices[[#Headers],[Vertex]:[Top Word Pairs in Description by Salience]],0),FALSE)</f>
        <v>58</v>
      </c>
    </row>
    <row r="39" spans="1:3" ht="15">
      <c r="A39" s="95" t="s">
        <v>1621</v>
      </c>
      <c r="B39" s="125" t="s">
        <v>273</v>
      </c>
      <c r="C39" s="95">
        <f>VLOOKUP(GroupVertices[[#This Row],[Vertex]],Vertices[],MATCH("ID",Vertices[[#Headers],[Vertex]:[Top Word Pairs in Description by Salience]],0),FALSE)</f>
        <v>57</v>
      </c>
    </row>
    <row r="40" spans="1:3" ht="15">
      <c r="A40" s="95" t="s">
        <v>1621</v>
      </c>
      <c r="B40" s="125" t="s">
        <v>272</v>
      </c>
      <c r="C40" s="95">
        <f>VLOOKUP(GroupVertices[[#This Row],[Vertex]],Vertices[],MATCH("ID",Vertices[[#Headers],[Vertex]:[Top Word Pairs in Description by Salience]],0),FALSE)</f>
        <v>56</v>
      </c>
    </row>
    <row r="41" spans="1:3" ht="15">
      <c r="A41" s="95" t="s">
        <v>1621</v>
      </c>
      <c r="B41" s="125" t="s">
        <v>271</v>
      </c>
      <c r="C41" s="95">
        <f>VLOOKUP(GroupVertices[[#This Row],[Vertex]],Vertices[],MATCH("ID",Vertices[[#Headers],[Vertex]:[Top Word Pairs in Description by Salience]],0),FALSE)</f>
        <v>55</v>
      </c>
    </row>
    <row r="42" spans="1:3" ht="15">
      <c r="A42" s="95" t="s">
        <v>1621</v>
      </c>
      <c r="B42" s="125" t="s">
        <v>270</v>
      </c>
      <c r="C42" s="95">
        <f>VLOOKUP(GroupVertices[[#This Row],[Vertex]],Vertices[],MATCH("ID",Vertices[[#Headers],[Vertex]:[Top Word Pairs in Description by Salience]],0),FALSE)</f>
        <v>54</v>
      </c>
    </row>
    <row r="43" spans="1:3" ht="15">
      <c r="A43" s="95" t="s">
        <v>1621</v>
      </c>
      <c r="B43" s="125" t="s">
        <v>269</v>
      </c>
      <c r="C43" s="95">
        <f>VLOOKUP(GroupVertices[[#This Row],[Vertex]],Vertices[],MATCH("ID",Vertices[[#Headers],[Vertex]:[Top Word Pairs in Description by Salience]],0),FALSE)</f>
        <v>53</v>
      </c>
    </row>
    <row r="44" spans="1:3" ht="15">
      <c r="A44" s="95" t="s">
        <v>1621</v>
      </c>
      <c r="B44" s="125" t="s">
        <v>268</v>
      </c>
      <c r="C44" s="95">
        <f>VLOOKUP(GroupVertices[[#This Row],[Vertex]],Vertices[],MATCH("ID",Vertices[[#Headers],[Vertex]:[Top Word Pairs in Description by Salience]],0),FALSE)</f>
        <v>52</v>
      </c>
    </row>
    <row r="45" spans="1:3" ht="15">
      <c r="A45" s="95" t="s">
        <v>1621</v>
      </c>
      <c r="B45" s="125" t="s">
        <v>267</v>
      </c>
      <c r="C45" s="95">
        <f>VLOOKUP(GroupVertices[[#This Row],[Vertex]],Vertices[],MATCH("ID",Vertices[[#Headers],[Vertex]:[Top Word Pairs in Description by Salience]],0),FALSE)</f>
        <v>51</v>
      </c>
    </row>
    <row r="46" spans="1:3" ht="15">
      <c r="A46" s="95" t="s">
        <v>1621</v>
      </c>
      <c r="B46" s="125" t="s">
        <v>266</v>
      </c>
      <c r="C46" s="95">
        <f>VLOOKUP(GroupVertices[[#This Row],[Vertex]],Vertices[],MATCH("ID",Vertices[[#Headers],[Vertex]:[Top Word Pairs in Description by Salience]],0),FALSE)</f>
        <v>50</v>
      </c>
    </row>
    <row r="47" spans="1:3" ht="15">
      <c r="A47" s="95" t="s">
        <v>1621</v>
      </c>
      <c r="B47" s="125" t="s">
        <v>265</v>
      </c>
      <c r="C47" s="95">
        <f>VLOOKUP(GroupVertices[[#This Row],[Vertex]],Vertices[],MATCH("ID",Vertices[[#Headers],[Vertex]:[Top Word Pairs in Description by Salience]],0),FALSE)</f>
        <v>49</v>
      </c>
    </row>
    <row r="48" spans="1:3" ht="15">
      <c r="A48" s="95" t="s">
        <v>1621</v>
      </c>
      <c r="B48" s="125" t="s">
        <v>264</v>
      </c>
      <c r="C48" s="95">
        <f>VLOOKUP(GroupVertices[[#This Row],[Vertex]],Vertices[],MATCH("ID",Vertices[[#Headers],[Vertex]:[Top Word Pairs in Description by Salience]],0),FALSE)</f>
        <v>48</v>
      </c>
    </row>
    <row r="49" spans="1:3" ht="15">
      <c r="A49" s="95" t="s">
        <v>1621</v>
      </c>
      <c r="B49" s="125" t="s">
        <v>263</v>
      </c>
      <c r="C49" s="95">
        <f>VLOOKUP(GroupVertices[[#This Row],[Vertex]],Vertices[],MATCH("ID",Vertices[[#Headers],[Vertex]:[Top Word Pairs in Description by Salience]],0),FALSE)</f>
        <v>47</v>
      </c>
    </row>
    <row r="50" spans="1:3" ht="15">
      <c r="A50" s="95" t="s">
        <v>1621</v>
      </c>
      <c r="B50" s="125" t="s">
        <v>262</v>
      </c>
      <c r="C50" s="95">
        <f>VLOOKUP(GroupVertices[[#This Row],[Vertex]],Vertices[],MATCH("ID",Vertices[[#Headers],[Vertex]:[Top Word Pairs in Description by Salience]],0),FALSE)</f>
        <v>46</v>
      </c>
    </row>
    <row r="51" spans="1:3" ht="15">
      <c r="A51" s="95" t="s">
        <v>1621</v>
      </c>
      <c r="B51" s="125" t="s">
        <v>261</v>
      </c>
      <c r="C51" s="95">
        <f>VLOOKUP(GroupVertices[[#This Row],[Vertex]],Vertices[],MATCH("ID",Vertices[[#Headers],[Vertex]:[Top Word Pairs in Description by Salience]],0),FALSE)</f>
        <v>45</v>
      </c>
    </row>
    <row r="52" spans="1:3" ht="15">
      <c r="A52" s="95" t="s">
        <v>1621</v>
      </c>
      <c r="B52" s="125" t="s">
        <v>260</v>
      </c>
      <c r="C52" s="95">
        <f>VLOOKUP(GroupVertices[[#This Row],[Vertex]],Vertices[],MATCH("ID",Vertices[[#Headers],[Vertex]:[Top Word Pairs in Description by Salience]],0),FALSE)</f>
        <v>44</v>
      </c>
    </row>
    <row r="53" spans="1:3" ht="15">
      <c r="A53" s="95" t="s">
        <v>1621</v>
      </c>
      <c r="B53" s="125" t="s">
        <v>259</v>
      </c>
      <c r="C53" s="95">
        <f>VLOOKUP(GroupVertices[[#This Row],[Vertex]],Vertices[],MATCH("ID",Vertices[[#Headers],[Vertex]:[Top Word Pairs in Description by Salience]],0),FALSE)</f>
        <v>43</v>
      </c>
    </row>
    <row r="54" spans="1:3" ht="15">
      <c r="A54" s="95" t="s">
        <v>1621</v>
      </c>
      <c r="B54" s="125" t="s">
        <v>258</v>
      </c>
      <c r="C54" s="95">
        <f>VLOOKUP(GroupVertices[[#This Row],[Vertex]],Vertices[],MATCH("ID",Vertices[[#Headers],[Vertex]:[Top Word Pairs in Description by Salience]],0),FALSE)</f>
        <v>42</v>
      </c>
    </row>
    <row r="55" spans="1:3" ht="15">
      <c r="A55" s="95" t="s">
        <v>1621</v>
      </c>
      <c r="B55" s="125" t="s">
        <v>257</v>
      </c>
      <c r="C55" s="95">
        <f>VLOOKUP(GroupVertices[[#This Row],[Vertex]],Vertices[],MATCH("ID",Vertices[[#Headers],[Vertex]:[Top Word Pairs in Description by Salience]],0),FALSE)</f>
        <v>41</v>
      </c>
    </row>
    <row r="56" spans="1:3" ht="15">
      <c r="A56" s="95" t="s">
        <v>1621</v>
      </c>
      <c r="B56" s="125" t="s">
        <v>256</v>
      </c>
      <c r="C56" s="95">
        <f>VLOOKUP(GroupVertices[[#This Row],[Vertex]],Vertices[],MATCH("ID",Vertices[[#Headers],[Vertex]:[Top Word Pairs in Description by Salience]],0),FALSE)</f>
        <v>40</v>
      </c>
    </row>
    <row r="57" spans="1:3" ht="15">
      <c r="A57" s="95" t="s">
        <v>1621</v>
      </c>
      <c r="B57" s="125" t="s">
        <v>255</v>
      </c>
      <c r="C57" s="95">
        <f>VLOOKUP(GroupVertices[[#This Row],[Vertex]],Vertices[],MATCH("ID",Vertices[[#Headers],[Vertex]:[Top Word Pairs in Description by Salience]],0),FALSE)</f>
        <v>39</v>
      </c>
    </row>
    <row r="58" spans="1:3" ht="15">
      <c r="A58" s="95" t="s">
        <v>1621</v>
      </c>
      <c r="B58" s="125" t="s">
        <v>254</v>
      </c>
      <c r="C58" s="95">
        <f>VLOOKUP(GroupVertices[[#This Row],[Vertex]],Vertices[],MATCH("ID",Vertices[[#Headers],[Vertex]:[Top Word Pairs in Description by Salience]],0),FALSE)</f>
        <v>38</v>
      </c>
    </row>
    <row r="59" spans="1:3" ht="15">
      <c r="A59" s="95" t="s">
        <v>1621</v>
      </c>
      <c r="B59" s="125" t="s">
        <v>253</v>
      </c>
      <c r="C59" s="95">
        <f>VLOOKUP(GroupVertices[[#This Row],[Vertex]],Vertices[],MATCH("ID",Vertices[[#Headers],[Vertex]:[Top Word Pairs in Description by Salience]],0),FALSE)</f>
        <v>37</v>
      </c>
    </row>
    <row r="60" spans="1:3" ht="15">
      <c r="A60" s="95" t="s">
        <v>1621</v>
      </c>
      <c r="B60" s="125" t="s">
        <v>252</v>
      </c>
      <c r="C60" s="95">
        <f>VLOOKUP(GroupVertices[[#This Row],[Vertex]],Vertices[],MATCH("ID",Vertices[[#Headers],[Vertex]:[Top Word Pairs in Description by Salience]],0),FALSE)</f>
        <v>36</v>
      </c>
    </row>
    <row r="61" spans="1:3" ht="15">
      <c r="A61" s="95" t="s">
        <v>1621</v>
      </c>
      <c r="B61" s="125" t="s">
        <v>251</v>
      </c>
      <c r="C61" s="95">
        <f>VLOOKUP(GroupVertices[[#This Row],[Vertex]],Vertices[],MATCH("ID",Vertices[[#Headers],[Vertex]:[Top Word Pairs in Description by Salience]],0),FALSE)</f>
        <v>35</v>
      </c>
    </row>
    <row r="62" spans="1:3" ht="15">
      <c r="A62" s="95" t="s">
        <v>1621</v>
      </c>
      <c r="B62" s="125" t="s">
        <v>250</v>
      </c>
      <c r="C62" s="95">
        <f>VLOOKUP(GroupVertices[[#This Row],[Vertex]],Vertices[],MATCH("ID",Vertices[[#Headers],[Vertex]:[Top Word Pairs in Description by Salience]],0),FALSE)</f>
        <v>34</v>
      </c>
    </row>
    <row r="63" spans="1:3" ht="15">
      <c r="A63" s="95" t="s">
        <v>1621</v>
      </c>
      <c r="B63" s="125" t="s">
        <v>249</v>
      </c>
      <c r="C63" s="95">
        <f>VLOOKUP(GroupVertices[[#This Row],[Vertex]],Vertices[],MATCH("ID",Vertices[[#Headers],[Vertex]:[Top Word Pairs in Description by Salience]],0),FALSE)</f>
        <v>33</v>
      </c>
    </row>
    <row r="64" spans="1:3" ht="15">
      <c r="A64" s="95" t="s">
        <v>1621</v>
      </c>
      <c r="B64" s="125" t="s">
        <v>248</v>
      </c>
      <c r="C64" s="95">
        <f>VLOOKUP(GroupVertices[[#This Row],[Vertex]],Vertices[],MATCH("ID",Vertices[[#Headers],[Vertex]:[Top Word Pairs in Description by Salience]],0),FALSE)</f>
        <v>32</v>
      </c>
    </row>
    <row r="65" spans="1:3" ht="15">
      <c r="A65" s="95" t="s">
        <v>1621</v>
      </c>
      <c r="B65" s="125" t="s">
        <v>247</v>
      </c>
      <c r="C65" s="95">
        <f>VLOOKUP(GroupVertices[[#This Row],[Vertex]],Vertices[],MATCH("ID",Vertices[[#Headers],[Vertex]:[Top Word Pairs in Description by Salience]],0),FALSE)</f>
        <v>31</v>
      </c>
    </row>
    <row r="66" spans="1:3" ht="15">
      <c r="A66" s="95" t="s">
        <v>1621</v>
      </c>
      <c r="B66" s="125" t="s">
        <v>246</v>
      </c>
      <c r="C66" s="95">
        <f>VLOOKUP(GroupVertices[[#This Row],[Vertex]],Vertices[],MATCH("ID",Vertices[[#Headers],[Vertex]:[Top Word Pairs in Description by Salience]],0),FALSE)</f>
        <v>30</v>
      </c>
    </row>
    <row r="67" spans="1:3" ht="15">
      <c r="A67" s="95" t="s">
        <v>1621</v>
      </c>
      <c r="B67" s="125" t="s">
        <v>245</v>
      </c>
      <c r="C67" s="95">
        <f>VLOOKUP(GroupVertices[[#This Row],[Vertex]],Vertices[],MATCH("ID",Vertices[[#Headers],[Vertex]:[Top Word Pairs in Description by Salience]],0),FALSE)</f>
        <v>29</v>
      </c>
    </row>
    <row r="68" spans="1:3" ht="15">
      <c r="A68" s="95" t="s">
        <v>1621</v>
      </c>
      <c r="B68" s="125" t="s">
        <v>244</v>
      </c>
      <c r="C68" s="95">
        <f>VLOOKUP(GroupVertices[[#This Row],[Vertex]],Vertices[],MATCH("ID",Vertices[[#Headers],[Vertex]:[Top Word Pairs in Description by Salience]],0),FALSE)</f>
        <v>28</v>
      </c>
    </row>
    <row r="69" spans="1:3" ht="15">
      <c r="A69" s="95" t="s">
        <v>1621</v>
      </c>
      <c r="B69" s="125" t="s">
        <v>243</v>
      </c>
      <c r="C69" s="95">
        <f>VLOOKUP(GroupVertices[[#This Row],[Vertex]],Vertices[],MATCH("ID",Vertices[[#Headers],[Vertex]:[Top Word Pairs in Description by Salience]],0),FALSE)</f>
        <v>27</v>
      </c>
    </row>
    <row r="70" spans="1:3" ht="15">
      <c r="A70" s="95" t="s">
        <v>1621</v>
      </c>
      <c r="B70" s="125" t="s">
        <v>242</v>
      </c>
      <c r="C70" s="95">
        <f>VLOOKUP(GroupVertices[[#This Row],[Vertex]],Vertices[],MATCH("ID",Vertices[[#Headers],[Vertex]:[Top Word Pairs in Description by Salience]],0),FALSE)</f>
        <v>26</v>
      </c>
    </row>
    <row r="71" spans="1:3" ht="15">
      <c r="A71" s="95" t="s">
        <v>1621</v>
      </c>
      <c r="B71" s="125" t="s">
        <v>241</v>
      </c>
      <c r="C71" s="95">
        <f>VLOOKUP(GroupVertices[[#This Row],[Vertex]],Vertices[],MATCH("ID",Vertices[[#Headers],[Vertex]:[Top Word Pairs in Description by Salience]],0),FALSE)</f>
        <v>25</v>
      </c>
    </row>
    <row r="72" spans="1:3" ht="15">
      <c r="A72" s="95" t="s">
        <v>1621</v>
      </c>
      <c r="B72" s="125" t="s">
        <v>240</v>
      </c>
      <c r="C72" s="95">
        <f>VLOOKUP(GroupVertices[[#This Row],[Vertex]],Vertices[],MATCH("ID",Vertices[[#Headers],[Vertex]:[Top Word Pairs in Description by Salience]],0),FALSE)</f>
        <v>24</v>
      </c>
    </row>
    <row r="73" spans="1:3" ht="15">
      <c r="A73" s="95" t="s">
        <v>1621</v>
      </c>
      <c r="B73" s="125" t="s">
        <v>239</v>
      </c>
      <c r="C73" s="95">
        <f>VLOOKUP(GroupVertices[[#This Row],[Vertex]],Vertices[],MATCH("ID",Vertices[[#Headers],[Vertex]:[Top Word Pairs in Description by Salience]],0),FALSE)</f>
        <v>23</v>
      </c>
    </row>
    <row r="74" spans="1:3" ht="15">
      <c r="A74" s="95" t="s">
        <v>1621</v>
      </c>
      <c r="B74" s="125" t="s">
        <v>238</v>
      </c>
      <c r="C74" s="95">
        <f>VLOOKUP(GroupVertices[[#This Row],[Vertex]],Vertices[],MATCH("ID",Vertices[[#Headers],[Vertex]:[Top Word Pairs in Description by Salience]],0),FALSE)</f>
        <v>22</v>
      </c>
    </row>
    <row r="75" spans="1:3" ht="15">
      <c r="A75" s="95" t="s">
        <v>1621</v>
      </c>
      <c r="B75" s="125" t="s">
        <v>237</v>
      </c>
      <c r="C75" s="95">
        <f>VLOOKUP(GroupVertices[[#This Row],[Vertex]],Vertices[],MATCH("ID",Vertices[[#Headers],[Vertex]:[Top Word Pairs in Description by Salience]],0),FALSE)</f>
        <v>21</v>
      </c>
    </row>
    <row r="76" spans="1:3" ht="15">
      <c r="A76" s="95" t="s">
        <v>1621</v>
      </c>
      <c r="B76" s="125" t="s">
        <v>236</v>
      </c>
      <c r="C76" s="95">
        <f>VLOOKUP(GroupVertices[[#This Row],[Vertex]],Vertices[],MATCH("ID",Vertices[[#Headers],[Vertex]:[Top Word Pairs in Description by Salience]],0),FALSE)</f>
        <v>20</v>
      </c>
    </row>
    <row r="77" spans="1:3" ht="15">
      <c r="A77" s="95" t="s">
        <v>1621</v>
      </c>
      <c r="B77" s="125" t="s">
        <v>235</v>
      </c>
      <c r="C77" s="95">
        <f>VLOOKUP(GroupVertices[[#This Row],[Vertex]],Vertices[],MATCH("ID",Vertices[[#Headers],[Vertex]:[Top Word Pairs in Description by Salience]],0),FALSE)</f>
        <v>19</v>
      </c>
    </row>
    <row r="78" spans="1:3" ht="15">
      <c r="A78" s="95" t="s">
        <v>1621</v>
      </c>
      <c r="B78" s="125" t="s">
        <v>234</v>
      </c>
      <c r="C78" s="95">
        <f>VLOOKUP(GroupVertices[[#This Row],[Vertex]],Vertices[],MATCH("ID",Vertices[[#Headers],[Vertex]:[Top Word Pairs in Description by Salience]],0),FALSE)</f>
        <v>18</v>
      </c>
    </row>
    <row r="79" spans="1:3" ht="15">
      <c r="A79" s="95" t="s">
        <v>1621</v>
      </c>
      <c r="B79" s="125" t="s">
        <v>233</v>
      </c>
      <c r="C79" s="95">
        <f>VLOOKUP(GroupVertices[[#This Row],[Vertex]],Vertices[],MATCH("ID",Vertices[[#Headers],[Vertex]:[Top Word Pairs in Description by Salience]],0),FALSE)</f>
        <v>17</v>
      </c>
    </row>
    <row r="80" spans="1:3" ht="15">
      <c r="A80" s="95" t="s">
        <v>1621</v>
      </c>
      <c r="B80" s="125" t="s">
        <v>232</v>
      </c>
      <c r="C80" s="95">
        <f>VLOOKUP(GroupVertices[[#This Row],[Vertex]],Vertices[],MATCH("ID",Vertices[[#Headers],[Vertex]:[Top Word Pairs in Description by Salience]],0),FALSE)</f>
        <v>16</v>
      </c>
    </row>
    <row r="81" spans="1:3" ht="15">
      <c r="A81" s="95" t="s">
        <v>1621</v>
      </c>
      <c r="B81" s="125" t="s">
        <v>231</v>
      </c>
      <c r="C81" s="95">
        <f>VLOOKUP(GroupVertices[[#This Row],[Vertex]],Vertices[],MATCH("ID",Vertices[[#Headers],[Vertex]:[Top Word Pairs in Description by Salience]],0),FALSE)</f>
        <v>15</v>
      </c>
    </row>
    <row r="82" spans="1:3" ht="15">
      <c r="A82" s="95" t="s">
        <v>1621</v>
      </c>
      <c r="B82" s="125" t="s">
        <v>230</v>
      </c>
      <c r="C82" s="95">
        <f>VLOOKUP(GroupVertices[[#This Row],[Vertex]],Vertices[],MATCH("ID",Vertices[[#Headers],[Vertex]:[Top Word Pairs in Description by Salience]],0),FALSE)</f>
        <v>14</v>
      </c>
    </row>
    <row r="83" spans="1:3" ht="15">
      <c r="A83" s="95" t="s">
        <v>1621</v>
      </c>
      <c r="B83" s="125" t="s">
        <v>229</v>
      </c>
      <c r="C83" s="95">
        <f>VLOOKUP(GroupVertices[[#This Row],[Vertex]],Vertices[],MATCH("ID",Vertices[[#Headers],[Vertex]:[Top Word Pairs in Description by Salience]],0),FALSE)</f>
        <v>13</v>
      </c>
    </row>
    <row r="84" spans="1:3" ht="15">
      <c r="A84" s="95" t="s">
        <v>1621</v>
      </c>
      <c r="B84" s="125" t="s">
        <v>228</v>
      </c>
      <c r="C84" s="95">
        <f>VLOOKUP(GroupVertices[[#This Row],[Vertex]],Vertices[],MATCH("ID",Vertices[[#Headers],[Vertex]:[Top Word Pairs in Description by Salience]],0),FALSE)</f>
        <v>12</v>
      </c>
    </row>
    <row r="85" spans="1:3" ht="15">
      <c r="A85" s="95" t="s">
        <v>1621</v>
      </c>
      <c r="B85" s="125" t="s">
        <v>227</v>
      </c>
      <c r="C85" s="95">
        <f>VLOOKUP(GroupVertices[[#This Row],[Vertex]],Vertices[],MATCH("ID",Vertices[[#Headers],[Vertex]:[Top Word Pairs in Description by Salience]],0),FALSE)</f>
        <v>11</v>
      </c>
    </row>
    <row r="86" spans="1:3" ht="15">
      <c r="A86" s="95" t="s">
        <v>1621</v>
      </c>
      <c r="B86" s="125" t="s">
        <v>226</v>
      </c>
      <c r="C86" s="95">
        <f>VLOOKUP(GroupVertices[[#This Row],[Vertex]],Vertices[],MATCH("ID",Vertices[[#Headers],[Vertex]:[Top Word Pairs in Description by Salience]],0),FALSE)</f>
        <v>10</v>
      </c>
    </row>
    <row r="87" spans="1:3" ht="15">
      <c r="A87" s="95" t="s">
        <v>1621</v>
      </c>
      <c r="B87" s="125" t="s">
        <v>225</v>
      </c>
      <c r="C87" s="95">
        <f>VLOOKUP(GroupVertices[[#This Row],[Vertex]],Vertices[],MATCH("ID",Vertices[[#Headers],[Vertex]:[Top Word Pairs in Description by Salience]],0),FALSE)</f>
        <v>9</v>
      </c>
    </row>
    <row r="88" spans="1:3" ht="15">
      <c r="A88" s="95" t="s">
        <v>1621</v>
      </c>
      <c r="B88" s="125" t="s">
        <v>224</v>
      </c>
      <c r="C88" s="95">
        <f>VLOOKUP(GroupVertices[[#This Row],[Vertex]],Vertices[],MATCH("ID",Vertices[[#Headers],[Vertex]:[Top Word Pairs in Description by Salience]],0),FALSE)</f>
        <v>8</v>
      </c>
    </row>
    <row r="89" spans="1:3" ht="15">
      <c r="A89" s="95" t="s">
        <v>1621</v>
      </c>
      <c r="B89" s="125" t="s">
        <v>223</v>
      </c>
      <c r="C89" s="95">
        <f>VLOOKUP(GroupVertices[[#This Row],[Vertex]],Vertices[],MATCH("ID",Vertices[[#Headers],[Vertex]:[Top Word Pairs in Description by Salience]],0),FALSE)</f>
        <v>7</v>
      </c>
    </row>
    <row r="90" spans="1:3" ht="15">
      <c r="A90" s="95" t="s">
        <v>1621</v>
      </c>
      <c r="B90" s="125" t="s">
        <v>222</v>
      </c>
      <c r="C90" s="95">
        <f>VLOOKUP(GroupVertices[[#This Row],[Vertex]],Vertices[],MATCH("ID",Vertices[[#Headers],[Vertex]:[Top Word Pairs in Description by Salience]],0),FALSE)</f>
        <v>6</v>
      </c>
    </row>
    <row r="91" spans="1:3" ht="15">
      <c r="A91" s="95" t="s">
        <v>1621</v>
      </c>
      <c r="B91" s="125" t="s">
        <v>221</v>
      </c>
      <c r="C91" s="95">
        <f>VLOOKUP(GroupVertices[[#This Row],[Vertex]],Vertices[],MATCH("ID",Vertices[[#Headers],[Vertex]:[Top Word Pairs in Description by Salience]],0),FALSE)</f>
        <v>5</v>
      </c>
    </row>
    <row r="92" spans="1:3" ht="15">
      <c r="A92" s="95" t="s">
        <v>1621</v>
      </c>
      <c r="B92" s="125" t="s">
        <v>220</v>
      </c>
      <c r="C92" s="95">
        <f>VLOOKUP(GroupVertices[[#This Row],[Vertex]],Vertices[],MATCH("ID",Vertices[[#Headers],[Vertex]:[Top Word Pairs in Description by Salience]],0),FALSE)</f>
        <v>4</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1629</v>
      </c>
      <c r="B2" s="36" t="s">
        <v>1619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90</v>
      </c>
      <c r="J2" s="39">
        <f>MIN(Vertices[Betweenness Centrality])</f>
        <v>0</v>
      </c>
      <c r="K2" s="40">
        <f>COUNTIF(Vertices[Betweenness Centrality],"&gt;= "&amp;J2)-COUNTIF(Vertices[Betweenness Centrality],"&gt;="&amp;J3)</f>
        <v>90</v>
      </c>
      <c r="L2" s="39">
        <f>MIN(Vertices[Closeness Centrality])</f>
        <v>0.005587</v>
      </c>
      <c r="M2" s="40">
        <f>COUNTIF(Vertices[Closeness Centrality],"&gt;= "&amp;L2)-COUNTIF(Vertices[Closeness Centrality],"&gt;="&amp;L3)</f>
        <v>90</v>
      </c>
      <c r="N2" s="39">
        <f>MIN(Vertices[Eigenvector Centrality])</f>
        <v>0.010989</v>
      </c>
      <c r="O2" s="40">
        <f>COUNTIF(Vertices[Eigenvector Centrality],"&gt;= "&amp;N2)-COUNTIF(Vertices[Eigenvector Centrality],"&gt;="&amp;N3)</f>
        <v>0</v>
      </c>
      <c r="P2" s="39">
        <f>MIN(Vertices[PageRank])</f>
        <v>0.545642</v>
      </c>
      <c r="Q2" s="40">
        <f>COUNTIF(Vertices[PageRank],"&gt;= "&amp;P2)-COUNTIF(Vertices[PageRank],"&gt;="&amp;P3)</f>
        <v>90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8"/>
      <c r="B3" s="128"/>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1.6363636363636365</v>
      </c>
      <c r="I3" s="42">
        <f>COUNTIF(Vertices[Out-Degree],"&gt;= "&amp;H3)-COUNTIF(Vertices[Out-Degree],"&gt;="&amp;H4)</f>
        <v>0</v>
      </c>
      <c r="J3" s="41">
        <f aca="true" t="shared" si="4" ref="J3:J26">J2+($J$57-$J$2)/BinDivisor</f>
        <v>145.63636363636363</v>
      </c>
      <c r="K3" s="42">
        <f>COUNTIF(Vertices[Betweenness Centrality],"&gt;= "&amp;J3)-COUNTIF(Vertices[Betweenness Centrality],"&gt;="&amp;J4)</f>
        <v>0</v>
      </c>
      <c r="L3" s="41">
        <f aca="true" t="shared" si="5" ref="L3:L26">L2+($L$57-$L$2)/BinDivisor</f>
        <v>0.005687436363636364</v>
      </c>
      <c r="M3" s="42">
        <f>COUNTIF(Vertices[Closeness Centrality],"&gt;= "&amp;L3)-COUNTIF(Vertices[Closeness Centrality],"&gt;="&amp;L4)</f>
        <v>0</v>
      </c>
      <c r="N3" s="41">
        <f aca="true" t="shared" si="6" ref="N3:N26">N2+($N$57-$N$2)/BinDivisor</f>
        <v>0.010989</v>
      </c>
      <c r="O3" s="42">
        <f>COUNTIF(Vertices[Eigenvector Centrality],"&gt;= "&amp;N3)-COUNTIF(Vertices[Eigenvector Centrality],"&gt;="&amp;N4)</f>
        <v>0</v>
      </c>
      <c r="P3" s="41">
        <f aca="true" t="shared" si="7" ref="P3:P26">P2+($P$57-$P$2)/BinDivisor</f>
        <v>1.2973874363636364</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91</v>
      </c>
      <c r="D4" s="34">
        <f t="shared" si="1"/>
        <v>0</v>
      </c>
      <c r="E4" s="3">
        <f>COUNTIF(Vertices[Degree],"&gt;= "&amp;D4)-COUNTIF(Vertices[Degree],"&gt;="&amp;D5)</f>
        <v>0</v>
      </c>
      <c r="F4" s="39">
        <f t="shared" si="2"/>
        <v>0.03636363636363636</v>
      </c>
      <c r="G4" s="40">
        <f>COUNTIF(Vertices[In-Degree],"&gt;= "&amp;F4)-COUNTIF(Vertices[In-Degree],"&gt;="&amp;F5)</f>
        <v>0</v>
      </c>
      <c r="H4" s="39">
        <f t="shared" si="3"/>
        <v>3.272727272727273</v>
      </c>
      <c r="I4" s="40">
        <f>COUNTIF(Vertices[Out-Degree],"&gt;= "&amp;H4)-COUNTIF(Vertices[Out-Degree],"&gt;="&amp;H5)</f>
        <v>0</v>
      </c>
      <c r="J4" s="39">
        <f t="shared" si="4"/>
        <v>291.27272727272725</v>
      </c>
      <c r="K4" s="40">
        <f>COUNTIF(Vertices[Betweenness Centrality],"&gt;= "&amp;J4)-COUNTIF(Vertices[Betweenness Centrality],"&gt;="&amp;J5)</f>
        <v>0</v>
      </c>
      <c r="L4" s="39">
        <f t="shared" si="5"/>
        <v>0.005787872727272728</v>
      </c>
      <c r="M4" s="40">
        <f>COUNTIF(Vertices[Closeness Centrality],"&gt;= "&amp;L4)-COUNTIF(Vertices[Closeness Centrality],"&gt;="&amp;L5)</f>
        <v>0</v>
      </c>
      <c r="N4" s="39">
        <f t="shared" si="6"/>
        <v>0.010989</v>
      </c>
      <c r="O4" s="40">
        <f>COUNTIF(Vertices[Eigenvector Centrality],"&gt;= "&amp;N4)-COUNTIF(Vertices[Eigenvector Centrality],"&gt;="&amp;N5)</f>
        <v>0</v>
      </c>
      <c r="P4" s="39">
        <f t="shared" si="7"/>
        <v>2.049132872727273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0.05454545454545454</v>
      </c>
      <c r="G5" s="42">
        <f>COUNTIF(Vertices[In-Degree],"&gt;= "&amp;F5)-COUNTIF(Vertices[In-Degree],"&gt;="&amp;F6)</f>
        <v>0</v>
      </c>
      <c r="H5" s="41">
        <f t="shared" si="3"/>
        <v>4.909090909090909</v>
      </c>
      <c r="I5" s="42">
        <f>COUNTIF(Vertices[Out-Degree],"&gt;= "&amp;H5)-COUNTIF(Vertices[Out-Degree],"&gt;="&amp;H6)</f>
        <v>0</v>
      </c>
      <c r="J5" s="41">
        <f t="shared" si="4"/>
        <v>436.9090909090909</v>
      </c>
      <c r="K5" s="42">
        <f>COUNTIF(Vertices[Betweenness Centrality],"&gt;= "&amp;J5)-COUNTIF(Vertices[Betweenness Centrality],"&gt;="&amp;J6)</f>
        <v>0</v>
      </c>
      <c r="L5" s="41">
        <f t="shared" si="5"/>
        <v>0.0058883090909090914</v>
      </c>
      <c r="M5" s="42">
        <f>COUNTIF(Vertices[Closeness Centrality],"&gt;= "&amp;L5)-COUNTIF(Vertices[Closeness Centrality],"&gt;="&amp;L6)</f>
        <v>0</v>
      </c>
      <c r="N5" s="41">
        <f t="shared" si="6"/>
        <v>0.010989</v>
      </c>
      <c r="O5" s="42">
        <f>COUNTIF(Vertices[Eigenvector Centrality],"&gt;= "&amp;N5)-COUNTIF(Vertices[Eigenvector Centrality],"&gt;="&amp;N6)</f>
        <v>0</v>
      </c>
      <c r="P5" s="41">
        <f t="shared" si="7"/>
        <v>2.8008783090909093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90</v>
      </c>
      <c r="D6" s="34">
        <f t="shared" si="1"/>
        <v>0</v>
      </c>
      <c r="E6" s="3">
        <f>COUNTIF(Vertices[Degree],"&gt;= "&amp;D6)-COUNTIF(Vertices[Degree],"&gt;="&amp;D7)</f>
        <v>0</v>
      </c>
      <c r="F6" s="39">
        <f t="shared" si="2"/>
        <v>0.07272727272727272</v>
      </c>
      <c r="G6" s="40">
        <f>COUNTIF(Vertices[In-Degree],"&gt;= "&amp;F6)-COUNTIF(Vertices[In-Degree],"&gt;="&amp;F7)</f>
        <v>0</v>
      </c>
      <c r="H6" s="39">
        <f t="shared" si="3"/>
        <v>6.545454545454546</v>
      </c>
      <c r="I6" s="40">
        <f>COUNTIF(Vertices[Out-Degree],"&gt;= "&amp;H6)-COUNTIF(Vertices[Out-Degree],"&gt;="&amp;H7)</f>
        <v>0</v>
      </c>
      <c r="J6" s="39">
        <f t="shared" si="4"/>
        <v>582.5454545454545</v>
      </c>
      <c r="K6" s="40">
        <f>COUNTIF(Vertices[Betweenness Centrality],"&gt;= "&amp;J6)-COUNTIF(Vertices[Betweenness Centrality],"&gt;="&amp;J7)</f>
        <v>0</v>
      </c>
      <c r="L6" s="39">
        <f t="shared" si="5"/>
        <v>0.005988745454545455</v>
      </c>
      <c r="M6" s="40">
        <f>COUNTIF(Vertices[Closeness Centrality],"&gt;= "&amp;L6)-COUNTIF(Vertices[Closeness Centrality],"&gt;="&amp;L7)</f>
        <v>0</v>
      </c>
      <c r="N6" s="39">
        <f t="shared" si="6"/>
        <v>0.010989</v>
      </c>
      <c r="O6" s="40">
        <f>COUNTIF(Vertices[Eigenvector Centrality],"&gt;= "&amp;N6)-COUNTIF(Vertices[Eigenvector Centrality],"&gt;="&amp;N7)</f>
        <v>0</v>
      </c>
      <c r="P6" s="39">
        <f t="shared" si="7"/>
        <v>3.5526237454545457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8.181818181818182</v>
      </c>
      <c r="I7" s="42">
        <f>COUNTIF(Vertices[Out-Degree],"&gt;= "&amp;H7)-COUNTIF(Vertices[Out-Degree],"&gt;="&amp;H8)</f>
        <v>0</v>
      </c>
      <c r="J7" s="41">
        <f t="shared" si="4"/>
        <v>728.1818181818181</v>
      </c>
      <c r="K7" s="42">
        <f>COUNTIF(Vertices[Betweenness Centrality],"&gt;= "&amp;J7)-COUNTIF(Vertices[Betweenness Centrality],"&gt;="&amp;J8)</f>
        <v>0</v>
      </c>
      <c r="L7" s="41">
        <f t="shared" si="5"/>
        <v>0.006089181818181819</v>
      </c>
      <c r="M7" s="42">
        <f>COUNTIF(Vertices[Closeness Centrality],"&gt;= "&amp;L7)-COUNTIF(Vertices[Closeness Centrality],"&gt;="&amp;L8)</f>
        <v>0</v>
      </c>
      <c r="N7" s="41">
        <f t="shared" si="6"/>
        <v>0.010989</v>
      </c>
      <c r="O7" s="42">
        <f>COUNTIF(Vertices[Eigenvector Centrality],"&gt;= "&amp;N7)-COUNTIF(Vertices[Eigenvector Centrality],"&gt;="&amp;N8)</f>
        <v>0</v>
      </c>
      <c r="P7" s="41">
        <f t="shared" si="7"/>
        <v>4.304369181818182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90</v>
      </c>
      <c r="D8" s="34">
        <f t="shared" si="1"/>
        <v>0</v>
      </c>
      <c r="E8" s="3">
        <f>COUNTIF(Vertices[Degree],"&gt;= "&amp;D8)-COUNTIF(Vertices[Degree],"&gt;="&amp;D9)</f>
        <v>0</v>
      </c>
      <c r="F8" s="39">
        <f t="shared" si="2"/>
        <v>0.1090909090909091</v>
      </c>
      <c r="G8" s="40">
        <f>COUNTIF(Vertices[In-Degree],"&gt;= "&amp;F8)-COUNTIF(Vertices[In-Degree],"&gt;="&amp;F9)</f>
        <v>0</v>
      </c>
      <c r="H8" s="39">
        <f t="shared" si="3"/>
        <v>9.818181818181818</v>
      </c>
      <c r="I8" s="40">
        <f>COUNTIF(Vertices[Out-Degree],"&gt;= "&amp;H8)-COUNTIF(Vertices[Out-Degree],"&gt;="&amp;H9)</f>
        <v>0</v>
      </c>
      <c r="J8" s="39">
        <f t="shared" si="4"/>
        <v>873.8181818181818</v>
      </c>
      <c r="K8" s="40">
        <f>COUNTIF(Vertices[Betweenness Centrality],"&gt;= "&amp;J8)-COUNTIF(Vertices[Betweenness Centrality],"&gt;="&amp;J9)</f>
        <v>0</v>
      </c>
      <c r="L8" s="39">
        <f t="shared" si="5"/>
        <v>0.006189618181818183</v>
      </c>
      <c r="M8" s="40">
        <f>COUNTIF(Vertices[Closeness Centrality],"&gt;= "&amp;L8)-COUNTIF(Vertices[Closeness Centrality],"&gt;="&amp;L9)</f>
        <v>0</v>
      </c>
      <c r="N8" s="39">
        <f t="shared" si="6"/>
        <v>0.010989</v>
      </c>
      <c r="O8" s="40">
        <f>COUNTIF(Vertices[Eigenvector Centrality],"&gt;= "&amp;N8)-COUNTIF(Vertices[Eigenvector Centrality],"&gt;="&amp;N9)</f>
        <v>0</v>
      </c>
      <c r="P8" s="39">
        <f t="shared" si="7"/>
        <v>5.056114618181819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0.1272727272727273</v>
      </c>
      <c r="G9" s="42">
        <f>COUNTIF(Vertices[In-Degree],"&gt;= "&amp;F9)-COUNTIF(Vertices[In-Degree],"&gt;="&amp;F10)</f>
        <v>0</v>
      </c>
      <c r="H9" s="41">
        <f t="shared" si="3"/>
        <v>11.454545454545455</v>
      </c>
      <c r="I9" s="42">
        <f>COUNTIF(Vertices[Out-Degree],"&gt;= "&amp;H9)-COUNTIF(Vertices[Out-Degree],"&gt;="&amp;H10)</f>
        <v>0</v>
      </c>
      <c r="J9" s="41">
        <f t="shared" si="4"/>
        <v>1019.4545454545454</v>
      </c>
      <c r="K9" s="42">
        <f>COUNTIF(Vertices[Betweenness Centrality],"&gt;= "&amp;J9)-COUNTIF(Vertices[Betweenness Centrality],"&gt;="&amp;J10)</f>
        <v>0</v>
      </c>
      <c r="L9" s="41">
        <f t="shared" si="5"/>
        <v>0.006290054545454547</v>
      </c>
      <c r="M9" s="42">
        <f>COUNTIF(Vertices[Closeness Centrality],"&gt;= "&amp;L9)-COUNTIF(Vertices[Closeness Centrality],"&gt;="&amp;L10)</f>
        <v>0</v>
      </c>
      <c r="N9" s="41">
        <f t="shared" si="6"/>
        <v>0.010989</v>
      </c>
      <c r="O9" s="42">
        <f>COUNTIF(Vertices[Eigenvector Centrality],"&gt;= "&amp;N9)-COUNTIF(Vertices[Eigenvector Centrality],"&gt;="&amp;N10)</f>
        <v>0</v>
      </c>
      <c r="P9" s="41">
        <f t="shared" si="7"/>
        <v>5.807860054545455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1630</v>
      </c>
      <c r="B10" s="36">
        <v>1</v>
      </c>
      <c r="D10" s="34">
        <f t="shared" si="1"/>
        <v>0</v>
      </c>
      <c r="E10" s="3">
        <f>COUNTIF(Vertices[Degree],"&gt;= "&amp;D10)-COUNTIF(Vertices[Degree],"&gt;="&amp;D11)</f>
        <v>0</v>
      </c>
      <c r="F10" s="39">
        <f t="shared" si="2"/>
        <v>0.14545454545454548</v>
      </c>
      <c r="G10" s="40">
        <f>COUNTIF(Vertices[In-Degree],"&gt;= "&amp;F10)-COUNTIF(Vertices[In-Degree],"&gt;="&amp;F11)</f>
        <v>0</v>
      </c>
      <c r="H10" s="39">
        <f t="shared" si="3"/>
        <v>13.090909090909092</v>
      </c>
      <c r="I10" s="40">
        <f>COUNTIF(Vertices[Out-Degree],"&gt;= "&amp;H10)-COUNTIF(Vertices[Out-Degree],"&gt;="&amp;H11)</f>
        <v>0</v>
      </c>
      <c r="J10" s="39">
        <f t="shared" si="4"/>
        <v>1165.090909090909</v>
      </c>
      <c r="K10" s="40">
        <f>COUNTIF(Vertices[Betweenness Centrality],"&gt;= "&amp;J10)-COUNTIF(Vertices[Betweenness Centrality],"&gt;="&amp;J11)</f>
        <v>0</v>
      </c>
      <c r="L10" s="39">
        <f t="shared" si="5"/>
        <v>0.006390490909090911</v>
      </c>
      <c r="M10" s="40">
        <f>COUNTIF(Vertices[Closeness Centrality],"&gt;= "&amp;L10)-COUNTIF(Vertices[Closeness Centrality],"&gt;="&amp;L11)</f>
        <v>0</v>
      </c>
      <c r="N10" s="39">
        <f t="shared" si="6"/>
        <v>0.010989</v>
      </c>
      <c r="O10" s="40">
        <f>COUNTIF(Vertices[Eigenvector Centrality],"&gt;= "&amp;N10)-COUNTIF(Vertices[Eigenvector Centrality],"&gt;="&amp;N11)</f>
        <v>0</v>
      </c>
      <c r="P10" s="39">
        <f t="shared" si="7"/>
        <v>6.5596054909090915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0.16363636363636366</v>
      </c>
      <c r="G11" s="42">
        <f>COUNTIF(Vertices[In-Degree],"&gt;= "&amp;F11)-COUNTIF(Vertices[In-Degree],"&gt;="&amp;F12)</f>
        <v>0</v>
      </c>
      <c r="H11" s="41">
        <f t="shared" si="3"/>
        <v>14.727272727272728</v>
      </c>
      <c r="I11" s="42">
        <f>COUNTIF(Vertices[Out-Degree],"&gt;= "&amp;H11)-COUNTIF(Vertices[Out-Degree],"&gt;="&amp;H12)</f>
        <v>0</v>
      </c>
      <c r="J11" s="41">
        <f t="shared" si="4"/>
        <v>1310.7272727272725</v>
      </c>
      <c r="K11" s="42">
        <f>COUNTIF(Vertices[Betweenness Centrality],"&gt;= "&amp;J11)-COUNTIF(Vertices[Betweenness Centrality],"&gt;="&amp;J12)</f>
        <v>0</v>
      </c>
      <c r="L11" s="41">
        <f t="shared" si="5"/>
        <v>0.006490927272727274</v>
      </c>
      <c r="M11" s="42">
        <f>COUNTIF(Vertices[Closeness Centrality],"&gt;= "&amp;L11)-COUNTIF(Vertices[Closeness Centrality],"&gt;="&amp;L12)</f>
        <v>0</v>
      </c>
      <c r="N11" s="41">
        <f t="shared" si="6"/>
        <v>0.010989</v>
      </c>
      <c r="O11" s="42">
        <f>COUNTIF(Vertices[Eigenvector Centrality],"&gt;= "&amp;N11)-COUNTIF(Vertices[Eigenvector Centrality],"&gt;="&amp;N12)</f>
        <v>0</v>
      </c>
      <c r="P11" s="41">
        <f t="shared" si="7"/>
        <v>7.311350927272728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310</v>
      </c>
      <c r="B12" s="36">
        <v>90</v>
      </c>
      <c r="D12" s="34">
        <f t="shared" si="1"/>
        <v>0</v>
      </c>
      <c r="E12" s="3">
        <f>COUNTIF(Vertices[Degree],"&gt;= "&amp;D12)-COUNTIF(Vertices[Degree],"&gt;="&amp;D13)</f>
        <v>0</v>
      </c>
      <c r="F12" s="39">
        <f t="shared" si="2"/>
        <v>0.18181818181818185</v>
      </c>
      <c r="G12" s="40">
        <f>COUNTIF(Vertices[In-Degree],"&gt;= "&amp;F12)-COUNTIF(Vertices[In-Degree],"&gt;="&amp;F13)</f>
        <v>0</v>
      </c>
      <c r="H12" s="39">
        <f t="shared" si="3"/>
        <v>16.363636363636363</v>
      </c>
      <c r="I12" s="40">
        <f>COUNTIF(Vertices[Out-Degree],"&gt;= "&amp;H12)-COUNTIF(Vertices[Out-Degree],"&gt;="&amp;H13)</f>
        <v>0</v>
      </c>
      <c r="J12" s="39">
        <f t="shared" si="4"/>
        <v>1456.363636363636</v>
      </c>
      <c r="K12" s="40">
        <f>COUNTIF(Vertices[Betweenness Centrality],"&gt;= "&amp;J12)-COUNTIF(Vertices[Betweenness Centrality],"&gt;="&amp;J13)</f>
        <v>0</v>
      </c>
      <c r="L12" s="39">
        <f t="shared" si="5"/>
        <v>0.006591363636363638</v>
      </c>
      <c r="M12" s="40">
        <f>COUNTIF(Vertices[Closeness Centrality],"&gt;= "&amp;L12)-COUNTIF(Vertices[Closeness Centrality],"&gt;="&amp;L13)</f>
        <v>0</v>
      </c>
      <c r="N12" s="39">
        <f t="shared" si="6"/>
        <v>0.010989</v>
      </c>
      <c r="O12" s="40">
        <f>COUNTIF(Vertices[Eigenvector Centrality],"&gt;= "&amp;N12)-COUNTIF(Vertices[Eigenvector Centrality],"&gt;="&amp;N13)</f>
        <v>0</v>
      </c>
      <c r="P12" s="39">
        <f t="shared" si="7"/>
        <v>8.063096363636364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8"/>
      <c r="B13" s="128"/>
      <c r="D13" s="34">
        <f t="shared" si="1"/>
        <v>0</v>
      </c>
      <c r="E13" s="3">
        <f>COUNTIF(Vertices[Degree],"&gt;= "&amp;D13)-COUNTIF(Vertices[Degree],"&gt;="&amp;D14)</f>
        <v>0</v>
      </c>
      <c r="F13" s="41">
        <f t="shared" si="2"/>
        <v>0.20000000000000004</v>
      </c>
      <c r="G13" s="42">
        <f>COUNTIF(Vertices[In-Degree],"&gt;= "&amp;F13)-COUNTIF(Vertices[In-Degree],"&gt;="&amp;F14)</f>
        <v>0</v>
      </c>
      <c r="H13" s="41">
        <f t="shared" si="3"/>
        <v>18</v>
      </c>
      <c r="I13" s="42">
        <f>COUNTIF(Vertices[Out-Degree],"&gt;= "&amp;H13)-COUNTIF(Vertices[Out-Degree],"&gt;="&amp;H14)</f>
        <v>0</v>
      </c>
      <c r="J13" s="41">
        <f t="shared" si="4"/>
        <v>1601.9999999999995</v>
      </c>
      <c r="K13" s="42">
        <f>COUNTIF(Vertices[Betweenness Centrality],"&gt;= "&amp;J13)-COUNTIF(Vertices[Betweenness Centrality],"&gt;="&amp;J14)</f>
        <v>0</v>
      </c>
      <c r="L13" s="41">
        <f t="shared" si="5"/>
        <v>0.006691800000000002</v>
      </c>
      <c r="M13" s="42">
        <f>COUNTIF(Vertices[Closeness Centrality],"&gt;= "&amp;L13)-COUNTIF(Vertices[Closeness Centrality],"&gt;="&amp;L14)</f>
        <v>0</v>
      </c>
      <c r="N13" s="41">
        <f t="shared" si="6"/>
        <v>0.010989</v>
      </c>
      <c r="O13" s="42">
        <f>COUNTIF(Vertices[Eigenvector Centrality],"&gt;= "&amp;N13)-COUNTIF(Vertices[Eigenvector Centrality],"&gt;="&amp;N14)</f>
        <v>0</v>
      </c>
      <c r="P13" s="41">
        <f t="shared" si="7"/>
        <v>8.8148418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0.21818181818181823</v>
      </c>
      <c r="G14" s="40">
        <f>COUNTIF(Vertices[In-Degree],"&gt;= "&amp;F14)-COUNTIF(Vertices[In-Degree],"&gt;="&amp;F15)</f>
        <v>0</v>
      </c>
      <c r="H14" s="39">
        <f t="shared" si="3"/>
        <v>19.636363636363637</v>
      </c>
      <c r="I14" s="40">
        <f>COUNTIF(Vertices[Out-Degree],"&gt;= "&amp;H14)-COUNTIF(Vertices[Out-Degree],"&gt;="&amp;H15)</f>
        <v>0</v>
      </c>
      <c r="J14" s="39">
        <f t="shared" si="4"/>
        <v>1747.636363636363</v>
      </c>
      <c r="K14" s="40">
        <f>COUNTIF(Vertices[Betweenness Centrality],"&gt;= "&amp;J14)-COUNTIF(Vertices[Betweenness Centrality],"&gt;="&amp;J15)</f>
        <v>0</v>
      </c>
      <c r="L14" s="39">
        <f t="shared" si="5"/>
        <v>0.006792236363636366</v>
      </c>
      <c r="M14" s="40">
        <f>COUNTIF(Vertices[Closeness Centrality],"&gt;= "&amp;L14)-COUNTIF(Vertices[Closeness Centrality],"&gt;="&amp;L15)</f>
        <v>0</v>
      </c>
      <c r="N14" s="39">
        <f t="shared" si="6"/>
        <v>0.010989</v>
      </c>
      <c r="O14" s="40">
        <f>COUNTIF(Vertices[Eigenvector Centrality],"&gt;= "&amp;N14)-COUNTIF(Vertices[Eigenvector Centrality],"&gt;="&amp;N15)</f>
        <v>0</v>
      </c>
      <c r="P14" s="39">
        <f t="shared" si="7"/>
        <v>9.566587236363636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8"/>
      <c r="B15" s="128"/>
      <c r="D15" s="34">
        <f t="shared" si="1"/>
        <v>0</v>
      </c>
      <c r="E15" s="3">
        <f>COUNTIF(Vertices[Degree],"&gt;= "&amp;D15)-COUNTIF(Vertices[Degree],"&gt;="&amp;D16)</f>
        <v>0</v>
      </c>
      <c r="F15" s="41">
        <f t="shared" si="2"/>
        <v>0.23636363636363641</v>
      </c>
      <c r="G15" s="42">
        <f>COUNTIF(Vertices[In-Degree],"&gt;= "&amp;F15)-COUNTIF(Vertices[In-Degree],"&gt;="&amp;F16)</f>
        <v>0</v>
      </c>
      <c r="H15" s="41">
        <f t="shared" si="3"/>
        <v>21.272727272727273</v>
      </c>
      <c r="I15" s="42">
        <f>COUNTIF(Vertices[Out-Degree],"&gt;= "&amp;H15)-COUNTIF(Vertices[Out-Degree],"&gt;="&amp;H16)</f>
        <v>0</v>
      </c>
      <c r="J15" s="41">
        <f t="shared" si="4"/>
        <v>1893.2727272727266</v>
      </c>
      <c r="K15" s="42">
        <f>COUNTIF(Vertices[Betweenness Centrality],"&gt;= "&amp;J15)-COUNTIF(Vertices[Betweenness Centrality],"&gt;="&amp;J16)</f>
        <v>0</v>
      </c>
      <c r="L15" s="41">
        <f t="shared" si="5"/>
        <v>0.00689267272727273</v>
      </c>
      <c r="M15" s="42">
        <f>COUNTIF(Vertices[Closeness Centrality],"&gt;= "&amp;L15)-COUNTIF(Vertices[Closeness Centrality],"&gt;="&amp;L16)</f>
        <v>0</v>
      </c>
      <c r="N15" s="41">
        <f t="shared" si="6"/>
        <v>0.010989</v>
      </c>
      <c r="O15" s="42">
        <f>COUNTIF(Vertices[Eigenvector Centrality],"&gt;= "&amp;N15)-COUNTIF(Vertices[Eigenvector Centrality],"&gt;="&amp;N16)</f>
        <v>0</v>
      </c>
      <c r="P15" s="41">
        <f t="shared" si="7"/>
        <v>10.318332672727273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0.2545454545454546</v>
      </c>
      <c r="G16" s="40">
        <f>COUNTIF(Vertices[In-Degree],"&gt;= "&amp;F16)-COUNTIF(Vertices[In-Degree],"&gt;="&amp;F17)</f>
        <v>0</v>
      </c>
      <c r="H16" s="39">
        <f t="shared" si="3"/>
        <v>22.90909090909091</v>
      </c>
      <c r="I16" s="40">
        <f>COUNTIF(Vertices[Out-Degree],"&gt;= "&amp;H16)-COUNTIF(Vertices[Out-Degree],"&gt;="&amp;H17)</f>
        <v>0</v>
      </c>
      <c r="J16" s="39">
        <f t="shared" si="4"/>
        <v>2038.90909090909</v>
      </c>
      <c r="K16" s="40">
        <f>COUNTIF(Vertices[Betweenness Centrality],"&gt;= "&amp;J16)-COUNTIF(Vertices[Betweenness Centrality],"&gt;="&amp;J17)</f>
        <v>0</v>
      </c>
      <c r="L16" s="39">
        <f t="shared" si="5"/>
        <v>0.006993109090909094</v>
      </c>
      <c r="M16" s="40">
        <f>COUNTIF(Vertices[Closeness Centrality],"&gt;= "&amp;L16)-COUNTIF(Vertices[Closeness Centrality],"&gt;="&amp;L17)</f>
        <v>0</v>
      </c>
      <c r="N16" s="39">
        <f t="shared" si="6"/>
        <v>0.010989</v>
      </c>
      <c r="O16" s="40">
        <f>COUNTIF(Vertices[Eigenvector Centrality],"&gt;= "&amp;N16)-COUNTIF(Vertices[Eigenvector Centrality],"&gt;="&amp;N17)</f>
        <v>0</v>
      </c>
      <c r="P16" s="39">
        <f t="shared" si="7"/>
        <v>11.07007810909091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0.27272727272727276</v>
      </c>
      <c r="G17" s="42">
        <f>COUNTIF(Vertices[In-Degree],"&gt;= "&amp;F17)-COUNTIF(Vertices[In-Degree],"&gt;="&amp;F18)</f>
        <v>0</v>
      </c>
      <c r="H17" s="41">
        <f t="shared" si="3"/>
        <v>24.545454545454547</v>
      </c>
      <c r="I17" s="42">
        <f>COUNTIF(Vertices[Out-Degree],"&gt;= "&amp;H17)-COUNTIF(Vertices[Out-Degree],"&gt;="&amp;H18)</f>
        <v>0</v>
      </c>
      <c r="J17" s="41">
        <f t="shared" si="4"/>
        <v>2184.5454545454536</v>
      </c>
      <c r="K17" s="42">
        <f>COUNTIF(Vertices[Betweenness Centrality],"&gt;= "&amp;J17)-COUNTIF(Vertices[Betweenness Centrality],"&gt;="&amp;J18)</f>
        <v>0</v>
      </c>
      <c r="L17" s="41">
        <f t="shared" si="5"/>
        <v>0.007093545454545457</v>
      </c>
      <c r="M17" s="42">
        <f>COUNTIF(Vertices[Closeness Centrality],"&gt;= "&amp;L17)-COUNTIF(Vertices[Closeness Centrality],"&gt;="&amp;L18)</f>
        <v>0</v>
      </c>
      <c r="N17" s="41">
        <f t="shared" si="6"/>
        <v>0.010989</v>
      </c>
      <c r="O17" s="42">
        <f>COUNTIF(Vertices[Eigenvector Centrality],"&gt;= "&amp;N17)-COUNTIF(Vertices[Eigenvector Centrality],"&gt;="&amp;N18)</f>
        <v>0</v>
      </c>
      <c r="P17" s="41">
        <f t="shared" si="7"/>
        <v>11.821823545454546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8"/>
      <c r="B18" s="128"/>
      <c r="D18" s="34">
        <f t="shared" si="1"/>
        <v>0</v>
      </c>
      <c r="E18" s="3">
        <f>COUNTIF(Vertices[Degree],"&gt;= "&amp;D18)-COUNTIF(Vertices[Degree],"&gt;="&amp;D19)</f>
        <v>0</v>
      </c>
      <c r="F18" s="39">
        <f t="shared" si="2"/>
        <v>0.29090909090909095</v>
      </c>
      <c r="G18" s="40">
        <f>COUNTIF(Vertices[In-Degree],"&gt;= "&amp;F18)-COUNTIF(Vertices[In-Degree],"&gt;="&amp;F19)</f>
        <v>0</v>
      </c>
      <c r="H18" s="39">
        <f t="shared" si="3"/>
        <v>26.181818181818183</v>
      </c>
      <c r="I18" s="40">
        <f>COUNTIF(Vertices[Out-Degree],"&gt;= "&amp;H18)-COUNTIF(Vertices[Out-Degree],"&gt;="&amp;H19)</f>
        <v>0</v>
      </c>
      <c r="J18" s="39">
        <f t="shared" si="4"/>
        <v>2330.181818181817</v>
      </c>
      <c r="K18" s="40">
        <f>COUNTIF(Vertices[Betweenness Centrality],"&gt;= "&amp;J18)-COUNTIF(Vertices[Betweenness Centrality],"&gt;="&amp;J19)</f>
        <v>0</v>
      </c>
      <c r="L18" s="39">
        <f t="shared" si="5"/>
        <v>0.007193981818181821</v>
      </c>
      <c r="M18" s="40">
        <f>COUNTIF(Vertices[Closeness Centrality],"&gt;= "&amp;L18)-COUNTIF(Vertices[Closeness Centrality],"&gt;="&amp;L19)</f>
        <v>0</v>
      </c>
      <c r="N18" s="39">
        <f t="shared" si="6"/>
        <v>0.010989</v>
      </c>
      <c r="O18" s="40">
        <f>COUNTIF(Vertices[Eigenvector Centrality],"&gt;= "&amp;N18)-COUNTIF(Vertices[Eigenvector Centrality],"&gt;="&amp;N19)</f>
        <v>0</v>
      </c>
      <c r="P18" s="39">
        <f t="shared" si="7"/>
        <v>12.573568981818182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0.30909090909090914</v>
      </c>
      <c r="G19" s="42">
        <f>COUNTIF(Vertices[In-Degree],"&gt;= "&amp;F19)-COUNTIF(Vertices[In-Degree],"&gt;="&amp;F20)</f>
        <v>0</v>
      </c>
      <c r="H19" s="41">
        <f t="shared" si="3"/>
        <v>27.81818181818182</v>
      </c>
      <c r="I19" s="42">
        <f>COUNTIF(Vertices[Out-Degree],"&gt;= "&amp;H19)-COUNTIF(Vertices[Out-Degree],"&gt;="&amp;H20)</f>
        <v>0</v>
      </c>
      <c r="J19" s="41">
        <f t="shared" si="4"/>
        <v>2475.8181818181806</v>
      </c>
      <c r="K19" s="42">
        <f>COUNTIF(Vertices[Betweenness Centrality],"&gt;= "&amp;J19)-COUNTIF(Vertices[Betweenness Centrality],"&gt;="&amp;J20)</f>
        <v>0</v>
      </c>
      <c r="L19" s="41">
        <f t="shared" si="5"/>
        <v>0.007294418181818185</v>
      </c>
      <c r="M19" s="42">
        <f>COUNTIF(Vertices[Closeness Centrality],"&gt;= "&amp;L19)-COUNTIF(Vertices[Closeness Centrality],"&gt;="&amp;L20)</f>
        <v>0</v>
      </c>
      <c r="N19" s="41">
        <f t="shared" si="6"/>
        <v>0.010989</v>
      </c>
      <c r="O19" s="42">
        <f>COUNTIF(Vertices[Eigenvector Centrality],"&gt;= "&amp;N19)-COUNTIF(Vertices[Eigenvector Centrality],"&gt;="&amp;N20)</f>
        <v>0</v>
      </c>
      <c r="P19" s="41">
        <f t="shared" si="7"/>
        <v>13.325314418181819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0.3272727272727273</v>
      </c>
      <c r="G20" s="40">
        <f>COUNTIF(Vertices[In-Degree],"&gt;= "&amp;F20)-COUNTIF(Vertices[In-Degree],"&gt;="&amp;F21)</f>
        <v>0</v>
      </c>
      <c r="H20" s="39">
        <f t="shared" si="3"/>
        <v>29.454545454545457</v>
      </c>
      <c r="I20" s="40">
        <f>COUNTIF(Vertices[Out-Degree],"&gt;= "&amp;H20)-COUNTIF(Vertices[Out-Degree],"&gt;="&amp;H21)</f>
        <v>0</v>
      </c>
      <c r="J20" s="39">
        <f t="shared" si="4"/>
        <v>2621.454545454544</v>
      </c>
      <c r="K20" s="40">
        <f>COUNTIF(Vertices[Betweenness Centrality],"&gt;= "&amp;J20)-COUNTIF(Vertices[Betweenness Centrality],"&gt;="&amp;J21)</f>
        <v>0</v>
      </c>
      <c r="L20" s="39">
        <f t="shared" si="5"/>
        <v>0.007394854545454549</v>
      </c>
      <c r="M20" s="40">
        <f>COUNTIF(Vertices[Closeness Centrality],"&gt;= "&amp;L20)-COUNTIF(Vertices[Closeness Centrality],"&gt;="&amp;L21)</f>
        <v>0</v>
      </c>
      <c r="N20" s="39">
        <f t="shared" si="6"/>
        <v>0.010989</v>
      </c>
      <c r="O20" s="40">
        <f>COUNTIF(Vertices[Eigenvector Centrality],"&gt;= "&amp;N20)-COUNTIF(Vertices[Eigenvector Centrality],"&gt;="&amp;N21)</f>
        <v>0</v>
      </c>
      <c r="P20" s="39">
        <f t="shared" si="7"/>
        <v>14.077059854545455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91</v>
      </c>
      <c r="D21" s="34">
        <f t="shared" si="1"/>
        <v>0</v>
      </c>
      <c r="E21" s="3">
        <f>COUNTIF(Vertices[Degree],"&gt;= "&amp;D21)-COUNTIF(Vertices[Degree],"&gt;="&amp;D22)</f>
        <v>0</v>
      </c>
      <c r="F21" s="41">
        <f t="shared" si="2"/>
        <v>0.3454545454545455</v>
      </c>
      <c r="G21" s="42">
        <f>COUNTIF(Vertices[In-Degree],"&gt;= "&amp;F21)-COUNTIF(Vertices[In-Degree],"&gt;="&amp;F22)</f>
        <v>0</v>
      </c>
      <c r="H21" s="41">
        <f t="shared" si="3"/>
        <v>31.090909090909093</v>
      </c>
      <c r="I21" s="42">
        <f>COUNTIF(Vertices[Out-Degree],"&gt;= "&amp;H21)-COUNTIF(Vertices[Out-Degree],"&gt;="&amp;H22)</f>
        <v>0</v>
      </c>
      <c r="J21" s="41">
        <f t="shared" si="4"/>
        <v>2767.0909090909076</v>
      </c>
      <c r="K21" s="42">
        <f>COUNTIF(Vertices[Betweenness Centrality],"&gt;= "&amp;J21)-COUNTIF(Vertices[Betweenness Centrality],"&gt;="&amp;J22)</f>
        <v>0</v>
      </c>
      <c r="L21" s="41">
        <f t="shared" si="5"/>
        <v>0.007495290909090913</v>
      </c>
      <c r="M21" s="42">
        <f>COUNTIF(Vertices[Closeness Centrality],"&gt;= "&amp;L21)-COUNTIF(Vertices[Closeness Centrality],"&gt;="&amp;L22)</f>
        <v>0</v>
      </c>
      <c r="N21" s="41">
        <f t="shared" si="6"/>
        <v>0.010989</v>
      </c>
      <c r="O21" s="42">
        <f>COUNTIF(Vertices[Eigenvector Centrality],"&gt;= "&amp;N21)-COUNTIF(Vertices[Eigenvector Centrality],"&gt;="&amp;N22)</f>
        <v>0</v>
      </c>
      <c r="P21" s="41">
        <f t="shared" si="7"/>
        <v>14.828805290909091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90</v>
      </c>
      <c r="D22" s="34">
        <f t="shared" si="1"/>
        <v>0</v>
      </c>
      <c r="E22" s="3">
        <f>COUNTIF(Vertices[Degree],"&gt;= "&amp;D22)-COUNTIF(Vertices[Degree],"&gt;="&amp;D23)</f>
        <v>0</v>
      </c>
      <c r="F22" s="39">
        <f t="shared" si="2"/>
        <v>0.3636363636363637</v>
      </c>
      <c r="G22" s="40">
        <f>COUNTIF(Vertices[In-Degree],"&gt;= "&amp;F22)-COUNTIF(Vertices[In-Degree],"&gt;="&amp;F23)</f>
        <v>0</v>
      </c>
      <c r="H22" s="39">
        <f t="shared" si="3"/>
        <v>32.72727272727273</v>
      </c>
      <c r="I22" s="40">
        <f>COUNTIF(Vertices[Out-Degree],"&gt;= "&amp;H22)-COUNTIF(Vertices[Out-Degree],"&gt;="&amp;H23)</f>
        <v>0</v>
      </c>
      <c r="J22" s="39">
        <f t="shared" si="4"/>
        <v>2912.727272727271</v>
      </c>
      <c r="K22" s="40">
        <f>COUNTIF(Vertices[Betweenness Centrality],"&gt;= "&amp;J22)-COUNTIF(Vertices[Betweenness Centrality],"&gt;="&amp;J23)</f>
        <v>0</v>
      </c>
      <c r="L22" s="39">
        <f t="shared" si="5"/>
        <v>0.0075957272727272766</v>
      </c>
      <c r="M22" s="40">
        <f>COUNTIF(Vertices[Closeness Centrality],"&gt;= "&amp;L22)-COUNTIF(Vertices[Closeness Centrality],"&gt;="&amp;L23)</f>
        <v>0</v>
      </c>
      <c r="N22" s="39">
        <f t="shared" si="6"/>
        <v>0.010989</v>
      </c>
      <c r="O22" s="40">
        <f>COUNTIF(Vertices[Eigenvector Centrality],"&gt;= "&amp;N22)-COUNTIF(Vertices[Eigenvector Centrality],"&gt;="&amp;N23)</f>
        <v>0</v>
      </c>
      <c r="P22" s="39">
        <f t="shared" si="7"/>
        <v>15.580550727272728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8"/>
      <c r="B23" s="128"/>
      <c r="D23" s="34">
        <f t="shared" si="1"/>
        <v>0</v>
      </c>
      <c r="E23" s="3">
        <f>COUNTIF(Vertices[Degree],"&gt;= "&amp;D23)-COUNTIF(Vertices[Degree],"&gt;="&amp;D24)</f>
        <v>0</v>
      </c>
      <c r="F23" s="41">
        <f t="shared" si="2"/>
        <v>0.3818181818181819</v>
      </c>
      <c r="G23" s="42">
        <f>COUNTIF(Vertices[In-Degree],"&gt;= "&amp;F23)-COUNTIF(Vertices[In-Degree],"&gt;="&amp;F24)</f>
        <v>0</v>
      </c>
      <c r="H23" s="41">
        <f t="shared" si="3"/>
        <v>34.36363636363636</v>
      </c>
      <c r="I23" s="42">
        <f>COUNTIF(Vertices[Out-Degree],"&gt;= "&amp;H23)-COUNTIF(Vertices[Out-Degree],"&gt;="&amp;H24)</f>
        <v>0</v>
      </c>
      <c r="J23" s="41">
        <f t="shared" si="4"/>
        <v>3058.3636363636347</v>
      </c>
      <c r="K23" s="42">
        <f>COUNTIF(Vertices[Betweenness Centrality],"&gt;= "&amp;J23)-COUNTIF(Vertices[Betweenness Centrality],"&gt;="&amp;J24)</f>
        <v>0</v>
      </c>
      <c r="L23" s="41">
        <f t="shared" si="5"/>
        <v>0.00769616363636364</v>
      </c>
      <c r="M23" s="42">
        <f>COUNTIF(Vertices[Closeness Centrality],"&gt;= "&amp;L23)-COUNTIF(Vertices[Closeness Centrality],"&gt;="&amp;L24)</f>
        <v>0</v>
      </c>
      <c r="N23" s="41">
        <f t="shared" si="6"/>
        <v>0.010989</v>
      </c>
      <c r="O23" s="42">
        <f>COUNTIF(Vertices[Eigenvector Centrality],"&gt;= "&amp;N23)-COUNTIF(Vertices[Eigenvector Centrality],"&gt;="&amp;N24)</f>
        <v>0</v>
      </c>
      <c r="P23" s="41">
        <f t="shared" si="7"/>
        <v>16.332296163636364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0.4000000000000001</v>
      </c>
      <c r="G24" s="40">
        <f>COUNTIF(Vertices[In-Degree],"&gt;= "&amp;F24)-COUNTIF(Vertices[In-Degree],"&gt;="&amp;F25)</f>
        <v>0</v>
      </c>
      <c r="H24" s="39">
        <f t="shared" si="3"/>
        <v>35.99999999999999</v>
      </c>
      <c r="I24" s="40">
        <f>COUNTIF(Vertices[Out-Degree],"&gt;= "&amp;H24)-COUNTIF(Vertices[Out-Degree],"&gt;="&amp;H25)</f>
        <v>0</v>
      </c>
      <c r="J24" s="39">
        <f t="shared" si="4"/>
        <v>3203.999999999998</v>
      </c>
      <c r="K24" s="40">
        <f>COUNTIF(Vertices[Betweenness Centrality],"&gt;= "&amp;J24)-COUNTIF(Vertices[Betweenness Centrality],"&gt;="&amp;J25)</f>
        <v>0</v>
      </c>
      <c r="L24" s="39">
        <f t="shared" si="5"/>
        <v>0.007796600000000004</v>
      </c>
      <c r="M24" s="40">
        <f>COUNTIF(Vertices[Closeness Centrality],"&gt;= "&amp;L24)-COUNTIF(Vertices[Closeness Centrality],"&gt;="&amp;L25)</f>
        <v>0</v>
      </c>
      <c r="N24" s="39">
        <f t="shared" si="6"/>
        <v>0.010989</v>
      </c>
      <c r="O24" s="40">
        <f>COUNTIF(Vertices[Eigenvector Centrality],"&gt;= "&amp;N24)-COUNTIF(Vertices[Eigenvector Centrality],"&gt;="&amp;N25)</f>
        <v>0</v>
      </c>
      <c r="P24" s="39">
        <f t="shared" si="7"/>
        <v>17.0840416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1.956285</v>
      </c>
      <c r="D25" s="34">
        <f t="shared" si="1"/>
        <v>0</v>
      </c>
      <c r="E25" s="3">
        <f>COUNTIF(Vertices[Degree],"&gt;= "&amp;D25)-COUNTIF(Vertices[Degree],"&gt;="&amp;D26)</f>
        <v>0</v>
      </c>
      <c r="F25" s="41">
        <f t="shared" si="2"/>
        <v>0.41818181818181827</v>
      </c>
      <c r="G25" s="42">
        <f>COUNTIF(Vertices[In-Degree],"&gt;= "&amp;F25)-COUNTIF(Vertices[In-Degree],"&gt;="&amp;F26)</f>
        <v>0</v>
      </c>
      <c r="H25" s="41">
        <f t="shared" si="3"/>
        <v>37.636363636363626</v>
      </c>
      <c r="I25" s="42">
        <f>COUNTIF(Vertices[Out-Degree],"&gt;= "&amp;H25)-COUNTIF(Vertices[Out-Degree],"&gt;="&amp;H26)</f>
        <v>0</v>
      </c>
      <c r="J25" s="41">
        <f t="shared" si="4"/>
        <v>3349.6363636363617</v>
      </c>
      <c r="K25" s="42">
        <f>COUNTIF(Vertices[Betweenness Centrality],"&gt;= "&amp;J25)-COUNTIF(Vertices[Betweenness Centrality],"&gt;="&amp;J26)</f>
        <v>0</v>
      </c>
      <c r="L25" s="41">
        <f t="shared" si="5"/>
        <v>0.007897036363636367</v>
      </c>
      <c r="M25" s="42">
        <f>COUNTIF(Vertices[Closeness Centrality],"&gt;= "&amp;L25)-COUNTIF(Vertices[Closeness Centrality],"&gt;="&amp;L26)</f>
        <v>0</v>
      </c>
      <c r="N25" s="41">
        <f t="shared" si="6"/>
        <v>0.010989</v>
      </c>
      <c r="O25" s="42">
        <f>COUNTIF(Vertices[Eigenvector Centrality],"&gt;= "&amp;N25)-COUNTIF(Vertices[Eigenvector Centrality],"&gt;="&amp;N26)</f>
        <v>0</v>
      </c>
      <c r="P25" s="41">
        <f t="shared" si="7"/>
        <v>17.835787036363634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8"/>
      <c r="B26" s="128"/>
      <c r="D26" s="34">
        <f t="shared" si="1"/>
        <v>0</v>
      </c>
      <c r="E26" s="3">
        <f>COUNTIF(Vertices[Degree],"&gt;= "&amp;D26)-COUNTIF(Vertices[Degree],"&gt;="&amp;D28)</f>
        <v>0</v>
      </c>
      <c r="F26" s="39">
        <f t="shared" si="2"/>
        <v>0.43636363636363645</v>
      </c>
      <c r="G26" s="40">
        <f>COUNTIF(Vertices[In-Degree],"&gt;= "&amp;F26)-COUNTIF(Vertices[In-Degree],"&gt;="&amp;F28)</f>
        <v>0</v>
      </c>
      <c r="H26" s="39">
        <f t="shared" si="3"/>
        <v>39.27272727272726</v>
      </c>
      <c r="I26" s="40">
        <f>COUNTIF(Vertices[Out-Degree],"&gt;= "&amp;H26)-COUNTIF(Vertices[Out-Degree],"&gt;="&amp;H28)</f>
        <v>0</v>
      </c>
      <c r="J26" s="39">
        <f t="shared" si="4"/>
        <v>3495.272727272725</v>
      </c>
      <c r="K26" s="40">
        <f>COUNTIF(Vertices[Betweenness Centrality],"&gt;= "&amp;J26)-COUNTIF(Vertices[Betweenness Centrality],"&gt;="&amp;J28)</f>
        <v>0</v>
      </c>
      <c r="L26" s="39">
        <f t="shared" si="5"/>
        <v>0.00799747272727273</v>
      </c>
      <c r="M26" s="40">
        <f>COUNTIF(Vertices[Closeness Centrality],"&gt;= "&amp;L26)-COUNTIF(Vertices[Closeness Centrality],"&gt;="&amp;L28)</f>
        <v>0</v>
      </c>
      <c r="N26" s="39">
        <f t="shared" si="6"/>
        <v>0.010989</v>
      </c>
      <c r="O26" s="40">
        <f>COUNTIF(Vertices[Eigenvector Centrality],"&gt;= "&amp;N26)-COUNTIF(Vertices[Eigenvector Centrality],"&gt;="&amp;N28)</f>
        <v>0</v>
      </c>
      <c r="P26" s="39">
        <f t="shared" si="7"/>
        <v>18.58753247272727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0.01098901098901099</v>
      </c>
      <c r="D27" s="34"/>
      <c r="E27" s="3">
        <f>COUNTIF(Vertices[Degree],"&gt;= "&amp;D27)-COUNTIF(Vertices[Degree],"&gt;="&amp;D28)</f>
        <v>0</v>
      </c>
      <c r="F27" s="79"/>
      <c r="G27" s="80">
        <f>COUNTIF(Vertices[In-Degree],"&gt;= "&amp;F27)-COUNTIF(Vertices[In-Degree],"&gt;="&amp;F28)</f>
        <v>-90</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-91</v>
      </c>
      <c r="P27" s="79"/>
      <c r="Q27" s="80">
        <f>COUNTIF(Vertices[Eigenvector Centrality],"&gt;= "&amp;P27)-COUNTIF(Vertices[Eigenvector Centrality],"&gt;="&amp;P28)</f>
        <v>0</v>
      </c>
      <c r="R27" s="79"/>
      <c r="S27" s="81">
        <f>COUNTIF(Vertices[Clustering Coefficient],"&gt;= "&amp;R27)-COUNTIF(Vertices[Clustering Coefficient],"&gt;="&amp;R28)</f>
        <v>-91</v>
      </c>
      <c r="T27" s="79"/>
      <c r="U27" s="80">
        <f ca="1">COUNTIF(Vertices[Clustering Coefficient],"&gt;= "&amp;T27)-COUNTIF(Vertices[Clustering Coefficient],"&gt;="&amp;T28)</f>
        <v>0</v>
      </c>
    </row>
    <row r="28" spans="1:21" ht="15">
      <c r="A28" s="36" t="s">
        <v>1631</v>
      </c>
      <c r="B28" s="36">
        <v>0</v>
      </c>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40.90909090909089</v>
      </c>
      <c r="I28" s="42">
        <f>COUNTIF(Vertices[Out-Degree],"&gt;= "&amp;H28)-COUNTIF(Vertices[Out-Degree],"&gt;="&amp;H40)</f>
        <v>0</v>
      </c>
      <c r="J28" s="41">
        <f>J26+($J$57-$J$2)/BinDivisor</f>
        <v>3640.9090909090887</v>
      </c>
      <c r="K28" s="42">
        <f>COUNTIF(Vertices[Betweenness Centrality],"&gt;= "&amp;J28)-COUNTIF(Vertices[Betweenness Centrality],"&gt;="&amp;J40)</f>
        <v>0</v>
      </c>
      <c r="L28" s="41">
        <f>L26+($L$57-$L$2)/BinDivisor</f>
        <v>0.008097909090909093</v>
      </c>
      <c r="M28" s="42">
        <f>COUNTIF(Vertices[Closeness Centrality],"&gt;= "&amp;L28)-COUNTIF(Vertices[Closeness Centrality],"&gt;="&amp;L40)</f>
        <v>0</v>
      </c>
      <c r="N28" s="41">
        <f>N26+($N$57-$N$2)/BinDivisor</f>
        <v>0.010989</v>
      </c>
      <c r="O28" s="42">
        <f>COUNTIF(Vertices[Eigenvector Centrality],"&gt;= "&amp;N28)-COUNTIF(Vertices[Eigenvector Centrality],"&gt;="&amp;N40)</f>
        <v>0</v>
      </c>
      <c r="P28" s="41">
        <f>P26+($P$57-$P$2)/BinDivisor</f>
        <v>19.339277909090903</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28"/>
      <c r="B29" s="128"/>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1632</v>
      </c>
      <c r="B30" s="36" t="s">
        <v>1633</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-90</v>
      </c>
      <c r="H38" s="79"/>
      <c r="I38" s="80">
        <f>COUNTIF(Vertices[Out-Degree],"&gt;= "&amp;H38)-COUNTIF(Vertices[Out-Degree],"&gt;="&amp;H40)</f>
        <v>-1</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-91</v>
      </c>
      <c r="P38" s="79"/>
      <c r="Q38" s="80">
        <f>COUNTIF(Vertices[Eigenvector Centrality],"&gt;= "&amp;P38)-COUNTIF(Vertices[Eigenvector Centrality],"&gt;="&amp;P40)</f>
        <v>0</v>
      </c>
      <c r="R38" s="79"/>
      <c r="S38" s="81">
        <f>COUNTIF(Vertices[Clustering Coefficient],"&gt;= "&amp;R38)-COUNTIF(Vertices[Clustering Coefficient],"&gt;="&amp;R40)</f>
        <v>-91</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-90</v>
      </c>
      <c r="H39" s="79"/>
      <c r="I39" s="80">
        <f>COUNTIF(Vertices[Out-Degree],"&gt;= "&amp;H39)-COUNTIF(Vertices[Out-Degree],"&gt;="&amp;H40)</f>
        <v>-1</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-91</v>
      </c>
      <c r="P39" s="79"/>
      <c r="Q39" s="80">
        <f>COUNTIF(Vertices[Eigenvector Centrality],"&gt;= "&amp;P39)-COUNTIF(Vertices[Eigenvector Centrality],"&gt;="&amp;P40)</f>
        <v>0</v>
      </c>
      <c r="R39" s="79"/>
      <c r="S39" s="81">
        <f>COUNTIF(Vertices[Clustering Coefficient],"&gt;= "&amp;R39)-COUNTIF(Vertices[Clustering Coefficient],"&gt;="&amp;R40)</f>
        <v>-91</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42.545454545454525</v>
      </c>
      <c r="I40" s="40">
        <f>COUNTIF(Vertices[Out-Degree],"&gt;= "&amp;H40)-COUNTIF(Vertices[Out-Degree],"&gt;="&amp;H41)</f>
        <v>0</v>
      </c>
      <c r="J40" s="39">
        <f>J28+($J$57-$J$2)/BinDivisor</f>
        <v>3786.5454545454522</v>
      </c>
      <c r="K40" s="40">
        <f>COUNTIF(Vertices[Betweenness Centrality],"&gt;= "&amp;J40)-COUNTIF(Vertices[Betweenness Centrality],"&gt;="&amp;J41)</f>
        <v>0</v>
      </c>
      <c r="L40" s="39">
        <f>L28+($L$57-$L$2)/BinDivisor</f>
        <v>0.008198345454545456</v>
      </c>
      <c r="M40" s="40">
        <f>COUNTIF(Vertices[Closeness Centrality],"&gt;= "&amp;L40)-COUNTIF(Vertices[Closeness Centrality],"&gt;="&amp;L41)</f>
        <v>0</v>
      </c>
      <c r="N40" s="39">
        <f>N28+($N$57-$N$2)/BinDivisor</f>
        <v>0.010989</v>
      </c>
      <c r="O40" s="40">
        <f>COUNTIF(Vertices[Eigenvector Centrality],"&gt;= "&amp;N40)-COUNTIF(Vertices[Eigenvector Centrality],"&gt;="&amp;N41)</f>
        <v>0</v>
      </c>
      <c r="P40" s="39">
        <f>P28+($P$57-$P$2)/BinDivisor</f>
        <v>20.091023345454538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44.18181818181816</v>
      </c>
      <c r="I41" s="42">
        <f>COUNTIF(Vertices[Out-Degree],"&gt;= "&amp;H41)-COUNTIF(Vertices[Out-Degree],"&gt;="&amp;H42)</f>
        <v>0</v>
      </c>
      <c r="J41" s="41">
        <f aca="true" t="shared" si="13" ref="J41:J56">J40+($J$57-$J$2)/BinDivisor</f>
        <v>3932.1818181818157</v>
      </c>
      <c r="K41" s="42">
        <f>COUNTIF(Vertices[Betweenness Centrality],"&gt;= "&amp;J41)-COUNTIF(Vertices[Betweenness Centrality],"&gt;="&amp;J42)</f>
        <v>0</v>
      </c>
      <c r="L41" s="41">
        <f aca="true" t="shared" si="14" ref="L41:L56">L40+($L$57-$L$2)/BinDivisor</f>
        <v>0.008298781818181819</v>
      </c>
      <c r="M41" s="42">
        <f>COUNTIF(Vertices[Closeness Centrality],"&gt;= "&amp;L41)-COUNTIF(Vertices[Closeness Centrality],"&gt;="&amp;L42)</f>
        <v>0</v>
      </c>
      <c r="N41" s="41">
        <f aca="true" t="shared" si="15" ref="N41:N56">N40+($N$57-$N$2)/BinDivisor</f>
        <v>0.010989</v>
      </c>
      <c r="O41" s="42">
        <f>COUNTIF(Vertices[Eigenvector Centrality],"&gt;= "&amp;N41)-COUNTIF(Vertices[Eigenvector Centrality],"&gt;="&amp;N42)</f>
        <v>0</v>
      </c>
      <c r="P41" s="41">
        <f aca="true" t="shared" si="16" ref="P41:P56">P40+($P$57-$P$2)/BinDivisor</f>
        <v>20.842768781818172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45.81818181818179</v>
      </c>
      <c r="I42" s="40">
        <f>COUNTIF(Vertices[Out-Degree],"&gt;= "&amp;H42)-COUNTIF(Vertices[Out-Degree],"&gt;="&amp;H43)</f>
        <v>0</v>
      </c>
      <c r="J42" s="39">
        <f t="shared" si="13"/>
        <v>4077.8181818181793</v>
      </c>
      <c r="K42" s="40">
        <f>COUNTIF(Vertices[Betweenness Centrality],"&gt;= "&amp;J42)-COUNTIF(Vertices[Betweenness Centrality],"&gt;="&amp;J43)</f>
        <v>0</v>
      </c>
      <c r="L42" s="39">
        <f t="shared" si="14"/>
        <v>0.008399218181818182</v>
      </c>
      <c r="M42" s="40">
        <f>COUNTIF(Vertices[Closeness Centrality],"&gt;= "&amp;L42)-COUNTIF(Vertices[Closeness Centrality],"&gt;="&amp;L43)</f>
        <v>0</v>
      </c>
      <c r="N42" s="39">
        <f t="shared" si="15"/>
        <v>0.010989</v>
      </c>
      <c r="O42" s="40">
        <f>COUNTIF(Vertices[Eigenvector Centrality],"&gt;= "&amp;N42)-COUNTIF(Vertices[Eigenvector Centrality],"&gt;="&amp;N43)</f>
        <v>0</v>
      </c>
      <c r="P42" s="39">
        <f t="shared" si="16"/>
        <v>21.594514218181807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47.454545454545425</v>
      </c>
      <c r="I43" s="42">
        <f>COUNTIF(Vertices[Out-Degree],"&gt;= "&amp;H43)-COUNTIF(Vertices[Out-Degree],"&gt;="&amp;H44)</f>
        <v>0</v>
      </c>
      <c r="J43" s="41">
        <f t="shared" si="13"/>
        <v>4223.454545454543</v>
      </c>
      <c r="K43" s="42">
        <f>COUNTIF(Vertices[Betweenness Centrality],"&gt;= "&amp;J43)-COUNTIF(Vertices[Betweenness Centrality],"&gt;="&amp;J44)</f>
        <v>0</v>
      </c>
      <c r="L43" s="41">
        <f t="shared" si="14"/>
        <v>0.008499654545454545</v>
      </c>
      <c r="M43" s="42">
        <f>COUNTIF(Vertices[Closeness Centrality],"&gt;= "&amp;L43)-COUNTIF(Vertices[Closeness Centrality],"&gt;="&amp;L44)</f>
        <v>0</v>
      </c>
      <c r="N43" s="41">
        <f t="shared" si="15"/>
        <v>0.010989</v>
      </c>
      <c r="O43" s="42">
        <f>COUNTIF(Vertices[Eigenvector Centrality],"&gt;= "&amp;N43)-COUNTIF(Vertices[Eigenvector Centrality],"&gt;="&amp;N44)</f>
        <v>0</v>
      </c>
      <c r="P43" s="41">
        <f t="shared" si="16"/>
        <v>22.34625965454544</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49.09090909090906</v>
      </c>
      <c r="I44" s="40">
        <f>COUNTIF(Vertices[Out-Degree],"&gt;= "&amp;H44)-COUNTIF(Vertices[Out-Degree],"&gt;="&amp;H45)</f>
        <v>0</v>
      </c>
      <c r="J44" s="39">
        <f t="shared" si="13"/>
        <v>4369.090909090907</v>
      </c>
      <c r="K44" s="40">
        <f>COUNTIF(Vertices[Betweenness Centrality],"&gt;= "&amp;J44)-COUNTIF(Vertices[Betweenness Centrality],"&gt;="&amp;J45)</f>
        <v>0</v>
      </c>
      <c r="L44" s="39">
        <f t="shared" si="14"/>
        <v>0.008600090909090908</v>
      </c>
      <c r="M44" s="40">
        <f>COUNTIF(Vertices[Closeness Centrality],"&gt;= "&amp;L44)-COUNTIF(Vertices[Closeness Centrality],"&gt;="&amp;L45)</f>
        <v>0</v>
      </c>
      <c r="N44" s="39">
        <f t="shared" si="15"/>
        <v>0.010989</v>
      </c>
      <c r="O44" s="40">
        <f>COUNTIF(Vertices[Eigenvector Centrality],"&gt;= "&amp;N44)-COUNTIF(Vertices[Eigenvector Centrality],"&gt;="&amp;N45)</f>
        <v>0</v>
      </c>
      <c r="P44" s="39">
        <f t="shared" si="16"/>
        <v>23.098005090909076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50.72727272727269</v>
      </c>
      <c r="I45" s="42">
        <f>COUNTIF(Vertices[Out-Degree],"&gt;= "&amp;H45)-COUNTIF(Vertices[Out-Degree],"&gt;="&amp;H46)</f>
        <v>0</v>
      </c>
      <c r="J45" s="41">
        <f t="shared" si="13"/>
        <v>4514.727272727271</v>
      </c>
      <c r="K45" s="42">
        <f>COUNTIF(Vertices[Betweenness Centrality],"&gt;= "&amp;J45)-COUNTIF(Vertices[Betweenness Centrality],"&gt;="&amp;J46)</f>
        <v>0</v>
      </c>
      <c r="L45" s="41">
        <f t="shared" si="14"/>
        <v>0.008700527272727271</v>
      </c>
      <c r="M45" s="42">
        <f>COUNTIF(Vertices[Closeness Centrality],"&gt;= "&amp;L45)-COUNTIF(Vertices[Closeness Centrality],"&gt;="&amp;L46)</f>
        <v>0</v>
      </c>
      <c r="N45" s="41">
        <f t="shared" si="15"/>
        <v>0.010989</v>
      </c>
      <c r="O45" s="42">
        <f>COUNTIF(Vertices[Eigenvector Centrality],"&gt;= "&amp;N45)-COUNTIF(Vertices[Eigenvector Centrality],"&gt;="&amp;N46)</f>
        <v>0</v>
      </c>
      <c r="P45" s="41">
        <f t="shared" si="16"/>
        <v>23.84975052727271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52.363636363636324</v>
      </c>
      <c r="I46" s="40">
        <f>COUNTIF(Vertices[Out-Degree],"&gt;= "&amp;H46)-COUNTIF(Vertices[Out-Degree],"&gt;="&amp;H47)</f>
        <v>0</v>
      </c>
      <c r="J46" s="39">
        <f t="shared" si="13"/>
        <v>4660.363636363635</v>
      </c>
      <c r="K46" s="40">
        <f>COUNTIF(Vertices[Betweenness Centrality],"&gt;= "&amp;J46)-COUNTIF(Vertices[Betweenness Centrality],"&gt;="&amp;J47)</f>
        <v>0</v>
      </c>
      <c r="L46" s="39">
        <f t="shared" si="14"/>
        <v>0.008800963636363634</v>
      </c>
      <c r="M46" s="40">
        <f>COUNTIF(Vertices[Closeness Centrality],"&gt;= "&amp;L46)-COUNTIF(Vertices[Closeness Centrality],"&gt;="&amp;L47)</f>
        <v>0</v>
      </c>
      <c r="N46" s="39">
        <f t="shared" si="15"/>
        <v>0.010989</v>
      </c>
      <c r="O46" s="40">
        <f>COUNTIF(Vertices[Eigenvector Centrality],"&gt;= "&amp;N46)-COUNTIF(Vertices[Eigenvector Centrality],"&gt;="&amp;N47)</f>
        <v>0</v>
      </c>
      <c r="P46" s="39">
        <f t="shared" si="16"/>
        <v>24.601495963636346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53.99999999999996</v>
      </c>
      <c r="I47" s="42">
        <f>COUNTIF(Vertices[Out-Degree],"&gt;= "&amp;H47)-COUNTIF(Vertices[Out-Degree],"&gt;="&amp;H48)</f>
        <v>0</v>
      </c>
      <c r="J47" s="41">
        <f t="shared" si="13"/>
        <v>4805.999999999999</v>
      </c>
      <c r="K47" s="42">
        <f>COUNTIF(Vertices[Betweenness Centrality],"&gt;= "&amp;J47)-COUNTIF(Vertices[Betweenness Centrality],"&gt;="&amp;J48)</f>
        <v>0</v>
      </c>
      <c r="L47" s="41">
        <f t="shared" si="14"/>
        <v>0.008901399999999997</v>
      </c>
      <c r="M47" s="42">
        <f>COUNTIF(Vertices[Closeness Centrality],"&gt;= "&amp;L47)-COUNTIF(Vertices[Closeness Centrality],"&gt;="&amp;L48)</f>
        <v>0</v>
      </c>
      <c r="N47" s="41">
        <f t="shared" si="15"/>
        <v>0.010989</v>
      </c>
      <c r="O47" s="42">
        <f>COUNTIF(Vertices[Eigenvector Centrality],"&gt;= "&amp;N47)-COUNTIF(Vertices[Eigenvector Centrality],"&gt;="&amp;N48)</f>
        <v>0</v>
      </c>
      <c r="P47" s="41">
        <f t="shared" si="16"/>
        <v>25.35324139999998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55.63636363636359</v>
      </c>
      <c r="I48" s="40">
        <f>COUNTIF(Vertices[Out-Degree],"&gt;= "&amp;H48)-COUNTIF(Vertices[Out-Degree],"&gt;="&amp;H49)</f>
        <v>0</v>
      </c>
      <c r="J48" s="39">
        <f t="shared" si="13"/>
        <v>4951.636363636363</v>
      </c>
      <c r="K48" s="40">
        <f>COUNTIF(Vertices[Betweenness Centrality],"&gt;= "&amp;J48)-COUNTIF(Vertices[Betweenness Centrality],"&gt;="&amp;J49)</f>
        <v>0</v>
      </c>
      <c r="L48" s="39">
        <f t="shared" si="14"/>
        <v>0.00900183636363636</v>
      </c>
      <c r="M48" s="40">
        <f>COUNTIF(Vertices[Closeness Centrality],"&gt;= "&amp;L48)-COUNTIF(Vertices[Closeness Centrality],"&gt;="&amp;L49)</f>
        <v>0</v>
      </c>
      <c r="N48" s="39">
        <f t="shared" si="15"/>
        <v>0.010989</v>
      </c>
      <c r="O48" s="40">
        <f>COUNTIF(Vertices[Eigenvector Centrality],"&gt;= "&amp;N48)-COUNTIF(Vertices[Eigenvector Centrality],"&gt;="&amp;N49)</f>
        <v>0</v>
      </c>
      <c r="P48" s="39">
        <f t="shared" si="16"/>
        <v>26.104986836363615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57.272727272727224</v>
      </c>
      <c r="I49" s="42">
        <f>COUNTIF(Vertices[Out-Degree],"&gt;= "&amp;H49)-COUNTIF(Vertices[Out-Degree],"&gt;="&amp;H50)</f>
        <v>0</v>
      </c>
      <c r="J49" s="41">
        <f t="shared" si="13"/>
        <v>5097.272727272727</v>
      </c>
      <c r="K49" s="42">
        <f>COUNTIF(Vertices[Betweenness Centrality],"&gt;= "&amp;J49)-COUNTIF(Vertices[Betweenness Centrality],"&gt;="&amp;J50)</f>
        <v>0</v>
      </c>
      <c r="L49" s="41">
        <f t="shared" si="14"/>
        <v>0.009102272727272723</v>
      </c>
      <c r="M49" s="42">
        <f>COUNTIF(Vertices[Closeness Centrality],"&gt;= "&amp;L49)-COUNTIF(Vertices[Closeness Centrality],"&gt;="&amp;L50)</f>
        <v>0</v>
      </c>
      <c r="N49" s="41">
        <f t="shared" si="15"/>
        <v>0.010989</v>
      </c>
      <c r="O49" s="42">
        <f>COUNTIF(Vertices[Eigenvector Centrality],"&gt;= "&amp;N49)-COUNTIF(Vertices[Eigenvector Centrality],"&gt;="&amp;N50)</f>
        <v>0</v>
      </c>
      <c r="P49" s="41">
        <f t="shared" si="16"/>
        <v>26.85673227272725</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58.90909090909086</v>
      </c>
      <c r="I50" s="40">
        <f>COUNTIF(Vertices[Out-Degree],"&gt;= "&amp;H50)-COUNTIF(Vertices[Out-Degree],"&gt;="&amp;H51)</f>
        <v>0</v>
      </c>
      <c r="J50" s="39">
        <f t="shared" si="13"/>
        <v>5242.909090909091</v>
      </c>
      <c r="K50" s="40">
        <f>COUNTIF(Vertices[Betweenness Centrality],"&gt;= "&amp;J50)-COUNTIF(Vertices[Betweenness Centrality],"&gt;="&amp;J51)</f>
        <v>0</v>
      </c>
      <c r="L50" s="39">
        <f t="shared" si="14"/>
        <v>0.009202709090909086</v>
      </c>
      <c r="M50" s="40">
        <f>COUNTIF(Vertices[Closeness Centrality],"&gt;= "&amp;L50)-COUNTIF(Vertices[Closeness Centrality],"&gt;="&amp;L51)</f>
        <v>0</v>
      </c>
      <c r="N50" s="39">
        <f t="shared" si="15"/>
        <v>0.010989</v>
      </c>
      <c r="O50" s="40">
        <f>COUNTIF(Vertices[Eigenvector Centrality],"&gt;= "&amp;N50)-COUNTIF(Vertices[Eigenvector Centrality],"&gt;="&amp;N51)</f>
        <v>0</v>
      </c>
      <c r="P50" s="39">
        <f t="shared" si="16"/>
        <v>27.608477709090884</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60.54545454545449</v>
      </c>
      <c r="I51" s="42">
        <f>COUNTIF(Vertices[Out-Degree],"&gt;= "&amp;H51)-COUNTIF(Vertices[Out-Degree],"&gt;="&amp;H52)</f>
        <v>0</v>
      </c>
      <c r="J51" s="41">
        <f t="shared" si="13"/>
        <v>5388.545454545455</v>
      </c>
      <c r="K51" s="42">
        <f>COUNTIF(Vertices[Betweenness Centrality],"&gt;= "&amp;J51)-COUNTIF(Vertices[Betweenness Centrality],"&gt;="&amp;J52)</f>
        <v>0</v>
      </c>
      <c r="L51" s="41">
        <f t="shared" si="14"/>
        <v>0.009303145454545449</v>
      </c>
      <c r="M51" s="42">
        <f>COUNTIF(Vertices[Closeness Centrality],"&gt;= "&amp;L51)-COUNTIF(Vertices[Closeness Centrality],"&gt;="&amp;L52)</f>
        <v>0</v>
      </c>
      <c r="N51" s="41">
        <f t="shared" si="15"/>
        <v>0.010989</v>
      </c>
      <c r="O51" s="42">
        <f>COUNTIF(Vertices[Eigenvector Centrality],"&gt;= "&amp;N51)-COUNTIF(Vertices[Eigenvector Centrality],"&gt;="&amp;N52)</f>
        <v>0</v>
      </c>
      <c r="P51" s="41">
        <f t="shared" si="16"/>
        <v>28.36022314545452</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62.18181818181812</v>
      </c>
      <c r="I52" s="40">
        <f>COUNTIF(Vertices[Out-Degree],"&gt;= "&amp;H52)-COUNTIF(Vertices[Out-Degree],"&gt;="&amp;H53)</f>
        <v>0</v>
      </c>
      <c r="J52" s="39">
        <f t="shared" si="13"/>
        <v>5534.181818181819</v>
      </c>
      <c r="K52" s="40">
        <f>COUNTIF(Vertices[Betweenness Centrality],"&gt;= "&amp;J52)-COUNTIF(Vertices[Betweenness Centrality],"&gt;="&amp;J53)</f>
        <v>0</v>
      </c>
      <c r="L52" s="39">
        <f t="shared" si="14"/>
        <v>0.009403581818181812</v>
      </c>
      <c r="M52" s="40">
        <f>COUNTIF(Vertices[Closeness Centrality],"&gt;= "&amp;L52)-COUNTIF(Vertices[Closeness Centrality],"&gt;="&amp;L53)</f>
        <v>0</v>
      </c>
      <c r="N52" s="39">
        <f t="shared" si="15"/>
        <v>0.010989</v>
      </c>
      <c r="O52" s="40">
        <f>COUNTIF(Vertices[Eigenvector Centrality],"&gt;= "&amp;N52)-COUNTIF(Vertices[Eigenvector Centrality],"&gt;="&amp;N53)</f>
        <v>0</v>
      </c>
      <c r="P52" s="39">
        <f t="shared" si="16"/>
        <v>29.111968581818154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63.818181818181756</v>
      </c>
      <c r="I53" s="42">
        <f>COUNTIF(Vertices[Out-Degree],"&gt;= "&amp;H53)-COUNTIF(Vertices[Out-Degree],"&gt;="&amp;H54)</f>
        <v>0</v>
      </c>
      <c r="J53" s="41">
        <f t="shared" si="13"/>
        <v>5679.818181818183</v>
      </c>
      <c r="K53" s="42">
        <f>COUNTIF(Vertices[Betweenness Centrality],"&gt;= "&amp;J53)-COUNTIF(Vertices[Betweenness Centrality],"&gt;="&amp;J54)</f>
        <v>0</v>
      </c>
      <c r="L53" s="41">
        <f t="shared" si="14"/>
        <v>0.009504018181818175</v>
      </c>
      <c r="M53" s="42">
        <f>COUNTIF(Vertices[Closeness Centrality],"&gt;= "&amp;L53)-COUNTIF(Vertices[Closeness Centrality],"&gt;="&amp;L54)</f>
        <v>0</v>
      </c>
      <c r="N53" s="41">
        <f t="shared" si="15"/>
        <v>0.010989</v>
      </c>
      <c r="O53" s="42">
        <f>COUNTIF(Vertices[Eigenvector Centrality],"&gt;= "&amp;N53)-COUNTIF(Vertices[Eigenvector Centrality],"&gt;="&amp;N54)</f>
        <v>0</v>
      </c>
      <c r="P53" s="41">
        <f t="shared" si="16"/>
        <v>29.86371401818179</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65.4545454545454</v>
      </c>
      <c r="I54" s="40">
        <f>COUNTIF(Vertices[Out-Degree],"&gt;= "&amp;H54)-COUNTIF(Vertices[Out-Degree],"&gt;="&amp;H55)</f>
        <v>0</v>
      </c>
      <c r="J54" s="39">
        <f t="shared" si="13"/>
        <v>5825.454545454547</v>
      </c>
      <c r="K54" s="40">
        <f>COUNTIF(Vertices[Betweenness Centrality],"&gt;= "&amp;J54)-COUNTIF(Vertices[Betweenness Centrality],"&gt;="&amp;J55)</f>
        <v>0</v>
      </c>
      <c r="L54" s="39">
        <f t="shared" si="14"/>
        <v>0.009604454545454538</v>
      </c>
      <c r="M54" s="40">
        <f>COUNTIF(Vertices[Closeness Centrality],"&gt;= "&amp;L54)-COUNTIF(Vertices[Closeness Centrality],"&gt;="&amp;L55)</f>
        <v>0</v>
      </c>
      <c r="N54" s="39">
        <f t="shared" si="15"/>
        <v>0.010989</v>
      </c>
      <c r="O54" s="40">
        <f>COUNTIF(Vertices[Eigenvector Centrality],"&gt;= "&amp;N54)-COUNTIF(Vertices[Eigenvector Centrality],"&gt;="&amp;N55)</f>
        <v>0</v>
      </c>
      <c r="P54" s="39">
        <f t="shared" si="16"/>
        <v>30.615459454545423</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67.09090909090904</v>
      </c>
      <c r="I55" s="42">
        <f>COUNTIF(Vertices[Out-Degree],"&gt;= "&amp;H55)-COUNTIF(Vertices[Out-Degree],"&gt;="&amp;H56)</f>
        <v>0</v>
      </c>
      <c r="J55" s="41">
        <f t="shared" si="13"/>
        <v>5971.090909090911</v>
      </c>
      <c r="K55" s="42">
        <f>COUNTIF(Vertices[Betweenness Centrality],"&gt;= "&amp;J55)-COUNTIF(Vertices[Betweenness Centrality],"&gt;="&amp;J56)</f>
        <v>0</v>
      </c>
      <c r="L55" s="41">
        <f t="shared" si="14"/>
        <v>0.0097048909090909</v>
      </c>
      <c r="M55" s="42">
        <f>COUNTIF(Vertices[Closeness Centrality],"&gt;= "&amp;L55)-COUNTIF(Vertices[Closeness Centrality],"&gt;="&amp;L56)</f>
        <v>0</v>
      </c>
      <c r="N55" s="41">
        <f t="shared" si="15"/>
        <v>0.010989</v>
      </c>
      <c r="O55" s="42">
        <f>COUNTIF(Vertices[Eigenvector Centrality],"&gt;= "&amp;N55)-COUNTIF(Vertices[Eigenvector Centrality],"&gt;="&amp;N56)</f>
        <v>0</v>
      </c>
      <c r="P55" s="41">
        <f t="shared" si="16"/>
        <v>31.367204890909058</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68.72727272727268</v>
      </c>
      <c r="I56" s="40">
        <f>COUNTIF(Vertices[Out-Degree],"&gt;= "&amp;H56)-COUNTIF(Vertices[Out-Degree],"&gt;="&amp;H57)</f>
        <v>0</v>
      </c>
      <c r="J56" s="39">
        <f t="shared" si="13"/>
        <v>6116.727272727275</v>
      </c>
      <c r="K56" s="40">
        <f>COUNTIF(Vertices[Betweenness Centrality],"&gt;= "&amp;J56)-COUNTIF(Vertices[Betweenness Centrality],"&gt;="&amp;J57)</f>
        <v>0</v>
      </c>
      <c r="L56" s="39">
        <f t="shared" si="14"/>
        <v>0.009805327272727263</v>
      </c>
      <c r="M56" s="40">
        <f>COUNTIF(Vertices[Closeness Centrality],"&gt;= "&amp;L56)-COUNTIF(Vertices[Closeness Centrality],"&gt;="&amp;L57)</f>
        <v>0</v>
      </c>
      <c r="N56" s="39">
        <f t="shared" si="15"/>
        <v>0.010989</v>
      </c>
      <c r="O56" s="40">
        <f>COUNTIF(Vertices[Eigenvector Centrality],"&gt;= "&amp;N56)-COUNTIF(Vertices[Eigenvector Centrality],"&gt;="&amp;N57)</f>
        <v>0</v>
      </c>
      <c r="P56" s="39">
        <f t="shared" si="16"/>
        <v>32.11895032727269</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90</v>
      </c>
      <c r="H57" s="43">
        <f>MAX(Vertices[Out-Degree])</f>
        <v>90</v>
      </c>
      <c r="I57" s="44">
        <f>COUNTIF(Vertices[Out-Degree],"&gt;= "&amp;H57)-COUNTIF(Vertices[Out-Degree],"&gt;="&amp;H58)</f>
        <v>1</v>
      </c>
      <c r="J57" s="43">
        <f>MAX(Vertices[Betweenness Centrality])</f>
        <v>8010</v>
      </c>
      <c r="K57" s="44">
        <f>COUNTIF(Vertices[Betweenness Centrality],"&gt;= "&amp;J57)-COUNTIF(Vertices[Betweenness Centrality],"&gt;="&amp;J58)</f>
        <v>1</v>
      </c>
      <c r="L57" s="43">
        <f>MAX(Vertices[Closeness Centrality])</f>
        <v>0.011111</v>
      </c>
      <c r="M57" s="44">
        <f>COUNTIF(Vertices[Closeness Centrality],"&gt;= "&amp;L57)-COUNTIF(Vertices[Closeness Centrality],"&gt;="&amp;L58)</f>
        <v>1</v>
      </c>
      <c r="N57" s="43">
        <f>MAX(Vertices[Eigenvector Centrality])</f>
        <v>0.010989</v>
      </c>
      <c r="O57" s="44">
        <f>COUNTIF(Vertices[Eigenvector Centrality],"&gt;= "&amp;N57)-COUNTIF(Vertices[Eigenvector Centrality],"&gt;="&amp;N58)</f>
        <v>91</v>
      </c>
      <c r="P57" s="43">
        <f>MAX(Vertices[PageRank])</f>
        <v>41.891641</v>
      </c>
      <c r="Q57" s="44">
        <f>COUNTIF(Vertices[PageRank],"&gt;= "&amp;P57)-COUNTIF(Vertices[PageRank],"&gt;="&amp;P58)</f>
        <v>1</v>
      </c>
      <c r="R57" s="43">
        <f>MAX(Vertices[Clustering Coefficient])</f>
        <v>0</v>
      </c>
      <c r="S57" s="47">
        <f>COUNTIF(Vertices[Clustering Coefficient],"&gt;= "&amp;R57)-COUNTIF(Vertices[Clustering Coefficient],"&gt;="&amp;R58)</f>
        <v>91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0.989010989010989</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90</v>
      </c>
    </row>
    <row r="85" spans="1:2" ht="15">
      <c r="A85" s="35" t="s">
        <v>96</v>
      </c>
      <c r="B85" s="49">
        <f>_xlfn.IFERROR(AVERAGE(Vertices[Out-Degree]),NoMetricMessage)</f>
        <v>0.989010989010989</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8010</v>
      </c>
    </row>
    <row r="99" spans="1:2" ht="15">
      <c r="A99" s="35" t="s">
        <v>102</v>
      </c>
      <c r="B99" s="49">
        <f>_xlfn.IFERROR(AVERAGE(Vertices[Betweenness Centrality]),NoMetricMessage)</f>
        <v>88.02197802197803</v>
      </c>
    </row>
    <row r="100" spans="1:2" ht="15">
      <c r="A100" s="35" t="s">
        <v>103</v>
      </c>
      <c r="B100" s="49">
        <f>_xlfn.IFERROR(MEDIAN(Vertices[Betweenness Centrality]),NoMetricMessage)</f>
        <v>0</v>
      </c>
    </row>
    <row r="111" spans="1:2" ht="15">
      <c r="A111" s="35" t="s">
        <v>106</v>
      </c>
      <c r="B111" s="49">
        <f>IF(COUNT(Vertices[Closeness Centrality])&gt;0,L2,NoMetricMessage)</f>
        <v>0.005587</v>
      </c>
    </row>
    <row r="112" spans="1:2" ht="15">
      <c r="A112" s="35" t="s">
        <v>107</v>
      </c>
      <c r="B112" s="49">
        <f>IF(COUNT(Vertices[Closeness Centrality])&gt;0,L57,NoMetricMessage)</f>
        <v>0.011111</v>
      </c>
    </row>
    <row r="113" spans="1:2" ht="15">
      <c r="A113" s="35" t="s">
        <v>108</v>
      </c>
      <c r="B113" s="49">
        <f>_xlfn.IFERROR(AVERAGE(Vertices[Closeness Centrality]),NoMetricMessage)</f>
        <v>0.005647703296703303</v>
      </c>
    </row>
    <row r="114" spans="1:2" ht="15">
      <c r="A114" s="35" t="s">
        <v>109</v>
      </c>
      <c r="B114" s="49">
        <f>_xlfn.IFERROR(MEDIAN(Vertices[Closeness Centrality]),NoMetricMessage)</f>
        <v>0.005587</v>
      </c>
    </row>
    <row r="125" spans="1:2" ht="15">
      <c r="A125" s="35" t="s">
        <v>112</v>
      </c>
      <c r="B125" s="49">
        <f>IF(COUNT(Vertices[Eigenvector Centrality])&gt;0,N2,NoMetricMessage)</f>
        <v>0.010989</v>
      </c>
    </row>
    <row r="126" spans="1:2" ht="15">
      <c r="A126" s="35" t="s">
        <v>113</v>
      </c>
      <c r="B126" s="49">
        <f>IF(COUNT(Vertices[Eigenvector Centrality])&gt;0,N57,NoMetricMessage)</f>
        <v>0.010989</v>
      </c>
    </row>
    <row r="127" spans="1:2" ht="15">
      <c r="A127" s="35" t="s">
        <v>114</v>
      </c>
      <c r="B127" s="49">
        <f>_xlfn.IFERROR(AVERAGE(Vertices[Eigenvector Centrality]),NoMetricMessage)</f>
        <v>0.01098900000000002</v>
      </c>
    </row>
    <row r="128" spans="1:2" ht="15">
      <c r="A128" s="35" t="s">
        <v>115</v>
      </c>
      <c r="B128" s="49">
        <f>_xlfn.IFERROR(MEDIAN(Vertices[Eigenvector Centrality]),NoMetricMessage)</f>
        <v>0.010989</v>
      </c>
    </row>
    <row r="139" spans="1:2" ht="15">
      <c r="A139" s="35" t="s">
        <v>140</v>
      </c>
      <c r="B139" s="49">
        <f>IF(COUNT(Vertices[PageRank])&gt;0,P2,NoMetricMessage)</f>
        <v>0.545642</v>
      </c>
    </row>
    <row r="140" spans="1:2" ht="15">
      <c r="A140" s="35" t="s">
        <v>141</v>
      </c>
      <c r="B140" s="49">
        <f>IF(COUNT(Vertices[PageRank])&gt;0,P57,NoMetricMessage)</f>
        <v>41.891641</v>
      </c>
    </row>
    <row r="141" spans="1:2" ht="15">
      <c r="A141" s="35" t="s">
        <v>142</v>
      </c>
      <c r="B141" s="49">
        <f>_xlfn.IFERROR(AVERAGE(Vertices[PageRank]),NoMetricMessage)</f>
        <v>0.9999936373626381</v>
      </c>
    </row>
    <row r="142" spans="1:2" ht="15">
      <c r="A142" s="35" t="s">
        <v>143</v>
      </c>
      <c r="B142" s="49">
        <f>_xlfn.IFERROR(MEDIAN(Vertices[PageRank]),NoMetricMessage)</f>
        <v>0.545642</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15">
      <c r="A9"/>
      <c r="B9">
        <v>3</v>
      </c>
      <c r="C9">
        <v>4</v>
      </c>
      <c r="D9" t="s">
        <v>62</v>
      </c>
      <c r="E9" t="s">
        <v>62</v>
      </c>
      <c r="H9" t="s">
        <v>74</v>
      </c>
      <c r="J9" t="s">
        <v>179</v>
      </c>
      <c r="K9" t="s">
        <v>180</v>
      </c>
    </row>
    <row r="10" spans="1:11" ht="15">
      <c r="A10"/>
      <c r="B10">
        <v>4</v>
      </c>
      <c r="D10" t="s">
        <v>63</v>
      </c>
      <c r="E10" t="s">
        <v>63</v>
      </c>
      <c r="H10" t="s">
        <v>75</v>
      </c>
      <c r="J10" t="s">
        <v>181</v>
      </c>
      <c r="K10"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15">
      <c r="D22">
        <v>10</v>
      </c>
      <c r="J22" t="s">
        <v>205</v>
      </c>
      <c r="K22" t="s">
        <v>206</v>
      </c>
    </row>
    <row r="23" spans="4:11" ht="15">
      <c r="D23">
        <v>11</v>
      </c>
      <c r="J23" t="s">
        <v>207</v>
      </c>
      <c r="K23" t="s">
        <v>208</v>
      </c>
    </row>
    <row r="24" spans="10:11" ht="15">
      <c r="J24" t="s">
        <v>209</v>
      </c>
      <c r="K24" t="s">
        <v>210</v>
      </c>
    </row>
    <row r="25" spans="10:11" ht="409.5">
      <c r="J25" t="s">
        <v>211</v>
      </c>
      <c r="K25" s="13" t="s">
        <v>212</v>
      </c>
    </row>
    <row r="26" spans="10:11" ht="409.5">
      <c r="J26" t="s">
        <v>213</v>
      </c>
      <c r="K26" s="13" t="s">
        <v>214</v>
      </c>
    </row>
    <row r="27" spans="10:11" ht="409.5">
      <c r="J27" t="s">
        <v>215</v>
      </c>
      <c r="K27" s="13" t="s">
        <v>1878</v>
      </c>
    </row>
    <row r="28" spans="10:11" ht="15">
      <c r="J28" t="s">
        <v>1618</v>
      </c>
      <c r="K28" t="s">
        <v>1877</v>
      </c>
    </row>
    <row r="29" spans="10:11" ht="15">
      <c r="J29" t="s">
        <v>1875</v>
      </c>
      <c r="K29" t="s">
        <v>1876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52B49-E40B-4FB9-9254-8010E5590F6A}">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1626</v>
      </c>
      <c r="B2" s="127" t="s">
        <v>1627</v>
      </c>
      <c r="C2" s="68" t="s">
        <v>1628</v>
      </c>
    </row>
    <row r="3" spans="1:3" ht="15">
      <c r="A3" s="126" t="s">
        <v>1621</v>
      </c>
      <c r="B3" s="126" t="s">
        <v>1621</v>
      </c>
      <c r="C3" s="36">
        <v>90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F7287-E2FD-4150-9440-FF8CCA6DDA32}">
  <dimension ref="A1:G3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9.7109375" style="0" bestFit="1" customWidth="1"/>
  </cols>
  <sheetData>
    <row r="1" spans="1:7" ht="15" customHeight="1">
      <c r="A1" s="13" t="s">
        <v>1634</v>
      </c>
      <c r="B1" s="13" t="s">
        <v>1819</v>
      </c>
      <c r="C1" s="13" t="s">
        <v>1820</v>
      </c>
      <c r="D1" s="13" t="s">
        <v>144</v>
      </c>
      <c r="E1" s="13" t="s">
        <v>1822</v>
      </c>
      <c r="F1" s="13" t="s">
        <v>1823</v>
      </c>
      <c r="G1" s="13" t="s">
        <v>1824</v>
      </c>
    </row>
    <row r="2" spans="1:7" ht="15">
      <c r="A2" s="95" t="s">
        <v>1635</v>
      </c>
      <c r="B2" s="95">
        <v>71</v>
      </c>
      <c r="C2" s="129">
        <v>0.04057142857142857</v>
      </c>
      <c r="D2" s="95" t="s">
        <v>1821</v>
      </c>
      <c r="E2" s="95"/>
      <c r="F2" s="95"/>
      <c r="G2" s="95"/>
    </row>
    <row r="3" spans="1:7" ht="15">
      <c r="A3" s="95" t="s">
        <v>1636</v>
      </c>
      <c r="B3" s="95">
        <v>20</v>
      </c>
      <c r="C3" s="129">
        <v>0.011428571428571429</v>
      </c>
      <c r="D3" s="95" t="s">
        <v>1821</v>
      </c>
      <c r="E3" s="95"/>
      <c r="F3" s="95"/>
      <c r="G3" s="95"/>
    </row>
    <row r="4" spans="1:7" ht="15">
      <c r="A4" s="95" t="s">
        <v>1637</v>
      </c>
      <c r="B4" s="95">
        <v>0</v>
      </c>
      <c r="C4" s="129">
        <v>0</v>
      </c>
      <c r="D4" s="95" t="s">
        <v>1821</v>
      </c>
      <c r="E4" s="95"/>
      <c r="F4" s="95"/>
      <c r="G4" s="95"/>
    </row>
    <row r="5" spans="1:7" ht="15">
      <c r="A5" s="95" t="s">
        <v>1638</v>
      </c>
      <c r="B5" s="95">
        <v>1659</v>
      </c>
      <c r="C5" s="129">
        <v>0.948</v>
      </c>
      <c r="D5" s="95" t="s">
        <v>1821</v>
      </c>
      <c r="E5" s="95"/>
      <c r="F5" s="95"/>
      <c r="G5" s="95"/>
    </row>
    <row r="6" spans="1:7" ht="15">
      <c r="A6" s="95" t="s">
        <v>1639</v>
      </c>
      <c r="B6" s="95">
        <v>1750</v>
      </c>
      <c r="C6" s="129">
        <v>1</v>
      </c>
      <c r="D6" s="95" t="s">
        <v>1821</v>
      </c>
      <c r="E6" s="95"/>
      <c r="F6" s="95"/>
      <c r="G6" s="95"/>
    </row>
    <row r="7" spans="1:7" ht="15">
      <c r="A7" s="125" t="s">
        <v>1640</v>
      </c>
      <c r="B7" s="125">
        <v>18</v>
      </c>
      <c r="C7" s="130">
        <v>0.01283479608564753</v>
      </c>
      <c r="D7" s="125" t="s">
        <v>1821</v>
      </c>
      <c r="E7" s="125" t="b">
        <v>0</v>
      </c>
      <c r="F7" s="125" t="b">
        <v>0</v>
      </c>
      <c r="G7" s="125" t="b">
        <v>0</v>
      </c>
    </row>
    <row r="8" spans="1:7" ht="15">
      <c r="A8" s="125" t="s">
        <v>1641</v>
      </c>
      <c r="B8" s="125">
        <v>17</v>
      </c>
      <c r="C8" s="130">
        <v>0.012121751858667111</v>
      </c>
      <c r="D8" s="125" t="s">
        <v>1821</v>
      </c>
      <c r="E8" s="125" t="b">
        <v>0</v>
      </c>
      <c r="F8" s="125" t="b">
        <v>0</v>
      </c>
      <c r="G8" s="125" t="b">
        <v>0</v>
      </c>
    </row>
    <row r="9" spans="1:7" ht="15">
      <c r="A9" s="125" t="s">
        <v>1642</v>
      </c>
      <c r="B9" s="125">
        <v>12</v>
      </c>
      <c r="C9" s="130">
        <v>0.011406844106463879</v>
      </c>
      <c r="D9" s="125" t="s">
        <v>1821</v>
      </c>
      <c r="E9" s="125" t="b">
        <v>0</v>
      </c>
      <c r="F9" s="125" t="b">
        <v>0</v>
      </c>
      <c r="G9" s="125" t="b">
        <v>0</v>
      </c>
    </row>
    <row r="10" spans="1:7" ht="15">
      <c r="A10" s="125" t="s">
        <v>1643</v>
      </c>
      <c r="B10" s="125">
        <v>12</v>
      </c>
      <c r="C10" s="130">
        <v>0.01041273563818745</v>
      </c>
      <c r="D10" s="125" t="s">
        <v>1821</v>
      </c>
      <c r="E10" s="125" t="b">
        <v>0</v>
      </c>
      <c r="F10" s="125" t="b">
        <v>0</v>
      </c>
      <c r="G10" s="125" t="b">
        <v>0</v>
      </c>
    </row>
    <row r="11" spans="1:7" ht="15">
      <c r="A11" s="125" t="s">
        <v>1644</v>
      </c>
      <c r="B11" s="125">
        <v>12</v>
      </c>
      <c r="C11" s="130">
        <v>0.01041273563818745</v>
      </c>
      <c r="D11" s="125" t="s">
        <v>1821</v>
      </c>
      <c r="E11" s="125" t="b">
        <v>0</v>
      </c>
      <c r="F11" s="125" t="b">
        <v>0</v>
      </c>
      <c r="G11" s="125" t="b">
        <v>0</v>
      </c>
    </row>
    <row r="12" spans="1:7" ht="15">
      <c r="A12" s="125" t="s">
        <v>1645</v>
      </c>
      <c r="B12" s="125">
        <v>11</v>
      </c>
      <c r="C12" s="130">
        <v>0.010456273764258554</v>
      </c>
      <c r="D12" s="125" t="s">
        <v>1821</v>
      </c>
      <c r="E12" s="125" t="b">
        <v>0</v>
      </c>
      <c r="F12" s="125" t="b">
        <v>0</v>
      </c>
      <c r="G12" s="125" t="b">
        <v>0</v>
      </c>
    </row>
    <row r="13" spans="1:7" ht="15">
      <c r="A13" s="125" t="s">
        <v>1646</v>
      </c>
      <c r="B13" s="125">
        <v>10</v>
      </c>
      <c r="C13" s="130">
        <v>0.009070746287446054</v>
      </c>
      <c r="D13" s="125" t="s">
        <v>1821</v>
      </c>
      <c r="E13" s="125" t="b">
        <v>0</v>
      </c>
      <c r="F13" s="125" t="b">
        <v>0</v>
      </c>
      <c r="G13" s="125" t="b">
        <v>0</v>
      </c>
    </row>
    <row r="14" spans="1:7" ht="15">
      <c r="A14" s="125" t="s">
        <v>1647</v>
      </c>
      <c r="B14" s="125">
        <v>10</v>
      </c>
      <c r="C14" s="130">
        <v>0.009070746287446054</v>
      </c>
      <c r="D14" s="125" t="s">
        <v>1821</v>
      </c>
      <c r="E14" s="125" t="b">
        <v>0</v>
      </c>
      <c r="F14" s="125" t="b">
        <v>0</v>
      </c>
      <c r="G14" s="125" t="b">
        <v>0</v>
      </c>
    </row>
    <row r="15" spans="1:7" ht="15">
      <c r="A15" s="125" t="s">
        <v>1648</v>
      </c>
      <c r="B15" s="125">
        <v>9</v>
      </c>
      <c r="C15" s="130">
        <v>0.008992749716755163</v>
      </c>
      <c r="D15" s="125" t="s">
        <v>1821</v>
      </c>
      <c r="E15" s="125" t="b">
        <v>0</v>
      </c>
      <c r="F15" s="125" t="b">
        <v>0</v>
      </c>
      <c r="G15" s="125" t="b">
        <v>0</v>
      </c>
    </row>
    <row r="16" spans="1:7" ht="15">
      <c r="A16" s="125" t="s">
        <v>1649</v>
      </c>
      <c r="B16" s="125">
        <v>9</v>
      </c>
      <c r="C16" s="130">
        <v>0.008555133079847909</v>
      </c>
      <c r="D16" s="125" t="s">
        <v>1821</v>
      </c>
      <c r="E16" s="125" t="b">
        <v>0</v>
      </c>
      <c r="F16" s="125" t="b">
        <v>0</v>
      </c>
      <c r="G16" s="125" t="b">
        <v>0</v>
      </c>
    </row>
    <row r="17" spans="1:7" ht="15">
      <c r="A17" s="125" t="s">
        <v>1650</v>
      </c>
      <c r="B17" s="125">
        <v>8</v>
      </c>
      <c r="C17" s="130">
        <v>0.007993555303782367</v>
      </c>
      <c r="D17" s="125" t="s">
        <v>1821</v>
      </c>
      <c r="E17" s="125" t="b">
        <v>0</v>
      </c>
      <c r="F17" s="125" t="b">
        <v>0</v>
      </c>
      <c r="G17" s="125" t="b">
        <v>0</v>
      </c>
    </row>
    <row r="18" spans="1:7" ht="15">
      <c r="A18" s="125" t="s">
        <v>1651</v>
      </c>
      <c r="B18" s="125">
        <v>7</v>
      </c>
      <c r="C18" s="130">
        <v>0.00835257370315888</v>
      </c>
      <c r="D18" s="125" t="s">
        <v>1821</v>
      </c>
      <c r="E18" s="125" t="b">
        <v>0</v>
      </c>
      <c r="F18" s="125" t="b">
        <v>0</v>
      </c>
      <c r="G18" s="125" t="b">
        <v>0</v>
      </c>
    </row>
    <row r="19" spans="1:7" ht="15">
      <c r="A19" s="125" t="s">
        <v>1652</v>
      </c>
      <c r="B19" s="125">
        <v>7</v>
      </c>
      <c r="C19" s="130">
        <v>0.0073802388649957</v>
      </c>
      <c r="D19" s="125" t="s">
        <v>1821</v>
      </c>
      <c r="E19" s="125" t="b">
        <v>0</v>
      </c>
      <c r="F19" s="125" t="b">
        <v>0</v>
      </c>
      <c r="G19" s="125" t="b">
        <v>0</v>
      </c>
    </row>
    <row r="20" spans="1:7" ht="15">
      <c r="A20" s="125" t="s">
        <v>1653</v>
      </c>
      <c r="B20" s="125">
        <v>7</v>
      </c>
      <c r="C20" s="130">
        <v>0.0073802388649957</v>
      </c>
      <c r="D20" s="125" t="s">
        <v>1821</v>
      </c>
      <c r="E20" s="125" t="b">
        <v>0</v>
      </c>
      <c r="F20" s="125" t="b">
        <v>0</v>
      </c>
      <c r="G20" s="125" t="b">
        <v>0</v>
      </c>
    </row>
    <row r="21" spans="1:7" ht="15">
      <c r="A21" s="125" t="s">
        <v>1654</v>
      </c>
      <c r="B21" s="125">
        <v>7</v>
      </c>
      <c r="C21" s="130">
        <v>0.0073802388649957</v>
      </c>
      <c r="D21" s="125" t="s">
        <v>1821</v>
      </c>
      <c r="E21" s="125" t="b">
        <v>0</v>
      </c>
      <c r="F21" s="125" t="b">
        <v>0</v>
      </c>
      <c r="G21" s="125" t="b">
        <v>0</v>
      </c>
    </row>
    <row r="22" spans="1:7" ht="15">
      <c r="A22" s="125" t="s">
        <v>1655</v>
      </c>
      <c r="B22" s="125">
        <v>7</v>
      </c>
      <c r="C22" s="130">
        <v>0.0073802388649957</v>
      </c>
      <c r="D22" s="125" t="s">
        <v>1821</v>
      </c>
      <c r="E22" s="125" t="b">
        <v>0</v>
      </c>
      <c r="F22" s="125" t="b">
        <v>0</v>
      </c>
      <c r="G22" s="125" t="b">
        <v>0</v>
      </c>
    </row>
    <row r="23" spans="1:7" ht="15">
      <c r="A23" s="125" t="s">
        <v>1656</v>
      </c>
      <c r="B23" s="125">
        <v>6</v>
      </c>
      <c r="C23" s="130">
        <v>0.007712067593791041</v>
      </c>
      <c r="D23" s="125" t="s">
        <v>1821</v>
      </c>
      <c r="E23" s="125" t="b">
        <v>0</v>
      </c>
      <c r="F23" s="125" t="b">
        <v>0</v>
      </c>
      <c r="G23" s="125" t="b">
        <v>0</v>
      </c>
    </row>
    <row r="24" spans="1:7" ht="15">
      <c r="A24" s="125" t="s">
        <v>1657</v>
      </c>
      <c r="B24" s="125">
        <v>6</v>
      </c>
      <c r="C24" s="130">
        <v>0.006707744823511491</v>
      </c>
      <c r="D24" s="125" t="s">
        <v>1821</v>
      </c>
      <c r="E24" s="125" t="b">
        <v>0</v>
      </c>
      <c r="F24" s="125" t="b">
        <v>0</v>
      </c>
      <c r="G24" s="125" t="b">
        <v>0</v>
      </c>
    </row>
    <row r="25" spans="1:7" ht="15">
      <c r="A25" s="125" t="s">
        <v>1658</v>
      </c>
      <c r="B25" s="125">
        <v>6</v>
      </c>
      <c r="C25" s="130">
        <v>0.006707744823511491</v>
      </c>
      <c r="D25" s="125" t="s">
        <v>1821</v>
      </c>
      <c r="E25" s="125" t="b">
        <v>0</v>
      </c>
      <c r="F25" s="125" t="b">
        <v>0</v>
      </c>
      <c r="G25" s="125" t="b">
        <v>0</v>
      </c>
    </row>
    <row r="26" spans="1:7" ht="15">
      <c r="A26" s="125" t="s">
        <v>1659</v>
      </c>
      <c r="B26" s="125">
        <v>6</v>
      </c>
      <c r="C26" s="130">
        <v>0.006707744823511491</v>
      </c>
      <c r="D26" s="125" t="s">
        <v>1821</v>
      </c>
      <c r="E26" s="125" t="b">
        <v>0</v>
      </c>
      <c r="F26" s="125" t="b">
        <v>0</v>
      </c>
      <c r="G26" s="125" t="b">
        <v>0</v>
      </c>
    </row>
    <row r="27" spans="1:7" ht="15">
      <c r="A27" s="125" t="s">
        <v>1660</v>
      </c>
      <c r="B27" s="125">
        <v>6</v>
      </c>
      <c r="C27" s="130">
        <v>0.006707744823511491</v>
      </c>
      <c r="D27" s="125" t="s">
        <v>1821</v>
      </c>
      <c r="E27" s="125" t="b">
        <v>0</v>
      </c>
      <c r="F27" s="125" t="b">
        <v>0</v>
      </c>
      <c r="G27" s="125" t="b">
        <v>0</v>
      </c>
    </row>
    <row r="28" spans="1:7" ht="15">
      <c r="A28" s="125" t="s">
        <v>1661</v>
      </c>
      <c r="B28" s="125">
        <v>6</v>
      </c>
      <c r="C28" s="130">
        <v>0.006707744823511491</v>
      </c>
      <c r="D28" s="125" t="s">
        <v>1821</v>
      </c>
      <c r="E28" s="125" t="b">
        <v>0</v>
      </c>
      <c r="F28" s="125" t="b">
        <v>0</v>
      </c>
      <c r="G28" s="125" t="b">
        <v>0</v>
      </c>
    </row>
    <row r="29" spans="1:7" ht="15">
      <c r="A29" s="125" t="s">
        <v>1662</v>
      </c>
      <c r="B29" s="125">
        <v>5</v>
      </c>
      <c r="C29" s="130">
        <v>0.006426722994825867</v>
      </c>
      <c r="D29" s="125" t="s">
        <v>1821</v>
      </c>
      <c r="E29" s="125" t="b">
        <v>0</v>
      </c>
      <c r="F29" s="125" t="b">
        <v>0</v>
      </c>
      <c r="G29" s="125" t="b">
        <v>0</v>
      </c>
    </row>
    <row r="30" spans="1:7" ht="15">
      <c r="A30" s="125" t="s">
        <v>1663</v>
      </c>
      <c r="B30" s="125">
        <v>5</v>
      </c>
      <c r="C30" s="130">
        <v>0.005966124073684915</v>
      </c>
      <c r="D30" s="125" t="s">
        <v>1821</v>
      </c>
      <c r="E30" s="125" t="b">
        <v>0</v>
      </c>
      <c r="F30" s="125" t="b">
        <v>0</v>
      </c>
      <c r="G30" s="125" t="b">
        <v>0</v>
      </c>
    </row>
    <row r="31" spans="1:7" ht="15">
      <c r="A31" s="125" t="s">
        <v>1664</v>
      </c>
      <c r="B31" s="125">
        <v>5</v>
      </c>
      <c r="C31" s="130">
        <v>0.005966124073684915</v>
      </c>
      <c r="D31" s="125" t="s">
        <v>1821</v>
      </c>
      <c r="E31" s="125" t="b">
        <v>0</v>
      </c>
      <c r="F31" s="125" t="b">
        <v>0</v>
      </c>
      <c r="G31" s="125" t="b">
        <v>0</v>
      </c>
    </row>
    <row r="32" spans="1:7" ht="15">
      <c r="A32" s="125" t="s">
        <v>1665</v>
      </c>
      <c r="B32" s="125">
        <v>4</v>
      </c>
      <c r="C32" s="130">
        <v>0.0051413783958606935</v>
      </c>
      <c r="D32" s="125" t="s">
        <v>1821</v>
      </c>
      <c r="E32" s="125" t="b">
        <v>0</v>
      </c>
      <c r="F32" s="125" t="b">
        <v>0</v>
      </c>
      <c r="G32" s="125" t="b">
        <v>0</v>
      </c>
    </row>
    <row r="33" spans="1:7" ht="15">
      <c r="A33" s="125" t="s">
        <v>1666</v>
      </c>
      <c r="B33" s="125">
        <v>4</v>
      </c>
      <c r="C33" s="130">
        <v>0.0051413783958606935</v>
      </c>
      <c r="D33" s="125" t="s">
        <v>1821</v>
      </c>
      <c r="E33" s="125" t="b">
        <v>0</v>
      </c>
      <c r="F33" s="125" t="b">
        <v>0</v>
      </c>
      <c r="G33" s="125" t="b">
        <v>0</v>
      </c>
    </row>
    <row r="34" spans="1:7" ht="15">
      <c r="A34" s="125" t="s">
        <v>1667</v>
      </c>
      <c r="B34" s="125">
        <v>4</v>
      </c>
      <c r="C34" s="130">
        <v>0.005616430626310503</v>
      </c>
      <c r="D34" s="125" t="s">
        <v>1821</v>
      </c>
      <c r="E34" s="125" t="b">
        <v>0</v>
      </c>
      <c r="F34" s="125" t="b">
        <v>0</v>
      </c>
      <c r="G34" s="125" t="b">
        <v>0</v>
      </c>
    </row>
    <row r="35" spans="1:7" ht="15">
      <c r="A35" s="125" t="s">
        <v>1668</v>
      </c>
      <c r="B35" s="125">
        <v>4</v>
      </c>
      <c r="C35" s="130">
        <v>0.0051413783958606935</v>
      </c>
      <c r="D35" s="125" t="s">
        <v>1821</v>
      </c>
      <c r="E35" s="125" t="b">
        <v>0</v>
      </c>
      <c r="F35" s="125" t="b">
        <v>0</v>
      </c>
      <c r="G35" s="125" t="b">
        <v>0</v>
      </c>
    </row>
    <row r="36" spans="1:7" ht="15">
      <c r="A36" s="125" t="s">
        <v>1669</v>
      </c>
      <c r="B36" s="125">
        <v>4</v>
      </c>
      <c r="C36" s="130">
        <v>0.0051413783958606935</v>
      </c>
      <c r="D36" s="125" t="s">
        <v>1821</v>
      </c>
      <c r="E36" s="125" t="b">
        <v>0</v>
      </c>
      <c r="F36" s="125" t="b">
        <v>0</v>
      </c>
      <c r="G36" s="125" t="b">
        <v>0</v>
      </c>
    </row>
    <row r="37" spans="1:7" ht="15">
      <c r="A37" s="125" t="s">
        <v>1670</v>
      </c>
      <c r="B37" s="125">
        <v>4</v>
      </c>
      <c r="C37" s="130">
        <v>0.006285979139830204</v>
      </c>
      <c r="D37" s="125" t="s">
        <v>1821</v>
      </c>
      <c r="E37" s="125" t="b">
        <v>0</v>
      </c>
      <c r="F37" s="125" t="b">
        <v>0</v>
      </c>
      <c r="G37" s="125" t="b">
        <v>0</v>
      </c>
    </row>
    <row r="38" spans="1:7" ht="15">
      <c r="A38" s="125" t="s">
        <v>1671</v>
      </c>
      <c r="B38" s="125">
        <v>4</v>
      </c>
      <c r="C38" s="130">
        <v>0.0051413783958606935</v>
      </c>
      <c r="D38" s="125" t="s">
        <v>1821</v>
      </c>
      <c r="E38" s="125" t="b">
        <v>0</v>
      </c>
      <c r="F38" s="125" t="b">
        <v>0</v>
      </c>
      <c r="G38" s="125" t="b">
        <v>0</v>
      </c>
    </row>
    <row r="39" spans="1:7" ht="15">
      <c r="A39" s="125" t="s">
        <v>1672</v>
      </c>
      <c r="B39" s="125">
        <v>4</v>
      </c>
      <c r="C39" s="130">
        <v>0.005616430626310503</v>
      </c>
      <c r="D39" s="125" t="s">
        <v>1821</v>
      </c>
      <c r="E39" s="125" t="b">
        <v>0</v>
      </c>
      <c r="F39" s="125" t="b">
        <v>0</v>
      </c>
      <c r="G39" s="125" t="b">
        <v>0</v>
      </c>
    </row>
    <row r="40" spans="1:7" ht="15">
      <c r="A40" s="125" t="s">
        <v>1673</v>
      </c>
      <c r="B40" s="125">
        <v>4</v>
      </c>
      <c r="C40" s="130">
        <v>0.005616430626310503</v>
      </c>
      <c r="D40" s="125" t="s">
        <v>1821</v>
      </c>
      <c r="E40" s="125" t="b">
        <v>0</v>
      </c>
      <c r="F40" s="125" t="b">
        <v>0</v>
      </c>
      <c r="G40" s="125" t="b">
        <v>0</v>
      </c>
    </row>
    <row r="41" spans="1:7" ht="15">
      <c r="A41" s="125" t="s">
        <v>1674</v>
      </c>
      <c r="B41" s="125">
        <v>4</v>
      </c>
      <c r="C41" s="130">
        <v>0.0051413783958606935</v>
      </c>
      <c r="D41" s="125" t="s">
        <v>1821</v>
      </c>
      <c r="E41" s="125" t="b">
        <v>0</v>
      </c>
      <c r="F41" s="125" t="b">
        <v>0</v>
      </c>
      <c r="G41" s="125" t="b">
        <v>0</v>
      </c>
    </row>
    <row r="42" spans="1:7" ht="15">
      <c r="A42" s="125" t="s">
        <v>1675</v>
      </c>
      <c r="B42" s="125">
        <v>4</v>
      </c>
      <c r="C42" s="130">
        <v>0.0051413783958606935</v>
      </c>
      <c r="D42" s="125" t="s">
        <v>1821</v>
      </c>
      <c r="E42" s="125" t="b">
        <v>0</v>
      </c>
      <c r="F42" s="125" t="b">
        <v>0</v>
      </c>
      <c r="G42" s="125" t="b">
        <v>0</v>
      </c>
    </row>
    <row r="43" spans="1:7" ht="15">
      <c r="A43" s="125" t="s">
        <v>1676</v>
      </c>
      <c r="B43" s="125">
        <v>4</v>
      </c>
      <c r="C43" s="130">
        <v>0.0051413783958606935</v>
      </c>
      <c r="D43" s="125" t="s">
        <v>1821</v>
      </c>
      <c r="E43" s="125" t="b">
        <v>0</v>
      </c>
      <c r="F43" s="125" t="b">
        <v>0</v>
      </c>
      <c r="G43" s="125" t="b">
        <v>0</v>
      </c>
    </row>
    <row r="44" spans="1:7" ht="15">
      <c r="A44" s="125" t="s">
        <v>1677</v>
      </c>
      <c r="B44" s="125">
        <v>4</v>
      </c>
      <c r="C44" s="130">
        <v>0.005616430626310503</v>
      </c>
      <c r="D44" s="125" t="s">
        <v>1821</v>
      </c>
      <c r="E44" s="125" t="b">
        <v>0</v>
      </c>
      <c r="F44" s="125" t="b">
        <v>0</v>
      </c>
      <c r="G44" s="125" t="b">
        <v>0</v>
      </c>
    </row>
    <row r="45" spans="1:7" ht="15">
      <c r="A45" s="125" t="s">
        <v>1678</v>
      </c>
      <c r="B45" s="125">
        <v>4</v>
      </c>
      <c r="C45" s="130">
        <v>0.006285979139830204</v>
      </c>
      <c r="D45" s="125" t="s">
        <v>1821</v>
      </c>
      <c r="E45" s="125" t="b">
        <v>0</v>
      </c>
      <c r="F45" s="125" t="b">
        <v>0</v>
      </c>
      <c r="G45" s="125" t="b">
        <v>0</v>
      </c>
    </row>
    <row r="46" spans="1:7" ht="15">
      <c r="A46" s="125" t="s">
        <v>1679</v>
      </c>
      <c r="B46" s="125">
        <v>4</v>
      </c>
      <c r="C46" s="130">
        <v>0.0051413783958606935</v>
      </c>
      <c r="D46" s="125" t="s">
        <v>1821</v>
      </c>
      <c r="E46" s="125" t="b">
        <v>0</v>
      </c>
      <c r="F46" s="125" t="b">
        <v>0</v>
      </c>
      <c r="G46" s="125" t="b">
        <v>0</v>
      </c>
    </row>
    <row r="47" spans="1:7" ht="15">
      <c r="A47" s="125" t="s">
        <v>1680</v>
      </c>
      <c r="B47" s="125">
        <v>4</v>
      </c>
      <c r="C47" s="130">
        <v>0.0051413783958606935</v>
      </c>
      <c r="D47" s="125" t="s">
        <v>1821</v>
      </c>
      <c r="E47" s="125" t="b">
        <v>0</v>
      </c>
      <c r="F47" s="125" t="b">
        <v>0</v>
      </c>
      <c r="G47" s="125" t="b">
        <v>0</v>
      </c>
    </row>
    <row r="48" spans="1:7" ht="15">
      <c r="A48" s="125" t="s">
        <v>1681</v>
      </c>
      <c r="B48" s="125">
        <v>4</v>
      </c>
      <c r="C48" s="130">
        <v>0.0051413783958606935</v>
      </c>
      <c r="D48" s="125" t="s">
        <v>1821</v>
      </c>
      <c r="E48" s="125" t="b">
        <v>1</v>
      </c>
      <c r="F48" s="125" t="b">
        <v>0</v>
      </c>
      <c r="G48" s="125" t="b">
        <v>0</v>
      </c>
    </row>
    <row r="49" spans="1:7" ht="15">
      <c r="A49" s="125" t="s">
        <v>1682</v>
      </c>
      <c r="B49" s="125">
        <v>4</v>
      </c>
      <c r="C49" s="130">
        <v>0.0051413783958606935</v>
      </c>
      <c r="D49" s="125" t="s">
        <v>1821</v>
      </c>
      <c r="E49" s="125" t="b">
        <v>0</v>
      </c>
      <c r="F49" s="125" t="b">
        <v>0</v>
      </c>
      <c r="G49" s="125" t="b">
        <v>0</v>
      </c>
    </row>
    <row r="50" spans="1:7" ht="15">
      <c r="A50" s="125" t="s">
        <v>1683</v>
      </c>
      <c r="B50" s="125">
        <v>4</v>
      </c>
      <c r="C50" s="130">
        <v>0.0051413783958606935</v>
      </c>
      <c r="D50" s="125" t="s">
        <v>1821</v>
      </c>
      <c r="E50" s="125" t="b">
        <v>0</v>
      </c>
      <c r="F50" s="125" t="b">
        <v>0</v>
      </c>
      <c r="G50" s="125" t="b">
        <v>0</v>
      </c>
    </row>
    <row r="51" spans="1:7" ht="15">
      <c r="A51" s="125" t="s">
        <v>1684</v>
      </c>
      <c r="B51" s="125">
        <v>4</v>
      </c>
      <c r="C51" s="130">
        <v>0.0051413783958606935</v>
      </c>
      <c r="D51" s="125" t="s">
        <v>1821</v>
      </c>
      <c r="E51" s="125" t="b">
        <v>0</v>
      </c>
      <c r="F51" s="125" t="b">
        <v>0</v>
      </c>
      <c r="G51" s="125" t="b">
        <v>0</v>
      </c>
    </row>
    <row r="52" spans="1:7" ht="15">
      <c r="A52" s="125" t="s">
        <v>1685</v>
      </c>
      <c r="B52" s="125">
        <v>4</v>
      </c>
      <c r="C52" s="130">
        <v>0.005616430626310503</v>
      </c>
      <c r="D52" s="125" t="s">
        <v>1821</v>
      </c>
      <c r="E52" s="125" t="b">
        <v>0</v>
      </c>
      <c r="F52" s="125" t="b">
        <v>0</v>
      </c>
      <c r="G52" s="125" t="b">
        <v>0</v>
      </c>
    </row>
    <row r="53" spans="1:7" ht="15">
      <c r="A53" s="125" t="s">
        <v>1686</v>
      </c>
      <c r="B53" s="125">
        <v>3</v>
      </c>
      <c r="C53" s="130">
        <v>0.0042123229697328774</v>
      </c>
      <c r="D53" s="125" t="s">
        <v>1821</v>
      </c>
      <c r="E53" s="125" t="b">
        <v>0</v>
      </c>
      <c r="F53" s="125" t="b">
        <v>0</v>
      </c>
      <c r="G53" s="125" t="b">
        <v>0</v>
      </c>
    </row>
    <row r="54" spans="1:7" ht="15">
      <c r="A54" s="125" t="s">
        <v>1687</v>
      </c>
      <c r="B54" s="125">
        <v>3</v>
      </c>
      <c r="C54" s="130">
        <v>0.0042123229697328774</v>
      </c>
      <c r="D54" s="125" t="s">
        <v>1821</v>
      </c>
      <c r="E54" s="125" t="b">
        <v>0</v>
      </c>
      <c r="F54" s="125" t="b">
        <v>0</v>
      </c>
      <c r="G54" s="125" t="b">
        <v>0</v>
      </c>
    </row>
    <row r="55" spans="1:7" ht="15">
      <c r="A55" s="125" t="s">
        <v>1688</v>
      </c>
      <c r="B55" s="125">
        <v>3</v>
      </c>
      <c r="C55" s="130">
        <v>0.0042123229697328774</v>
      </c>
      <c r="D55" s="125" t="s">
        <v>1821</v>
      </c>
      <c r="E55" s="125" t="b">
        <v>0</v>
      </c>
      <c r="F55" s="125" t="b">
        <v>0</v>
      </c>
      <c r="G55" s="125" t="b">
        <v>0</v>
      </c>
    </row>
    <row r="56" spans="1:7" ht="15">
      <c r="A56" s="125" t="s">
        <v>1689</v>
      </c>
      <c r="B56" s="125">
        <v>3</v>
      </c>
      <c r="C56" s="130">
        <v>0.0042123229697328774</v>
      </c>
      <c r="D56" s="125" t="s">
        <v>1821</v>
      </c>
      <c r="E56" s="125" t="b">
        <v>1</v>
      </c>
      <c r="F56" s="125" t="b">
        <v>0</v>
      </c>
      <c r="G56" s="125" t="b">
        <v>0</v>
      </c>
    </row>
    <row r="57" spans="1:7" ht="15">
      <c r="A57" s="125" t="s">
        <v>1690</v>
      </c>
      <c r="B57" s="125">
        <v>3</v>
      </c>
      <c r="C57" s="130">
        <v>0.0042123229697328774</v>
      </c>
      <c r="D57" s="125" t="s">
        <v>1821</v>
      </c>
      <c r="E57" s="125" t="b">
        <v>0</v>
      </c>
      <c r="F57" s="125" t="b">
        <v>0</v>
      </c>
      <c r="G57" s="125" t="b">
        <v>0</v>
      </c>
    </row>
    <row r="58" spans="1:7" ht="15">
      <c r="A58" s="125" t="s">
        <v>1691</v>
      </c>
      <c r="B58" s="125">
        <v>3</v>
      </c>
      <c r="C58" s="130">
        <v>0.0042123229697328774</v>
      </c>
      <c r="D58" s="125" t="s">
        <v>1821</v>
      </c>
      <c r="E58" s="125" t="b">
        <v>0</v>
      </c>
      <c r="F58" s="125" t="b">
        <v>0</v>
      </c>
      <c r="G58" s="125" t="b">
        <v>0</v>
      </c>
    </row>
    <row r="59" spans="1:7" ht="15">
      <c r="A59" s="125" t="s">
        <v>1692</v>
      </c>
      <c r="B59" s="125">
        <v>3</v>
      </c>
      <c r="C59" s="130">
        <v>0.0047144843548726535</v>
      </c>
      <c r="D59" s="125" t="s">
        <v>1821</v>
      </c>
      <c r="E59" s="125" t="b">
        <v>0</v>
      </c>
      <c r="F59" s="125" t="b">
        <v>1</v>
      </c>
      <c r="G59" s="125" t="b">
        <v>0</v>
      </c>
    </row>
    <row r="60" spans="1:7" ht="15">
      <c r="A60" s="125" t="s">
        <v>1693</v>
      </c>
      <c r="B60" s="125">
        <v>3</v>
      </c>
      <c r="C60" s="130">
        <v>0.0047144843548726535</v>
      </c>
      <c r="D60" s="125" t="s">
        <v>1821</v>
      </c>
      <c r="E60" s="125" t="b">
        <v>0</v>
      </c>
      <c r="F60" s="125" t="b">
        <v>0</v>
      </c>
      <c r="G60" s="125" t="b">
        <v>0</v>
      </c>
    </row>
    <row r="61" spans="1:7" ht="15">
      <c r="A61" s="125" t="s">
        <v>1694</v>
      </c>
      <c r="B61" s="125">
        <v>3</v>
      </c>
      <c r="C61" s="130">
        <v>0.0042123229697328774</v>
      </c>
      <c r="D61" s="125" t="s">
        <v>1821</v>
      </c>
      <c r="E61" s="125" t="b">
        <v>0</v>
      </c>
      <c r="F61" s="125" t="b">
        <v>0</v>
      </c>
      <c r="G61" s="125" t="b">
        <v>0</v>
      </c>
    </row>
    <row r="62" spans="1:7" ht="15">
      <c r="A62" s="125" t="s">
        <v>1695</v>
      </c>
      <c r="B62" s="125">
        <v>3</v>
      </c>
      <c r="C62" s="130">
        <v>0.0042123229697328774</v>
      </c>
      <c r="D62" s="125" t="s">
        <v>1821</v>
      </c>
      <c r="E62" s="125" t="b">
        <v>0</v>
      </c>
      <c r="F62" s="125" t="b">
        <v>0</v>
      </c>
      <c r="G62" s="125" t="b">
        <v>0</v>
      </c>
    </row>
    <row r="63" spans="1:7" ht="15">
      <c r="A63" s="125" t="s">
        <v>1696</v>
      </c>
      <c r="B63" s="125">
        <v>3</v>
      </c>
      <c r="C63" s="130">
        <v>0.0042123229697328774</v>
      </c>
      <c r="D63" s="125" t="s">
        <v>1821</v>
      </c>
      <c r="E63" s="125" t="b">
        <v>0</v>
      </c>
      <c r="F63" s="125" t="b">
        <v>0</v>
      </c>
      <c r="G63" s="125" t="b">
        <v>0</v>
      </c>
    </row>
    <row r="64" spans="1:7" ht="15">
      <c r="A64" s="125" t="s">
        <v>1697</v>
      </c>
      <c r="B64" s="125">
        <v>3</v>
      </c>
      <c r="C64" s="130">
        <v>0.0047144843548726535</v>
      </c>
      <c r="D64" s="125" t="s">
        <v>1821</v>
      </c>
      <c r="E64" s="125" t="b">
        <v>0</v>
      </c>
      <c r="F64" s="125" t="b">
        <v>0</v>
      </c>
      <c r="G64" s="125" t="b">
        <v>0</v>
      </c>
    </row>
    <row r="65" spans="1:7" ht="15">
      <c r="A65" s="125" t="s">
        <v>1698</v>
      </c>
      <c r="B65" s="125">
        <v>3</v>
      </c>
      <c r="C65" s="130">
        <v>0.0047144843548726535</v>
      </c>
      <c r="D65" s="125" t="s">
        <v>1821</v>
      </c>
      <c r="E65" s="125" t="b">
        <v>0</v>
      </c>
      <c r="F65" s="125" t="b">
        <v>0</v>
      </c>
      <c r="G65" s="125" t="b">
        <v>0</v>
      </c>
    </row>
    <row r="66" spans="1:7" ht="15">
      <c r="A66" s="125" t="s">
        <v>1699</v>
      </c>
      <c r="B66" s="125">
        <v>3</v>
      </c>
      <c r="C66" s="130">
        <v>0.0042123229697328774</v>
      </c>
      <c r="D66" s="125" t="s">
        <v>1821</v>
      </c>
      <c r="E66" s="125" t="b">
        <v>0</v>
      </c>
      <c r="F66" s="125" t="b">
        <v>0</v>
      </c>
      <c r="G66" s="125" t="b">
        <v>0</v>
      </c>
    </row>
    <row r="67" spans="1:7" ht="15">
      <c r="A67" s="125" t="s">
        <v>1700</v>
      </c>
      <c r="B67" s="125">
        <v>3</v>
      </c>
      <c r="C67" s="130">
        <v>0.0047144843548726535</v>
      </c>
      <c r="D67" s="125" t="s">
        <v>1821</v>
      </c>
      <c r="E67" s="125" t="b">
        <v>0</v>
      </c>
      <c r="F67" s="125" t="b">
        <v>0</v>
      </c>
      <c r="G67" s="125" t="b">
        <v>0</v>
      </c>
    </row>
    <row r="68" spans="1:7" ht="15">
      <c r="A68" s="125" t="s">
        <v>1701</v>
      </c>
      <c r="B68" s="125">
        <v>3</v>
      </c>
      <c r="C68" s="130">
        <v>0.0042123229697328774</v>
      </c>
      <c r="D68" s="125" t="s">
        <v>1821</v>
      </c>
      <c r="E68" s="125" t="b">
        <v>1</v>
      </c>
      <c r="F68" s="125" t="b">
        <v>0</v>
      </c>
      <c r="G68" s="125" t="b">
        <v>0</v>
      </c>
    </row>
    <row r="69" spans="1:7" ht="15">
      <c r="A69" s="125" t="s">
        <v>1702</v>
      </c>
      <c r="B69" s="125">
        <v>3</v>
      </c>
      <c r="C69" s="130">
        <v>0.0042123229697328774</v>
      </c>
      <c r="D69" s="125" t="s">
        <v>1821</v>
      </c>
      <c r="E69" s="125" t="b">
        <v>0</v>
      </c>
      <c r="F69" s="125" t="b">
        <v>0</v>
      </c>
      <c r="G69" s="125" t="b">
        <v>0</v>
      </c>
    </row>
    <row r="70" spans="1:7" ht="15">
      <c r="A70" s="125" t="s">
        <v>1703</v>
      </c>
      <c r="B70" s="125">
        <v>3</v>
      </c>
      <c r="C70" s="130">
        <v>0.0042123229697328774</v>
      </c>
      <c r="D70" s="125" t="s">
        <v>1821</v>
      </c>
      <c r="E70" s="125" t="b">
        <v>0</v>
      </c>
      <c r="F70" s="125" t="b">
        <v>0</v>
      </c>
      <c r="G70" s="125" t="b">
        <v>0</v>
      </c>
    </row>
    <row r="71" spans="1:7" ht="15">
      <c r="A71" s="125" t="s">
        <v>1704</v>
      </c>
      <c r="B71" s="125">
        <v>3</v>
      </c>
      <c r="C71" s="130">
        <v>0.0042123229697328774</v>
      </c>
      <c r="D71" s="125" t="s">
        <v>1821</v>
      </c>
      <c r="E71" s="125" t="b">
        <v>0</v>
      </c>
      <c r="F71" s="125" t="b">
        <v>0</v>
      </c>
      <c r="G71" s="125" t="b">
        <v>0</v>
      </c>
    </row>
    <row r="72" spans="1:7" ht="15">
      <c r="A72" s="125" t="s">
        <v>1705</v>
      </c>
      <c r="B72" s="125">
        <v>3</v>
      </c>
      <c r="C72" s="130">
        <v>0.0042123229697328774</v>
      </c>
      <c r="D72" s="125" t="s">
        <v>1821</v>
      </c>
      <c r="E72" s="125" t="b">
        <v>0</v>
      </c>
      <c r="F72" s="125" t="b">
        <v>0</v>
      </c>
      <c r="G72" s="125" t="b">
        <v>0</v>
      </c>
    </row>
    <row r="73" spans="1:7" ht="15">
      <c r="A73" s="125" t="s">
        <v>1706</v>
      </c>
      <c r="B73" s="125">
        <v>3</v>
      </c>
      <c r="C73" s="130">
        <v>0.0047144843548726535</v>
      </c>
      <c r="D73" s="125" t="s">
        <v>1821</v>
      </c>
      <c r="E73" s="125" t="b">
        <v>0</v>
      </c>
      <c r="F73" s="125" t="b">
        <v>0</v>
      </c>
      <c r="G73" s="125" t="b">
        <v>0</v>
      </c>
    </row>
    <row r="74" spans="1:7" ht="15">
      <c r="A74" s="125" t="s">
        <v>1707</v>
      </c>
      <c r="B74" s="125">
        <v>3</v>
      </c>
      <c r="C74" s="130">
        <v>0.0042123229697328774</v>
      </c>
      <c r="D74" s="125" t="s">
        <v>1821</v>
      </c>
      <c r="E74" s="125" t="b">
        <v>0</v>
      </c>
      <c r="F74" s="125" t="b">
        <v>0</v>
      </c>
      <c r="G74" s="125" t="b">
        <v>0</v>
      </c>
    </row>
    <row r="75" spans="1:7" ht="15">
      <c r="A75" s="125" t="s">
        <v>1708</v>
      </c>
      <c r="B75" s="125">
        <v>3</v>
      </c>
      <c r="C75" s="130">
        <v>0.0042123229697328774</v>
      </c>
      <c r="D75" s="125" t="s">
        <v>1821</v>
      </c>
      <c r="E75" s="125" t="b">
        <v>0</v>
      </c>
      <c r="F75" s="125" t="b">
        <v>0</v>
      </c>
      <c r="G75" s="125" t="b">
        <v>0</v>
      </c>
    </row>
    <row r="76" spans="1:7" ht="15">
      <c r="A76" s="125" t="s">
        <v>1709</v>
      </c>
      <c r="B76" s="125">
        <v>3</v>
      </c>
      <c r="C76" s="130">
        <v>0.0042123229697328774</v>
      </c>
      <c r="D76" s="125" t="s">
        <v>1821</v>
      </c>
      <c r="E76" s="125" t="b">
        <v>0</v>
      </c>
      <c r="F76" s="125" t="b">
        <v>0</v>
      </c>
      <c r="G76" s="125" t="b">
        <v>0</v>
      </c>
    </row>
    <row r="77" spans="1:7" ht="15">
      <c r="A77" s="125" t="s">
        <v>1710</v>
      </c>
      <c r="B77" s="125">
        <v>3</v>
      </c>
      <c r="C77" s="130">
        <v>0.0042123229697328774</v>
      </c>
      <c r="D77" s="125" t="s">
        <v>1821</v>
      </c>
      <c r="E77" s="125" t="b">
        <v>0</v>
      </c>
      <c r="F77" s="125" t="b">
        <v>0</v>
      </c>
      <c r="G77" s="125" t="b">
        <v>0</v>
      </c>
    </row>
    <row r="78" spans="1:7" ht="15">
      <c r="A78" s="125" t="s">
        <v>1711</v>
      </c>
      <c r="B78" s="125">
        <v>3</v>
      </c>
      <c r="C78" s="130">
        <v>0.0042123229697328774</v>
      </c>
      <c r="D78" s="125" t="s">
        <v>1821</v>
      </c>
      <c r="E78" s="125" t="b">
        <v>0</v>
      </c>
      <c r="F78" s="125" t="b">
        <v>0</v>
      </c>
      <c r="G78" s="125" t="b">
        <v>0</v>
      </c>
    </row>
    <row r="79" spans="1:7" ht="15">
      <c r="A79" s="125" t="s">
        <v>1712</v>
      </c>
      <c r="B79" s="125">
        <v>3</v>
      </c>
      <c r="C79" s="130">
        <v>0.0042123229697328774</v>
      </c>
      <c r="D79" s="125" t="s">
        <v>1821</v>
      </c>
      <c r="E79" s="125" t="b">
        <v>0</v>
      </c>
      <c r="F79" s="125" t="b">
        <v>0</v>
      </c>
      <c r="G79" s="125" t="b">
        <v>0</v>
      </c>
    </row>
    <row r="80" spans="1:7" ht="15">
      <c r="A80" s="125" t="s">
        <v>1713</v>
      </c>
      <c r="B80" s="125">
        <v>3</v>
      </c>
      <c r="C80" s="130">
        <v>0.0047144843548726535</v>
      </c>
      <c r="D80" s="125" t="s">
        <v>1821</v>
      </c>
      <c r="E80" s="125" t="b">
        <v>0</v>
      </c>
      <c r="F80" s="125" t="b">
        <v>0</v>
      </c>
      <c r="G80" s="125" t="b">
        <v>0</v>
      </c>
    </row>
    <row r="81" spans="1:7" ht="15">
      <c r="A81" s="125" t="s">
        <v>1714</v>
      </c>
      <c r="B81" s="125">
        <v>3</v>
      </c>
      <c r="C81" s="130">
        <v>0.0042123229697328774</v>
      </c>
      <c r="D81" s="125" t="s">
        <v>1821</v>
      </c>
      <c r="E81" s="125" t="b">
        <v>0</v>
      </c>
      <c r="F81" s="125" t="b">
        <v>0</v>
      </c>
      <c r="G81" s="125" t="b">
        <v>0</v>
      </c>
    </row>
    <row r="82" spans="1:7" ht="15">
      <c r="A82" s="125" t="s">
        <v>1715</v>
      </c>
      <c r="B82" s="125">
        <v>3</v>
      </c>
      <c r="C82" s="130">
        <v>0.0047144843548726535</v>
      </c>
      <c r="D82" s="125" t="s">
        <v>1821</v>
      </c>
      <c r="E82" s="125" t="b">
        <v>0</v>
      </c>
      <c r="F82" s="125" t="b">
        <v>0</v>
      </c>
      <c r="G82" s="125" t="b">
        <v>0</v>
      </c>
    </row>
    <row r="83" spans="1:7" ht="15">
      <c r="A83" s="125" t="s">
        <v>1716</v>
      </c>
      <c r="B83" s="125">
        <v>2</v>
      </c>
      <c r="C83" s="130">
        <v>0.003142989569915102</v>
      </c>
      <c r="D83" s="125" t="s">
        <v>1821</v>
      </c>
      <c r="E83" s="125" t="b">
        <v>0</v>
      </c>
      <c r="F83" s="125" t="b">
        <v>0</v>
      </c>
      <c r="G83" s="125" t="b">
        <v>0</v>
      </c>
    </row>
    <row r="84" spans="1:7" ht="15">
      <c r="A84" s="125" t="s">
        <v>1717</v>
      </c>
      <c r="B84" s="125">
        <v>2</v>
      </c>
      <c r="C84" s="130">
        <v>0.003142989569915102</v>
      </c>
      <c r="D84" s="125" t="s">
        <v>1821</v>
      </c>
      <c r="E84" s="125" t="b">
        <v>0</v>
      </c>
      <c r="F84" s="125" t="b">
        <v>0</v>
      </c>
      <c r="G84" s="125" t="b">
        <v>0</v>
      </c>
    </row>
    <row r="85" spans="1:7" ht="15">
      <c r="A85" s="125" t="s">
        <v>1718</v>
      </c>
      <c r="B85" s="125">
        <v>2</v>
      </c>
      <c r="C85" s="130">
        <v>0.003142989569915102</v>
      </c>
      <c r="D85" s="125" t="s">
        <v>1821</v>
      </c>
      <c r="E85" s="125" t="b">
        <v>0</v>
      </c>
      <c r="F85" s="125" t="b">
        <v>0</v>
      </c>
      <c r="G85" s="125" t="b">
        <v>0</v>
      </c>
    </row>
    <row r="86" spans="1:7" ht="15">
      <c r="A86" s="125" t="s">
        <v>1719</v>
      </c>
      <c r="B86" s="125">
        <v>2</v>
      </c>
      <c r="C86" s="130">
        <v>0.003142989569915102</v>
      </c>
      <c r="D86" s="125" t="s">
        <v>1821</v>
      </c>
      <c r="E86" s="125" t="b">
        <v>0</v>
      </c>
      <c r="F86" s="125" t="b">
        <v>0</v>
      </c>
      <c r="G86" s="125" t="b">
        <v>0</v>
      </c>
    </row>
    <row r="87" spans="1:7" ht="15">
      <c r="A87" s="125" t="s">
        <v>1720</v>
      </c>
      <c r="B87" s="125">
        <v>2</v>
      </c>
      <c r="C87" s="130">
        <v>0.003142989569915102</v>
      </c>
      <c r="D87" s="125" t="s">
        <v>1821</v>
      </c>
      <c r="E87" s="125" t="b">
        <v>0</v>
      </c>
      <c r="F87" s="125" t="b">
        <v>0</v>
      </c>
      <c r="G87" s="125" t="b">
        <v>0</v>
      </c>
    </row>
    <row r="88" spans="1:7" ht="15">
      <c r="A88" s="125" t="s">
        <v>1721</v>
      </c>
      <c r="B88" s="125">
        <v>2</v>
      </c>
      <c r="C88" s="130">
        <v>0.003142989569915102</v>
      </c>
      <c r="D88" s="125" t="s">
        <v>1821</v>
      </c>
      <c r="E88" s="125" t="b">
        <v>0</v>
      </c>
      <c r="F88" s="125" t="b">
        <v>0</v>
      </c>
      <c r="G88" s="125" t="b">
        <v>0</v>
      </c>
    </row>
    <row r="89" spans="1:7" ht="15">
      <c r="A89" s="125" t="s">
        <v>1722</v>
      </c>
      <c r="B89" s="125">
        <v>2</v>
      </c>
      <c r="C89" s="130">
        <v>0.003142989569915102</v>
      </c>
      <c r="D89" s="125" t="s">
        <v>1821</v>
      </c>
      <c r="E89" s="125" t="b">
        <v>0</v>
      </c>
      <c r="F89" s="125" t="b">
        <v>0</v>
      </c>
      <c r="G89" s="125" t="b">
        <v>0</v>
      </c>
    </row>
    <row r="90" spans="1:7" ht="15">
      <c r="A90" s="125" t="s">
        <v>1723</v>
      </c>
      <c r="B90" s="125">
        <v>2</v>
      </c>
      <c r="C90" s="130">
        <v>0.003142989569915102</v>
      </c>
      <c r="D90" s="125" t="s">
        <v>1821</v>
      </c>
      <c r="E90" s="125" t="b">
        <v>0</v>
      </c>
      <c r="F90" s="125" t="b">
        <v>0</v>
      </c>
      <c r="G90" s="125" t="b">
        <v>0</v>
      </c>
    </row>
    <row r="91" spans="1:7" ht="15">
      <c r="A91" s="125" t="s">
        <v>1724</v>
      </c>
      <c r="B91" s="125">
        <v>2</v>
      </c>
      <c r="C91" s="130">
        <v>0.003142989569915102</v>
      </c>
      <c r="D91" s="125" t="s">
        <v>1821</v>
      </c>
      <c r="E91" s="125" t="b">
        <v>0</v>
      </c>
      <c r="F91" s="125" t="b">
        <v>0</v>
      </c>
      <c r="G91" s="125" t="b">
        <v>0</v>
      </c>
    </row>
    <row r="92" spans="1:7" ht="15">
      <c r="A92" s="125" t="s">
        <v>1725</v>
      </c>
      <c r="B92" s="125">
        <v>2</v>
      </c>
      <c r="C92" s="130">
        <v>0.003142989569915102</v>
      </c>
      <c r="D92" s="125" t="s">
        <v>1821</v>
      </c>
      <c r="E92" s="125" t="b">
        <v>0</v>
      </c>
      <c r="F92" s="125" t="b">
        <v>0</v>
      </c>
      <c r="G92" s="125" t="b">
        <v>0</v>
      </c>
    </row>
    <row r="93" spans="1:7" ht="15">
      <c r="A93" s="125" t="s">
        <v>1726</v>
      </c>
      <c r="B93" s="125">
        <v>2</v>
      </c>
      <c r="C93" s="130">
        <v>0.003142989569915102</v>
      </c>
      <c r="D93" s="125" t="s">
        <v>1821</v>
      </c>
      <c r="E93" s="125" t="b">
        <v>0</v>
      </c>
      <c r="F93" s="125" t="b">
        <v>0</v>
      </c>
      <c r="G93" s="125" t="b">
        <v>0</v>
      </c>
    </row>
    <row r="94" spans="1:7" ht="15">
      <c r="A94" s="125" t="s">
        <v>1727</v>
      </c>
      <c r="B94" s="125">
        <v>2</v>
      </c>
      <c r="C94" s="130">
        <v>0.003142989569915102</v>
      </c>
      <c r="D94" s="125" t="s">
        <v>1821</v>
      </c>
      <c r="E94" s="125" t="b">
        <v>0</v>
      </c>
      <c r="F94" s="125" t="b">
        <v>0</v>
      </c>
      <c r="G94" s="125" t="b">
        <v>0</v>
      </c>
    </row>
    <row r="95" spans="1:7" ht="15">
      <c r="A95" s="125" t="s">
        <v>1728</v>
      </c>
      <c r="B95" s="125">
        <v>2</v>
      </c>
      <c r="C95" s="130">
        <v>0.003142989569915102</v>
      </c>
      <c r="D95" s="125" t="s">
        <v>1821</v>
      </c>
      <c r="E95" s="125" t="b">
        <v>0</v>
      </c>
      <c r="F95" s="125" t="b">
        <v>1</v>
      </c>
      <c r="G95" s="125" t="b">
        <v>0</v>
      </c>
    </row>
    <row r="96" spans="1:7" ht="15">
      <c r="A96" s="125" t="s">
        <v>1729</v>
      </c>
      <c r="B96" s="125">
        <v>2</v>
      </c>
      <c r="C96" s="130">
        <v>0.003142989569915102</v>
      </c>
      <c r="D96" s="125" t="s">
        <v>1821</v>
      </c>
      <c r="E96" s="125" t="b">
        <v>0</v>
      </c>
      <c r="F96" s="125" t="b">
        <v>0</v>
      </c>
      <c r="G96" s="125" t="b">
        <v>0</v>
      </c>
    </row>
    <row r="97" spans="1:7" ht="15">
      <c r="A97" s="125" t="s">
        <v>1730</v>
      </c>
      <c r="B97" s="125">
        <v>2</v>
      </c>
      <c r="C97" s="130">
        <v>0.003142989569915102</v>
      </c>
      <c r="D97" s="125" t="s">
        <v>1821</v>
      </c>
      <c r="E97" s="125" t="b">
        <v>0</v>
      </c>
      <c r="F97" s="125" t="b">
        <v>0</v>
      </c>
      <c r="G97" s="125" t="b">
        <v>0</v>
      </c>
    </row>
    <row r="98" spans="1:7" ht="15">
      <c r="A98" s="125" t="s">
        <v>1731</v>
      </c>
      <c r="B98" s="125">
        <v>2</v>
      </c>
      <c r="C98" s="130">
        <v>0.003142989569915102</v>
      </c>
      <c r="D98" s="125" t="s">
        <v>1821</v>
      </c>
      <c r="E98" s="125" t="b">
        <v>0</v>
      </c>
      <c r="F98" s="125" t="b">
        <v>0</v>
      </c>
      <c r="G98" s="125" t="b">
        <v>0</v>
      </c>
    </row>
    <row r="99" spans="1:7" ht="15">
      <c r="A99" s="125" t="s">
        <v>1732</v>
      </c>
      <c r="B99" s="125">
        <v>2</v>
      </c>
      <c r="C99" s="130">
        <v>0.003142989569915102</v>
      </c>
      <c r="D99" s="125" t="s">
        <v>1821</v>
      </c>
      <c r="E99" s="125" t="b">
        <v>0</v>
      </c>
      <c r="F99" s="125" t="b">
        <v>0</v>
      </c>
      <c r="G99" s="125" t="b">
        <v>0</v>
      </c>
    </row>
    <row r="100" spans="1:7" ht="15">
      <c r="A100" s="125" t="s">
        <v>1733</v>
      </c>
      <c r="B100" s="125">
        <v>2</v>
      </c>
      <c r="C100" s="130">
        <v>0.003142989569915102</v>
      </c>
      <c r="D100" s="125" t="s">
        <v>1821</v>
      </c>
      <c r="E100" s="125" t="b">
        <v>0</v>
      </c>
      <c r="F100" s="125" t="b">
        <v>0</v>
      </c>
      <c r="G100" s="125" t="b">
        <v>0</v>
      </c>
    </row>
    <row r="101" spans="1:7" ht="15">
      <c r="A101" s="125" t="s">
        <v>1734</v>
      </c>
      <c r="B101" s="125">
        <v>2</v>
      </c>
      <c r="C101" s="130">
        <v>0.003142989569915102</v>
      </c>
      <c r="D101" s="125" t="s">
        <v>1821</v>
      </c>
      <c r="E101" s="125" t="b">
        <v>0</v>
      </c>
      <c r="F101" s="125" t="b">
        <v>0</v>
      </c>
      <c r="G101" s="125" t="b">
        <v>0</v>
      </c>
    </row>
    <row r="102" spans="1:7" ht="15">
      <c r="A102" s="125" t="s">
        <v>1735</v>
      </c>
      <c r="B102" s="125">
        <v>2</v>
      </c>
      <c r="C102" s="130">
        <v>0.003142989569915102</v>
      </c>
      <c r="D102" s="125" t="s">
        <v>1821</v>
      </c>
      <c r="E102" s="125" t="b">
        <v>0</v>
      </c>
      <c r="F102" s="125" t="b">
        <v>0</v>
      </c>
      <c r="G102" s="125" t="b">
        <v>0</v>
      </c>
    </row>
    <row r="103" spans="1:7" ht="15">
      <c r="A103" s="125" t="s">
        <v>1736</v>
      </c>
      <c r="B103" s="125">
        <v>2</v>
      </c>
      <c r="C103" s="130">
        <v>0.003142989569915102</v>
      </c>
      <c r="D103" s="125" t="s">
        <v>1821</v>
      </c>
      <c r="E103" s="125" t="b">
        <v>0</v>
      </c>
      <c r="F103" s="125" t="b">
        <v>0</v>
      </c>
      <c r="G103" s="125" t="b">
        <v>0</v>
      </c>
    </row>
    <row r="104" spans="1:7" ht="15">
      <c r="A104" s="125" t="s">
        <v>1737</v>
      </c>
      <c r="B104" s="125">
        <v>2</v>
      </c>
      <c r="C104" s="130">
        <v>0.003142989569915102</v>
      </c>
      <c r="D104" s="125" t="s">
        <v>1821</v>
      </c>
      <c r="E104" s="125" t="b">
        <v>0</v>
      </c>
      <c r="F104" s="125" t="b">
        <v>0</v>
      </c>
      <c r="G104" s="125" t="b">
        <v>0</v>
      </c>
    </row>
    <row r="105" spans="1:7" ht="15">
      <c r="A105" s="125" t="s">
        <v>1738</v>
      </c>
      <c r="B105" s="125">
        <v>2</v>
      </c>
      <c r="C105" s="130">
        <v>0.003142989569915102</v>
      </c>
      <c r="D105" s="125" t="s">
        <v>1821</v>
      </c>
      <c r="E105" s="125" t="b">
        <v>0</v>
      </c>
      <c r="F105" s="125" t="b">
        <v>0</v>
      </c>
      <c r="G105" s="125" t="b">
        <v>0</v>
      </c>
    </row>
    <row r="106" spans="1:7" ht="15">
      <c r="A106" s="125" t="s">
        <v>1739</v>
      </c>
      <c r="B106" s="125">
        <v>2</v>
      </c>
      <c r="C106" s="130">
        <v>0.003142989569915102</v>
      </c>
      <c r="D106" s="125" t="s">
        <v>1821</v>
      </c>
      <c r="E106" s="125" t="b">
        <v>0</v>
      </c>
      <c r="F106" s="125" t="b">
        <v>0</v>
      </c>
      <c r="G106" s="125" t="b">
        <v>0</v>
      </c>
    </row>
    <row r="107" spans="1:7" ht="15">
      <c r="A107" s="125" t="s">
        <v>1740</v>
      </c>
      <c r="B107" s="125">
        <v>2</v>
      </c>
      <c r="C107" s="130">
        <v>0.003142989569915102</v>
      </c>
      <c r="D107" s="125" t="s">
        <v>1821</v>
      </c>
      <c r="E107" s="125" t="b">
        <v>1</v>
      </c>
      <c r="F107" s="125" t="b">
        <v>0</v>
      </c>
      <c r="G107" s="125" t="b">
        <v>0</v>
      </c>
    </row>
    <row r="108" spans="1:7" ht="15">
      <c r="A108" s="125" t="s">
        <v>1741</v>
      </c>
      <c r="B108" s="125">
        <v>2</v>
      </c>
      <c r="C108" s="130">
        <v>0.003142989569915102</v>
      </c>
      <c r="D108" s="125" t="s">
        <v>1821</v>
      </c>
      <c r="E108" s="125" t="b">
        <v>0</v>
      </c>
      <c r="F108" s="125" t="b">
        <v>0</v>
      </c>
      <c r="G108" s="125" t="b">
        <v>0</v>
      </c>
    </row>
    <row r="109" spans="1:7" ht="15">
      <c r="A109" s="125" t="s">
        <v>1742</v>
      </c>
      <c r="B109" s="125">
        <v>2</v>
      </c>
      <c r="C109" s="130">
        <v>0.003142989569915102</v>
      </c>
      <c r="D109" s="125" t="s">
        <v>1821</v>
      </c>
      <c r="E109" s="125" t="b">
        <v>0</v>
      </c>
      <c r="F109" s="125" t="b">
        <v>0</v>
      </c>
      <c r="G109" s="125" t="b">
        <v>0</v>
      </c>
    </row>
    <row r="110" spans="1:7" ht="15">
      <c r="A110" s="125" t="s">
        <v>1743</v>
      </c>
      <c r="B110" s="125">
        <v>2</v>
      </c>
      <c r="C110" s="130">
        <v>0.003142989569915102</v>
      </c>
      <c r="D110" s="125" t="s">
        <v>1821</v>
      </c>
      <c r="E110" s="125" t="b">
        <v>0</v>
      </c>
      <c r="F110" s="125" t="b">
        <v>0</v>
      </c>
      <c r="G110" s="125" t="b">
        <v>0</v>
      </c>
    </row>
    <row r="111" spans="1:7" ht="15">
      <c r="A111" s="125" t="s">
        <v>1744</v>
      </c>
      <c r="B111" s="125">
        <v>2</v>
      </c>
      <c r="C111" s="130">
        <v>0.003142989569915102</v>
      </c>
      <c r="D111" s="125" t="s">
        <v>1821</v>
      </c>
      <c r="E111" s="125" t="b">
        <v>0</v>
      </c>
      <c r="F111" s="125" t="b">
        <v>0</v>
      </c>
      <c r="G111" s="125" t="b">
        <v>0</v>
      </c>
    </row>
    <row r="112" spans="1:7" ht="15">
      <c r="A112" s="125" t="s">
        <v>1745</v>
      </c>
      <c r="B112" s="125">
        <v>2</v>
      </c>
      <c r="C112" s="130">
        <v>0.003142989569915102</v>
      </c>
      <c r="D112" s="125" t="s">
        <v>1821</v>
      </c>
      <c r="E112" s="125" t="b">
        <v>0</v>
      </c>
      <c r="F112" s="125" t="b">
        <v>0</v>
      </c>
      <c r="G112" s="125" t="b">
        <v>0</v>
      </c>
    </row>
    <row r="113" spans="1:7" ht="15">
      <c r="A113" s="125" t="s">
        <v>1746</v>
      </c>
      <c r="B113" s="125">
        <v>2</v>
      </c>
      <c r="C113" s="130">
        <v>0.003142989569915102</v>
      </c>
      <c r="D113" s="125" t="s">
        <v>1821</v>
      </c>
      <c r="E113" s="125" t="b">
        <v>0</v>
      </c>
      <c r="F113" s="125" t="b">
        <v>0</v>
      </c>
      <c r="G113" s="125" t="b">
        <v>0</v>
      </c>
    </row>
    <row r="114" spans="1:7" ht="15">
      <c r="A114" s="125" t="s">
        <v>1747</v>
      </c>
      <c r="B114" s="125">
        <v>2</v>
      </c>
      <c r="C114" s="130">
        <v>0.003142989569915102</v>
      </c>
      <c r="D114" s="125" t="s">
        <v>1821</v>
      </c>
      <c r="E114" s="125" t="b">
        <v>0</v>
      </c>
      <c r="F114" s="125" t="b">
        <v>0</v>
      </c>
      <c r="G114" s="125" t="b">
        <v>0</v>
      </c>
    </row>
    <row r="115" spans="1:7" ht="15">
      <c r="A115" s="125" t="s">
        <v>1748</v>
      </c>
      <c r="B115" s="125">
        <v>2</v>
      </c>
      <c r="C115" s="130">
        <v>0.003142989569915102</v>
      </c>
      <c r="D115" s="125" t="s">
        <v>1821</v>
      </c>
      <c r="E115" s="125" t="b">
        <v>1</v>
      </c>
      <c r="F115" s="125" t="b">
        <v>0</v>
      </c>
      <c r="G115" s="125" t="b">
        <v>0</v>
      </c>
    </row>
    <row r="116" spans="1:7" ht="15">
      <c r="A116" s="125" t="s">
        <v>1749</v>
      </c>
      <c r="B116" s="125">
        <v>2</v>
      </c>
      <c r="C116" s="130">
        <v>0.003142989569915102</v>
      </c>
      <c r="D116" s="125" t="s">
        <v>1821</v>
      </c>
      <c r="E116" s="125" t="b">
        <v>0</v>
      </c>
      <c r="F116" s="125" t="b">
        <v>0</v>
      </c>
      <c r="G116" s="125" t="b">
        <v>0</v>
      </c>
    </row>
    <row r="117" spans="1:7" ht="15">
      <c r="A117" s="125" t="s">
        <v>1750</v>
      </c>
      <c r="B117" s="125">
        <v>2</v>
      </c>
      <c r="C117" s="130">
        <v>0.003142989569915102</v>
      </c>
      <c r="D117" s="125" t="s">
        <v>1821</v>
      </c>
      <c r="E117" s="125" t="b">
        <v>1</v>
      </c>
      <c r="F117" s="125" t="b">
        <v>0</v>
      </c>
      <c r="G117" s="125" t="b">
        <v>0</v>
      </c>
    </row>
    <row r="118" spans="1:7" ht="15">
      <c r="A118" s="125" t="s">
        <v>1751</v>
      </c>
      <c r="B118" s="125">
        <v>2</v>
      </c>
      <c r="C118" s="130">
        <v>0.003142989569915102</v>
      </c>
      <c r="D118" s="125" t="s">
        <v>1821</v>
      </c>
      <c r="E118" s="125" t="b">
        <v>0</v>
      </c>
      <c r="F118" s="125" t="b">
        <v>0</v>
      </c>
      <c r="G118" s="125" t="b">
        <v>0</v>
      </c>
    </row>
    <row r="119" spans="1:7" ht="15">
      <c r="A119" s="125" t="s">
        <v>1752</v>
      </c>
      <c r="B119" s="125">
        <v>2</v>
      </c>
      <c r="C119" s="130">
        <v>0.003142989569915102</v>
      </c>
      <c r="D119" s="125" t="s">
        <v>1821</v>
      </c>
      <c r="E119" s="125" t="b">
        <v>0</v>
      </c>
      <c r="F119" s="125" t="b">
        <v>0</v>
      </c>
      <c r="G119" s="125" t="b">
        <v>0</v>
      </c>
    </row>
    <row r="120" spans="1:7" ht="15">
      <c r="A120" s="125" t="s">
        <v>1753</v>
      </c>
      <c r="B120" s="125">
        <v>2</v>
      </c>
      <c r="C120" s="130">
        <v>0.003142989569915102</v>
      </c>
      <c r="D120" s="125" t="s">
        <v>1821</v>
      </c>
      <c r="E120" s="125" t="b">
        <v>0</v>
      </c>
      <c r="F120" s="125" t="b">
        <v>0</v>
      </c>
      <c r="G120" s="125" t="b">
        <v>0</v>
      </c>
    </row>
    <row r="121" spans="1:7" ht="15">
      <c r="A121" s="125" t="s">
        <v>1754</v>
      </c>
      <c r="B121" s="125">
        <v>2</v>
      </c>
      <c r="C121" s="130">
        <v>0.003142989569915102</v>
      </c>
      <c r="D121" s="125" t="s">
        <v>1821</v>
      </c>
      <c r="E121" s="125" t="b">
        <v>0</v>
      </c>
      <c r="F121" s="125" t="b">
        <v>0</v>
      </c>
      <c r="G121" s="125" t="b">
        <v>0</v>
      </c>
    </row>
    <row r="122" spans="1:7" ht="15">
      <c r="A122" s="125" t="s">
        <v>1755</v>
      </c>
      <c r="B122" s="125">
        <v>2</v>
      </c>
      <c r="C122" s="130">
        <v>0.003142989569915102</v>
      </c>
      <c r="D122" s="125" t="s">
        <v>1821</v>
      </c>
      <c r="E122" s="125" t="b">
        <v>0</v>
      </c>
      <c r="F122" s="125" t="b">
        <v>0</v>
      </c>
      <c r="G122" s="125" t="b">
        <v>0</v>
      </c>
    </row>
    <row r="123" spans="1:7" ht="15">
      <c r="A123" s="125" t="s">
        <v>1756</v>
      </c>
      <c r="B123" s="125">
        <v>2</v>
      </c>
      <c r="C123" s="130">
        <v>0.003142989569915102</v>
      </c>
      <c r="D123" s="125" t="s">
        <v>1821</v>
      </c>
      <c r="E123" s="125" t="b">
        <v>0</v>
      </c>
      <c r="F123" s="125" t="b">
        <v>0</v>
      </c>
      <c r="G123" s="125" t="b">
        <v>0</v>
      </c>
    </row>
    <row r="124" spans="1:7" ht="15">
      <c r="A124" s="125" t="s">
        <v>1757</v>
      </c>
      <c r="B124" s="125">
        <v>2</v>
      </c>
      <c r="C124" s="130">
        <v>0.003142989569915102</v>
      </c>
      <c r="D124" s="125" t="s">
        <v>1821</v>
      </c>
      <c r="E124" s="125" t="b">
        <v>0</v>
      </c>
      <c r="F124" s="125" t="b">
        <v>0</v>
      </c>
      <c r="G124" s="125" t="b">
        <v>0</v>
      </c>
    </row>
    <row r="125" spans="1:7" ht="15">
      <c r="A125" s="125" t="s">
        <v>1758</v>
      </c>
      <c r="B125" s="125">
        <v>2</v>
      </c>
      <c r="C125" s="130">
        <v>0.003142989569915102</v>
      </c>
      <c r="D125" s="125" t="s">
        <v>1821</v>
      </c>
      <c r="E125" s="125" t="b">
        <v>0</v>
      </c>
      <c r="F125" s="125" t="b">
        <v>0</v>
      </c>
      <c r="G125" s="125" t="b">
        <v>0</v>
      </c>
    </row>
    <row r="126" spans="1:7" ht="15">
      <c r="A126" s="125" t="s">
        <v>1759</v>
      </c>
      <c r="B126" s="125">
        <v>2</v>
      </c>
      <c r="C126" s="130">
        <v>0.003142989569915102</v>
      </c>
      <c r="D126" s="125" t="s">
        <v>1821</v>
      </c>
      <c r="E126" s="125" t="b">
        <v>0</v>
      </c>
      <c r="F126" s="125" t="b">
        <v>0</v>
      </c>
      <c r="G126" s="125" t="b">
        <v>0</v>
      </c>
    </row>
    <row r="127" spans="1:7" ht="15">
      <c r="A127" s="125" t="s">
        <v>1760</v>
      </c>
      <c r="B127" s="125">
        <v>2</v>
      </c>
      <c r="C127" s="130">
        <v>0.003142989569915102</v>
      </c>
      <c r="D127" s="125" t="s">
        <v>1821</v>
      </c>
      <c r="E127" s="125" t="b">
        <v>0</v>
      </c>
      <c r="F127" s="125" t="b">
        <v>0</v>
      </c>
      <c r="G127" s="125" t="b">
        <v>0</v>
      </c>
    </row>
    <row r="128" spans="1:7" ht="15">
      <c r="A128" s="125" t="s">
        <v>1761</v>
      </c>
      <c r="B128" s="125">
        <v>2</v>
      </c>
      <c r="C128" s="130">
        <v>0.003142989569915102</v>
      </c>
      <c r="D128" s="125" t="s">
        <v>1821</v>
      </c>
      <c r="E128" s="125" t="b">
        <v>0</v>
      </c>
      <c r="F128" s="125" t="b">
        <v>0</v>
      </c>
      <c r="G128" s="125" t="b">
        <v>0</v>
      </c>
    </row>
    <row r="129" spans="1:7" ht="15">
      <c r="A129" s="125" t="s">
        <v>1762</v>
      </c>
      <c r="B129" s="125">
        <v>2</v>
      </c>
      <c r="C129" s="130">
        <v>0.003142989569915102</v>
      </c>
      <c r="D129" s="125" t="s">
        <v>1821</v>
      </c>
      <c r="E129" s="125" t="b">
        <v>0</v>
      </c>
      <c r="F129" s="125" t="b">
        <v>0</v>
      </c>
      <c r="G129" s="125" t="b">
        <v>0</v>
      </c>
    </row>
    <row r="130" spans="1:7" ht="15">
      <c r="A130" s="125" t="s">
        <v>1763</v>
      </c>
      <c r="B130" s="125">
        <v>2</v>
      </c>
      <c r="C130" s="130">
        <v>0.003142989569915102</v>
      </c>
      <c r="D130" s="125" t="s">
        <v>1821</v>
      </c>
      <c r="E130" s="125" t="b">
        <v>0</v>
      </c>
      <c r="F130" s="125" t="b">
        <v>0</v>
      </c>
      <c r="G130" s="125" t="b">
        <v>0</v>
      </c>
    </row>
    <row r="131" spans="1:7" ht="15">
      <c r="A131" s="125" t="s">
        <v>1764</v>
      </c>
      <c r="B131" s="125">
        <v>2</v>
      </c>
      <c r="C131" s="130">
        <v>0.003142989569915102</v>
      </c>
      <c r="D131" s="125" t="s">
        <v>1821</v>
      </c>
      <c r="E131" s="125" t="b">
        <v>0</v>
      </c>
      <c r="F131" s="125" t="b">
        <v>0</v>
      </c>
      <c r="G131" s="125" t="b">
        <v>0</v>
      </c>
    </row>
    <row r="132" spans="1:7" ht="15">
      <c r="A132" s="125" t="s">
        <v>1765</v>
      </c>
      <c r="B132" s="125">
        <v>2</v>
      </c>
      <c r="C132" s="130">
        <v>0.003142989569915102</v>
      </c>
      <c r="D132" s="125" t="s">
        <v>1821</v>
      </c>
      <c r="E132" s="125" t="b">
        <v>0</v>
      </c>
      <c r="F132" s="125" t="b">
        <v>0</v>
      </c>
      <c r="G132" s="125" t="b">
        <v>0</v>
      </c>
    </row>
    <row r="133" spans="1:7" ht="15">
      <c r="A133" s="125" t="s">
        <v>1766</v>
      </c>
      <c r="B133" s="125">
        <v>2</v>
      </c>
      <c r="C133" s="130">
        <v>0.003142989569915102</v>
      </c>
      <c r="D133" s="125" t="s">
        <v>1821</v>
      </c>
      <c r="E133" s="125" t="b">
        <v>0</v>
      </c>
      <c r="F133" s="125" t="b">
        <v>0</v>
      </c>
      <c r="G133" s="125" t="b">
        <v>0</v>
      </c>
    </row>
    <row r="134" spans="1:7" ht="15">
      <c r="A134" s="125" t="s">
        <v>1767</v>
      </c>
      <c r="B134" s="125">
        <v>2</v>
      </c>
      <c r="C134" s="130">
        <v>0.003142989569915102</v>
      </c>
      <c r="D134" s="125" t="s">
        <v>1821</v>
      </c>
      <c r="E134" s="125" t="b">
        <v>0</v>
      </c>
      <c r="F134" s="125" t="b">
        <v>0</v>
      </c>
      <c r="G134" s="125" t="b">
        <v>0</v>
      </c>
    </row>
    <row r="135" spans="1:7" ht="15">
      <c r="A135" s="125" t="s">
        <v>1768</v>
      </c>
      <c r="B135" s="125">
        <v>2</v>
      </c>
      <c r="C135" s="130">
        <v>0.003142989569915102</v>
      </c>
      <c r="D135" s="125" t="s">
        <v>1821</v>
      </c>
      <c r="E135" s="125" t="b">
        <v>0</v>
      </c>
      <c r="F135" s="125" t="b">
        <v>0</v>
      </c>
      <c r="G135" s="125" t="b">
        <v>0</v>
      </c>
    </row>
    <row r="136" spans="1:7" ht="15">
      <c r="A136" s="125" t="s">
        <v>1769</v>
      </c>
      <c r="B136" s="125">
        <v>2</v>
      </c>
      <c r="C136" s="130">
        <v>0.003142989569915102</v>
      </c>
      <c r="D136" s="125" t="s">
        <v>1821</v>
      </c>
      <c r="E136" s="125" t="b">
        <v>0</v>
      </c>
      <c r="F136" s="125" t="b">
        <v>0</v>
      </c>
      <c r="G136" s="125" t="b">
        <v>0</v>
      </c>
    </row>
    <row r="137" spans="1:7" ht="15">
      <c r="A137" s="125" t="s">
        <v>1770</v>
      </c>
      <c r="B137" s="125">
        <v>2</v>
      </c>
      <c r="C137" s="130">
        <v>0.003142989569915102</v>
      </c>
      <c r="D137" s="125" t="s">
        <v>1821</v>
      </c>
      <c r="E137" s="125" t="b">
        <v>1</v>
      </c>
      <c r="F137" s="125" t="b">
        <v>0</v>
      </c>
      <c r="G137" s="125" t="b">
        <v>0</v>
      </c>
    </row>
    <row r="138" spans="1:7" ht="15">
      <c r="A138" s="125" t="s">
        <v>1771</v>
      </c>
      <c r="B138" s="125">
        <v>2</v>
      </c>
      <c r="C138" s="130">
        <v>0.003142989569915102</v>
      </c>
      <c r="D138" s="125" t="s">
        <v>1821</v>
      </c>
      <c r="E138" s="125" t="b">
        <v>0</v>
      </c>
      <c r="F138" s="125" t="b">
        <v>0</v>
      </c>
      <c r="G138" s="125" t="b">
        <v>0</v>
      </c>
    </row>
    <row r="139" spans="1:7" ht="15">
      <c r="A139" s="125" t="s">
        <v>1772</v>
      </c>
      <c r="B139" s="125">
        <v>2</v>
      </c>
      <c r="C139" s="130">
        <v>0.003142989569915102</v>
      </c>
      <c r="D139" s="125" t="s">
        <v>1821</v>
      </c>
      <c r="E139" s="125" t="b">
        <v>0</v>
      </c>
      <c r="F139" s="125" t="b">
        <v>0</v>
      </c>
      <c r="G139" s="125" t="b">
        <v>0</v>
      </c>
    </row>
    <row r="140" spans="1:7" ht="15">
      <c r="A140" s="125" t="s">
        <v>1773</v>
      </c>
      <c r="B140" s="125">
        <v>2</v>
      </c>
      <c r="C140" s="130">
        <v>0.003142989569915102</v>
      </c>
      <c r="D140" s="125" t="s">
        <v>1821</v>
      </c>
      <c r="E140" s="125" t="b">
        <v>0</v>
      </c>
      <c r="F140" s="125" t="b">
        <v>0</v>
      </c>
      <c r="G140" s="125" t="b">
        <v>0</v>
      </c>
    </row>
    <row r="141" spans="1:7" ht="15">
      <c r="A141" s="125" t="s">
        <v>1774</v>
      </c>
      <c r="B141" s="125">
        <v>2</v>
      </c>
      <c r="C141" s="130">
        <v>0.003142989569915102</v>
      </c>
      <c r="D141" s="125" t="s">
        <v>1821</v>
      </c>
      <c r="E141" s="125" t="b">
        <v>0</v>
      </c>
      <c r="F141" s="125" t="b">
        <v>0</v>
      </c>
      <c r="G141" s="125" t="b">
        <v>0</v>
      </c>
    </row>
    <row r="142" spans="1:7" ht="15">
      <c r="A142" s="125" t="s">
        <v>1775</v>
      </c>
      <c r="B142" s="125">
        <v>2</v>
      </c>
      <c r="C142" s="130">
        <v>0.003142989569915102</v>
      </c>
      <c r="D142" s="125" t="s">
        <v>1821</v>
      </c>
      <c r="E142" s="125" t="b">
        <v>0</v>
      </c>
      <c r="F142" s="125" t="b">
        <v>0</v>
      </c>
      <c r="G142" s="125" t="b">
        <v>0</v>
      </c>
    </row>
    <row r="143" spans="1:7" ht="15">
      <c r="A143" s="125" t="s">
        <v>1776</v>
      </c>
      <c r="B143" s="125">
        <v>2</v>
      </c>
      <c r="C143" s="130">
        <v>0.003142989569915102</v>
      </c>
      <c r="D143" s="125" t="s">
        <v>1821</v>
      </c>
      <c r="E143" s="125" t="b">
        <v>1</v>
      </c>
      <c r="F143" s="125" t="b">
        <v>0</v>
      </c>
      <c r="G143" s="125" t="b">
        <v>0</v>
      </c>
    </row>
    <row r="144" spans="1:7" ht="15">
      <c r="A144" s="125" t="s">
        <v>1777</v>
      </c>
      <c r="B144" s="125">
        <v>2</v>
      </c>
      <c r="C144" s="130">
        <v>0.003142989569915102</v>
      </c>
      <c r="D144" s="125" t="s">
        <v>1821</v>
      </c>
      <c r="E144" s="125" t="b">
        <v>0</v>
      </c>
      <c r="F144" s="125" t="b">
        <v>0</v>
      </c>
      <c r="G144" s="125" t="b">
        <v>0</v>
      </c>
    </row>
    <row r="145" spans="1:7" ht="15">
      <c r="A145" s="125" t="s">
        <v>1778</v>
      </c>
      <c r="B145" s="125">
        <v>2</v>
      </c>
      <c r="C145" s="130">
        <v>0.003142989569915102</v>
      </c>
      <c r="D145" s="125" t="s">
        <v>1821</v>
      </c>
      <c r="E145" s="125" t="b">
        <v>0</v>
      </c>
      <c r="F145" s="125" t="b">
        <v>0</v>
      </c>
      <c r="G145" s="125" t="b">
        <v>0</v>
      </c>
    </row>
    <row r="146" spans="1:7" ht="15">
      <c r="A146" s="125" t="s">
        <v>1779</v>
      </c>
      <c r="B146" s="125">
        <v>2</v>
      </c>
      <c r="C146" s="130">
        <v>0.003142989569915102</v>
      </c>
      <c r="D146" s="125" t="s">
        <v>1821</v>
      </c>
      <c r="E146" s="125" t="b">
        <v>0</v>
      </c>
      <c r="F146" s="125" t="b">
        <v>0</v>
      </c>
      <c r="G146" s="125" t="b">
        <v>0</v>
      </c>
    </row>
    <row r="147" spans="1:7" ht="15">
      <c r="A147" s="125" t="s">
        <v>1780</v>
      </c>
      <c r="B147" s="125">
        <v>2</v>
      </c>
      <c r="C147" s="130">
        <v>0.003142989569915102</v>
      </c>
      <c r="D147" s="125" t="s">
        <v>1821</v>
      </c>
      <c r="E147" s="125" t="b">
        <v>0</v>
      </c>
      <c r="F147" s="125" t="b">
        <v>0</v>
      </c>
      <c r="G147" s="125" t="b">
        <v>0</v>
      </c>
    </row>
    <row r="148" spans="1:7" ht="15">
      <c r="A148" s="125" t="s">
        <v>1781</v>
      </c>
      <c r="B148" s="125">
        <v>2</v>
      </c>
      <c r="C148" s="130">
        <v>0.003142989569915102</v>
      </c>
      <c r="D148" s="125" t="s">
        <v>1821</v>
      </c>
      <c r="E148" s="125" t="b">
        <v>1</v>
      </c>
      <c r="F148" s="125" t="b">
        <v>0</v>
      </c>
      <c r="G148" s="125" t="b">
        <v>0</v>
      </c>
    </row>
    <row r="149" spans="1:7" ht="15">
      <c r="A149" s="125" t="s">
        <v>1782</v>
      </c>
      <c r="B149" s="125">
        <v>2</v>
      </c>
      <c r="C149" s="130">
        <v>0.003142989569915102</v>
      </c>
      <c r="D149" s="125" t="s">
        <v>1821</v>
      </c>
      <c r="E149" s="125" t="b">
        <v>1</v>
      </c>
      <c r="F149" s="125" t="b">
        <v>0</v>
      </c>
      <c r="G149" s="125" t="b">
        <v>0</v>
      </c>
    </row>
    <row r="150" spans="1:7" ht="15">
      <c r="A150" s="125" t="s">
        <v>1783</v>
      </c>
      <c r="B150" s="125">
        <v>2</v>
      </c>
      <c r="C150" s="130">
        <v>0.003142989569915102</v>
      </c>
      <c r="D150" s="125" t="s">
        <v>1821</v>
      </c>
      <c r="E150" s="125" t="b">
        <v>1</v>
      </c>
      <c r="F150" s="125" t="b">
        <v>0</v>
      </c>
      <c r="G150" s="125" t="b">
        <v>0</v>
      </c>
    </row>
    <row r="151" spans="1:7" ht="15">
      <c r="A151" s="125" t="s">
        <v>1784</v>
      </c>
      <c r="B151" s="125">
        <v>2</v>
      </c>
      <c r="C151" s="130">
        <v>0.003142989569915102</v>
      </c>
      <c r="D151" s="125" t="s">
        <v>1821</v>
      </c>
      <c r="E151" s="125" t="b">
        <v>0</v>
      </c>
      <c r="F151" s="125" t="b">
        <v>0</v>
      </c>
      <c r="G151" s="125" t="b">
        <v>0</v>
      </c>
    </row>
    <row r="152" spans="1:7" ht="15">
      <c r="A152" s="125" t="s">
        <v>1785</v>
      </c>
      <c r="B152" s="125">
        <v>2</v>
      </c>
      <c r="C152" s="130">
        <v>0.003142989569915102</v>
      </c>
      <c r="D152" s="125" t="s">
        <v>1821</v>
      </c>
      <c r="E152" s="125" t="b">
        <v>0</v>
      </c>
      <c r="F152" s="125" t="b">
        <v>0</v>
      </c>
      <c r="G152" s="125" t="b">
        <v>0</v>
      </c>
    </row>
    <row r="153" spans="1:7" ht="15">
      <c r="A153" s="125" t="s">
        <v>1786</v>
      </c>
      <c r="B153" s="125">
        <v>2</v>
      </c>
      <c r="C153" s="130">
        <v>0.003142989569915102</v>
      </c>
      <c r="D153" s="125" t="s">
        <v>1821</v>
      </c>
      <c r="E153" s="125" t="b">
        <v>0</v>
      </c>
      <c r="F153" s="125" t="b">
        <v>0</v>
      </c>
      <c r="G153" s="125" t="b">
        <v>0</v>
      </c>
    </row>
    <row r="154" spans="1:7" ht="15">
      <c r="A154" s="125" t="s">
        <v>1787</v>
      </c>
      <c r="B154" s="125">
        <v>2</v>
      </c>
      <c r="C154" s="130">
        <v>0.003142989569915102</v>
      </c>
      <c r="D154" s="125" t="s">
        <v>1821</v>
      </c>
      <c r="E154" s="125" t="b">
        <v>0</v>
      </c>
      <c r="F154" s="125" t="b">
        <v>0</v>
      </c>
      <c r="G154" s="125" t="b">
        <v>0</v>
      </c>
    </row>
    <row r="155" spans="1:7" ht="15">
      <c r="A155" s="125" t="s">
        <v>1788</v>
      </c>
      <c r="B155" s="125">
        <v>2</v>
      </c>
      <c r="C155" s="130">
        <v>0.003142989569915102</v>
      </c>
      <c r="D155" s="125" t="s">
        <v>1821</v>
      </c>
      <c r="E155" s="125" t="b">
        <v>0</v>
      </c>
      <c r="F155" s="125" t="b">
        <v>0</v>
      </c>
      <c r="G155" s="125" t="b">
        <v>0</v>
      </c>
    </row>
    <row r="156" spans="1:7" ht="15">
      <c r="A156" s="125" t="s">
        <v>1789</v>
      </c>
      <c r="B156" s="125">
        <v>2</v>
      </c>
      <c r="C156" s="130">
        <v>0.003142989569915102</v>
      </c>
      <c r="D156" s="125" t="s">
        <v>1821</v>
      </c>
      <c r="E156" s="125" t="b">
        <v>0</v>
      </c>
      <c r="F156" s="125" t="b">
        <v>0</v>
      </c>
      <c r="G156" s="125" t="b">
        <v>0</v>
      </c>
    </row>
    <row r="157" spans="1:7" ht="15">
      <c r="A157" s="125" t="s">
        <v>1790</v>
      </c>
      <c r="B157" s="125">
        <v>2</v>
      </c>
      <c r="C157" s="130">
        <v>0.003142989569915102</v>
      </c>
      <c r="D157" s="125" t="s">
        <v>1821</v>
      </c>
      <c r="E157" s="125" t="b">
        <v>0</v>
      </c>
      <c r="F157" s="125" t="b">
        <v>0</v>
      </c>
      <c r="G157" s="125" t="b">
        <v>0</v>
      </c>
    </row>
    <row r="158" spans="1:7" ht="15">
      <c r="A158" s="125" t="s">
        <v>1791</v>
      </c>
      <c r="B158" s="125">
        <v>2</v>
      </c>
      <c r="C158" s="130">
        <v>0.003142989569915102</v>
      </c>
      <c r="D158" s="125" t="s">
        <v>1821</v>
      </c>
      <c r="E158" s="125" t="b">
        <v>0</v>
      </c>
      <c r="F158" s="125" t="b">
        <v>0</v>
      </c>
      <c r="G158" s="125" t="b">
        <v>0</v>
      </c>
    </row>
    <row r="159" spans="1:7" ht="15">
      <c r="A159" s="125" t="s">
        <v>1792</v>
      </c>
      <c r="B159" s="125">
        <v>2</v>
      </c>
      <c r="C159" s="130">
        <v>0.003142989569915102</v>
      </c>
      <c r="D159" s="125" t="s">
        <v>1821</v>
      </c>
      <c r="E159" s="125" t="b">
        <v>0</v>
      </c>
      <c r="F159" s="125" t="b">
        <v>0</v>
      </c>
      <c r="G159" s="125" t="b">
        <v>0</v>
      </c>
    </row>
    <row r="160" spans="1:7" ht="15">
      <c r="A160" s="125" t="s">
        <v>1793</v>
      </c>
      <c r="B160" s="125">
        <v>2</v>
      </c>
      <c r="C160" s="130">
        <v>0.003142989569915102</v>
      </c>
      <c r="D160" s="125" t="s">
        <v>1821</v>
      </c>
      <c r="E160" s="125" t="b">
        <v>0</v>
      </c>
      <c r="F160" s="125" t="b">
        <v>0</v>
      </c>
      <c r="G160" s="125" t="b">
        <v>0</v>
      </c>
    </row>
    <row r="161" spans="1:7" ht="15">
      <c r="A161" s="125" t="s">
        <v>1794</v>
      </c>
      <c r="B161" s="125">
        <v>2</v>
      </c>
      <c r="C161" s="130">
        <v>0.003142989569915102</v>
      </c>
      <c r="D161" s="125" t="s">
        <v>1821</v>
      </c>
      <c r="E161" s="125" t="b">
        <v>0</v>
      </c>
      <c r="F161" s="125" t="b">
        <v>0</v>
      </c>
      <c r="G161" s="125" t="b">
        <v>0</v>
      </c>
    </row>
    <row r="162" spans="1:7" ht="15">
      <c r="A162" s="125" t="s">
        <v>1795</v>
      </c>
      <c r="B162" s="125">
        <v>2</v>
      </c>
      <c r="C162" s="130">
        <v>0.0037152899418998572</v>
      </c>
      <c r="D162" s="125" t="s">
        <v>1821</v>
      </c>
      <c r="E162" s="125" t="b">
        <v>0</v>
      </c>
      <c r="F162" s="125" t="b">
        <v>0</v>
      </c>
      <c r="G162" s="125" t="b">
        <v>0</v>
      </c>
    </row>
    <row r="163" spans="1:7" ht="15">
      <c r="A163" s="125" t="s">
        <v>1796</v>
      </c>
      <c r="B163" s="125">
        <v>2</v>
      </c>
      <c r="C163" s="130">
        <v>0.003142989569915102</v>
      </c>
      <c r="D163" s="125" t="s">
        <v>1821</v>
      </c>
      <c r="E163" s="125" t="b">
        <v>0</v>
      </c>
      <c r="F163" s="125" t="b">
        <v>0</v>
      </c>
      <c r="G163" s="125" t="b">
        <v>0</v>
      </c>
    </row>
    <row r="164" spans="1:7" ht="15">
      <c r="A164" s="125" t="s">
        <v>1797</v>
      </c>
      <c r="B164" s="125">
        <v>2</v>
      </c>
      <c r="C164" s="130">
        <v>0.003142989569915102</v>
      </c>
      <c r="D164" s="125" t="s">
        <v>1821</v>
      </c>
      <c r="E164" s="125" t="b">
        <v>0</v>
      </c>
      <c r="F164" s="125" t="b">
        <v>0</v>
      </c>
      <c r="G164" s="125" t="b">
        <v>0</v>
      </c>
    </row>
    <row r="165" spans="1:7" ht="15">
      <c r="A165" s="125" t="s">
        <v>1798</v>
      </c>
      <c r="B165" s="125">
        <v>2</v>
      </c>
      <c r="C165" s="130">
        <v>0.003142989569915102</v>
      </c>
      <c r="D165" s="125" t="s">
        <v>1821</v>
      </c>
      <c r="E165" s="125" t="b">
        <v>0</v>
      </c>
      <c r="F165" s="125" t="b">
        <v>0</v>
      </c>
      <c r="G165" s="125" t="b">
        <v>0</v>
      </c>
    </row>
    <row r="166" spans="1:7" ht="15">
      <c r="A166" s="125" t="s">
        <v>1799</v>
      </c>
      <c r="B166" s="125">
        <v>2</v>
      </c>
      <c r="C166" s="130">
        <v>0.0037152899418998572</v>
      </c>
      <c r="D166" s="125" t="s">
        <v>1821</v>
      </c>
      <c r="E166" s="125" t="b">
        <v>0</v>
      </c>
      <c r="F166" s="125" t="b">
        <v>0</v>
      </c>
      <c r="G166" s="125" t="b">
        <v>0</v>
      </c>
    </row>
    <row r="167" spans="1:7" ht="15">
      <c r="A167" s="125" t="s">
        <v>1800</v>
      </c>
      <c r="B167" s="125">
        <v>2</v>
      </c>
      <c r="C167" s="130">
        <v>0.003142989569915102</v>
      </c>
      <c r="D167" s="125" t="s">
        <v>1821</v>
      </c>
      <c r="E167" s="125" t="b">
        <v>0</v>
      </c>
      <c r="F167" s="125" t="b">
        <v>0</v>
      </c>
      <c r="G167" s="125" t="b">
        <v>0</v>
      </c>
    </row>
    <row r="168" spans="1:7" ht="15">
      <c r="A168" s="125" t="s">
        <v>1801</v>
      </c>
      <c r="B168" s="125">
        <v>2</v>
      </c>
      <c r="C168" s="130">
        <v>0.003142989569915102</v>
      </c>
      <c r="D168" s="125" t="s">
        <v>1821</v>
      </c>
      <c r="E168" s="125" t="b">
        <v>0</v>
      </c>
      <c r="F168" s="125" t="b">
        <v>0</v>
      </c>
      <c r="G168" s="125" t="b">
        <v>0</v>
      </c>
    </row>
    <row r="169" spans="1:7" ht="15">
      <c r="A169" s="125" t="s">
        <v>1802</v>
      </c>
      <c r="B169" s="125">
        <v>2</v>
      </c>
      <c r="C169" s="130">
        <v>0.003142989569915102</v>
      </c>
      <c r="D169" s="125" t="s">
        <v>1821</v>
      </c>
      <c r="E169" s="125" t="b">
        <v>1</v>
      </c>
      <c r="F169" s="125" t="b">
        <v>0</v>
      </c>
      <c r="G169" s="125" t="b">
        <v>0</v>
      </c>
    </row>
    <row r="170" spans="1:7" ht="15">
      <c r="A170" s="125" t="s">
        <v>1803</v>
      </c>
      <c r="B170" s="125">
        <v>2</v>
      </c>
      <c r="C170" s="130">
        <v>0.0037152899418998572</v>
      </c>
      <c r="D170" s="125" t="s">
        <v>1821</v>
      </c>
      <c r="E170" s="125" t="b">
        <v>0</v>
      </c>
      <c r="F170" s="125" t="b">
        <v>0</v>
      </c>
      <c r="G170" s="125" t="b">
        <v>0</v>
      </c>
    </row>
    <row r="171" spans="1:7" ht="15">
      <c r="A171" s="125" t="s">
        <v>1804</v>
      </c>
      <c r="B171" s="125">
        <v>2</v>
      </c>
      <c r="C171" s="130">
        <v>0.003142989569915102</v>
      </c>
      <c r="D171" s="125" t="s">
        <v>1821</v>
      </c>
      <c r="E171" s="125" t="b">
        <v>0</v>
      </c>
      <c r="F171" s="125" t="b">
        <v>0</v>
      </c>
      <c r="G171" s="125" t="b">
        <v>0</v>
      </c>
    </row>
    <row r="172" spans="1:7" ht="15">
      <c r="A172" s="125" t="s">
        <v>1805</v>
      </c>
      <c r="B172" s="125">
        <v>2</v>
      </c>
      <c r="C172" s="130">
        <v>0.003142989569915102</v>
      </c>
      <c r="D172" s="125" t="s">
        <v>1821</v>
      </c>
      <c r="E172" s="125" t="b">
        <v>0</v>
      </c>
      <c r="F172" s="125" t="b">
        <v>0</v>
      </c>
      <c r="G172" s="125" t="b">
        <v>0</v>
      </c>
    </row>
    <row r="173" spans="1:7" ht="15">
      <c r="A173" s="125" t="s">
        <v>1806</v>
      </c>
      <c r="B173" s="125">
        <v>2</v>
      </c>
      <c r="C173" s="130">
        <v>0.003142989569915102</v>
      </c>
      <c r="D173" s="125" t="s">
        <v>1821</v>
      </c>
      <c r="E173" s="125" t="b">
        <v>1</v>
      </c>
      <c r="F173" s="125" t="b">
        <v>0</v>
      </c>
      <c r="G173" s="125" t="b">
        <v>0</v>
      </c>
    </row>
    <row r="174" spans="1:7" ht="15">
      <c r="A174" s="125" t="s">
        <v>1807</v>
      </c>
      <c r="B174" s="125">
        <v>2</v>
      </c>
      <c r="C174" s="130">
        <v>0.003142989569915102</v>
      </c>
      <c r="D174" s="125" t="s">
        <v>1821</v>
      </c>
      <c r="E174" s="125" t="b">
        <v>0</v>
      </c>
      <c r="F174" s="125" t="b">
        <v>0</v>
      </c>
      <c r="G174" s="125" t="b">
        <v>0</v>
      </c>
    </row>
    <row r="175" spans="1:7" ht="15">
      <c r="A175" s="125" t="s">
        <v>1808</v>
      </c>
      <c r="B175" s="125">
        <v>2</v>
      </c>
      <c r="C175" s="130">
        <v>0.0037152899418998572</v>
      </c>
      <c r="D175" s="125" t="s">
        <v>1821</v>
      </c>
      <c r="E175" s="125" t="b">
        <v>0</v>
      </c>
      <c r="F175" s="125" t="b">
        <v>0</v>
      </c>
      <c r="G175" s="125" t="b">
        <v>0</v>
      </c>
    </row>
    <row r="176" spans="1:7" ht="15">
      <c r="A176" s="125" t="s">
        <v>1809</v>
      </c>
      <c r="B176" s="125">
        <v>2</v>
      </c>
      <c r="C176" s="130">
        <v>0.003142989569915102</v>
      </c>
      <c r="D176" s="125" t="s">
        <v>1821</v>
      </c>
      <c r="E176" s="125" t="b">
        <v>0</v>
      </c>
      <c r="F176" s="125" t="b">
        <v>0</v>
      </c>
      <c r="G176" s="125" t="b">
        <v>0</v>
      </c>
    </row>
    <row r="177" spans="1:7" ht="15">
      <c r="A177" s="125" t="s">
        <v>1810</v>
      </c>
      <c r="B177" s="125">
        <v>2</v>
      </c>
      <c r="C177" s="130">
        <v>0.003142989569915102</v>
      </c>
      <c r="D177" s="125" t="s">
        <v>1821</v>
      </c>
      <c r="E177" s="125" t="b">
        <v>0</v>
      </c>
      <c r="F177" s="125" t="b">
        <v>0</v>
      </c>
      <c r="G177" s="125" t="b">
        <v>0</v>
      </c>
    </row>
    <row r="178" spans="1:7" ht="15">
      <c r="A178" s="125" t="s">
        <v>1811</v>
      </c>
      <c r="B178" s="125">
        <v>2</v>
      </c>
      <c r="C178" s="130">
        <v>0.003142989569915102</v>
      </c>
      <c r="D178" s="125" t="s">
        <v>1821</v>
      </c>
      <c r="E178" s="125" t="b">
        <v>0</v>
      </c>
      <c r="F178" s="125" t="b">
        <v>0</v>
      </c>
      <c r="G178" s="125" t="b">
        <v>0</v>
      </c>
    </row>
    <row r="179" spans="1:7" ht="15">
      <c r="A179" s="125" t="s">
        <v>1812</v>
      </c>
      <c r="B179" s="125">
        <v>2</v>
      </c>
      <c r="C179" s="130">
        <v>0.003142989569915102</v>
      </c>
      <c r="D179" s="125" t="s">
        <v>1821</v>
      </c>
      <c r="E179" s="125" t="b">
        <v>0</v>
      </c>
      <c r="F179" s="125" t="b">
        <v>0</v>
      </c>
      <c r="G179" s="125" t="b">
        <v>0</v>
      </c>
    </row>
    <row r="180" spans="1:7" ht="15">
      <c r="A180" s="125" t="s">
        <v>1813</v>
      </c>
      <c r="B180" s="125">
        <v>2</v>
      </c>
      <c r="C180" s="130">
        <v>0.0037152899418998572</v>
      </c>
      <c r="D180" s="125" t="s">
        <v>1821</v>
      </c>
      <c r="E180" s="125" t="b">
        <v>0</v>
      </c>
      <c r="F180" s="125" t="b">
        <v>0</v>
      </c>
      <c r="G180" s="125" t="b">
        <v>0</v>
      </c>
    </row>
    <row r="181" spans="1:7" ht="15">
      <c r="A181" s="125" t="s">
        <v>1814</v>
      </c>
      <c r="B181" s="125">
        <v>2</v>
      </c>
      <c r="C181" s="130">
        <v>0.003142989569915102</v>
      </c>
      <c r="D181" s="125" t="s">
        <v>1821</v>
      </c>
      <c r="E181" s="125" t="b">
        <v>0</v>
      </c>
      <c r="F181" s="125" t="b">
        <v>0</v>
      </c>
      <c r="G181" s="125" t="b">
        <v>0</v>
      </c>
    </row>
    <row r="182" spans="1:7" ht="15">
      <c r="A182" s="125" t="s">
        <v>1815</v>
      </c>
      <c r="B182" s="125">
        <v>2</v>
      </c>
      <c r="C182" s="130">
        <v>0.003142989569915102</v>
      </c>
      <c r="D182" s="125" t="s">
        <v>1821</v>
      </c>
      <c r="E182" s="125" t="b">
        <v>0</v>
      </c>
      <c r="F182" s="125" t="b">
        <v>0</v>
      </c>
      <c r="G182" s="125" t="b">
        <v>0</v>
      </c>
    </row>
    <row r="183" spans="1:7" ht="15">
      <c r="A183" s="125" t="s">
        <v>1816</v>
      </c>
      <c r="B183" s="125">
        <v>2</v>
      </c>
      <c r="C183" s="130">
        <v>0.003142989569915102</v>
      </c>
      <c r="D183" s="125" t="s">
        <v>1821</v>
      </c>
      <c r="E183" s="125" t="b">
        <v>0</v>
      </c>
      <c r="F183" s="125" t="b">
        <v>0</v>
      </c>
      <c r="G183" s="125" t="b">
        <v>0</v>
      </c>
    </row>
    <row r="184" spans="1:7" ht="15">
      <c r="A184" s="125" t="s">
        <v>1817</v>
      </c>
      <c r="B184" s="125">
        <v>2</v>
      </c>
      <c r="C184" s="130">
        <v>0.003142989569915102</v>
      </c>
      <c r="D184" s="125" t="s">
        <v>1821</v>
      </c>
      <c r="E184" s="125" t="b">
        <v>0</v>
      </c>
      <c r="F184" s="125" t="b">
        <v>0</v>
      </c>
      <c r="G184" s="125" t="b">
        <v>0</v>
      </c>
    </row>
    <row r="185" spans="1:7" ht="15">
      <c r="A185" s="125" t="s">
        <v>1818</v>
      </c>
      <c r="B185" s="125">
        <v>2</v>
      </c>
      <c r="C185" s="130">
        <v>0.0037152899418998572</v>
      </c>
      <c r="D185" s="125" t="s">
        <v>1821</v>
      </c>
      <c r="E185" s="125" t="b">
        <v>0</v>
      </c>
      <c r="F185" s="125" t="b">
        <v>1</v>
      </c>
      <c r="G185" s="125" t="b">
        <v>0</v>
      </c>
    </row>
    <row r="186" spans="1:7" ht="15">
      <c r="A186" s="125" t="s">
        <v>1640</v>
      </c>
      <c r="B186" s="125">
        <v>18</v>
      </c>
      <c r="C186" s="130">
        <v>0.01283479608564753</v>
      </c>
      <c r="D186" s="125" t="s">
        <v>1621</v>
      </c>
      <c r="E186" s="125" t="b">
        <v>0</v>
      </c>
      <c r="F186" s="125" t="b">
        <v>0</v>
      </c>
      <c r="G186" s="125" t="b">
        <v>0</v>
      </c>
    </row>
    <row r="187" spans="1:7" ht="15">
      <c r="A187" s="125" t="s">
        <v>1641</v>
      </c>
      <c r="B187" s="125">
        <v>17</v>
      </c>
      <c r="C187" s="130">
        <v>0.012121751858667111</v>
      </c>
      <c r="D187" s="125" t="s">
        <v>1621</v>
      </c>
      <c r="E187" s="125" t="b">
        <v>0</v>
      </c>
      <c r="F187" s="125" t="b">
        <v>0</v>
      </c>
      <c r="G187" s="125" t="b">
        <v>0</v>
      </c>
    </row>
    <row r="188" spans="1:7" ht="15">
      <c r="A188" s="125" t="s">
        <v>1644</v>
      </c>
      <c r="B188" s="125">
        <v>12</v>
      </c>
      <c r="C188" s="130">
        <v>0.01041273563818745</v>
      </c>
      <c r="D188" s="125" t="s">
        <v>1621</v>
      </c>
      <c r="E188" s="125" t="b">
        <v>0</v>
      </c>
      <c r="F188" s="125" t="b">
        <v>0</v>
      </c>
      <c r="G188" s="125" t="b">
        <v>0</v>
      </c>
    </row>
    <row r="189" spans="1:7" ht="15">
      <c r="A189" s="125" t="s">
        <v>1643</v>
      </c>
      <c r="B189" s="125">
        <v>12</v>
      </c>
      <c r="C189" s="130">
        <v>0.01041273563818745</v>
      </c>
      <c r="D189" s="125" t="s">
        <v>1621</v>
      </c>
      <c r="E189" s="125" t="b">
        <v>0</v>
      </c>
      <c r="F189" s="125" t="b">
        <v>0</v>
      </c>
      <c r="G189" s="125" t="b">
        <v>0</v>
      </c>
    </row>
    <row r="190" spans="1:7" ht="15">
      <c r="A190" s="125" t="s">
        <v>1642</v>
      </c>
      <c r="B190" s="125">
        <v>12</v>
      </c>
      <c r="C190" s="130">
        <v>0.011406844106463879</v>
      </c>
      <c r="D190" s="125" t="s">
        <v>1621</v>
      </c>
      <c r="E190" s="125" t="b">
        <v>0</v>
      </c>
      <c r="F190" s="125" t="b">
        <v>0</v>
      </c>
      <c r="G190" s="125" t="b">
        <v>0</v>
      </c>
    </row>
    <row r="191" spans="1:7" ht="15">
      <c r="A191" s="125" t="s">
        <v>1645</v>
      </c>
      <c r="B191" s="125">
        <v>11</v>
      </c>
      <c r="C191" s="130">
        <v>0.010456273764258554</v>
      </c>
      <c r="D191" s="125" t="s">
        <v>1621</v>
      </c>
      <c r="E191" s="125" t="b">
        <v>0</v>
      </c>
      <c r="F191" s="125" t="b">
        <v>0</v>
      </c>
      <c r="G191" s="125" t="b">
        <v>0</v>
      </c>
    </row>
    <row r="192" spans="1:7" ht="15">
      <c r="A192" s="125" t="s">
        <v>1647</v>
      </c>
      <c r="B192" s="125">
        <v>10</v>
      </c>
      <c r="C192" s="130">
        <v>0.009070746287446054</v>
      </c>
      <c r="D192" s="125" t="s">
        <v>1621</v>
      </c>
      <c r="E192" s="125" t="b">
        <v>0</v>
      </c>
      <c r="F192" s="125" t="b">
        <v>0</v>
      </c>
      <c r="G192" s="125" t="b">
        <v>0</v>
      </c>
    </row>
    <row r="193" spans="1:7" ht="15">
      <c r="A193" s="125" t="s">
        <v>1646</v>
      </c>
      <c r="B193" s="125">
        <v>10</v>
      </c>
      <c r="C193" s="130">
        <v>0.009070746287446054</v>
      </c>
      <c r="D193" s="125" t="s">
        <v>1621</v>
      </c>
      <c r="E193" s="125" t="b">
        <v>0</v>
      </c>
      <c r="F193" s="125" t="b">
        <v>0</v>
      </c>
      <c r="G193" s="125" t="b">
        <v>0</v>
      </c>
    </row>
    <row r="194" spans="1:7" ht="15">
      <c r="A194" s="125" t="s">
        <v>1649</v>
      </c>
      <c r="B194" s="125">
        <v>9</v>
      </c>
      <c r="C194" s="130">
        <v>0.008555133079847909</v>
      </c>
      <c r="D194" s="125" t="s">
        <v>1621</v>
      </c>
      <c r="E194" s="125" t="b">
        <v>0</v>
      </c>
      <c r="F194" s="125" t="b">
        <v>0</v>
      </c>
      <c r="G194" s="125" t="b">
        <v>0</v>
      </c>
    </row>
    <row r="195" spans="1:7" ht="15">
      <c r="A195" s="125" t="s">
        <v>1648</v>
      </c>
      <c r="B195" s="125">
        <v>9</v>
      </c>
      <c r="C195" s="130">
        <v>0.008992749716755163</v>
      </c>
      <c r="D195" s="125" t="s">
        <v>1621</v>
      </c>
      <c r="E195" s="125" t="b">
        <v>0</v>
      </c>
      <c r="F195" s="125" t="b">
        <v>0</v>
      </c>
      <c r="G195" s="125" t="b">
        <v>0</v>
      </c>
    </row>
    <row r="196" spans="1:7" ht="15">
      <c r="A196" s="125" t="s">
        <v>1650</v>
      </c>
      <c r="B196" s="125">
        <v>8</v>
      </c>
      <c r="C196" s="130">
        <v>0.007993555303782367</v>
      </c>
      <c r="D196" s="125" t="s">
        <v>1621</v>
      </c>
      <c r="E196" s="125" t="b">
        <v>0</v>
      </c>
      <c r="F196" s="125" t="b">
        <v>0</v>
      </c>
      <c r="G196" s="125" t="b">
        <v>0</v>
      </c>
    </row>
    <row r="197" spans="1:7" ht="15">
      <c r="A197" s="125" t="s">
        <v>1652</v>
      </c>
      <c r="B197" s="125">
        <v>7</v>
      </c>
      <c r="C197" s="130">
        <v>0.0073802388649957</v>
      </c>
      <c r="D197" s="125" t="s">
        <v>1621</v>
      </c>
      <c r="E197" s="125" t="b">
        <v>0</v>
      </c>
      <c r="F197" s="125" t="b">
        <v>0</v>
      </c>
      <c r="G197" s="125" t="b">
        <v>0</v>
      </c>
    </row>
    <row r="198" spans="1:7" ht="15">
      <c r="A198" s="125" t="s">
        <v>1651</v>
      </c>
      <c r="B198" s="125">
        <v>7</v>
      </c>
      <c r="C198" s="130">
        <v>0.00835257370315888</v>
      </c>
      <c r="D198" s="125" t="s">
        <v>1621</v>
      </c>
      <c r="E198" s="125" t="b">
        <v>0</v>
      </c>
      <c r="F198" s="125" t="b">
        <v>0</v>
      </c>
      <c r="G198" s="125" t="b">
        <v>0</v>
      </c>
    </row>
    <row r="199" spans="1:7" ht="15">
      <c r="A199" s="125" t="s">
        <v>1654</v>
      </c>
      <c r="B199" s="125">
        <v>7</v>
      </c>
      <c r="C199" s="130">
        <v>0.0073802388649957</v>
      </c>
      <c r="D199" s="125" t="s">
        <v>1621</v>
      </c>
      <c r="E199" s="125" t="b">
        <v>0</v>
      </c>
      <c r="F199" s="125" t="b">
        <v>0</v>
      </c>
      <c r="G199" s="125" t="b">
        <v>0</v>
      </c>
    </row>
    <row r="200" spans="1:7" ht="15">
      <c r="A200" s="125" t="s">
        <v>1655</v>
      </c>
      <c r="B200" s="125">
        <v>7</v>
      </c>
      <c r="C200" s="130">
        <v>0.0073802388649957</v>
      </c>
      <c r="D200" s="125" t="s">
        <v>1621</v>
      </c>
      <c r="E200" s="125" t="b">
        <v>0</v>
      </c>
      <c r="F200" s="125" t="b">
        <v>0</v>
      </c>
      <c r="G200" s="125" t="b">
        <v>0</v>
      </c>
    </row>
    <row r="201" spans="1:7" ht="15">
      <c r="A201" s="125" t="s">
        <v>1653</v>
      </c>
      <c r="B201" s="125">
        <v>7</v>
      </c>
      <c r="C201" s="130">
        <v>0.0073802388649957</v>
      </c>
      <c r="D201" s="125" t="s">
        <v>1621</v>
      </c>
      <c r="E201" s="125" t="b">
        <v>0</v>
      </c>
      <c r="F201" s="125" t="b">
        <v>0</v>
      </c>
      <c r="G201" s="125" t="b">
        <v>0</v>
      </c>
    </row>
    <row r="202" spans="1:7" ht="15">
      <c r="A202" s="125" t="s">
        <v>1660</v>
      </c>
      <c r="B202" s="125">
        <v>6</v>
      </c>
      <c r="C202" s="130">
        <v>0.006707744823511491</v>
      </c>
      <c r="D202" s="125" t="s">
        <v>1621</v>
      </c>
      <c r="E202" s="125" t="b">
        <v>0</v>
      </c>
      <c r="F202" s="125" t="b">
        <v>0</v>
      </c>
      <c r="G202" s="125" t="b">
        <v>0</v>
      </c>
    </row>
    <row r="203" spans="1:7" ht="15">
      <c r="A203" s="125" t="s">
        <v>1657</v>
      </c>
      <c r="B203" s="125">
        <v>6</v>
      </c>
      <c r="C203" s="130">
        <v>0.006707744823511491</v>
      </c>
      <c r="D203" s="125" t="s">
        <v>1621</v>
      </c>
      <c r="E203" s="125" t="b">
        <v>0</v>
      </c>
      <c r="F203" s="125" t="b">
        <v>0</v>
      </c>
      <c r="G203" s="125" t="b">
        <v>0</v>
      </c>
    </row>
    <row r="204" spans="1:7" ht="15">
      <c r="A204" s="125" t="s">
        <v>1658</v>
      </c>
      <c r="B204" s="125">
        <v>6</v>
      </c>
      <c r="C204" s="130">
        <v>0.006707744823511491</v>
      </c>
      <c r="D204" s="125" t="s">
        <v>1621</v>
      </c>
      <c r="E204" s="125" t="b">
        <v>0</v>
      </c>
      <c r="F204" s="125" t="b">
        <v>0</v>
      </c>
      <c r="G204" s="125" t="b">
        <v>0</v>
      </c>
    </row>
    <row r="205" spans="1:7" ht="15">
      <c r="A205" s="125" t="s">
        <v>1661</v>
      </c>
      <c r="B205" s="125">
        <v>6</v>
      </c>
      <c r="C205" s="130">
        <v>0.006707744823511491</v>
      </c>
      <c r="D205" s="125" t="s">
        <v>1621</v>
      </c>
      <c r="E205" s="125" t="b">
        <v>0</v>
      </c>
      <c r="F205" s="125" t="b">
        <v>0</v>
      </c>
      <c r="G205" s="125" t="b">
        <v>0</v>
      </c>
    </row>
    <row r="206" spans="1:7" ht="15">
      <c r="A206" s="125" t="s">
        <v>1659</v>
      </c>
      <c r="B206" s="125">
        <v>6</v>
      </c>
      <c r="C206" s="130">
        <v>0.006707744823511491</v>
      </c>
      <c r="D206" s="125" t="s">
        <v>1621</v>
      </c>
      <c r="E206" s="125" t="b">
        <v>0</v>
      </c>
      <c r="F206" s="125" t="b">
        <v>0</v>
      </c>
      <c r="G206" s="125" t="b">
        <v>0</v>
      </c>
    </row>
    <row r="207" spans="1:7" ht="15">
      <c r="A207" s="125" t="s">
        <v>1656</v>
      </c>
      <c r="B207" s="125">
        <v>6</v>
      </c>
      <c r="C207" s="130">
        <v>0.007712067593791041</v>
      </c>
      <c r="D207" s="125" t="s">
        <v>1621</v>
      </c>
      <c r="E207" s="125" t="b">
        <v>0</v>
      </c>
      <c r="F207" s="125" t="b">
        <v>0</v>
      </c>
      <c r="G207" s="125" t="b">
        <v>0</v>
      </c>
    </row>
    <row r="208" spans="1:7" ht="15">
      <c r="A208" s="125" t="s">
        <v>1663</v>
      </c>
      <c r="B208" s="125">
        <v>5</v>
      </c>
      <c r="C208" s="130">
        <v>0.005966124073684915</v>
      </c>
      <c r="D208" s="125" t="s">
        <v>1621</v>
      </c>
      <c r="E208" s="125" t="b">
        <v>0</v>
      </c>
      <c r="F208" s="125" t="b">
        <v>0</v>
      </c>
      <c r="G208" s="125" t="b">
        <v>0</v>
      </c>
    </row>
    <row r="209" spans="1:7" ht="15">
      <c r="A209" s="125" t="s">
        <v>1662</v>
      </c>
      <c r="B209" s="125">
        <v>5</v>
      </c>
      <c r="C209" s="130">
        <v>0.006426722994825867</v>
      </c>
      <c r="D209" s="125" t="s">
        <v>1621</v>
      </c>
      <c r="E209" s="125" t="b">
        <v>0</v>
      </c>
      <c r="F209" s="125" t="b">
        <v>0</v>
      </c>
      <c r="G209" s="125" t="b">
        <v>0</v>
      </c>
    </row>
    <row r="210" spans="1:7" ht="15">
      <c r="A210" s="125" t="s">
        <v>1664</v>
      </c>
      <c r="B210" s="125">
        <v>5</v>
      </c>
      <c r="C210" s="130">
        <v>0.005966124073684915</v>
      </c>
      <c r="D210" s="125" t="s">
        <v>1621</v>
      </c>
      <c r="E210" s="125" t="b">
        <v>0</v>
      </c>
      <c r="F210" s="125" t="b">
        <v>0</v>
      </c>
      <c r="G210" s="125" t="b">
        <v>0</v>
      </c>
    </row>
    <row r="211" spans="1:7" ht="15">
      <c r="A211" s="125" t="s">
        <v>1668</v>
      </c>
      <c r="B211" s="125">
        <v>4</v>
      </c>
      <c r="C211" s="130">
        <v>0.0051413783958606935</v>
      </c>
      <c r="D211" s="125" t="s">
        <v>1621</v>
      </c>
      <c r="E211" s="125" t="b">
        <v>0</v>
      </c>
      <c r="F211" s="125" t="b">
        <v>0</v>
      </c>
      <c r="G211" s="125" t="b">
        <v>0</v>
      </c>
    </row>
    <row r="212" spans="1:7" ht="15">
      <c r="A212" s="125" t="s">
        <v>1673</v>
      </c>
      <c r="B212" s="125">
        <v>4</v>
      </c>
      <c r="C212" s="130">
        <v>0.005616430626310503</v>
      </c>
      <c r="D212" s="125" t="s">
        <v>1621</v>
      </c>
      <c r="E212" s="125" t="b">
        <v>0</v>
      </c>
      <c r="F212" s="125" t="b">
        <v>0</v>
      </c>
      <c r="G212" s="125" t="b">
        <v>0</v>
      </c>
    </row>
    <row r="213" spans="1:7" ht="15">
      <c r="A213" s="125" t="s">
        <v>1666</v>
      </c>
      <c r="B213" s="125">
        <v>4</v>
      </c>
      <c r="C213" s="130">
        <v>0.0051413783958606935</v>
      </c>
      <c r="D213" s="125" t="s">
        <v>1621</v>
      </c>
      <c r="E213" s="125" t="b">
        <v>0</v>
      </c>
      <c r="F213" s="125" t="b">
        <v>0</v>
      </c>
      <c r="G213" s="125" t="b">
        <v>0</v>
      </c>
    </row>
    <row r="214" spans="1:7" ht="15">
      <c r="A214" s="125" t="s">
        <v>1681</v>
      </c>
      <c r="B214" s="125">
        <v>4</v>
      </c>
      <c r="C214" s="130">
        <v>0.0051413783958606935</v>
      </c>
      <c r="D214" s="125" t="s">
        <v>1621</v>
      </c>
      <c r="E214" s="125" t="b">
        <v>1</v>
      </c>
      <c r="F214" s="125" t="b">
        <v>0</v>
      </c>
      <c r="G214" s="125" t="b">
        <v>0</v>
      </c>
    </row>
    <row r="215" spans="1:7" ht="15">
      <c r="A215" s="125" t="s">
        <v>1684</v>
      </c>
      <c r="B215" s="125">
        <v>4</v>
      </c>
      <c r="C215" s="130">
        <v>0.0051413783958606935</v>
      </c>
      <c r="D215" s="125" t="s">
        <v>1621</v>
      </c>
      <c r="E215" s="125" t="b">
        <v>0</v>
      </c>
      <c r="F215" s="125" t="b">
        <v>0</v>
      </c>
      <c r="G215" s="125" t="b">
        <v>0</v>
      </c>
    </row>
    <row r="216" spans="1:7" ht="15">
      <c r="A216" s="125" t="s">
        <v>1685</v>
      </c>
      <c r="B216" s="125">
        <v>4</v>
      </c>
      <c r="C216" s="130">
        <v>0.005616430626310503</v>
      </c>
      <c r="D216" s="125" t="s">
        <v>1621</v>
      </c>
      <c r="E216" s="125" t="b">
        <v>0</v>
      </c>
      <c r="F216" s="125" t="b">
        <v>0</v>
      </c>
      <c r="G216" s="125" t="b">
        <v>0</v>
      </c>
    </row>
    <row r="217" spans="1:7" ht="15">
      <c r="A217" s="125" t="s">
        <v>1680</v>
      </c>
      <c r="B217" s="125">
        <v>4</v>
      </c>
      <c r="C217" s="130">
        <v>0.0051413783958606935</v>
      </c>
      <c r="D217" s="125" t="s">
        <v>1621</v>
      </c>
      <c r="E217" s="125" t="b">
        <v>0</v>
      </c>
      <c r="F217" s="125" t="b">
        <v>0</v>
      </c>
      <c r="G217" s="125" t="b">
        <v>0</v>
      </c>
    </row>
    <row r="218" spans="1:7" ht="15">
      <c r="A218" s="125" t="s">
        <v>1672</v>
      </c>
      <c r="B218" s="125">
        <v>4</v>
      </c>
      <c r="C218" s="130">
        <v>0.005616430626310503</v>
      </c>
      <c r="D218" s="125" t="s">
        <v>1621</v>
      </c>
      <c r="E218" s="125" t="b">
        <v>0</v>
      </c>
      <c r="F218" s="125" t="b">
        <v>0</v>
      </c>
      <c r="G218" s="125" t="b">
        <v>0</v>
      </c>
    </row>
    <row r="219" spans="1:7" ht="15">
      <c r="A219" s="125" t="s">
        <v>1679</v>
      </c>
      <c r="B219" s="125">
        <v>4</v>
      </c>
      <c r="C219" s="130">
        <v>0.0051413783958606935</v>
      </c>
      <c r="D219" s="125" t="s">
        <v>1621</v>
      </c>
      <c r="E219" s="125" t="b">
        <v>0</v>
      </c>
      <c r="F219" s="125" t="b">
        <v>0</v>
      </c>
      <c r="G219" s="125" t="b">
        <v>0</v>
      </c>
    </row>
    <row r="220" spans="1:7" ht="15">
      <c r="A220" s="125" t="s">
        <v>1674</v>
      </c>
      <c r="B220" s="125">
        <v>4</v>
      </c>
      <c r="C220" s="130">
        <v>0.0051413783958606935</v>
      </c>
      <c r="D220" s="125" t="s">
        <v>1621</v>
      </c>
      <c r="E220" s="125" t="b">
        <v>0</v>
      </c>
      <c r="F220" s="125" t="b">
        <v>0</v>
      </c>
      <c r="G220" s="125" t="b">
        <v>0</v>
      </c>
    </row>
    <row r="221" spans="1:7" ht="15">
      <c r="A221" s="125" t="s">
        <v>1682</v>
      </c>
      <c r="B221" s="125">
        <v>4</v>
      </c>
      <c r="C221" s="130">
        <v>0.0051413783958606935</v>
      </c>
      <c r="D221" s="125" t="s">
        <v>1621</v>
      </c>
      <c r="E221" s="125" t="b">
        <v>0</v>
      </c>
      <c r="F221" s="125" t="b">
        <v>0</v>
      </c>
      <c r="G221" s="125" t="b">
        <v>0</v>
      </c>
    </row>
    <row r="222" spans="1:7" ht="15">
      <c r="A222" s="125" t="s">
        <v>1683</v>
      </c>
      <c r="B222" s="125">
        <v>4</v>
      </c>
      <c r="C222" s="130">
        <v>0.0051413783958606935</v>
      </c>
      <c r="D222" s="125" t="s">
        <v>1621</v>
      </c>
      <c r="E222" s="125" t="b">
        <v>0</v>
      </c>
      <c r="F222" s="125" t="b">
        <v>0</v>
      </c>
      <c r="G222" s="125" t="b">
        <v>0</v>
      </c>
    </row>
    <row r="223" spans="1:7" ht="15">
      <c r="A223" s="125" t="s">
        <v>1669</v>
      </c>
      <c r="B223" s="125">
        <v>4</v>
      </c>
      <c r="C223" s="130">
        <v>0.0051413783958606935</v>
      </c>
      <c r="D223" s="125" t="s">
        <v>1621</v>
      </c>
      <c r="E223" s="125" t="b">
        <v>0</v>
      </c>
      <c r="F223" s="125" t="b">
        <v>0</v>
      </c>
      <c r="G223" s="125" t="b">
        <v>0</v>
      </c>
    </row>
    <row r="224" spans="1:7" ht="15">
      <c r="A224" s="125" t="s">
        <v>1677</v>
      </c>
      <c r="B224" s="125">
        <v>4</v>
      </c>
      <c r="C224" s="130">
        <v>0.005616430626310503</v>
      </c>
      <c r="D224" s="125" t="s">
        <v>1621</v>
      </c>
      <c r="E224" s="125" t="b">
        <v>0</v>
      </c>
      <c r="F224" s="125" t="b">
        <v>0</v>
      </c>
      <c r="G224" s="125" t="b">
        <v>0</v>
      </c>
    </row>
    <row r="225" spans="1:7" ht="15">
      <c r="A225" s="125" t="s">
        <v>1671</v>
      </c>
      <c r="B225" s="125">
        <v>4</v>
      </c>
      <c r="C225" s="130">
        <v>0.0051413783958606935</v>
      </c>
      <c r="D225" s="125" t="s">
        <v>1621</v>
      </c>
      <c r="E225" s="125" t="b">
        <v>0</v>
      </c>
      <c r="F225" s="125" t="b">
        <v>0</v>
      </c>
      <c r="G225" s="125" t="b">
        <v>0</v>
      </c>
    </row>
    <row r="226" spans="1:7" ht="15">
      <c r="A226" s="125" t="s">
        <v>1665</v>
      </c>
      <c r="B226" s="125">
        <v>4</v>
      </c>
      <c r="C226" s="130">
        <v>0.0051413783958606935</v>
      </c>
      <c r="D226" s="125" t="s">
        <v>1621</v>
      </c>
      <c r="E226" s="125" t="b">
        <v>0</v>
      </c>
      <c r="F226" s="125" t="b">
        <v>0</v>
      </c>
      <c r="G226" s="125" t="b">
        <v>0</v>
      </c>
    </row>
    <row r="227" spans="1:7" ht="15">
      <c r="A227" s="125" t="s">
        <v>1676</v>
      </c>
      <c r="B227" s="125">
        <v>4</v>
      </c>
      <c r="C227" s="130">
        <v>0.0051413783958606935</v>
      </c>
      <c r="D227" s="125" t="s">
        <v>1621</v>
      </c>
      <c r="E227" s="125" t="b">
        <v>0</v>
      </c>
      <c r="F227" s="125" t="b">
        <v>0</v>
      </c>
      <c r="G227" s="125" t="b">
        <v>0</v>
      </c>
    </row>
    <row r="228" spans="1:7" ht="15">
      <c r="A228" s="125" t="s">
        <v>1670</v>
      </c>
      <c r="B228" s="125">
        <v>4</v>
      </c>
      <c r="C228" s="130">
        <v>0.006285979139830204</v>
      </c>
      <c r="D228" s="125" t="s">
        <v>1621</v>
      </c>
      <c r="E228" s="125" t="b">
        <v>0</v>
      </c>
      <c r="F228" s="125" t="b">
        <v>0</v>
      </c>
      <c r="G228" s="125" t="b">
        <v>0</v>
      </c>
    </row>
    <row r="229" spans="1:7" ht="15">
      <c r="A229" s="125" t="s">
        <v>1667</v>
      </c>
      <c r="B229" s="125">
        <v>4</v>
      </c>
      <c r="C229" s="130">
        <v>0.005616430626310503</v>
      </c>
      <c r="D229" s="125" t="s">
        <v>1621</v>
      </c>
      <c r="E229" s="125" t="b">
        <v>0</v>
      </c>
      <c r="F229" s="125" t="b">
        <v>0</v>
      </c>
      <c r="G229" s="125" t="b">
        <v>0</v>
      </c>
    </row>
    <row r="230" spans="1:7" ht="15">
      <c r="A230" s="125" t="s">
        <v>1678</v>
      </c>
      <c r="B230" s="125">
        <v>4</v>
      </c>
      <c r="C230" s="130">
        <v>0.006285979139830204</v>
      </c>
      <c r="D230" s="125" t="s">
        <v>1621</v>
      </c>
      <c r="E230" s="125" t="b">
        <v>0</v>
      </c>
      <c r="F230" s="125" t="b">
        <v>0</v>
      </c>
      <c r="G230" s="125" t="b">
        <v>0</v>
      </c>
    </row>
    <row r="231" spans="1:7" ht="15">
      <c r="A231" s="125" t="s">
        <v>1675</v>
      </c>
      <c r="B231" s="125">
        <v>4</v>
      </c>
      <c r="C231" s="130">
        <v>0.0051413783958606935</v>
      </c>
      <c r="D231" s="125" t="s">
        <v>1621</v>
      </c>
      <c r="E231" s="125" t="b">
        <v>0</v>
      </c>
      <c r="F231" s="125" t="b">
        <v>0</v>
      </c>
      <c r="G231" s="125" t="b">
        <v>0</v>
      </c>
    </row>
    <row r="232" spans="1:7" ht="15">
      <c r="A232" s="125" t="s">
        <v>1686</v>
      </c>
      <c r="B232" s="125">
        <v>3</v>
      </c>
      <c r="C232" s="130">
        <v>0.0042123229697328774</v>
      </c>
      <c r="D232" s="125" t="s">
        <v>1621</v>
      </c>
      <c r="E232" s="125" t="b">
        <v>0</v>
      </c>
      <c r="F232" s="125" t="b">
        <v>0</v>
      </c>
      <c r="G232" s="125" t="b">
        <v>0</v>
      </c>
    </row>
    <row r="233" spans="1:7" ht="15">
      <c r="A233" s="125" t="s">
        <v>1712</v>
      </c>
      <c r="B233" s="125">
        <v>3</v>
      </c>
      <c r="C233" s="130">
        <v>0.0042123229697328774</v>
      </c>
      <c r="D233" s="125" t="s">
        <v>1621</v>
      </c>
      <c r="E233" s="125" t="b">
        <v>0</v>
      </c>
      <c r="F233" s="125" t="b">
        <v>0</v>
      </c>
      <c r="G233" s="125" t="b">
        <v>0</v>
      </c>
    </row>
    <row r="234" spans="1:7" ht="15">
      <c r="A234" s="125" t="s">
        <v>1704</v>
      </c>
      <c r="B234" s="125">
        <v>3</v>
      </c>
      <c r="C234" s="130">
        <v>0.0042123229697328774</v>
      </c>
      <c r="D234" s="125" t="s">
        <v>1621</v>
      </c>
      <c r="E234" s="125" t="b">
        <v>0</v>
      </c>
      <c r="F234" s="125" t="b">
        <v>0</v>
      </c>
      <c r="G234" s="125" t="b">
        <v>0</v>
      </c>
    </row>
    <row r="235" spans="1:7" ht="15">
      <c r="A235" s="125" t="s">
        <v>1705</v>
      </c>
      <c r="B235" s="125">
        <v>3</v>
      </c>
      <c r="C235" s="130">
        <v>0.0042123229697328774</v>
      </c>
      <c r="D235" s="125" t="s">
        <v>1621</v>
      </c>
      <c r="E235" s="125" t="b">
        <v>0</v>
      </c>
      <c r="F235" s="125" t="b">
        <v>0</v>
      </c>
      <c r="G235" s="125" t="b">
        <v>0</v>
      </c>
    </row>
    <row r="236" spans="1:7" ht="15">
      <c r="A236" s="125" t="s">
        <v>1687</v>
      </c>
      <c r="B236" s="125">
        <v>3</v>
      </c>
      <c r="C236" s="130">
        <v>0.0042123229697328774</v>
      </c>
      <c r="D236" s="125" t="s">
        <v>1621</v>
      </c>
      <c r="E236" s="125" t="b">
        <v>0</v>
      </c>
      <c r="F236" s="125" t="b">
        <v>0</v>
      </c>
      <c r="G236" s="125" t="b">
        <v>0</v>
      </c>
    </row>
    <row r="237" spans="1:7" ht="15">
      <c r="A237" s="125" t="s">
        <v>1699</v>
      </c>
      <c r="B237" s="125">
        <v>3</v>
      </c>
      <c r="C237" s="130">
        <v>0.0042123229697328774</v>
      </c>
      <c r="D237" s="125" t="s">
        <v>1621</v>
      </c>
      <c r="E237" s="125" t="b">
        <v>0</v>
      </c>
      <c r="F237" s="125" t="b">
        <v>0</v>
      </c>
      <c r="G237" s="125" t="b">
        <v>0</v>
      </c>
    </row>
    <row r="238" spans="1:7" ht="15">
      <c r="A238" s="125" t="s">
        <v>1708</v>
      </c>
      <c r="B238" s="125">
        <v>3</v>
      </c>
      <c r="C238" s="130">
        <v>0.0042123229697328774</v>
      </c>
      <c r="D238" s="125" t="s">
        <v>1621</v>
      </c>
      <c r="E238" s="125" t="b">
        <v>0</v>
      </c>
      <c r="F238" s="125" t="b">
        <v>0</v>
      </c>
      <c r="G238" s="125" t="b">
        <v>0</v>
      </c>
    </row>
    <row r="239" spans="1:7" ht="15">
      <c r="A239" s="125" t="s">
        <v>1714</v>
      </c>
      <c r="B239" s="125">
        <v>3</v>
      </c>
      <c r="C239" s="130">
        <v>0.0042123229697328774</v>
      </c>
      <c r="D239" s="125" t="s">
        <v>1621</v>
      </c>
      <c r="E239" s="125" t="b">
        <v>0</v>
      </c>
      <c r="F239" s="125" t="b">
        <v>0</v>
      </c>
      <c r="G239" s="125" t="b">
        <v>0</v>
      </c>
    </row>
    <row r="240" spans="1:7" ht="15">
      <c r="A240" s="125" t="s">
        <v>1707</v>
      </c>
      <c r="B240" s="125">
        <v>3</v>
      </c>
      <c r="C240" s="130">
        <v>0.0042123229697328774</v>
      </c>
      <c r="D240" s="125" t="s">
        <v>1621</v>
      </c>
      <c r="E240" s="125" t="b">
        <v>0</v>
      </c>
      <c r="F240" s="125" t="b">
        <v>0</v>
      </c>
      <c r="G240" s="125" t="b">
        <v>0</v>
      </c>
    </row>
    <row r="241" spans="1:7" ht="15">
      <c r="A241" s="125" t="s">
        <v>1715</v>
      </c>
      <c r="B241" s="125">
        <v>3</v>
      </c>
      <c r="C241" s="130">
        <v>0.0047144843548726535</v>
      </c>
      <c r="D241" s="125" t="s">
        <v>1621</v>
      </c>
      <c r="E241" s="125" t="b">
        <v>0</v>
      </c>
      <c r="F241" s="125" t="b">
        <v>0</v>
      </c>
      <c r="G241" s="125" t="b">
        <v>0</v>
      </c>
    </row>
    <row r="242" spans="1:7" ht="15">
      <c r="A242" s="125" t="s">
        <v>1698</v>
      </c>
      <c r="B242" s="125">
        <v>3</v>
      </c>
      <c r="C242" s="130">
        <v>0.0047144843548726535</v>
      </c>
      <c r="D242" s="125" t="s">
        <v>1621</v>
      </c>
      <c r="E242" s="125" t="b">
        <v>0</v>
      </c>
      <c r="F242" s="125" t="b">
        <v>0</v>
      </c>
      <c r="G242" s="125" t="b">
        <v>0</v>
      </c>
    </row>
    <row r="243" spans="1:7" ht="15">
      <c r="A243" s="125" t="s">
        <v>1703</v>
      </c>
      <c r="B243" s="125">
        <v>3</v>
      </c>
      <c r="C243" s="130">
        <v>0.0042123229697328774</v>
      </c>
      <c r="D243" s="125" t="s">
        <v>1621</v>
      </c>
      <c r="E243" s="125" t="b">
        <v>0</v>
      </c>
      <c r="F243" s="125" t="b">
        <v>0</v>
      </c>
      <c r="G243" s="125" t="b">
        <v>0</v>
      </c>
    </row>
    <row r="244" spans="1:7" ht="15">
      <c r="A244" s="125" t="s">
        <v>1706</v>
      </c>
      <c r="B244" s="125">
        <v>3</v>
      </c>
      <c r="C244" s="130">
        <v>0.0047144843548726535</v>
      </c>
      <c r="D244" s="125" t="s">
        <v>1621</v>
      </c>
      <c r="E244" s="125" t="b">
        <v>0</v>
      </c>
      <c r="F244" s="125" t="b">
        <v>0</v>
      </c>
      <c r="G244" s="125" t="b">
        <v>0</v>
      </c>
    </row>
    <row r="245" spans="1:7" ht="15">
      <c r="A245" s="125" t="s">
        <v>1690</v>
      </c>
      <c r="B245" s="125">
        <v>3</v>
      </c>
      <c r="C245" s="130">
        <v>0.0042123229697328774</v>
      </c>
      <c r="D245" s="125" t="s">
        <v>1621</v>
      </c>
      <c r="E245" s="125" t="b">
        <v>0</v>
      </c>
      <c r="F245" s="125" t="b">
        <v>0</v>
      </c>
      <c r="G245" s="125" t="b">
        <v>0</v>
      </c>
    </row>
    <row r="246" spans="1:7" ht="15">
      <c r="A246" s="125" t="s">
        <v>1709</v>
      </c>
      <c r="B246" s="125">
        <v>3</v>
      </c>
      <c r="C246" s="130">
        <v>0.0042123229697328774</v>
      </c>
      <c r="D246" s="125" t="s">
        <v>1621</v>
      </c>
      <c r="E246" s="125" t="b">
        <v>0</v>
      </c>
      <c r="F246" s="125" t="b">
        <v>0</v>
      </c>
      <c r="G246" s="125" t="b">
        <v>0</v>
      </c>
    </row>
    <row r="247" spans="1:7" ht="15">
      <c r="A247" s="125" t="s">
        <v>1710</v>
      </c>
      <c r="B247" s="125">
        <v>3</v>
      </c>
      <c r="C247" s="130">
        <v>0.0042123229697328774</v>
      </c>
      <c r="D247" s="125" t="s">
        <v>1621</v>
      </c>
      <c r="E247" s="125" t="b">
        <v>0</v>
      </c>
      <c r="F247" s="125" t="b">
        <v>0</v>
      </c>
      <c r="G247" s="125" t="b">
        <v>0</v>
      </c>
    </row>
    <row r="248" spans="1:7" ht="15">
      <c r="A248" s="125" t="s">
        <v>1713</v>
      </c>
      <c r="B248" s="125">
        <v>3</v>
      </c>
      <c r="C248" s="130">
        <v>0.0047144843548726535</v>
      </c>
      <c r="D248" s="125" t="s">
        <v>1621</v>
      </c>
      <c r="E248" s="125" t="b">
        <v>0</v>
      </c>
      <c r="F248" s="125" t="b">
        <v>0</v>
      </c>
      <c r="G248" s="125" t="b">
        <v>0</v>
      </c>
    </row>
    <row r="249" spans="1:7" ht="15">
      <c r="A249" s="125" t="s">
        <v>1711</v>
      </c>
      <c r="B249" s="125">
        <v>3</v>
      </c>
      <c r="C249" s="130">
        <v>0.0042123229697328774</v>
      </c>
      <c r="D249" s="125" t="s">
        <v>1621</v>
      </c>
      <c r="E249" s="125" t="b">
        <v>0</v>
      </c>
      <c r="F249" s="125" t="b">
        <v>0</v>
      </c>
      <c r="G249" s="125" t="b">
        <v>0</v>
      </c>
    </row>
    <row r="250" spans="1:7" ht="15">
      <c r="A250" s="125" t="s">
        <v>1688</v>
      </c>
      <c r="B250" s="125">
        <v>3</v>
      </c>
      <c r="C250" s="130">
        <v>0.0042123229697328774</v>
      </c>
      <c r="D250" s="125" t="s">
        <v>1621</v>
      </c>
      <c r="E250" s="125" t="b">
        <v>0</v>
      </c>
      <c r="F250" s="125" t="b">
        <v>0</v>
      </c>
      <c r="G250" s="125" t="b">
        <v>0</v>
      </c>
    </row>
    <row r="251" spans="1:7" ht="15">
      <c r="A251" s="125" t="s">
        <v>1701</v>
      </c>
      <c r="B251" s="125">
        <v>3</v>
      </c>
      <c r="C251" s="130">
        <v>0.0042123229697328774</v>
      </c>
      <c r="D251" s="125" t="s">
        <v>1621</v>
      </c>
      <c r="E251" s="125" t="b">
        <v>1</v>
      </c>
      <c r="F251" s="125" t="b">
        <v>0</v>
      </c>
      <c r="G251" s="125" t="b">
        <v>0</v>
      </c>
    </row>
    <row r="252" spans="1:7" ht="15">
      <c r="A252" s="125" t="s">
        <v>1700</v>
      </c>
      <c r="B252" s="125">
        <v>3</v>
      </c>
      <c r="C252" s="130">
        <v>0.0047144843548726535</v>
      </c>
      <c r="D252" s="125" t="s">
        <v>1621</v>
      </c>
      <c r="E252" s="125" t="b">
        <v>0</v>
      </c>
      <c r="F252" s="125" t="b">
        <v>0</v>
      </c>
      <c r="G252" s="125" t="b">
        <v>0</v>
      </c>
    </row>
    <row r="253" spans="1:7" ht="15">
      <c r="A253" s="125" t="s">
        <v>1691</v>
      </c>
      <c r="B253" s="125">
        <v>3</v>
      </c>
      <c r="C253" s="130">
        <v>0.0042123229697328774</v>
      </c>
      <c r="D253" s="125" t="s">
        <v>1621</v>
      </c>
      <c r="E253" s="125" t="b">
        <v>0</v>
      </c>
      <c r="F253" s="125" t="b">
        <v>0</v>
      </c>
      <c r="G253" s="125" t="b">
        <v>0</v>
      </c>
    </row>
    <row r="254" spans="1:7" ht="15">
      <c r="A254" s="125" t="s">
        <v>1692</v>
      </c>
      <c r="B254" s="125">
        <v>3</v>
      </c>
      <c r="C254" s="130">
        <v>0.0047144843548726535</v>
      </c>
      <c r="D254" s="125" t="s">
        <v>1621</v>
      </c>
      <c r="E254" s="125" t="b">
        <v>0</v>
      </c>
      <c r="F254" s="125" t="b">
        <v>1</v>
      </c>
      <c r="G254" s="125" t="b">
        <v>0</v>
      </c>
    </row>
    <row r="255" spans="1:7" ht="15">
      <c r="A255" s="125" t="s">
        <v>1697</v>
      </c>
      <c r="B255" s="125">
        <v>3</v>
      </c>
      <c r="C255" s="130">
        <v>0.0047144843548726535</v>
      </c>
      <c r="D255" s="125" t="s">
        <v>1621</v>
      </c>
      <c r="E255" s="125" t="b">
        <v>0</v>
      </c>
      <c r="F255" s="125" t="b">
        <v>0</v>
      </c>
      <c r="G255" s="125" t="b">
        <v>0</v>
      </c>
    </row>
    <row r="256" spans="1:7" ht="15">
      <c r="A256" s="125" t="s">
        <v>1689</v>
      </c>
      <c r="B256" s="125">
        <v>3</v>
      </c>
      <c r="C256" s="130">
        <v>0.0042123229697328774</v>
      </c>
      <c r="D256" s="125" t="s">
        <v>1621</v>
      </c>
      <c r="E256" s="125" t="b">
        <v>1</v>
      </c>
      <c r="F256" s="125" t="b">
        <v>0</v>
      </c>
      <c r="G256" s="125" t="b">
        <v>0</v>
      </c>
    </row>
    <row r="257" spans="1:7" ht="15">
      <c r="A257" s="125" t="s">
        <v>1702</v>
      </c>
      <c r="B257" s="125">
        <v>3</v>
      </c>
      <c r="C257" s="130">
        <v>0.0042123229697328774</v>
      </c>
      <c r="D257" s="125" t="s">
        <v>1621</v>
      </c>
      <c r="E257" s="125" t="b">
        <v>0</v>
      </c>
      <c r="F257" s="125" t="b">
        <v>0</v>
      </c>
      <c r="G257" s="125" t="b">
        <v>0</v>
      </c>
    </row>
    <row r="258" spans="1:7" ht="15">
      <c r="A258" s="125" t="s">
        <v>1693</v>
      </c>
      <c r="B258" s="125">
        <v>3</v>
      </c>
      <c r="C258" s="130">
        <v>0.0047144843548726535</v>
      </c>
      <c r="D258" s="125" t="s">
        <v>1621</v>
      </c>
      <c r="E258" s="125" t="b">
        <v>0</v>
      </c>
      <c r="F258" s="125" t="b">
        <v>0</v>
      </c>
      <c r="G258" s="125" t="b">
        <v>0</v>
      </c>
    </row>
    <row r="259" spans="1:7" ht="15">
      <c r="A259" s="125" t="s">
        <v>1695</v>
      </c>
      <c r="B259" s="125">
        <v>3</v>
      </c>
      <c r="C259" s="130">
        <v>0.0042123229697328774</v>
      </c>
      <c r="D259" s="125" t="s">
        <v>1621</v>
      </c>
      <c r="E259" s="125" t="b">
        <v>0</v>
      </c>
      <c r="F259" s="125" t="b">
        <v>0</v>
      </c>
      <c r="G259" s="125" t="b">
        <v>0</v>
      </c>
    </row>
    <row r="260" spans="1:7" ht="15">
      <c r="A260" s="125" t="s">
        <v>1696</v>
      </c>
      <c r="B260" s="125">
        <v>3</v>
      </c>
      <c r="C260" s="130">
        <v>0.0042123229697328774</v>
      </c>
      <c r="D260" s="125" t="s">
        <v>1621</v>
      </c>
      <c r="E260" s="125" t="b">
        <v>0</v>
      </c>
      <c r="F260" s="125" t="b">
        <v>0</v>
      </c>
      <c r="G260" s="125" t="b">
        <v>0</v>
      </c>
    </row>
    <row r="261" spans="1:7" ht="15">
      <c r="A261" s="125" t="s">
        <v>1694</v>
      </c>
      <c r="B261" s="125">
        <v>3</v>
      </c>
      <c r="C261" s="130">
        <v>0.0042123229697328774</v>
      </c>
      <c r="D261" s="125" t="s">
        <v>1621</v>
      </c>
      <c r="E261" s="125" t="b">
        <v>0</v>
      </c>
      <c r="F261" s="125" t="b">
        <v>0</v>
      </c>
      <c r="G261" s="125" t="b">
        <v>0</v>
      </c>
    </row>
    <row r="262" spans="1:7" ht="15">
      <c r="A262" s="125" t="s">
        <v>1716</v>
      </c>
      <c r="B262" s="125">
        <v>2</v>
      </c>
      <c r="C262" s="130">
        <v>0.003142989569915102</v>
      </c>
      <c r="D262" s="125" t="s">
        <v>1621</v>
      </c>
      <c r="E262" s="125" t="b">
        <v>0</v>
      </c>
      <c r="F262" s="125" t="b">
        <v>0</v>
      </c>
      <c r="G262" s="125" t="b">
        <v>0</v>
      </c>
    </row>
    <row r="263" spans="1:7" ht="15">
      <c r="A263" s="125" t="s">
        <v>1717</v>
      </c>
      <c r="B263" s="125">
        <v>2</v>
      </c>
      <c r="C263" s="130">
        <v>0.003142989569915102</v>
      </c>
      <c r="D263" s="125" t="s">
        <v>1621</v>
      </c>
      <c r="E263" s="125" t="b">
        <v>0</v>
      </c>
      <c r="F263" s="125" t="b">
        <v>0</v>
      </c>
      <c r="G263" s="125" t="b">
        <v>0</v>
      </c>
    </row>
    <row r="264" spans="1:7" ht="15">
      <c r="A264" s="125" t="s">
        <v>1718</v>
      </c>
      <c r="B264" s="125">
        <v>2</v>
      </c>
      <c r="C264" s="130">
        <v>0.003142989569915102</v>
      </c>
      <c r="D264" s="125" t="s">
        <v>1621</v>
      </c>
      <c r="E264" s="125" t="b">
        <v>0</v>
      </c>
      <c r="F264" s="125" t="b">
        <v>0</v>
      </c>
      <c r="G264" s="125" t="b">
        <v>0</v>
      </c>
    </row>
    <row r="265" spans="1:7" ht="15">
      <c r="A265" s="125" t="s">
        <v>1719</v>
      </c>
      <c r="B265" s="125">
        <v>2</v>
      </c>
      <c r="C265" s="130">
        <v>0.003142989569915102</v>
      </c>
      <c r="D265" s="125" t="s">
        <v>1621</v>
      </c>
      <c r="E265" s="125" t="b">
        <v>0</v>
      </c>
      <c r="F265" s="125" t="b">
        <v>0</v>
      </c>
      <c r="G265" s="125" t="b">
        <v>0</v>
      </c>
    </row>
    <row r="266" spans="1:7" ht="15">
      <c r="A266" s="125" t="s">
        <v>1806</v>
      </c>
      <c r="B266" s="125">
        <v>2</v>
      </c>
      <c r="C266" s="130">
        <v>0.003142989569915102</v>
      </c>
      <c r="D266" s="125" t="s">
        <v>1621</v>
      </c>
      <c r="E266" s="125" t="b">
        <v>1</v>
      </c>
      <c r="F266" s="125" t="b">
        <v>0</v>
      </c>
      <c r="G266" s="125" t="b">
        <v>0</v>
      </c>
    </row>
    <row r="267" spans="1:7" ht="15">
      <c r="A267" s="125" t="s">
        <v>1757</v>
      </c>
      <c r="B267" s="125">
        <v>2</v>
      </c>
      <c r="C267" s="130">
        <v>0.003142989569915102</v>
      </c>
      <c r="D267" s="125" t="s">
        <v>1621</v>
      </c>
      <c r="E267" s="125" t="b">
        <v>0</v>
      </c>
      <c r="F267" s="125" t="b">
        <v>0</v>
      </c>
      <c r="G267" s="125" t="b">
        <v>0</v>
      </c>
    </row>
    <row r="268" spans="1:7" ht="15">
      <c r="A268" s="125" t="s">
        <v>1816</v>
      </c>
      <c r="B268" s="125">
        <v>2</v>
      </c>
      <c r="C268" s="130">
        <v>0.003142989569915102</v>
      </c>
      <c r="D268" s="125" t="s">
        <v>1621</v>
      </c>
      <c r="E268" s="125" t="b">
        <v>0</v>
      </c>
      <c r="F268" s="125" t="b">
        <v>0</v>
      </c>
      <c r="G268" s="125" t="b">
        <v>0</v>
      </c>
    </row>
    <row r="269" spans="1:7" ht="15">
      <c r="A269" s="125" t="s">
        <v>1817</v>
      </c>
      <c r="B269" s="125">
        <v>2</v>
      </c>
      <c r="C269" s="130">
        <v>0.003142989569915102</v>
      </c>
      <c r="D269" s="125" t="s">
        <v>1621</v>
      </c>
      <c r="E269" s="125" t="b">
        <v>0</v>
      </c>
      <c r="F269" s="125" t="b">
        <v>0</v>
      </c>
      <c r="G269" s="125" t="b">
        <v>0</v>
      </c>
    </row>
    <row r="270" spans="1:7" ht="15">
      <c r="A270" s="125" t="s">
        <v>1754</v>
      </c>
      <c r="B270" s="125">
        <v>2</v>
      </c>
      <c r="C270" s="130">
        <v>0.003142989569915102</v>
      </c>
      <c r="D270" s="125" t="s">
        <v>1621</v>
      </c>
      <c r="E270" s="125" t="b">
        <v>0</v>
      </c>
      <c r="F270" s="125" t="b">
        <v>0</v>
      </c>
      <c r="G270" s="125" t="b">
        <v>0</v>
      </c>
    </row>
    <row r="271" spans="1:7" ht="15">
      <c r="A271" s="125" t="s">
        <v>1797</v>
      </c>
      <c r="B271" s="125">
        <v>2</v>
      </c>
      <c r="C271" s="130">
        <v>0.003142989569915102</v>
      </c>
      <c r="D271" s="125" t="s">
        <v>1621</v>
      </c>
      <c r="E271" s="125" t="b">
        <v>0</v>
      </c>
      <c r="F271" s="125" t="b">
        <v>0</v>
      </c>
      <c r="G271" s="125" t="b">
        <v>0</v>
      </c>
    </row>
    <row r="272" spans="1:7" ht="15">
      <c r="A272" s="125" t="s">
        <v>1756</v>
      </c>
      <c r="B272" s="125">
        <v>2</v>
      </c>
      <c r="C272" s="130">
        <v>0.003142989569915102</v>
      </c>
      <c r="D272" s="125" t="s">
        <v>1621</v>
      </c>
      <c r="E272" s="125" t="b">
        <v>0</v>
      </c>
      <c r="F272" s="125" t="b">
        <v>0</v>
      </c>
      <c r="G272" s="125" t="b">
        <v>0</v>
      </c>
    </row>
    <row r="273" spans="1:7" ht="15">
      <c r="A273" s="125" t="s">
        <v>1810</v>
      </c>
      <c r="B273" s="125">
        <v>2</v>
      </c>
      <c r="C273" s="130">
        <v>0.003142989569915102</v>
      </c>
      <c r="D273" s="125" t="s">
        <v>1621</v>
      </c>
      <c r="E273" s="125" t="b">
        <v>0</v>
      </c>
      <c r="F273" s="125" t="b">
        <v>0</v>
      </c>
      <c r="G273" s="125" t="b">
        <v>0</v>
      </c>
    </row>
    <row r="274" spans="1:7" ht="15">
      <c r="A274" s="125" t="s">
        <v>1750</v>
      </c>
      <c r="B274" s="125">
        <v>2</v>
      </c>
      <c r="C274" s="130">
        <v>0.003142989569915102</v>
      </c>
      <c r="D274" s="125" t="s">
        <v>1621</v>
      </c>
      <c r="E274" s="125" t="b">
        <v>1</v>
      </c>
      <c r="F274" s="125" t="b">
        <v>0</v>
      </c>
      <c r="G274" s="125" t="b">
        <v>0</v>
      </c>
    </row>
    <row r="275" spans="1:7" ht="15">
      <c r="A275" s="125" t="s">
        <v>1818</v>
      </c>
      <c r="B275" s="125">
        <v>2</v>
      </c>
      <c r="C275" s="130">
        <v>0.0037152899418998572</v>
      </c>
      <c r="D275" s="125" t="s">
        <v>1621</v>
      </c>
      <c r="E275" s="125" t="b">
        <v>0</v>
      </c>
      <c r="F275" s="125" t="b">
        <v>1</v>
      </c>
      <c r="G275" s="125" t="b">
        <v>0</v>
      </c>
    </row>
    <row r="276" spans="1:7" ht="15">
      <c r="A276" s="125" t="s">
        <v>1784</v>
      </c>
      <c r="B276" s="125">
        <v>2</v>
      </c>
      <c r="C276" s="130">
        <v>0.003142989569915102</v>
      </c>
      <c r="D276" s="125" t="s">
        <v>1621</v>
      </c>
      <c r="E276" s="125" t="b">
        <v>0</v>
      </c>
      <c r="F276" s="125" t="b">
        <v>0</v>
      </c>
      <c r="G276" s="125" t="b">
        <v>0</v>
      </c>
    </row>
    <row r="277" spans="1:7" ht="15">
      <c r="A277" s="125" t="s">
        <v>1787</v>
      </c>
      <c r="B277" s="125">
        <v>2</v>
      </c>
      <c r="C277" s="130">
        <v>0.003142989569915102</v>
      </c>
      <c r="D277" s="125" t="s">
        <v>1621</v>
      </c>
      <c r="E277" s="125" t="b">
        <v>0</v>
      </c>
      <c r="F277" s="125" t="b">
        <v>0</v>
      </c>
      <c r="G277" s="125" t="b">
        <v>0</v>
      </c>
    </row>
    <row r="278" spans="1:7" ht="15">
      <c r="A278" s="125" t="s">
        <v>1744</v>
      </c>
      <c r="B278" s="125">
        <v>2</v>
      </c>
      <c r="C278" s="130">
        <v>0.003142989569915102</v>
      </c>
      <c r="D278" s="125" t="s">
        <v>1621</v>
      </c>
      <c r="E278" s="125" t="b">
        <v>0</v>
      </c>
      <c r="F278" s="125" t="b">
        <v>0</v>
      </c>
      <c r="G278" s="125" t="b">
        <v>0</v>
      </c>
    </row>
    <row r="279" spans="1:7" ht="15">
      <c r="A279" s="125" t="s">
        <v>1809</v>
      </c>
      <c r="B279" s="125">
        <v>2</v>
      </c>
      <c r="C279" s="130">
        <v>0.003142989569915102</v>
      </c>
      <c r="D279" s="125" t="s">
        <v>1621</v>
      </c>
      <c r="E279" s="125" t="b">
        <v>0</v>
      </c>
      <c r="F279" s="125" t="b">
        <v>0</v>
      </c>
      <c r="G279" s="125" t="b">
        <v>0</v>
      </c>
    </row>
    <row r="280" spans="1:7" ht="15">
      <c r="A280" s="125" t="s">
        <v>1769</v>
      </c>
      <c r="B280" s="125">
        <v>2</v>
      </c>
      <c r="C280" s="130">
        <v>0.003142989569915102</v>
      </c>
      <c r="D280" s="125" t="s">
        <v>1621</v>
      </c>
      <c r="E280" s="125" t="b">
        <v>0</v>
      </c>
      <c r="F280" s="125" t="b">
        <v>0</v>
      </c>
      <c r="G280" s="125" t="b">
        <v>0</v>
      </c>
    </row>
    <row r="281" spans="1:7" ht="15">
      <c r="A281" s="125" t="s">
        <v>1812</v>
      </c>
      <c r="B281" s="125">
        <v>2</v>
      </c>
      <c r="C281" s="130">
        <v>0.003142989569915102</v>
      </c>
      <c r="D281" s="125" t="s">
        <v>1621</v>
      </c>
      <c r="E281" s="125" t="b">
        <v>0</v>
      </c>
      <c r="F281" s="125" t="b">
        <v>0</v>
      </c>
      <c r="G281" s="125" t="b">
        <v>0</v>
      </c>
    </row>
    <row r="282" spans="1:7" ht="15">
      <c r="A282" s="125" t="s">
        <v>1789</v>
      </c>
      <c r="B282" s="125">
        <v>2</v>
      </c>
      <c r="C282" s="130">
        <v>0.003142989569915102</v>
      </c>
      <c r="D282" s="125" t="s">
        <v>1621</v>
      </c>
      <c r="E282" s="125" t="b">
        <v>0</v>
      </c>
      <c r="F282" s="125" t="b">
        <v>0</v>
      </c>
      <c r="G282" s="125" t="b">
        <v>0</v>
      </c>
    </row>
    <row r="283" spans="1:7" ht="15">
      <c r="A283" s="125" t="s">
        <v>1759</v>
      </c>
      <c r="B283" s="125">
        <v>2</v>
      </c>
      <c r="C283" s="130">
        <v>0.003142989569915102</v>
      </c>
      <c r="D283" s="125" t="s">
        <v>1621</v>
      </c>
      <c r="E283" s="125" t="b">
        <v>0</v>
      </c>
      <c r="F283" s="125" t="b">
        <v>0</v>
      </c>
      <c r="G283" s="125" t="b">
        <v>0</v>
      </c>
    </row>
    <row r="284" spans="1:7" ht="15">
      <c r="A284" s="125" t="s">
        <v>1815</v>
      </c>
      <c r="B284" s="125">
        <v>2</v>
      </c>
      <c r="C284" s="130">
        <v>0.003142989569915102</v>
      </c>
      <c r="D284" s="125" t="s">
        <v>1621</v>
      </c>
      <c r="E284" s="125" t="b">
        <v>0</v>
      </c>
      <c r="F284" s="125" t="b">
        <v>0</v>
      </c>
      <c r="G284" s="125" t="b">
        <v>0</v>
      </c>
    </row>
    <row r="285" spans="1:7" ht="15">
      <c r="A285" s="125" t="s">
        <v>1814</v>
      </c>
      <c r="B285" s="125">
        <v>2</v>
      </c>
      <c r="C285" s="130">
        <v>0.003142989569915102</v>
      </c>
      <c r="D285" s="125" t="s">
        <v>1621</v>
      </c>
      <c r="E285" s="125" t="b">
        <v>0</v>
      </c>
      <c r="F285" s="125" t="b">
        <v>0</v>
      </c>
      <c r="G285" s="125" t="b">
        <v>0</v>
      </c>
    </row>
    <row r="286" spans="1:7" ht="15">
      <c r="A286" s="125" t="s">
        <v>1753</v>
      </c>
      <c r="B286" s="125">
        <v>2</v>
      </c>
      <c r="C286" s="130">
        <v>0.003142989569915102</v>
      </c>
      <c r="D286" s="125" t="s">
        <v>1621</v>
      </c>
      <c r="E286" s="125" t="b">
        <v>0</v>
      </c>
      <c r="F286" s="125" t="b">
        <v>0</v>
      </c>
      <c r="G286" s="125" t="b">
        <v>0</v>
      </c>
    </row>
    <row r="287" spans="1:7" ht="15">
      <c r="A287" s="125" t="s">
        <v>1804</v>
      </c>
      <c r="B287" s="125">
        <v>2</v>
      </c>
      <c r="C287" s="130">
        <v>0.003142989569915102</v>
      </c>
      <c r="D287" s="125" t="s">
        <v>1621</v>
      </c>
      <c r="E287" s="125" t="b">
        <v>0</v>
      </c>
      <c r="F287" s="125" t="b">
        <v>0</v>
      </c>
      <c r="G287" s="125" t="b">
        <v>0</v>
      </c>
    </row>
    <row r="288" spans="1:7" ht="15">
      <c r="A288" s="125" t="s">
        <v>1781</v>
      </c>
      <c r="B288" s="125">
        <v>2</v>
      </c>
      <c r="C288" s="130">
        <v>0.003142989569915102</v>
      </c>
      <c r="D288" s="125" t="s">
        <v>1621</v>
      </c>
      <c r="E288" s="125" t="b">
        <v>1</v>
      </c>
      <c r="F288" s="125" t="b">
        <v>0</v>
      </c>
      <c r="G288" s="125" t="b">
        <v>0</v>
      </c>
    </row>
    <row r="289" spans="1:7" ht="15">
      <c r="A289" s="125" t="s">
        <v>1745</v>
      </c>
      <c r="B289" s="125">
        <v>2</v>
      </c>
      <c r="C289" s="130">
        <v>0.003142989569915102</v>
      </c>
      <c r="D289" s="125" t="s">
        <v>1621</v>
      </c>
      <c r="E289" s="125" t="b">
        <v>0</v>
      </c>
      <c r="F289" s="125" t="b">
        <v>0</v>
      </c>
      <c r="G289" s="125" t="b">
        <v>0</v>
      </c>
    </row>
    <row r="290" spans="1:7" ht="15">
      <c r="A290" s="125" t="s">
        <v>1788</v>
      </c>
      <c r="B290" s="125">
        <v>2</v>
      </c>
      <c r="C290" s="130">
        <v>0.003142989569915102</v>
      </c>
      <c r="D290" s="125" t="s">
        <v>1621</v>
      </c>
      <c r="E290" s="125" t="b">
        <v>0</v>
      </c>
      <c r="F290" s="125" t="b">
        <v>0</v>
      </c>
      <c r="G290" s="125" t="b">
        <v>0</v>
      </c>
    </row>
    <row r="291" spans="1:7" ht="15">
      <c r="A291" s="125" t="s">
        <v>1746</v>
      </c>
      <c r="B291" s="125">
        <v>2</v>
      </c>
      <c r="C291" s="130">
        <v>0.003142989569915102</v>
      </c>
      <c r="D291" s="125" t="s">
        <v>1621</v>
      </c>
      <c r="E291" s="125" t="b">
        <v>0</v>
      </c>
      <c r="F291" s="125" t="b">
        <v>0</v>
      </c>
      <c r="G291" s="125" t="b">
        <v>0</v>
      </c>
    </row>
    <row r="292" spans="1:7" ht="15">
      <c r="A292" s="125" t="s">
        <v>1783</v>
      </c>
      <c r="B292" s="125">
        <v>2</v>
      </c>
      <c r="C292" s="130">
        <v>0.003142989569915102</v>
      </c>
      <c r="D292" s="125" t="s">
        <v>1621</v>
      </c>
      <c r="E292" s="125" t="b">
        <v>1</v>
      </c>
      <c r="F292" s="125" t="b">
        <v>0</v>
      </c>
      <c r="G292" s="125" t="b">
        <v>0</v>
      </c>
    </row>
    <row r="293" spans="1:7" ht="15">
      <c r="A293" s="125" t="s">
        <v>1813</v>
      </c>
      <c r="B293" s="125">
        <v>2</v>
      </c>
      <c r="C293" s="130">
        <v>0.0037152899418998572</v>
      </c>
      <c r="D293" s="125" t="s">
        <v>1621</v>
      </c>
      <c r="E293" s="125" t="b">
        <v>0</v>
      </c>
      <c r="F293" s="125" t="b">
        <v>0</v>
      </c>
      <c r="G293" s="125" t="b">
        <v>0</v>
      </c>
    </row>
    <row r="294" spans="1:7" ht="15">
      <c r="A294" s="125" t="s">
        <v>1764</v>
      </c>
      <c r="B294" s="125">
        <v>2</v>
      </c>
      <c r="C294" s="130">
        <v>0.003142989569915102</v>
      </c>
      <c r="D294" s="125" t="s">
        <v>1621</v>
      </c>
      <c r="E294" s="125" t="b">
        <v>0</v>
      </c>
      <c r="F294" s="125" t="b">
        <v>0</v>
      </c>
      <c r="G294" s="125" t="b">
        <v>0</v>
      </c>
    </row>
    <row r="295" spans="1:7" ht="15">
      <c r="A295" s="125" t="s">
        <v>1739</v>
      </c>
      <c r="B295" s="125">
        <v>2</v>
      </c>
      <c r="C295" s="130">
        <v>0.003142989569915102</v>
      </c>
      <c r="D295" s="125" t="s">
        <v>1621</v>
      </c>
      <c r="E295" s="125" t="b">
        <v>0</v>
      </c>
      <c r="F295" s="125" t="b">
        <v>0</v>
      </c>
      <c r="G295" s="125" t="b">
        <v>0</v>
      </c>
    </row>
    <row r="296" spans="1:7" ht="15">
      <c r="A296" s="125" t="s">
        <v>1811</v>
      </c>
      <c r="B296" s="125">
        <v>2</v>
      </c>
      <c r="C296" s="130">
        <v>0.003142989569915102</v>
      </c>
      <c r="D296" s="125" t="s">
        <v>1621</v>
      </c>
      <c r="E296" s="125" t="b">
        <v>0</v>
      </c>
      <c r="F296" s="125" t="b">
        <v>0</v>
      </c>
      <c r="G296" s="125" t="b">
        <v>0</v>
      </c>
    </row>
    <row r="297" spans="1:7" ht="15">
      <c r="A297" s="125" t="s">
        <v>1775</v>
      </c>
      <c r="B297" s="125">
        <v>2</v>
      </c>
      <c r="C297" s="130">
        <v>0.003142989569915102</v>
      </c>
      <c r="D297" s="125" t="s">
        <v>1621</v>
      </c>
      <c r="E297" s="125" t="b">
        <v>0</v>
      </c>
      <c r="F297" s="125" t="b">
        <v>0</v>
      </c>
      <c r="G297" s="125" t="b">
        <v>0</v>
      </c>
    </row>
    <row r="298" spans="1:7" ht="15">
      <c r="A298" s="125" t="s">
        <v>1794</v>
      </c>
      <c r="B298" s="125">
        <v>2</v>
      </c>
      <c r="C298" s="130">
        <v>0.003142989569915102</v>
      </c>
      <c r="D298" s="125" t="s">
        <v>1621</v>
      </c>
      <c r="E298" s="125" t="b">
        <v>0</v>
      </c>
      <c r="F298" s="125" t="b">
        <v>0</v>
      </c>
      <c r="G298" s="125" t="b">
        <v>0</v>
      </c>
    </row>
    <row r="299" spans="1:7" ht="15">
      <c r="A299" s="125" t="s">
        <v>1793</v>
      </c>
      <c r="B299" s="125">
        <v>2</v>
      </c>
      <c r="C299" s="130">
        <v>0.003142989569915102</v>
      </c>
      <c r="D299" s="125" t="s">
        <v>1621</v>
      </c>
      <c r="E299" s="125" t="b">
        <v>0</v>
      </c>
      <c r="F299" s="125" t="b">
        <v>0</v>
      </c>
      <c r="G299" s="125" t="b">
        <v>0</v>
      </c>
    </row>
    <row r="300" spans="1:7" ht="15">
      <c r="A300" s="125" t="s">
        <v>1805</v>
      </c>
      <c r="B300" s="125">
        <v>2</v>
      </c>
      <c r="C300" s="130">
        <v>0.003142989569915102</v>
      </c>
      <c r="D300" s="125" t="s">
        <v>1621</v>
      </c>
      <c r="E300" s="125" t="b">
        <v>0</v>
      </c>
      <c r="F300" s="125" t="b">
        <v>0</v>
      </c>
      <c r="G300" s="125" t="b">
        <v>0</v>
      </c>
    </row>
    <row r="301" spans="1:7" ht="15">
      <c r="A301" s="125" t="s">
        <v>1776</v>
      </c>
      <c r="B301" s="125">
        <v>2</v>
      </c>
      <c r="C301" s="130">
        <v>0.003142989569915102</v>
      </c>
      <c r="D301" s="125" t="s">
        <v>1621</v>
      </c>
      <c r="E301" s="125" t="b">
        <v>1</v>
      </c>
      <c r="F301" s="125" t="b">
        <v>0</v>
      </c>
      <c r="G301" s="125" t="b">
        <v>0</v>
      </c>
    </row>
    <row r="302" spans="1:7" ht="15">
      <c r="A302" s="125" t="s">
        <v>1782</v>
      </c>
      <c r="B302" s="125">
        <v>2</v>
      </c>
      <c r="C302" s="130">
        <v>0.003142989569915102</v>
      </c>
      <c r="D302" s="125" t="s">
        <v>1621</v>
      </c>
      <c r="E302" s="125" t="b">
        <v>1</v>
      </c>
      <c r="F302" s="125" t="b">
        <v>0</v>
      </c>
      <c r="G302" s="125" t="b">
        <v>0</v>
      </c>
    </row>
    <row r="303" spans="1:7" ht="15">
      <c r="A303" s="125" t="s">
        <v>1762</v>
      </c>
      <c r="B303" s="125">
        <v>2</v>
      </c>
      <c r="C303" s="130">
        <v>0.003142989569915102</v>
      </c>
      <c r="D303" s="125" t="s">
        <v>1621</v>
      </c>
      <c r="E303" s="125" t="b">
        <v>0</v>
      </c>
      <c r="F303" s="125" t="b">
        <v>0</v>
      </c>
      <c r="G303" s="125" t="b">
        <v>0</v>
      </c>
    </row>
    <row r="304" spans="1:7" ht="15">
      <c r="A304" s="125" t="s">
        <v>1800</v>
      </c>
      <c r="B304" s="125">
        <v>2</v>
      </c>
      <c r="C304" s="130">
        <v>0.003142989569915102</v>
      </c>
      <c r="D304" s="125" t="s">
        <v>1621</v>
      </c>
      <c r="E304" s="125" t="b">
        <v>0</v>
      </c>
      <c r="F304" s="125" t="b">
        <v>0</v>
      </c>
      <c r="G304" s="125" t="b">
        <v>0</v>
      </c>
    </row>
    <row r="305" spans="1:7" ht="15">
      <c r="A305" s="125" t="s">
        <v>1774</v>
      </c>
      <c r="B305" s="125">
        <v>2</v>
      </c>
      <c r="C305" s="130">
        <v>0.003142989569915102</v>
      </c>
      <c r="D305" s="125" t="s">
        <v>1621</v>
      </c>
      <c r="E305" s="125" t="b">
        <v>0</v>
      </c>
      <c r="F305" s="125" t="b">
        <v>0</v>
      </c>
      <c r="G305" s="125" t="b">
        <v>0</v>
      </c>
    </row>
    <row r="306" spans="1:7" ht="15">
      <c r="A306" s="125" t="s">
        <v>1807</v>
      </c>
      <c r="B306" s="125">
        <v>2</v>
      </c>
      <c r="C306" s="130">
        <v>0.003142989569915102</v>
      </c>
      <c r="D306" s="125" t="s">
        <v>1621</v>
      </c>
      <c r="E306" s="125" t="b">
        <v>0</v>
      </c>
      <c r="F306" s="125" t="b">
        <v>0</v>
      </c>
      <c r="G306" s="125" t="b">
        <v>0</v>
      </c>
    </row>
    <row r="307" spans="1:7" ht="15">
      <c r="A307" s="125" t="s">
        <v>1763</v>
      </c>
      <c r="B307" s="125">
        <v>2</v>
      </c>
      <c r="C307" s="130">
        <v>0.003142989569915102</v>
      </c>
      <c r="D307" s="125" t="s">
        <v>1621</v>
      </c>
      <c r="E307" s="125" t="b">
        <v>0</v>
      </c>
      <c r="F307" s="125" t="b">
        <v>0</v>
      </c>
      <c r="G307" s="125" t="b">
        <v>0</v>
      </c>
    </row>
    <row r="308" spans="1:7" ht="15">
      <c r="A308" s="125" t="s">
        <v>1780</v>
      </c>
      <c r="B308" s="125">
        <v>2</v>
      </c>
      <c r="C308" s="130">
        <v>0.003142989569915102</v>
      </c>
      <c r="D308" s="125" t="s">
        <v>1621</v>
      </c>
      <c r="E308" s="125" t="b">
        <v>0</v>
      </c>
      <c r="F308" s="125" t="b">
        <v>0</v>
      </c>
      <c r="G308" s="125" t="b">
        <v>0</v>
      </c>
    </row>
    <row r="309" spans="1:7" ht="15">
      <c r="A309" s="125" t="s">
        <v>1798</v>
      </c>
      <c r="B309" s="125">
        <v>2</v>
      </c>
      <c r="C309" s="130">
        <v>0.003142989569915102</v>
      </c>
      <c r="D309" s="125" t="s">
        <v>1621</v>
      </c>
      <c r="E309" s="125" t="b">
        <v>0</v>
      </c>
      <c r="F309" s="125" t="b">
        <v>0</v>
      </c>
      <c r="G309" s="125" t="b">
        <v>0</v>
      </c>
    </row>
    <row r="310" spans="1:7" ht="15">
      <c r="A310" s="125" t="s">
        <v>1802</v>
      </c>
      <c r="B310" s="125">
        <v>2</v>
      </c>
      <c r="C310" s="130">
        <v>0.003142989569915102</v>
      </c>
      <c r="D310" s="125" t="s">
        <v>1621</v>
      </c>
      <c r="E310" s="125" t="b">
        <v>1</v>
      </c>
      <c r="F310" s="125" t="b">
        <v>0</v>
      </c>
      <c r="G310" s="125" t="b">
        <v>0</v>
      </c>
    </row>
    <row r="311" spans="1:7" ht="15">
      <c r="A311" s="125" t="s">
        <v>1766</v>
      </c>
      <c r="B311" s="125">
        <v>2</v>
      </c>
      <c r="C311" s="130">
        <v>0.003142989569915102</v>
      </c>
      <c r="D311" s="125" t="s">
        <v>1621</v>
      </c>
      <c r="E311" s="125" t="b">
        <v>0</v>
      </c>
      <c r="F311" s="125" t="b">
        <v>0</v>
      </c>
      <c r="G311" s="125" t="b">
        <v>0</v>
      </c>
    </row>
    <row r="312" spans="1:7" ht="15">
      <c r="A312" s="125" t="s">
        <v>1777</v>
      </c>
      <c r="B312" s="125">
        <v>2</v>
      </c>
      <c r="C312" s="130">
        <v>0.003142989569915102</v>
      </c>
      <c r="D312" s="125" t="s">
        <v>1621</v>
      </c>
      <c r="E312" s="125" t="b">
        <v>0</v>
      </c>
      <c r="F312" s="125" t="b">
        <v>0</v>
      </c>
      <c r="G312" s="125" t="b">
        <v>0</v>
      </c>
    </row>
    <row r="313" spans="1:7" ht="15">
      <c r="A313" s="125" t="s">
        <v>1801</v>
      </c>
      <c r="B313" s="125">
        <v>2</v>
      </c>
      <c r="C313" s="130">
        <v>0.003142989569915102</v>
      </c>
      <c r="D313" s="125" t="s">
        <v>1621</v>
      </c>
      <c r="E313" s="125" t="b">
        <v>0</v>
      </c>
      <c r="F313" s="125" t="b">
        <v>0</v>
      </c>
      <c r="G313" s="125" t="b">
        <v>0</v>
      </c>
    </row>
    <row r="314" spans="1:7" ht="15">
      <c r="A314" s="125" t="s">
        <v>1731</v>
      </c>
      <c r="B314" s="125">
        <v>2</v>
      </c>
      <c r="C314" s="130">
        <v>0.003142989569915102</v>
      </c>
      <c r="D314" s="125" t="s">
        <v>1621</v>
      </c>
      <c r="E314" s="125" t="b">
        <v>0</v>
      </c>
      <c r="F314" s="125" t="b">
        <v>0</v>
      </c>
      <c r="G314" s="125" t="b">
        <v>0</v>
      </c>
    </row>
    <row r="315" spans="1:7" ht="15">
      <c r="A315" s="125" t="s">
        <v>1786</v>
      </c>
      <c r="B315" s="125">
        <v>2</v>
      </c>
      <c r="C315" s="130">
        <v>0.003142989569915102</v>
      </c>
      <c r="D315" s="125" t="s">
        <v>1621</v>
      </c>
      <c r="E315" s="125" t="b">
        <v>0</v>
      </c>
      <c r="F315" s="125" t="b">
        <v>0</v>
      </c>
      <c r="G315" s="125" t="b">
        <v>0</v>
      </c>
    </row>
    <row r="316" spans="1:7" ht="15">
      <c r="A316" s="125" t="s">
        <v>1808</v>
      </c>
      <c r="B316" s="125">
        <v>2</v>
      </c>
      <c r="C316" s="130">
        <v>0.0037152899418998572</v>
      </c>
      <c r="D316" s="125" t="s">
        <v>1621</v>
      </c>
      <c r="E316" s="125" t="b">
        <v>0</v>
      </c>
      <c r="F316" s="125" t="b">
        <v>0</v>
      </c>
      <c r="G316" s="125" t="b">
        <v>0</v>
      </c>
    </row>
    <row r="317" spans="1:7" ht="15">
      <c r="A317" s="125" t="s">
        <v>1767</v>
      </c>
      <c r="B317" s="125">
        <v>2</v>
      </c>
      <c r="C317" s="130">
        <v>0.003142989569915102</v>
      </c>
      <c r="D317" s="125" t="s">
        <v>1621</v>
      </c>
      <c r="E317" s="125" t="b">
        <v>0</v>
      </c>
      <c r="F317" s="125" t="b">
        <v>0</v>
      </c>
      <c r="G317" s="125" t="b">
        <v>0</v>
      </c>
    </row>
    <row r="318" spans="1:7" ht="15">
      <c r="A318" s="125" t="s">
        <v>1778</v>
      </c>
      <c r="B318" s="125">
        <v>2</v>
      </c>
      <c r="C318" s="130">
        <v>0.003142989569915102</v>
      </c>
      <c r="D318" s="125" t="s">
        <v>1621</v>
      </c>
      <c r="E318" s="125" t="b">
        <v>0</v>
      </c>
      <c r="F318" s="125" t="b">
        <v>0</v>
      </c>
      <c r="G318" s="125" t="b">
        <v>0</v>
      </c>
    </row>
    <row r="319" spans="1:7" ht="15">
      <c r="A319" s="125" t="s">
        <v>1803</v>
      </c>
      <c r="B319" s="125">
        <v>2</v>
      </c>
      <c r="C319" s="130">
        <v>0.0037152899418998572</v>
      </c>
      <c r="D319" s="125" t="s">
        <v>1621</v>
      </c>
      <c r="E319" s="125" t="b">
        <v>0</v>
      </c>
      <c r="F319" s="125" t="b">
        <v>0</v>
      </c>
      <c r="G319" s="125" t="b">
        <v>0</v>
      </c>
    </row>
    <row r="320" spans="1:7" ht="15">
      <c r="A320" s="125" t="s">
        <v>1749</v>
      </c>
      <c r="B320" s="125">
        <v>2</v>
      </c>
      <c r="C320" s="130">
        <v>0.003142989569915102</v>
      </c>
      <c r="D320" s="125" t="s">
        <v>1621</v>
      </c>
      <c r="E320" s="125" t="b">
        <v>0</v>
      </c>
      <c r="F320" s="125" t="b">
        <v>0</v>
      </c>
      <c r="G320" s="125" t="b">
        <v>0</v>
      </c>
    </row>
    <row r="321" spans="1:7" ht="15">
      <c r="A321" s="125" t="s">
        <v>1790</v>
      </c>
      <c r="B321" s="125">
        <v>2</v>
      </c>
      <c r="C321" s="130">
        <v>0.003142989569915102</v>
      </c>
      <c r="D321" s="125" t="s">
        <v>1621</v>
      </c>
      <c r="E321" s="125" t="b">
        <v>0</v>
      </c>
      <c r="F321" s="125" t="b">
        <v>0</v>
      </c>
      <c r="G321" s="125" t="b">
        <v>0</v>
      </c>
    </row>
    <row r="322" spans="1:7" ht="15">
      <c r="A322" s="125" t="s">
        <v>1796</v>
      </c>
      <c r="B322" s="125">
        <v>2</v>
      </c>
      <c r="C322" s="130">
        <v>0.003142989569915102</v>
      </c>
      <c r="D322" s="125" t="s">
        <v>1621</v>
      </c>
      <c r="E322" s="125" t="b">
        <v>0</v>
      </c>
      <c r="F322" s="125" t="b">
        <v>0</v>
      </c>
      <c r="G322" s="125" t="b">
        <v>0</v>
      </c>
    </row>
    <row r="323" spans="1:7" ht="15">
      <c r="A323" s="125" t="s">
        <v>1799</v>
      </c>
      <c r="B323" s="125">
        <v>2</v>
      </c>
      <c r="C323" s="130">
        <v>0.0037152899418998572</v>
      </c>
      <c r="D323" s="125" t="s">
        <v>1621</v>
      </c>
      <c r="E323" s="125" t="b">
        <v>0</v>
      </c>
      <c r="F323" s="125" t="b">
        <v>0</v>
      </c>
      <c r="G323" s="125" t="b">
        <v>0</v>
      </c>
    </row>
    <row r="324" spans="1:7" ht="15">
      <c r="A324" s="125" t="s">
        <v>1772</v>
      </c>
      <c r="B324" s="125">
        <v>2</v>
      </c>
      <c r="C324" s="130">
        <v>0.003142989569915102</v>
      </c>
      <c r="D324" s="125" t="s">
        <v>1621</v>
      </c>
      <c r="E324" s="125" t="b">
        <v>0</v>
      </c>
      <c r="F324" s="125" t="b">
        <v>0</v>
      </c>
      <c r="G324" s="125" t="b">
        <v>0</v>
      </c>
    </row>
    <row r="325" spans="1:7" ht="15">
      <c r="A325" s="125" t="s">
        <v>1779</v>
      </c>
      <c r="B325" s="125">
        <v>2</v>
      </c>
      <c r="C325" s="130">
        <v>0.003142989569915102</v>
      </c>
      <c r="D325" s="125" t="s">
        <v>1621</v>
      </c>
      <c r="E325" s="125" t="b">
        <v>0</v>
      </c>
      <c r="F325" s="125" t="b">
        <v>0</v>
      </c>
      <c r="G325" s="125" t="b">
        <v>0</v>
      </c>
    </row>
    <row r="326" spans="1:7" ht="15">
      <c r="A326" s="125" t="s">
        <v>1747</v>
      </c>
      <c r="B326" s="125">
        <v>2</v>
      </c>
      <c r="C326" s="130">
        <v>0.003142989569915102</v>
      </c>
      <c r="D326" s="125" t="s">
        <v>1621</v>
      </c>
      <c r="E326" s="125" t="b">
        <v>0</v>
      </c>
      <c r="F326" s="125" t="b">
        <v>0</v>
      </c>
      <c r="G326" s="125" t="b">
        <v>0</v>
      </c>
    </row>
    <row r="327" spans="1:7" ht="15">
      <c r="A327" s="125" t="s">
        <v>1771</v>
      </c>
      <c r="B327" s="125">
        <v>2</v>
      </c>
      <c r="C327" s="130">
        <v>0.003142989569915102</v>
      </c>
      <c r="D327" s="125" t="s">
        <v>1621</v>
      </c>
      <c r="E327" s="125" t="b">
        <v>0</v>
      </c>
      <c r="F327" s="125" t="b">
        <v>0</v>
      </c>
      <c r="G327" s="125" t="b">
        <v>0</v>
      </c>
    </row>
    <row r="328" spans="1:7" ht="15">
      <c r="A328" s="125" t="s">
        <v>1724</v>
      </c>
      <c r="B328" s="125">
        <v>2</v>
      </c>
      <c r="C328" s="130">
        <v>0.003142989569915102</v>
      </c>
      <c r="D328" s="125" t="s">
        <v>1621</v>
      </c>
      <c r="E328" s="125" t="b">
        <v>0</v>
      </c>
      <c r="F328" s="125" t="b">
        <v>0</v>
      </c>
      <c r="G328" s="125" t="b">
        <v>0</v>
      </c>
    </row>
    <row r="329" spans="1:7" ht="15">
      <c r="A329" s="125" t="s">
        <v>1791</v>
      </c>
      <c r="B329" s="125">
        <v>2</v>
      </c>
      <c r="C329" s="130">
        <v>0.003142989569915102</v>
      </c>
      <c r="D329" s="125" t="s">
        <v>1621</v>
      </c>
      <c r="E329" s="125" t="b">
        <v>0</v>
      </c>
      <c r="F329" s="125" t="b">
        <v>0</v>
      </c>
      <c r="G329" s="125" t="b">
        <v>0</v>
      </c>
    </row>
    <row r="330" spans="1:7" ht="15">
      <c r="A330" s="125" t="s">
        <v>1770</v>
      </c>
      <c r="B330" s="125">
        <v>2</v>
      </c>
      <c r="C330" s="130">
        <v>0.003142989569915102</v>
      </c>
      <c r="D330" s="125" t="s">
        <v>1621</v>
      </c>
      <c r="E330" s="125" t="b">
        <v>1</v>
      </c>
      <c r="F330" s="125" t="b">
        <v>0</v>
      </c>
      <c r="G330" s="125" t="b">
        <v>0</v>
      </c>
    </row>
    <row r="331" spans="1:7" ht="15">
      <c r="A331" s="125" t="s">
        <v>1785</v>
      </c>
      <c r="B331" s="125">
        <v>2</v>
      </c>
      <c r="C331" s="130">
        <v>0.003142989569915102</v>
      </c>
      <c r="D331" s="125" t="s">
        <v>1621</v>
      </c>
      <c r="E331" s="125" t="b">
        <v>0</v>
      </c>
      <c r="F331" s="125" t="b">
        <v>0</v>
      </c>
      <c r="G331" s="125" t="b">
        <v>0</v>
      </c>
    </row>
    <row r="332" spans="1:7" ht="15">
      <c r="A332" s="125" t="s">
        <v>1758</v>
      </c>
      <c r="B332" s="125">
        <v>2</v>
      </c>
      <c r="C332" s="130">
        <v>0.003142989569915102</v>
      </c>
      <c r="D332" s="125" t="s">
        <v>1621</v>
      </c>
      <c r="E332" s="125" t="b">
        <v>0</v>
      </c>
      <c r="F332" s="125" t="b">
        <v>0</v>
      </c>
      <c r="G332" s="125" t="b">
        <v>0</v>
      </c>
    </row>
    <row r="333" spans="1:7" ht="15">
      <c r="A333" s="125" t="s">
        <v>1795</v>
      </c>
      <c r="B333" s="125">
        <v>2</v>
      </c>
      <c r="C333" s="130">
        <v>0.0037152899418998572</v>
      </c>
      <c r="D333" s="125" t="s">
        <v>1621</v>
      </c>
      <c r="E333" s="125" t="b">
        <v>0</v>
      </c>
      <c r="F333" s="125" t="b">
        <v>0</v>
      </c>
      <c r="G333" s="125" t="b">
        <v>0</v>
      </c>
    </row>
    <row r="334" spans="1:7" ht="15">
      <c r="A334" s="125" t="s">
        <v>1792</v>
      </c>
      <c r="B334" s="125">
        <v>2</v>
      </c>
      <c r="C334" s="130">
        <v>0.003142989569915102</v>
      </c>
      <c r="D334" s="125" t="s">
        <v>1621</v>
      </c>
      <c r="E334" s="125" t="b">
        <v>0</v>
      </c>
      <c r="F334" s="125" t="b">
        <v>0</v>
      </c>
      <c r="G334" s="125" t="b">
        <v>0</v>
      </c>
    </row>
    <row r="335" spans="1:7" ht="15">
      <c r="A335" s="125" t="s">
        <v>1760</v>
      </c>
      <c r="B335" s="125">
        <v>2</v>
      </c>
      <c r="C335" s="130">
        <v>0.003142989569915102</v>
      </c>
      <c r="D335" s="125" t="s">
        <v>1621</v>
      </c>
      <c r="E335" s="125" t="b">
        <v>0</v>
      </c>
      <c r="F335" s="125" t="b">
        <v>0</v>
      </c>
      <c r="G335" s="125" t="b">
        <v>0</v>
      </c>
    </row>
    <row r="336" spans="1:7" ht="15">
      <c r="A336" s="125" t="s">
        <v>1737</v>
      </c>
      <c r="B336" s="125">
        <v>2</v>
      </c>
      <c r="C336" s="130">
        <v>0.003142989569915102</v>
      </c>
      <c r="D336" s="125" t="s">
        <v>1621</v>
      </c>
      <c r="E336" s="125" t="b">
        <v>0</v>
      </c>
      <c r="F336" s="125" t="b">
        <v>0</v>
      </c>
      <c r="G336" s="125" t="b">
        <v>0</v>
      </c>
    </row>
    <row r="337" spans="1:7" ht="15">
      <c r="A337" s="125" t="s">
        <v>1761</v>
      </c>
      <c r="B337" s="125">
        <v>2</v>
      </c>
      <c r="C337" s="130">
        <v>0.003142989569915102</v>
      </c>
      <c r="D337" s="125" t="s">
        <v>1621</v>
      </c>
      <c r="E337" s="125" t="b">
        <v>0</v>
      </c>
      <c r="F337" s="125" t="b">
        <v>0</v>
      </c>
      <c r="G337" s="125" t="b">
        <v>0</v>
      </c>
    </row>
    <row r="338" spans="1:7" ht="15">
      <c r="A338" s="125" t="s">
        <v>1765</v>
      </c>
      <c r="B338" s="125">
        <v>2</v>
      </c>
      <c r="C338" s="130">
        <v>0.003142989569915102</v>
      </c>
      <c r="D338" s="125" t="s">
        <v>1621</v>
      </c>
      <c r="E338" s="125" t="b">
        <v>0</v>
      </c>
      <c r="F338" s="125" t="b">
        <v>0</v>
      </c>
      <c r="G338" s="125" t="b">
        <v>0</v>
      </c>
    </row>
    <row r="339" spans="1:7" ht="15">
      <c r="A339" s="125" t="s">
        <v>1722</v>
      </c>
      <c r="B339" s="125">
        <v>2</v>
      </c>
      <c r="C339" s="130">
        <v>0.003142989569915102</v>
      </c>
      <c r="D339" s="125" t="s">
        <v>1621</v>
      </c>
      <c r="E339" s="125" t="b">
        <v>0</v>
      </c>
      <c r="F339" s="125" t="b">
        <v>0</v>
      </c>
      <c r="G339" s="125" t="b">
        <v>0</v>
      </c>
    </row>
    <row r="340" spans="1:7" ht="15">
      <c r="A340" s="125" t="s">
        <v>1728</v>
      </c>
      <c r="B340" s="125">
        <v>2</v>
      </c>
      <c r="C340" s="130">
        <v>0.003142989569915102</v>
      </c>
      <c r="D340" s="125" t="s">
        <v>1621</v>
      </c>
      <c r="E340" s="125" t="b">
        <v>0</v>
      </c>
      <c r="F340" s="125" t="b">
        <v>1</v>
      </c>
      <c r="G340" s="125" t="b">
        <v>0</v>
      </c>
    </row>
    <row r="341" spans="1:7" ht="15">
      <c r="A341" s="125" t="s">
        <v>1773</v>
      </c>
      <c r="B341" s="125">
        <v>2</v>
      </c>
      <c r="C341" s="130">
        <v>0.003142989569915102</v>
      </c>
      <c r="D341" s="125" t="s">
        <v>1621</v>
      </c>
      <c r="E341" s="125" t="b">
        <v>0</v>
      </c>
      <c r="F341" s="125" t="b">
        <v>0</v>
      </c>
      <c r="G341" s="125" t="b">
        <v>0</v>
      </c>
    </row>
    <row r="342" spans="1:7" ht="15">
      <c r="A342" s="125" t="s">
        <v>1723</v>
      </c>
      <c r="B342" s="125">
        <v>2</v>
      </c>
      <c r="C342" s="130">
        <v>0.003142989569915102</v>
      </c>
      <c r="D342" s="125" t="s">
        <v>1621</v>
      </c>
      <c r="E342" s="125" t="b">
        <v>0</v>
      </c>
      <c r="F342" s="125" t="b">
        <v>0</v>
      </c>
      <c r="G342" s="125" t="b">
        <v>0</v>
      </c>
    </row>
    <row r="343" spans="1:7" ht="15">
      <c r="A343" s="125" t="s">
        <v>1740</v>
      </c>
      <c r="B343" s="125">
        <v>2</v>
      </c>
      <c r="C343" s="130">
        <v>0.003142989569915102</v>
      </c>
      <c r="D343" s="125" t="s">
        <v>1621</v>
      </c>
      <c r="E343" s="125" t="b">
        <v>1</v>
      </c>
      <c r="F343" s="125" t="b">
        <v>0</v>
      </c>
      <c r="G343" s="125" t="b">
        <v>0</v>
      </c>
    </row>
    <row r="344" spans="1:7" ht="15">
      <c r="A344" s="125" t="s">
        <v>1726</v>
      </c>
      <c r="B344" s="125">
        <v>2</v>
      </c>
      <c r="C344" s="130">
        <v>0.003142989569915102</v>
      </c>
      <c r="D344" s="125" t="s">
        <v>1621</v>
      </c>
      <c r="E344" s="125" t="b">
        <v>0</v>
      </c>
      <c r="F344" s="125" t="b">
        <v>0</v>
      </c>
      <c r="G344" s="125" t="b">
        <v>0</v>
      </c>
    </row>
    <row r="345" spans="1:7" ht="15">
      <c r="A345" s="125" t="s">
        <v>1734</v>
      </c>
      <c r="B345" s="125">
        <v>2</v>
      </c>
      <c r="C345" s="130">
        <v>0.003142989569915102</v>
      </c>
      <c r="D345" s="125" t="s">
        <v>1621</v>
      </c>
      <c r="E345" s="125" t="b">
        <v>0</v>
      </c>
      <c r="F345" s="125" t="b">
        <v>0</v>
      </c>
      <c r="G345" s="125" t="b">
        <v>0</v>
      </c>
    </row>
    <row r="346" spans="1:7" ht="15">
      <c r="A346" s="125" t="s">
        <v>1741</v>
      </c>
      <c r="B346" s="125">
        <v>2</v>
      </c>
      <c r="C346" s="130">
        <v>0.003142989569915102</v>
      </c>
      <c r="D346" s="125" t="s">
        <v>1621</v>
      </c>
      <c r="E346" s="125" t="b">
        <v>0</v>
      </c>
      <c r="F346" s="125" t="b">
        <v>0</v>
      </c>
      <c r="G346" s="125" t="b">
        <v>0</v>
      </c>
    </row>
    <row r="347" spans="1:7" ht="15">
      <c r="A347" s="125" t="s">
        <v>1743</v>
      </c>
      <c r="B347" s="125">
        <v>2</v>
      </c>
      <c r="C347" s="130">
        <v>0.003142989569915102</v>
      </c>
      <c r="D347" s="125" t="s">
        <v>1621</v>
      </c>
      <c r="E347" s="125" t="b">
        <v>0</v>
      </c>
      <c r="F347" s="125" t="b">
        <v>0</v>
      </c>
      <c r="G347" s="125" t="b">
        <v>0</v>
      </c>
    </row>
    <row r="348" spans="1:7" ht="15">
      <c r="A348" s="125" t="s">
        <v>1738</v>
      </c>
      <c r="B348" s="125">
        <v>2</v>
      </c>
      <c r="C348" s="130">
        <v>0.003142989569915102</v>
      </c>
      <c r="D348" s="125" t="s">
        <v>1621</v>
      </c>
      <c r="E348" s="125" t="b">
        <v>0</v>
      </c>
      <c r="F348" s="125" t="b">
        <v>0</v>
      </c>
      <c r="G348" s="125" t="b">
        <v>0</v>
      </c>
    </row>
    <row r="349" spans="1:7" ht="15">
      <c r="A349" s="125" t="s">
        <v>1755</v>
      </c>
      <c r="B349" s="125">
        <v>2</v>
      </c>
      <c r="C349" s="130">
        <v>0.003142989569915102</v>
      </c>
      <c r="D349" s="125" t="s">
        <v>1621</v>
      </c>
      <c r="E349" s="125" t="b">
        <v>0</v>
      </c>
      <c r="F349" s="125" t="b">
        <v>0</v>
      </c>
      <c r="G349" s="125" t="b">
        <v>0</v>
      </c>
    </row>
    <row r="350" spans="1:7" ht="15">
      <c r="A350" s="125" t="s">
        <v>1720</v>
      </c>
      <c r="B350" s="125">
        <v>2</v>
      </c>
      <c r="C350" s="130">
        <v>0.003142989569915102</v>
      </c>
      <c r="D350" s="125" t="s">
        <v>1621</v>
      </c>
      <c r="E350" s="125" t="b">
        <v>0</v>
      </c>
      <c r="F350" s="125" t="b">
        <v>0</v>
      </c>
      <c r="G350" s="125" t="b">
        <v>0</v>
      </c>
    </row>
    <row r="351" spans="1:7" ht="15">
      <c r="A351" s="125" t="s">
        <v>1742</v>
      </c>
      <c r="B351" s="125">
        <v>2</v>
      </c>
      <c r="C351" s="130">
        <v>0.003142989569915102</v>
      </c>
      <c r="D351" s="125" t="s">
        <v>1621</v>
      </c>
      <c r="E351" s="125" t="b">
        <v>0</v>
      </c>
      <c r="F351" s="125" t="b">
        <v>0</v>
      </c>
      <c r="G351" s="125" t="b">
        <v>0</v>
      </c>
    </row>
    <row r="352" spans="1:7" ht="15">
      <c r="A352" s="125" t="s">
        <v>1752</v>
      </c>
      <c r="B352" s="125">
        <v>2</v>
      </c>
      <c r="C352" s="130">
        <v>0.003142989569915102</v>
      </c>
      <c r="D352" s="125" t="s">
        <v>1621</v>
      </c>
      <c r="E352" s="125" t="b">
        <v>0</v>
      </c>
      <c r="F352" s="125" t="b">
        <v>0</v>
      </c>
      <c r="G352" s="125" t="b">
        <v>0</v>
      </c>
    </row>
    <row r="353" spans="1:7" ht="15">
      <c r="A353" s="125" t="s">
        <v>1735</v>
      </c>
      <c r="B353" s="125">
        <v>2</v>
      </c>
      <c r="C353" s="130">
        <v>0.003142989569915102</v>
      </c>
      <c r="D353" s="125" t="s">
        <v>1621</v>
      </c>
      <c r="E353" s="125" t="b">
        <v>0</v>
      </c>
      <c r="F353" s="125" t="b">
        <v>0</v>
      </c>
      <c r="G353" s="125" t="b">
        <v>0</v>
      </c>
    </row>
    <row r="354" spans="1:7" ht="15">
      <c r="A354" s="125" t="s">
        <v>1768</v>
      </c>
      <c r="B354" s="125">
        <v>2</v>
      </c>
      <c r="C354" s="130">
        <v>0.003142989569915102</v>
      </c>
      <c r="D354" s="125" t="s">
        <v>1621</v>
      </c>
      <c r="E354" s="125" t="b">
        <v>0</v>
      </c>
      <c r="F354" s="125" t="b">
        <v>0</v>
      </c>
      <c r="G354" s="125" t="b">
        <v>0</v>
      </c>
    </row>
    <row r="355" spans="1:7" ht="15">
      <c r="A355" s="125" t="s">
        <v>1733</v>
      </c>
      <c r="B355" s="125">
        <v>2</v>
      </c>
      <c r="C355" s="130">
        <v>0.003142989569915102</v>
      </c>
      <c r="D355" s="125" t="s">
        <v>1621</v>
      </c>
      <c r="E355" s="125" t="b">
        <v>0</v>
      </c>
      <c r="F355" s="125" t="b">
        <v>0</v>
      </c>
      <c r="G355" s="125" t="b">
        <v>0</v>
      </c>
    </row>
    <row r="356" spans="1:7" ht="15">
      <c r="A356" s="125" t="s">
        <v>1729</v>
      </c>
      <c r="B356" s="125">
        <v>2</v>
      </c>
      <c r="C356" s="130">
        <v>0.003142989569915102</v>
      </c>
      <c r="D356" s="125" t="s">
        <v>1621</v>
      </c>
      <c r="E356" s="125" t="b">
        <v>0</v>
      </c>
      <c r="F356" s="125" t="b">
        <v>0</v>
      </c>
      <c r="G356" s="125" t="b">
        <v>0</v>
      </c>
    </row>
    <row r="357" spans="1:7" ht="15">
      <c r="A357" s="125" t="s">
        <v>1751</v>
      </c>
      <c r="B357" s="125">
        <v>2</v>
      </c>
      <c r="C357" s="130">
        <v>0.003142989569915102</v>
      </c>
      <c r="D357" s="125" t="s">
        <v>1621</v>
      </c>
      <c r="E357" s="125" t="b">
        <v>0</v>
      </c>
      <c r="F357" s="125" t="b">
        <v>0</v>
      </c>
      <c r="G357" s="125" t="b">
        <v>0</v>
      </c>
    </row>
    <row r="358" spans="1:7" ht="15">
      <c r="A358" s="125" t="s">
        <v>1725</v>
      </c>
      <c r="B358" s="125">
        <v>2</v>
      </c>
      <c r="C358" s="130">
        <v>0.003142989569915102</v>
      </c>
      <c r="D358" s="125" t="s">
        <v>1621</v>
      </c>
      <c r="E358" s="125" t="b">
        <v>0</v>
      </c>
      <c r="F358" s="125" t="b">
        <v>0</v>
      </c>
      <c r="G358" s="125" t="b">
        <v>0</v>
      </c>
    </row>
    <row r="359" spans="1:7" ht="15">
      <c r="A359" s="125" t="s">
        <v>1732</v>
      </c>
      <c r="B359" s="125">
        <v>2</v>
      </c>
      <c r="C359" s="130">
        <v>0.003142989569915102</v>
      </c>
      <c r="D359" s="125" t="s">
        <v>1621</v>
      </c>
      <c r="E359" s="125" t="b">
        <v>0</v>
      </c>
      <c r="F359" s="125" t="b">
        <v>0</v>
      </c>
      <c r="G359" s="125" t="b">
        <v>0</v>
      </c>
    </row>
    <row r="360" spans="1:7" ht="15">
      <c r="A360" s="125" t="s">
        <v>1727</v>
      </c>
      <c r="B360" s="125">
        <v>2</v>
      </c>
      <c r="C360" s="130">
        <v>0.003142989569915102</v>
      </c>
      <c r="D360" s="125" t="s">
        <v>1621</v>
      </c>
      <c r="E360" s="125" t="b">
        <v>0</v>
      </c>
      <c r="F360" s="125" t="b">
        <v>0</v>
      </c>
      <c r="G360" s="125" t="b">
        <v>0</v>
      </c>
    </row>
    <row r="361" spans="1:7" ht="15">
      <c r="A361" s="125" t="s">
        <v>1748</v>
      </c>
      <c r="B361" s="125">
        <v>2</v>
      </c>
      <c r="C361" s="130">
        <v>0.003142989569915102</v>
      </c>
      <c r="D361" s="125" t="s">
        <v>1621</v>
      </c>
      <c r="E361" s="125" t="b">
        <v>1</v>
      </c>
      <c r="F361" s="125" t="b">
        <v>0</v>
      </c>
      <c r="G361" s="125" t="b">
        <v>0</v>
      </c>
    </row>
    <row r="362" spans="1:7" ht="15">
      <c r="A362" s="125" t="s">
        <v>1736</v>
      </c>
      <c r="B362" s="125">
        <v>2</v>
      </c>
      <c r="C362" s="130">
        <v>0.003142989569915102</v>
      </c>
      <c r="D362" s="125" t="s">
        <v>1621</v>
      </c>
      <c r="E362" s="125" t="b">
        <v>0</v>
      </c>
      <c r="F362" s="125" t="b">
        <v>0</v>
      </c>
      <c r="G362" s="125" t="b">
        <v>0</v>
      </c>
    </row>
    <row r="363" spans="1:7" ht="15">
      <c r="A363" s="125" t="s">
        <v>1730</v>
      </c>
      <c r="B363" s="125">
        <v>2</v>
      </c>
      <c r="C363" s="130">
        <v>0.003142989569915102</v>
      </c>
      <c r="D363" s="125" t="s">
        <v>1621</v>
      </c>
      <c r="E363" s="125" t="b">
        <v>0</v>
      </c>
      <c r="F363" s="125" t="b">
        <v>0</v>
      </c>
      <c r="G363" s="125" t="b">
        <v>0</v>
      </c>
    </row>
    <row r="364" spans="1:7" ht="15">
      <c r="A364" s="125" t="s">
        <v>1721</v>
      </c>
      <c r="B364" s="125">
        <v>2</v>
      </c>
      <c r="C364" s="130">
        <v>0.003142989569915102</v>
      </c>
      <c r="D364" s="125" t="s">
        <v>1621</v>
      </c>
      <c r="E364" s="125" t="b">
        <v>0</v>
      </c>
      <c r="F364" s="125" t="b">
        <v>0</v>
      </c>
      <c r="G364" s="12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543E2B-9A1B-4384-8876-DE4BFEDE7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2019-01-23T13:22:23Z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