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<sst xmlns="http://schemas.openxmlformats.org/spreadsheetml/2006/main" count="5359" uniqueCount="1179">
  <si>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</si>
  <si>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</si>
  <si>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</si>
  <si>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</si>
  <si>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</si>
  <si>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</si>
  <si>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</si>
  <si>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</si>
  <si>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</si>
  <si>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</si>
  <si>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</si>
  <si>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</si>
  <si>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</si>
  <si>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</si>
  <si>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</si>
  <si>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</si>
  <si>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</si>
  <si>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</si>
  <si>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</si>
  <si>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</si>
  <si>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</si>
  <si>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</si>
  <si>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</si>
  <si>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</si>
  <si>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</si>
  <si>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</si>
  <si>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</si>
  <si>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</si>
  <si>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</si>
  <si>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</si>
  <si>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</si>
  <si>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</si>
  <si>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</si>
  <si>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</si>
  <si>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</si>
  <si>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</si>
  <si>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</si>
  <si>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</si>
  <si>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</si>
  <si>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</si>
  <si>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</si>
  <si>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</si>
  <si>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</si>
  <si>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</si>
  <si>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</si>
  <si>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</si>
  <si>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</si>
  <si>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</si>
  <si>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</si>
  <si>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</si>
  <si>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</si>
  <si>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</si>
  <si>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</si>
  <si>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</si>
  <si>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</si>
  <si>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</si>
  <si>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</si>
  <si>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</si>
  <si>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</si>
  <si>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</si>
  <si>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</si>
  <si>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</si>
  <si>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</si>
  <si>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</si>
  <si>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</si>
  <si>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</si>
  <si>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</si>
  <si>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</si>
  <si>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</si>
  <si>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</si>
  <si>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</si>
  <si>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</si>
  <si>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</si>
  <si>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</si>
  <si>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</si>
  <si>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</si>
  <si>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</si>
  <si>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</si>
  <si>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</si>
  <si>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</si>
  <si>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</si>
  <si>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</si>
  <si>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</si>
  <si>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</si>
  <si>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</si>
  <si>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</si>
  <si>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</si>
  <si>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</si>
  <si>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</si>
  <si>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</si>
  <si>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</si>
  <si>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</si>
  <si>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</si>
  <si>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</si>
  <si>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</si>
  <si>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</si>
  <si>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</si>
  <si>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</si>
  <si>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</si>
  <si>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</si>
  <si>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</si>
  <si>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</si>
  <si>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</si>
  <si>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</si>
  <si>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</si>
  <si>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</si>
  <si>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</si>
  <si>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</si>
  <si>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</si>
  <si>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</si>
  <si>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</si>
  <si>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</si>
  <si>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</si>
  <si>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</si>
  <si>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</si>
  <si>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</si>
  <si>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</si>
  <si>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</si>
  <si>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</si>
  <si>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</si>
  <si>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</si>
  <si>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</si>
  <si>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</si>
  <si>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</si>
  <si>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</si>
  <si>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</si>
  <si>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</si>
  <si>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</si>
  <si>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</si>
  <si>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</si>
  <si>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</si>
  <si>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</si>
  <si>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</si>
  <si>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</si>
  <si>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</si>
  <si>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</si>
  <si>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</si>
  <si>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</si>
  <si>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</si>
  <si>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</si>
  <si>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</si>
  <si>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</si>
  <si>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</si>
  <si>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</si>
  <si>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</si>
  <si>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</si>
  <si>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</si>
  <si>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</si>
  <si>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</si>
  <si>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</si>
  <si>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</si>
  <si>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</si>
  <si>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</si>
  <si>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</si>
  <si>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</si>
  <si>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</si>
  <si>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</si>
  <si>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</si>
  <si>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</si>
  <si>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</si>
  <si>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</si>
  <si>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</si>
  <si>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</si>
  <si>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</si>
  <si>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</si>
  <si>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</si>
  <si>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</si>
  <si>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</si>
  <si>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</si>
  <si>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</si>
  <si>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</si>
  <si>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</si>
  <si>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</si>
  <si>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</si>
  <si>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</si>
  <si>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</si>
  <si>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</si>
  <si>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</si>
  <si>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</si>
  <si>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</si>
  <si>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</si>
  <si>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</si>
  <si>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</si>
  <si>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</si>
  <si>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</si>
  <si>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</si>
  <si>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</si>
  <si>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</si>
  <si>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</si>
  <si>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</si>
  <si>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</si>
  <si>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</si>
  <si>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</si>
  <si>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</si>
  <si>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</si>
  <si>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</si>
  <si>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</si>
  <si>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</si>
  <si>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</si>
  <si>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</si>
  <si>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</si>
  <si>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</si>
  <si>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</si>
  <si>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</si>
  <si>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</si>
  <si>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</si>
  <si>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</si>
  <si>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</si>
  <si>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</si>
  <si>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</si>
  <si>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</si>
  <si>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</si>
  <si>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coolstuff2cheap</t>
  </si>
  <si>
    <t>twistabout</t>
  </si>
  <si>
    <t>leoniedelt</t>
  </si>
  <si>
    <t>solsticesshypo</t>
  </si>
  <si>
    <t>orangebobevil</t>
  </si>
  <si>
    <t>conventcassie</t>
  </si>
  <si>
    <t>deborah_robins</t>
  </si>
  <si>
    <t>mariaduggan</t>
  </si>
  <si>
    <t>staircase2</t>
  </si>
  <si>
    <t>daveambo</t>
  </si>
  <si>
    <t>mljsackettlynda</t>
  </si>
  <si>
    <t>legacyguyuk</t>
  </si>
  <si>
    <t>davidfekke</t>
  </si>
  <si>
    <t>anasant21919095</t>
  </si>
  <si>
    <t>karageorgos15</t>
  </si>
  <si>
    <t>andrews86495144</t>
  </si>
  <si>
    <t>diannemower</t>
  </si>
  <si>
    <t>afifahhamilton</t>
  </si>
  <si>
    <t>ashkjha</t>
  </si>
  <si>
    <t>cancerrideoct</t>
  </si>
  <si>
    <t>draseemmalhotra</t>
  </si>
  <si>
    <t>dave06031956</t>
  </si>
  <si>
    <t>marilyn_ella</t>
  </si>
  <si>
    <t>g_dolman</t>
  </si>
  <si>
    <t>tolusomolu</t>
  </si>
  <si>
    <t>hollysimental</t>
  </si>
  <si>
    <t>carmelabny</t>
  </si>
  <si>
    <t>treasurexalley</t>
  </si>
  <si>
    <t>supersoftknits</t>
  </si>
  <si>
    <t>rethinkcake</t>
  </si>
  <si>
    <t>jennyweyman</t>
  </si>
  <si>
    <t>itwontdiabeatus</t>
  </si>
  <si>
    <t>stephbospoon</t>
  </si>
  <si>
    <t>adeleturner72</t>
  </si>
  <si>
    <t>tina_robson</t>
  </si>
  <si>
    <t>peter_voshol</t>
  </si>
  <si>
    <t>diabetescouk</t>
  </si>
  <si>
    <t>cddftdiabetes</t>
  </si>
  <si>
    <t>xperthealth</t>
  </si>
  <si>
    <t>drsrikanthmada</t>
  </si>
  <si>
    <t>products_hot</t>
  </si>
  <si>
    <t>fgodl</t>
  </si>
  <si>
    <t>kitchenbee</t>
  </si>
  <si>
    <t>doctors_kitchen</t>
  </si>
  <si>
    <t>one_angry_chef</t>
  </si>
  <si>
    <t>henrydimbleby</t>
  </si>
  <si>
    <t>drchatterjeeuk</t>
  </si>
  <si>
    <t>timspector</t>
  </si>
  <si>
    <t>bbcfoodprog</t>
  </si>
  <si>
    <t>dimitrihoutart</t>
  </si>
  <si>
    <t>tarakellyrd</t>
  </si>
  <si>
    <t>grantsnz</t>
  </si>
  <si>
    <t>carynzinn</t>
  </si>
  <si>
    <t>bbcfood</t>
  </si>
  <si>
    <t>zoeharcombe</t>
  </si>
  <si>
    <t>bda_dietitians</t>
  </si>
  <si>
    <t>drduanerd</t>
  </si>
  <si>
    <t>fgodlee</t>
  </si>
  <si>
    <t>Mentions</t>
  </si>
  <si>
    <t>Replies to</t>
  </si>
  <si>
    <t>RT @carmelabny: @DimitriHoutart @BBCFoodProg @timspector @drchatterjeeuk @HenryDimbleby @One_Angry_Chef @doctors_kitchen @KitchenBee @fgodl…</t>
  </si>
  <si>
    <t>RT @DrAseemMalhotra: This is a Dietitian you can trust for both scientific integrity and independence. Others to follow include @XPERTHealt…</t>
  </si>
  <si>
    <t>@DrAseemMalhotra @XPERTHealth @TaraKellyRD That’s a big help because there are so many useless ones out there and it gets expensive.</t>
  </si>
  <si>
    <t>@DrAseemMalhotra @XPERTHealth @TaraKellyRD Maybe even that may be over-stated as low fibre may simply be a proxy for refined/processed carbs/food and that is the problem and not necessarily the low fibre:
https://t.co/2LXtb1AZxL
https://t.co/cjiNNoIcFt
https://t.co/7EvJCZT0Os</t>
  </si>
  <si>
    <t>@DrAseemMalhotra @XPERTHealth @TaraKellyRD And yet, interestingly, the many carnivore folk out there, who eat no plants at all, and those with stoma bags and have to avoid fibre, do just fine. Maybe fibre is not necessary after all.</t>
  </si>
  <si>
    <t>@DrAseemMalhotra @XPERTHealth @TaraKellyRD Great respect for @CarynZinn she examined the evidence &amp;amp; changed what she regards as ‘healthy’ food_xD83D__xDC4C_also doing great work with @grantsnz to change the approach to public health in NZ</t>
  </si>
  <si>
    <t>This is a Dietitian you can trust for both scientific integrity and independence. Others to follow include @XPERTHealth &amp;amp; @TaraKellyRD https://t.co/Ph8MGXLzKE</t>
  </si>
  <si>
    <t>@DrAseemMalhotra @XPERTHealth @TaraKellyRD Hear hear .. well done to them both..</t>
  </si>
  <si>
    <t>@DimitriHoutart @BBCFoodProg @timspector @drchatterjeeuk @HenryDimbleby @One_Angry_Chef @doctors_kitchen @KitchenBee @fgodlee @DrDuaneRD @BDA_Dietitians @zoeharcombe @XPERTHealth @DrAseemMalhotra @BBCFood These big companies NEED to come up with creating more natural products for consumers to buy. Most of the products out there have the wrong ingredients, that are not good for us.. I created a product that is all natural, make with Oats and all natural spices. Josie's Coat Of Oats https://t.co/1w4yq0DQj7</t>
  </si>
  <si>
    <t>"I'd rather live without potatoes than without my feet." A T2D patient whose GP helped her put her T2D into remission &amp;amp; come off all medication with a low GI diet." @XPERTHealth @Diabetescouk
Quote from the first part of @BBCFoodProg carb debate. Do listen https://t.co/anjb9dpBA0</t>
  </si>
  <si>
    <t>RT @RethinkCake: "I'd rather live without potatoes than without my feet." A T2D patient whose GP helped her put her T2D into remission &amp;amp; co…</t>
  </si>
  <si>
    <t>RT @CDDFTDiabetes: Confused over the recent information on fibre? We’ve had a lot of questions on our @XPERTHealth courses this week partic…</t>
  </si>
  <si>
    <t>RT @XPERTHealth: *WE ARE EXPANDING OUR TEAM*
Are you a Sales &amp;amp; Marketing professional looking for a part-time opportunity?
To apply, send y…</t>
  </si>
  <si>
    <t>Confused over the recent information on fibre? We’ve had a lot of questions on our @XPERTHealth courses this week particularly in relation to the #lowcarb approach. This article by @Diabetescouk will hopefully dispel any doubts and give you some great sources of fibre #diabetes https://t.co/vmBJdjZNLx</t>
  </si>
  <si>
    <t>*WE ARE EXPANDING OUR TEAM*
Are you a Sales &amp;amp; Marketing professional looking for a part-time opportunity?
To apply, send your CV and covering letter to helen.knight@xperthealth.org.uk. Full job specification is available. Closing date 9am 18th Feb, interviews 27/28th Feb. https://t.co/D9ngTeL5P8</t>
  </si>
  <si>
    <t>Don't forget if you've attended an @XPERTHealth education course you can access their online forum for more information and advice on your #Diabetes #XPertHealth https://t.co/jtBICyFbGX https://t.co/v2gJRGjqBR</t>
  </si>
  <si>
    <t>RT @CDDFTDiabetes: Don't forget if you've attended an @XPERTHealth education course you can access their online forum for more information…</t>
  </si>
  <si>
    <t>https://www.youtube.com/watch?v=8rcfvRGZsDs&amp;t=1142s https://www.lchf-rd.com/2018/06/08/the-perils-of-food-processing-how-the-preparation-of-food-affects-gi-hormonal-response/ https://www.lchf-rd.com/2018/06/20/the-perils-of-food-processing-part-2/</t>
  </si>
  <si>
    <t>https://twitter.com/carynzinn/status/1083841426700480512</t>
  </si>
  <si>
    <t>https://www.bbc.co.uk/programmes/m00017qw?fbclid=IwAR3_ObH6fVhxqaLDeeRXtb7XWo7qEkQke1bAgHudwdu5ekTdDa9mMKyiz4Y</t>
  </si>
  <si>
    <t>https://twitter.com/diabetescouk/status/1084132959576305664</t>
  </si>
  <si>
    <t>https://www.xperthealth.org.uk/Forums?platform=hootsuite</t>
  </si>
  <si>
    <t>youtube.com lchf-rd.com lchf-rd.com</t>
  </si>
  <si>
    <t>twitter.com</t>
  </si>
  <si>
    <t>co.uk</t>
  </si>
  <si>
    <t>org.uk</t>
  </si>
  <si>
    <t>lowcarb diabetes</t>
  </si>
  <si>
    <t>diabetes xperthealth</t>
  </si>
  <si>
    <t>https://pbs.twimg.com/media/DweFLtjWwAILaTS.jpg</t>
  </si>
  <si>
    <t>https://pbs.twimg.com/media/DxCR3hjWoAAZoUI.jpg</t>
  </si>
  <si>
    <t>https://pbs.twimg.com/media/DxRHDuLWwAEVaY4.jpg</t>
  </si>
  <si>
    <t>http://pbs.twimg.com/profile_images/1831835556/aac3a212-5a00-4111-bb39-6aa48adcbc14_normal.png</t>
  </si>
  <si>
    <t>http://pbs.twimg.com/profile_images/1086483757434130433/L7XO9Vkv_normal.jpg</t>
  </si>
  <si>
    <t>http://pbs.twimg.com/profile_images/1082381716076093445/Iwt9x2cj_normal.jpg</t>
  </si>
  <si>
    <t>http://pbs.twimg.com/profile_images/1070391407121231874/rNMMAWWx_normal.jpg</t>
  </si>
  <si>
    <t>http://abs.twimg.com/sticky/default_profile_images/default_profile_normal.png</t>
  </si>
  <si>
    <t>http://pbs.twimg.com/profile_images/486848255863435264/66JfA30u_normal.jpeg</t>
  </si>
  <si>
    <t>http://pbs.twimg.com/profile_images/1063098643819958273/SllkaNL4_normal.jpg</t>
  </si>
  <si>
    <t>http://pbs.twimg.com/profile_images/876675737754902528/3VkavJQd_normal.jpg</t>
  </si>
  <si>
    <t>http://pbs.twimg.com/profile_images/1068688100812042245/MZjx27Vt_normal.jpg</t>
  </si>
  <si>
    <t>http://pbs.twimg.com/profile_images/864631156930519041/ud4_hXSh_normal.jpg</t>
  </si>
  <si>
    <t>http://pbs.twimg.com/profile_images/999263565503651840/GkVHYpMe_normal.jpg</t>
  </si>
  <si>
    <t>http://pbs.twimg.com/profile_images/1020419934332039168/plCotYae_normal.jpg</t>
  </si>
  <si>
    <t>http://pbs.twimg.com/profile_images/3161901121/3e1ff7214de59a51eb00a61651154cff_normal.jpeg</t>
  </si>
  <si>
    <t>http://pbs.twimg.com/profile_images/1083435803907420160/cUnTLCAd_normal.jpg</t>
  </si>
  <si>
    <t>http://pbs.twimg.com/profile_images/1045439282826088453/0euWsSV-_normal.jpg</t>
  </si>
  <si>
    <t>http://pbs.twimg.com/profile_images/1068536874812284928/lQeJQyoO_normal.jpg</t>
  </si>
  <si>
    <t>http://pbs.twimg.com/profile_images/983075534073745408/ipf9w8yv_normal.jpg</t>
  </si>
  <si>
    <t>http://pbs.twimg.com/profile_images/663314237687754752/lrIInJ_H_normal.jpg</t>
  </si>
  <si>
    <t>http://pbs.twimg.com/profile_images/1076746180808212480/GN3dFW6E_normal.jpg</t>
  </si>
  <si>
    <t>http://pbs.twimg.com/profile_images/1081430086417412096/goZHkQXl_normal.jpg</t>
  </si>
  <si>
    <t>http://pbs.twimg.com/profile_images/980003240103370752/jGEHaPFE_normal.jpg</t>
  </si>
  <si>
    <t>http://pbs.twimg.com/profile_images/1035483347114373121/XWQN2HMb_normal.jpg</t>
  </si>
  <si>
    <t>http://pbs.twimg.com/profile_images/662578532187377664/Bl3ElsD5_normal.jpg</t>
  </si>
  <si>
    <t>http://pbs.twimg.com/profile_images/761048509390782464/pNlocaBf_normal.jpg</t>
  </si>
  <si>
    <t>http://pbs.twimg.com/profile_images/213213616/tolu_copy_normal.jpg</t>
  </si>
  <si>
    <t>http://pbs.twimg.com/profile_images/963093921025835009/Qnd3Gohi_normal.jpg</t>
  </si>
  <si>
    <t>http://pbs.twimg.com/profile_images/1077325340849176577/m5yjiwcU_normal.jpg</t>
  </si>
  <si>
    <t>http://pbs.twimg.com/profile_images/482941820016402432/UQiWsPFz_normal.jpeg</t>
  </si>
  <si>
    <t>http://pbs.twimg.com/profile_images/943063217122791425/08_imXx9_normal.jpg</t>
  </si>
  <si>
    <t>http://pbs.twimg.com/profile_images/1075953301827420160/unUeR7qo_normal.jpg</t>
  </si>
  <si>
    <t>http://pbs.twimg.com/profile_images/1062631949108424705/bh7U0ZBv_normal.jpg</t>
  </si>
  <si>
    <t>http://pbs.twimg.com/profile_images/774482391280803840/9S8BO3Oq_normal.jpg</t>
  </si>
  <si>
    <t>http://pbs.twimg.com/profile_images/1083779710990118913/Gu7mCY0A_normal.jpg</t>
  </si>
  <si>
    <t>http://pbs.twimg.com/profile_images/775748263903424512/4mCST3-L_normal.jpg</t>
  </si>
  <si>
    <t>http://pbs.twimg.com/profile_images/1084233607781253123/R5CefXvC_normal.jpg</t>
  </si>
  <si>
    <t>http://pbs.twimg.com/profile_images/534655960430567424/PfbMsDMs_normal.png</t>
  </si>
  <si>
    <t>http://pbs.twimg.com/profile_images/943049904028569600/_PtlCiE1_normal.jpg</t>
  </si>
  <si>
    <t>http://pbs.twimg.com/profile_images/1056272097146822663/uO7EhYPk_normal.jpg</t>
  </si>
  <si>
    <t>http://pbs.twimg.com/profile_images/465452148734443521/8ZTMHnzV_normal.jpeg</t>
  </si>
  <si>
    <t>http://pbs.twimg.com/profile_images/1003902310748172289/jVB7q_7-_normal.jpg</t>
  </si>
  <si>
    <t>https://twitter.com/#!/coolstuff2cheap/status/1083415749786562562</t>
  </si>
  <si>
    <t>https://twitter.com/#!/twistabout/status/1083416219208871936</t>
  </si>
  <si>
    <t>https://twitter.com/#!/leoniedelt/status/1084098141182443521</t>
  </si>
  <si>
    <t>https://twitter.com/#!/solsticesshypo/status/1084106912680079361</t>
  </si>
  <si>
    <t>https://twitter.com/#!/orangebobevil/status/1084107513392517120</t>
  </si>
  <si>
    <t>https://twitter.com/#!/conventcassie/status/1084116348064747521</t>
  </si>
  <si>
    <t>https://twitter.com/#!/deborah_robins/status/1084126200459640832</t>
  </si>
  <si>
    <t>https://twitter.com/#!/mariaduggan/status/1084130086977241089</t>
  </si>
  <si>
    <t>https://twitter.com/#!/staircase2/status/1084130794099171328</t>
  </si>
  <si>
    <t>https://twitter.com/#!/daveambo/status/1084137097517322240</t>
  </si>
  <si>
    <t>https://twitter.com/#!/mljsackettlynda/status/1084150547215777792</t>
  </si>
  <si>
    <t>https://twitter.com/#!/legacyguyuk/status/1084162907993194498</t>
  </si>
  <si>
    <t>https://twitter.com/#!/davidfekke/status/1084183625258729473</t>
  </si>
  <si>
    <t>https://twitter.com/#!/anasant21919095/status/1084187700494770176</t>
  </si>
  <si>
    <t>https://twitter.com/#!/karageorgos15/status/1084204159035940865</t>
  </si>
  <si>
    <t>https://twitter.com/#!/andrews86495144/status/1084224504321183745</t>
  </si>
  <si>
    <t>https://twitter.com/#!/diannemower/status/1084227792747851776</t>
  </si>
  <si>
    <t>https://twitter.com/#!/afifahhamilton/status/1084232459217190913</t>
  </si>
  <si>
    <t>https://twitter.com/#!/ashkjha/status/1084265542578360320</t>
  </si>
  <si>
    <t>https://twitter.com/#!/cancerrideoct/status/1084325771064176642</t>
  </si>
  <si>
    <t>https://twitter.com/#!/cancerrideoct/status/1084324617429299200</t>
  </si>
  <si>
    <t>https://twitter.com/#!/draseemmalhotra/status/1084097751665831936</t>
  </si>
  <si>
    <t>https://twitter.com/#!/dave06031956/status/1084341784631603200</t>
  </si>
  <si>
    <t>https://twitter.com/#!/marilyn_ella/status/1084349938551578624</t>
  </si>
  <si>
    <t>https://twitter.com/#!/g_dolman/status/1084371884559474688</t>
  </si>
  <si>
    <t>https://twitter.com/#!/tolusomolu/status/1084412851840786432</t>
  </si>
  <si>
    <t>https://twitter.com/#!/hollysimental/status/1084732426868248578</t>
  </si>
  <si>
    <t>https://twitter.com/#!/carmelabny/status/1082981327048192005</t>
  </si>
  <si>
    <t>https://twitter.com/#!/treasurexalley/status/1085386284963639297</t>
  </si>
  <si>
    <t>https://twitter.com/#!/supersoftknits/status/1085415614301261825</t>
  </si>
  <si>
    <t>https://twitter.com/#!/rethinkcake/status/1064142540272738304</t>
  </si>
  <si>
    <t>https://twitter.com/#!/jennyweyman/status/1085456772171624454</t>
  </si>
  <si>
    <t>https://twitter.com/#!/itwontdiabeatus/status/1085545365108154370</t>
  </si>
  <si>
    <t>https://twitter.com/#!/stephbospoon/status/1085546348592676866</t>
  </si>
  <si>
    <t>https://twitter.com/#!/adeleturner72/status/1085568370655850498</t>
  </si>
  <si>
    <t>https://twitter.com/#!/tina_robson/status/1085695818802184192</t>
  </si>
  <si>
    <t>https://twitter.com/#!/draseemmalhotra/status/1084128058787938304</t>
  </si>
  <si>
    <t>https://twitter.com/#!/peter_voshol/status/1084374154835607553</t>
  </si>
  <si>
    <t>https://twitter.com/#!/peter_voshol/status/1085899956832165889</t>
  </si>
  <si>
    <t>https://twitter.com/#!/diabetescouk/status/1085539435897335808</t>
  </si>
  <si>
    <t>https://twitter.com/#!/cddftdiabetes/status/1085519324641665024</t>
  </si>
  <si>
    <t>https://twitter.com/#!/xperthealth/status/1085529422009110529</t>
  </si>
  <si>
    <t>https://twitter.com/#!/cddftdiabetes/status/1086571540735582208</t>
  </si>
  <si>
    <t>https://twitter.com/#!/drsrikanthmada/status/1086632592403763202</t>
  </si>
  <si>
    <t>https://twitter.com/#!/carmelabny/status/1084880112686956546</t>
  </si>
  <si>
    <t>https://twitter.com/#!/products_hot/status/1086917063518633984</t>
  </si>
  <si>
    <t>1083415749786562562</t>
  </si>
  <si>
    <t>1083416219208871936</t>
  </si>
  <si>
    <t>1084098141182443521</t>
  </si>
  <si>
    <t>1084106912680079361</t>
  </si>
  <si>
    <t>1084107513392517120</t>
  </si>
  <si>
    <t>1084116348064747521</t>
  </si>
  <si>
    <t>1084126200459640832</t>
  </si>
  <si>
    <t>1084130086977241089</t>
  </si>
  <si>
    <t>1084130794099171328</t>
  </si>
  <si>
    <t>1084137097517322240</t>
  </si>
  <si>
    <t>1084150547215777792</t>
  </si>
  <si>
    <t>1084162907993194498</t>
  </si>
  <si>
    <t>1084183625258729473</t>
  </si>
  <si>
    <t>1084187700494770176</t>
  </si>
  <si>
    <t>1084204159035940865</t>
  </si>
  <si>
    <t>1084224504321183745</t>
  </si>
  <si>
    <t>1084227792747851776</t>
  </si>
  <si>
    <t>1084232459217190913</t>
  </si>
  <si>
    <t>1084265542578360320</t>
  </si>
  <si>
    <t>1084325771064176642</t>
  </si>
  <si>
    <t>1084324617429299200</t>
  </si>
  <si>
    <t>1084097751665831936</t>
  </si>
  <si>
    <t>1084341784631603200</t>
  </si>
  <si>
    <t>1084349938551578624</t>
  </si>
  <si>
    <t>1084371884559474688</t>
  </si>
  <si>
    <t>1084412851840786432</t>
  </si>
  <si>
    <t>1084732426868248578</t>
  </si>
  <si>
    <t>1082981327048192005</t>
  </si>
  <si>
    <t>1085386284963639297</t>
  </si>
  <si>
    <t>1085415614301261825</t>
  </si>
  <si>
    <t>1064142540272738304</t>
  </si>
  <si>
    <t>1085456772171624454</t>
  </si>
  <si>
    <t>1085545365108154370</t>
  </si>
  <si>
    <t>1085546348592676866</t>
  </si>
  <si>
    <t>1085568370655850498</t>
  </si>
  <si>
    <t>1085695818802184192</t>
  </si>
  <si>
    <t>1084128058787938304</t>
  </si>
  <si>
    <t>1084374154835607553</t>
  </si>
  <si>
    <t>1085899956832165889</t>
  </si>
  <si>
    <t>1085539435897335808</t>
  </si>
  <si>
    <t>1085519324641665024</t>
  </si>
  <si>
    <t>1085529422009110529</t>
  </si>
  <si>
    <t>1086571540735582208</t>
  </si>
  <si>
    <t>1086632592403763202</t>
  </si>
  <si>
    <t>1084880112686956546</t>
  </si>
  <si>
    <t>1086917063518633984</t>
  </si>
  <si>
    <t>1066027372955226112</t>
  </si>
  <si>
    <t/>
  </si>
  <si>
    <t>472777204</t>
  </si>
  <si>
    <t>2520865461</t>
  </si>
  <si>
    <t>en</t>
  </si>
  <si>
    <t>1083841426700480512</t>
  </si>
  <si>
    <t>1084132959576305664</t>
  </si>
  <si>
    <t>Twitter Web Client</t>
  </si>
  <si>
    <t>Twitter for iPhone</t>
  </si>
  <si>
    <t>Twitter for Android</t>
  </si>
  <si>
    <t>Twitter Web App</t>
  </si>
  <si>
    <t>Twitter for iPad</t>
  </si>
  <si>
    <t>Hootsuite Inc.</t>
  </si>
  <si>
    <t>Retweet</t>
  </si>
  <si>
    <t>152.668522848,-27.767440994 
153.31787024,-27.767440994 
153.31787024,-26.996844991 
152.668522848,-26.996844991</t>
  </si>
  <si>
    <t>-87.634643,24.396308 
-79.974307,24.396308 
-79.974307,31.001056 
-87.634643,31.001056</t>
  </si>
  <si>
    <t>Australia</t>
  </si>
  <si>
    <t>United States</t>
  </si>
  <si>
    <t>AU</t>
  </si>
  <si>
    <t>US</t>
  </si>
  <si>
    <t>Brisbane, Queensland</t>
  </si>
  <si>
    <t>Florida, USA</t>
  </si>
  <si>
    <t>004ec16c62325149</t>
  </si>
  <si>
    <t>4ec01c9dbc693497</t>
  </si>
  <si>
    <t>Brisbane</t>
  </si>
  <si>
    <t>Florida</t>
  </si>
  <si>
    <t>city</t>
  </si>
  <si>
    <t>admin</t>
  </si>
  <si>
    <t>https://api.twitter.com/1.1/geo/id/004ec16c62325149.json</t>
  </si>
  <si>
    <t>https://api.twitter.com/1.1/geo/id/4ec01c9dbc693497.json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</si>
  <si>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</si>
  <si>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</si>
  <si>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</si>
  <si>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</si>
  <si>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</si>
  <si>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</si>
  <si>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</si>
  <si>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</si>
  <si>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</si>
  <si>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</si>
  <si>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</si>
  <si>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</si>
  <si>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</si>
  <si>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</si>
  <si>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</si>
  <si>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</si>
  <si>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</si>
  <si>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</si>
  <si>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</si>
  <si>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</si>
  <si>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</si>
  <si>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@coolstuff2cheap™</t>
  </si>
  <si>
    <t>Farida Godlewska</t>
  </si>
  <si>
    <t>Bee Wilson</t>
  </si>
  <si>
    <t>The Doctor's Kitchen</t>
  </si>
  <si>
    <t>Angry Chef</t>
  </si>
  <si>
    <t>Henry Dimbleby</t>
  </si>
  <si>
    <t>Dr Rangan Chatterjee</t>
  </si>
  <si>
    <t>tim spector</t>
  </si>
  <si>
    <t>The Food Programme</t>
  </si>
  <si>
    <t>Dimitri Houtart</t>
  </si>
  <si>
    <t>JOSEPHINE BOLOGNA</t>
  </si>
  <si>
    <t>BEV _xD83D__xDCAB_✝️_xD83C__xDDFA__xD83C__xDDF8__xD83C__xDDEC__xD83C__xDDE7_❄️❄️❄️</t>
  </si>
  <si>
    <t>Jen Leavesley⚡</t>
  </si>
  <si>
    <t>Dr Aseem Malhotra</t>
  </si>
  <si>
    <t>SolsticesKate #Yes2Meat _xD83E__xDD8B_</t>
  </si>
  <si>
    <t>Alan Monaghan</t>
  </si>
  <si>
    <t>Catherine Polumbus_xD83C__xDF3A_</t>
  </si>
  <si>
    <t>Tara Kelly</t>
  </si>
  <si>
    <t>X-PERT Health</t>
  </si>
  <si>
    <t>Deborah Robins #imarriedaqueuejumper#FAB</t>
  </si>
  <si>
    <t>❄ Maria Duggan #Rescind Article 50 #WOMEN4EUROPE</t>
  </si>
  <si>
    <t>Stephe Meloy</t>
  </si>
  <si>
    <t>Dave Ambo</t>
  </si>
  <si>
    <t>Lynda Sackett</t>
  </si>
  <si>
    <t>Chris</t>
  </si>
  <si>
    <t>David Fekke</t>
  </si>
  <si>
    <t>Ana Santos</t>
  </si>
  <si>
    <t>Karageorgos</t>
  </si>
  <si>
    <t>Andrew sykes</t>
  </si>
  <si>
    <t>Dianne Mower</t>
  </si>
  <si>
    <t>Afifah Hamilton</t>
  </si>
  <si>
    <t>Ashish Kumar Jha</t>
  </si>
  <si>
    <t>Joseph Emmanuel</t>
  </si>
  <si>
    <t>Prof.Grant Schofield</t>
  </si>
  <si>
    <t>Dr Caryn Zinn</t>
  </si>
  <si>
    <t>Dave</t>
  </si>
  <si>
    <t>Marilyn E Schroeder</t>
  </si>
  <si>
    <t>Gary Dolman</t>
  </si>
  <si>
    <t>Tolulope Somolu</t>
  </si>
  <si>
    <t>Mama Kiki's</t>
  </si>
  <si>
    <t>BBC Food</t>
  </si>
  <si>
    <t>Dr Zoe Harcombe, PhD</t>
  </si>
  <si>
    <t>BDA British Dietetic Association</t>
  </si>
  <si>
    <t>Duane Mellor</t>
  </si>
  <si>
    <t>fiona godlee</t>
  </si>
  <si>
    <t>Tisha</t>
  </si>
  <si>
    <t>Soft Knits</t>
  </si>
  <si>
    <t>Lou Walker</t>
  </si>
  <si>
    <t>Diabetes.co.uk</t>
  </si>
  <si>
    <t>Jenny Weyman RN</t>
  </si>
  <si>
    <t>_xD83D__xDD76_ It Won't Diabeat Us _xD83D__xDEF6_</t>
  </si>
  <si>
    <t>CDDFTDiabetes</t>
  </si>
  <si>
    <t>Stephbo</t>
  </si>
  <si>
    <t>Adele Turner</t>
  </si>
  <si>
    <t>Tina Robson</t>
  </si>
  <si>
    <t>Peter Voshol</t>
  </si>
  <si>
    <t>Dr Srikanth Mada</t>
  </si>
  <si>
    <t>Hot_Products</t>
  </si>
  <si>
    <t>Get brand name merchandise cheap! I will RT MY followers up to 6 RTs I don't return 'likes' w/o a RT, facebook https://t.co/uJmJ5pj5Hs</t>
  </si>
  <si>
    <t>I write about food. And other things. Books include The Way We Eat Now, First Bite and Consider the Fork. Chair of @TastEdFeed: sensory food education</t>
  </si>
  <si>
    <t>Healthy eating from a straight talking doctor. Order the NEW Cookbook "Eat to Beat Illness"_xD83D__xDC47__xD83C__xDFFC_</t>
  </si>
  <si>
    <t>Frequently angry. Dorky-looking and disappointing in real life.</t>
  </si>
  <si>
    <t>Co-founder @leonrestaurants, @LondonUnion @ChefsInSchools &amp; @the_SRA. Co-author https://t.co/sO2P9Ej1li. Lead non-exec at DEFRA.</t>
  </si>
  <si>
    <t>GP | Podcast Host | TV presenter | Author. #The4PillarPlan #HowtoMakeDiseaseDisappear - New book #TheStressSolution, pre-order: https://t.co/vwra7SUbW2</t>
  </si>
  <si>
    <t>Researcher/writer on microbiome and genomic twin stuff  https://t.co/BcuObSGyrd motto - You'll never dine alone</t>
  </si>
  <si>
    <t>Investigating every aspect of the food we eat @BBCRadio4 Sun 12.30 &amp; Mon 15.30 &amp; on demand. Presenter @SheilaDillon. Contact us: thefoodprogramme@bbc.co.uk</t>
  </si>
  <si>
    <t>BBC Rural Affairs, Food &amp; Environment Editor and BBC Rural Affairs Champion @BBCFarmingToday @CostingTheEarth @BBCFoodProg #BBCFoodAwards &amp; others. Own views</t>
  </si>
  <si>
    <t>A whole new healthy way to prepare meals.certified gluten free or regular..</t>
  </si>
  <si>
    <t>I forgive you. Never fear. I will always love you and hold you in my heart. https://t.co/lWaQ7jDoQl. https://t.co/ZNUjFAhp6p #holdingspace</t>
  </si>
  <si>
    <t>Autistic |Epileptic |Hypothyroid |Mum |Keen runner |Yank expat |Classic Whovian+12 |Pokémon GO! |Lib Dem _xD83D__xDD38_|Brexit-bothered _xD83C__xDF2A_⚡</t>
  </si>
  <si>
    <t>Cardiologist, best selling author, researcher, and Professor of Evidence-Based Medicine. On a mission to save lives ; a million at a time. @AoMRC @TheKingsFund</t>
  </si>
  <si>
    <t>#Hashimoto's #Autoimmune #Hypothyroid mending with NDT _xD83E__xDD8B_ @thyroiduk @ThyroidTrust / Wikipedia censors free speech - rethink donating #LCHF #Keto</t>
  </si>
  <si>
    <t>Defender of Whistleblowers and despiser of Drones</t>
  </si>
  <si>
    <t>Registered Dietitian from Galway _xD83C__xDDEE__xD83C__xDDEA_NHS and Private work in London. Views my own.</t>
  </si>
  <si>
    <t>Educating for better Health. Living with diabetes through effective self-management. EXpert Patient Education versus Routine Treatment</t>
  </si>
  <si>
    <t>Adjunct Professor of health policy. Proud Irish/European. Natural Born Woman. I think &amp; speak for myself.</t>
  </si>
  <si>
    <t>musician, artist, producer, composer, songwriter, activist &amp; thinking homosexual</t>
  </si>
  <si>
    <t>He who asks a question is a fool for five minutes; he who does not ask a question remains a fool forever.-Proverb. #lchf #keto #carnivore #PTSD #MentalHealth</t>
  </si>
  <si>
    <t>Clinical Research Nurse with an a particular interest in lifestyle medicine and The Pioppi Diet</t>
  </si>
  <si>
    <t>Christian, Legacy Fund Founder, Lost 138lbs #LCHF diet Reversed T2Diabetes Hi BP, @PHCukorg Ambassador #RealFoodRocks, #Ketovangelist Ocean Rower, God Bless _xD83D__xDE4C_</t>
  </si>
  <si>
    <t>I am a .NET, iOS, Android and Node.js software engineer commercial pilot (ASMEL) and remote pilot based in jacksonville, Fl</t>
  </si>
  <si>
    <t>Body recomposition, Low-carb, Higher protein, Real food nutrition, Resistance training, Pharmacist.</t>
  </si>
  <si>
    <t>Father,grandfather. Yes vote for Indy no for brexit.</t>
  </si>
  <si>
    <t>#keto #lowcarb #foodie #running #HIIT &amp; #Renovating a 400yr old #farmhouse on a shoe string. Life nourishing #paintedfurniture. An #optimist. Mainly.</t>
  </si>
  <si>
    <t>Medical Herbalist &amp; Nutritionist</t>
  </si>
  <si>
    <t>Training &amp; Development,Works at Pfizer. Interested in leveraging technology for learning. Here to learn &amp; share. Views are personal.</t>
  </si>
  <si>
    <t>MAF Running, Curious cyclist, LCHF Advocate</t>
  </si>
  <si>
    <t>Professor of Public Health at AUT, Director Human Potential Centre, Blog http://t.co/CK9c3EIpgW - Author of What the fat? http://t.co/w7Dpmdtufc</t>
  </si>
  <si>
    <t>PhD. NZ Registered Dietitian / Senior Lecturer &amp; Researcher. AUT</t>
  </si>
  <si>
    <t>An excellent educator and a people’s person. Spent years reading and following natural holistic lifestyle therapy. A T2DM in  full remission and love LCHF..</t>
  </si>
  <si>
    <t>Worked in &amp; studied healthcare for 40+ years. Now sitting back &amp; tweeting about it, fairness, world politics, the environment &amp; refugees.</t>
  </si>
  <si>
    <t>British historical fiction writer.</t>
  </si>
  <si>
    <t>Christian | Researcher | Advocate | Lifestyle, Functional, Nutritional, Culinary &amp; Cannabinoid Medicine | Non Toxic Therapies | Law | #AfricaRising | Weddings</t>
  </si>
  <si>
    <t>Owner of Mama Kiki's. #Handmade items from my family to yours! #Art #painting #cards and #sewing #crafts. All things #creative!</t>
  </si>
  <si>
    <t>Tweeting delicious recipes and inspiration from your favourite @BBC programmes and chefs.</t>
  </si>
  <si>
    <t>PhD (nutrition/public health/dietary guidelines), author, researcher, blogger, speaker. Eat real food! Also love Wales &amp; rugby</t>
  </si>
  <si>
    <t>The professional association &amp; trade union for UK dietitians. The nation's largest organisation of food &amp; nutrition professionals. Press enquiries: 0800 0481714</t>
  </si>
  <si>
    <t>At risk of becoming the Malcolm Tucker of the Nutrition and Dietetics world</t>
  </si>
  <si>
    <t>Editor in chief, The BMJ</t>
  </si>
  <si>
    <t>Love making jewelry that are elegant, colorful, &amp; are fun to wear. Little creations, little treasures. #Handmade  Anthropology major, love traveling. _xD83C__xDF0E_</t>
  </si>
  <si>
    <t>#SuperSoftKnits is an independent business selling #handmade knits on #ETSY. I knit #bridal #boleros #shrugs #sweaters #wedding #shawls #wraps #linen #knitwear</t>
  </si>
  <si>
    <t>Workplace health and wellbeing consultant and speaker. Author of research report 'It's time to rethink office cake'. https://t.co/qcQmYag1AD Ambassador</t>
  </si>
  <si>
    <t>Join the _xD83C__xDF0D_'s #1 diabetes community with 294,045 forum members &amp; 1.8m years of cumulative experience. #DiabetesAwarenessMonth #StrongerTogether #FacesOfDiabetes</t>
  </si>
  <si>
    <t>Primary care nurse.Evidence based #LCHF #LDLBS believer (why not!). All tweets and RT not an endorsement. Not advice. My interests only. #CAC</t>
  </si>
  <si>
    <t>Helping fellow diabetics achieve normal blood sugars &amp; enjoy a healthy active lifestyle #lowcarb. #T1D #T2D #diabetes #DrRichardBernstein #gbdoc</t>
  </si>
  <si>
    <t>The Diabetes Team; providing a pathway to structured education &amp; a resource for information, advice &amp; guidance on the self-management of Diabetes</t>
  </si>
  <si>
    <t>Has the type of diabetes that is my fault for being such a fat drain on society. Forest dweller. Smartphone photographer. Tweets about telly. _xD83E__xDD57__xD83D__xDC89__xD83D__xDC8A__xD83D__xDEB0_ _xD83D__xDCF8__xD83C__xDF33__xD83C__xDF35__xD83C__xDF3F_</t>
  </si>
  <si>
    <t>Love my husband, my friends and my Kindle. Hate ironing, celery and snobbery. Usually found near food and drink.</t>
  </si>
  <si>
    <t>Natural Life Explorer, Co-founder Stichting Voeding Leeft, Researcher Louis Bolk Instituut en Brood Leeft Bakker. #lifestyleasmedicine! @persoonlijke titel.</t>
  </si>
  <si>
    <t>consultant Endocrinology</t>
  </si>
  <si>
    <t>#woodworking
#woodturning
#gardening
#shoping
#instagram
#slovenia</t>
  </si>
  <si>
    <t>SC/US</t>
  </si>
  <si>
    <t>London, England</t>
  </si>
  <si>
    <t>UK</t>
  </si>
  <si>
    <t>London</t>
  </si>
  <si>
    <t>Manchester</t>
  </si>
  <si>
    <t>Bristol, England</t>
  </si>
  <si>
    <t>UK Food capital: Bristol</t>
  </si>
  <si>
    <t>Staten Island</t>
  </si>
  <si>
    <t>Happy 2019 _xD83D__xDC9F__xD83D__xDD25__xD83D__xDD25__xD83D__xDC9F_</t>
  </si>
  <si>
    <t>Erdington, United Kingdom</t>
  </si>
  <si>
    <t>Somewhere in UK, Married &amp; Happy Without Grains, Sugar &amp; Junk Food. Pro #LowCarb #Yes2Meat</t>
  </si>
  <si>
    <t>Boston</t>
  </si>
  <si>
    <t>Hebden Bridge</t>
  </si>
  <si>
    <t>London/Melbourne/Herefordshire</t>
  </si>
  <si>
    <t>uk</t>
  </si>
  <si>
    <t>Chester, England</t>
  </si>
  <si>
    <t>Oxted, England</t>
  </si>
  <si>
    <t>Jacksonville, Fl</t>
  </si>
  <si>
    <t>Scotland, United Kingdom</t>
  </si>
  <si>
    <t>Sussex, UK</t>
  </si>
  <si>
    <t>Chichester, England</t>
  </si>
  <si>
    <t>Mumbai</t>
  </si>
  <si>
    <t>Perth, Western Australia</t>
  </si>
  <si>
    <t>Auckland New Zealand</t>
  </si>
  <si>
    <t>Auckland, New Zealand</t>
  </si>
  <si>
    <t>Mackenzie, Brisbane</t>
  </si>
  <si>
    <t>Warrnambool, Australia</t>
  </si>
  <si>
    <t>North Yorkshire, England.</t>
  </si>
  <si>
    <t>Global Citizen!</t>
  </si>
  <si>
    <t>Reno, Nevada</t>
  </si>
  <si>
    <t>Newport, Wales</t>
  </si>
  <si>
    <t>Flexible</t>
  </si>
  <si>
    <t>Maryland, USA</t>
  </si>
  <si>
    <t>Winchester</t>
  </si>
  <si>
    <t>England, UK</t>
  </si>
  <si>
    <t>New South Wales, Australia</t>
  </si>
  <si>
    <t>England, United Kingdom</t>
  </si>
  <si>
    <t xml:space="preserve">West Midlands, born Blackburn </t>
  </si>
  <si>
    <t>Culemborg, NL and more</t>
  </si>
  <si>
    <t>Durham, England</t>
  </si>
  <si>
    <t>Republic of Slovenia</t>
  </si>
  <si>
    <t>http://t.co/f32RLOE8DL</t>
  </si>
  <si>
    <t>https://t.co/ZKFgqZSFf6</t>
  </si>
  <si>
    <t>https://t.co/KpseNtrMPo</t>
  </si>
  <si>
    <t>https://t.co/Lmj9nEWnG1</t>
  </si>
  <si>
    <t>https://t.co/Fq9AmRvc19</t>
  </si>
  <si>
    <t>http://t.co/wpH7Ccq5lW</t>
  </si>
  <si>
    <t>http://www.bbc.co.uk/radio4/foodprogramme/</t>
  </si>
  <si>
    <t>https://t.co/32HwvRfcJz</t>
  </si>
  <si>
    <t>http://t.co/ZwpQaQ4awh</t>
  </si>
  <si>
    <t>https://t.co/adpWK2h7l0</t>
  </si>
  <si>
    <t>https://t.co/VA7pHxl1jx</t>
  </si>
  <si>
    <t>https://t.co/e5h21saMHY</t>
  </si>
  <si>
    <t>https://t.co/dHplIXfw7J</t>
  </si>
  <si>
    <t>https://t.co/DLW9OsoNLn</t>
  </si>
  <si>
    <t>https://t.co/A58e92lSg0</t>
  </si>
  <si>
    <t>https://t.co/o1t18uVEuM</t>
  </si>
  <si>
    <t>https://t.co/BUbBAw4vJW</t>
  </si>
  <si>
    <t>https://t.co/TRP8XobzH3</t>
  </si>
  <si>
    <t>https://t.co/L2JqNeW5eK</t>
  </si>
  <si>
    <t>http://t.co/CK9c3EIpgW</t>
  </si>
  <si>
    <t>https://t.co/wKKWiVBs2F</t>
  </si>
  <si>
    <t>https://t.co/FruLAs9pIU</t>
  </si>
  <si>
    <t>https://t.co/i6ukJR2hee</t>
  </si>
  <si>
    <t>https://t.co/KDHkWadHv6</t>
  </si>
  <si>
    <t>https://t.co/Jpt15826bG</t>
  </si>
  <si>
    <t>http://t.co/lvGN3ueDuf</t>
  </si>
  <si>
    <t>http://t.co/oRc5V28dNa</t>
  </si>
  <si>
    <t>https://t.co/x9k1cu42u3</t>
  </si>
  <si>
    <t>https://t.co/2KfYE4Afee</t>
  </si>
  <si>
    <t>http://t.co/xTEQpJSxBg</t>
  </si>
  <si>
    <t>https://t.co/hzN5UPI1ws</t>
  </si>
  <si>
    <t>https://t.co/NM5jBpoVqI</t>
  </si>
  <si>
    <t>https://t.co/UAeiZ8VO7X</t>
  </si>
  <si>
    <t>https://t.co/iTY8VcPUBN</t>
  </si>
  <si>
    <t>https://t.co/25DTGHgi4S</t>
  </si>
  <si>
    <t>https://pbs.twimg.com/profile_banners/87411160/1468354770</t>
  </si>
  <si>
    <t>https://pbs.twimg.com/profile_banners/127830995/1504176841</t>
  </si>
  <si>
    <t>https://pbs.twimg.com/profile_banners/3318015505/1523003825</t>
  </si>
  <si>
    <t>https://pbs.twimg.com/profile_banners/4792944616/1455991470</t>
  </si>
  <si>
    <t>https://pbs.twimg.com/profile_banners/23304360/1524225750</t>
  </si>
  <si>
    <t>https://pbs.twimg.com/profile_banners/2496405943/1536145054</t>
  </si>
  <si>
    <t>https://pbs.twimg.com/profile_banners/143629076/1431344389</t>
  </si>
  <si>
    <t>https://pbs.twimg.com/profile_banners/402642526/1547224872</t>
  </si>
  <si>
    <t>https://pbs.twimg.com/profile_banners/2520865461/1542182954</t>
  </si>
  <si>
    <t>https://pbs.twimg.com/profile_banners/175481842/1527772242</t>
  </si>
  <si>
    <t>https://pbs.twimg.com/profile_banners/25033441/1547714525</t>
  </si>
  <si>
    <t>https://pbs.twimg.com/profile_banners/25108214/1479502637</t>
  </si>
  <si>
    <t>https://pbs.twimg.com/profile_banners/472777204/1431752439</t>
  </si>
  <si>
    <t>https://pbs.twimg.com/profile_banners/882581025796358145/1542824934</t>
  </si>
  <si>
    <t>https://pbs.twimg.com/profile_banners/103892662/1404908844</t>
  </si>
  <si>
    <t>https://pbs.twimg.com/profile_banners/518605399/1530009277</t>
  </si>
  <si>
    <t>https://pbs.twimg.com/profile_banners/43910287/1528030587</t>
  </si>
  <si>
    <t>https://pbs.twimg.com/profile_banners/56567360/1474990363</t>
  </si>
  <si>
    <t>https://pbs.twimg.com/profile_banners/2289123319/1494978992</t>
  </si>
  <si>
    <t>https://pbs.twimg.com/profile_banners/515773048/1529249893</t>
  </si>
  <si>
    <t>https://pbs.twimg.com/profile_banners/2505051/1540818507</t>
  </si>
  <si>
    <t>https://pbs.twimg.com/profile_banners/169871101/1406201484</t>
  </si>
  <si>
    <t>https://pbs.twimg.com/profile_banners/1614670046/1446981573</t>
  </si>
  <si>
    <t>https://pbs.twimg.com/profile_banners/157809457/1433841448</t>
  </si>
  <si>
    <t>https://pbs.twimg.com/profile_banners/1159076203/1478834559</t>
  </si>
  <si>
    <t>https://pbs.twimg.com/profile_banners/709696744242610176/1520762359</t>
  </si>
  <si>
    <t>https://pbs.twimg.com/profile_banners/915504672/1461622720</t>
  </si>
  <si>
    <t>https://pbs.twimg.com/profile_banners/113031616/1481887209</t>
  </si>
  <si>
    <t>https://pbs.twimg.com/profile_banners/7014922/1535219582</t>
  </si>
  <si>
    <t>https://pbs.twimg.com/profile_banners/2934474329/1518454594</t>
  </si>
  <si>
    <t>https://pbs.twimg.com/profile_banners/28995328/1547553987</t>
  </si>
  <si>
    <t>https://pbs.twimg.com/profile_banners/30623732/1501233773</t>
  </si>
  <si>
    <t>https://pbs.twimg.com/profile_banners/82649720/1464175342</t>
  </si>
  <si>
    <t>https://pbs.twimg.com/profile_banners/504232426/1521276208</t>
  </si>
  <si>
    <t>https://pbs.twimg.com/profile_banners/16947009/1479625450</t>
  </si>
  <si>
    <t>https://pbs.twimg.com/profile_banners/1032096361376870401/1546572561</t>
  </si>
  <si>
    <t>https://pbs.twimg.com/profile_banners/164728957/1519921961</t>
  </si>
  <si>
    <t>https://pbs.twimg.com/profile_banners/23922362/1546941846</t>
  </si>
  <si>
    <t>https://pbs.twimg.com/profile_banners/87101517/1546065910</t>
  </si>
  <si>
    <t>https://pbs.twimg.com/profile_banners/907580354772574208/1505229500</t>
  </si>
  <si>
    <t>https://pbs.twimg.com/profile_banners/936575536578682880/1541155558</t>
  </si>
  <si>
    <t>https://pbs.twimg.com/profile_banners/87285763/1546603911</t>
  </si>
  <si>
    <t>https://pbs.twimg.com/profile_banners/539246051/1542654702</t>
  </si>
  <si>
    <t>https://pbs.twimg.com/profile_banners/245323632/1399928552</t>
  </si>
  <si>
    <t>https://pbs.twimg.com/profile_banners/155657896/1525873585</t>
  </si>
  <si>
    <t>https://pbs.twimg.com/profile_banners/1003898407365300225/1531294994</t>
  </si>
  <si>
    <t>pl</t>
  </si>
  <si>
    <t>en-gb</t>
  </si>
  <si>
    <t>lv</t>
  </si>
  <si>
    <t>http://abs.twimg.com/images/themes/theme14/bg.gif</t>
  </si>
  <si>
    <t>http://abs.twimg.com/images/themes/theme1/bg.png</t>
  </si>
  <si>
    <t>http://abs.twimg.com/images/themes/theme18/bg.gif</t>
  </si>
  <si>
    <t>http://abs.twimg.com/images/themes/theme10/bg.gif</t>
  </si>
  <si>
    <t>http://abs.twimg.com/images/themes/theme15/bg.png</t>
  </si>
  <si>
    <t>http://abs.twimg.com/images/themes/theme16/bg.gif</t>
  </si>
  <si>
    <t>http://abs.twimg.com/images/themes/theme17/bg.gif</t>
  </si>
  <si>
    <t>http://abs.twimg.com/images/themes/theme2/bg.gif</t>
  </si>
  <si>
    <t>http://abs.twimg.com/images/themes/theme11/bg.gif</t>
  </si>
  <si>
    <t>http://abs.twimg.com/images/themes/theme6/bg.gif</t>
  </si>
  <si>
    <t>http://abs.twimg.com/images/themes/theme12/bg.gif</t>
  </si>
  <si>
    <t>http://abs.twimg.com/images/themes/theme13/bg.gif</t>
  </si>
  <si>
    <t>http://pbs.twimg.com/profile_images/676720455169024000/YXVIEj84_normal.jpg</t>
  </si>
  <si>
    <t>http://pbs.twimg.com/profile_images/915612645629267968/WybkDzkh_normal.jpg</t>
  </si>
  <si>
    <t>http://pbs.twimg.com/profile_images/703678594896285696/-W2yVLsI_normal.jpg</t>
  </si>
  <si>
    <t>http://pbs.twimg.com/profile_images/1019842096176467969/zqIN7KPo_normal.jpg</t>
  </si>
  <si>
    <t>http://pbs.twimg.com/profile_images/482501579602268160/Bd5kJ8fF_normal.jpeg</t>
  </si>
  <si>
    <t>http://pbs.twimg.com/profile_images/932307431882936327/OhnmQ8O0_normal.jpg</t>
  </si>
  <si>
    <t>http://pbs.twimg.com/profile_images/878256685294530560/AeQ7_BKF_normal.jpg</t>
  </si>
  <si>
    <t>http://pbs.twimg.com/profile_images/713291586638102528/QwJw57Zt_normal.jpg</t>
  </si>
  <si>
    <t>http://pbs.twimg.com/profile_images/941711356616761344/5IcXXGzx_normal.jpg</t>
  </si>
  <si>
    <t>http://pbs.twimg.com/profile_images/756057172321198080/eiZSITCm_normal.jpg</t>
  </si>
  <si>
    <t>http://pbs.twimg.com/profile_images/608201214149324800/XgKkZ0As_normal.jpg</t>
  </si>
  <si>
    <t>http://pbs.twimg.com/profile_images/796917517906104320/CjXLF4Zg_normal.jpg</t>
  </si>
  <si>
    <t>http://pbs.twimg.com/profile_images/1180803776/04_winter_profile_pic_normal.jpg</t>
  </si>
  <si>
    <t>http://pbs.twimg.com/profile_images/439152108/IMG_0548web_normal.jpg</t>
  </si>
  <si>
    <t>http://pbs.twimg.com/profile_images/439353910197616640/gP4UC4hB_normal.jpeg</t>
  </si>
  <si>
    <t>http://pbs.twimg.com/profile_images/1074404668476936194/q1RC4STQ_normal.jpg</t>
  </si>
  <si>
    <t>http://pbs.twimg.com/profile_images/689233713390071809/NkZwZjgn_normal.jpg</t>
  </si>
  <si>
    <t>Open Twitter Page for This Person</t>
  </si>
  <si>
    <t>https://twitter.com/coolstuff2cheap</t>
  </si>
  <si>
    <t>https://twitter.com/fgodl</t>
  </si>
  <si>
    <t>https://twitter.com/kitchenbee</t>
  </si>
  <si>
    <t>https://twitter.com/doctors_kitchen</t>
  </si>
  <si>
    <t>https://twitter.com/one_angry_chef</t>
  </si>
  <si>
    <t>https://twitter.com/henrydimbleby</t>
  </si>
  <si>
    <t>https://twitter.com/drchatterjeeuk</t>
  </si>
  <si>
    <t>https://twitter.com/timspector</t>
  </si>
  <si>
    <t>https://twitter.com/bbcfoodprog</t>
  </si>
  <si>
    <t>https://twitter.com/dimitrihoutart</t>
  </si>
  <si>
    <t>https://twitter.com/carmelabny</t>
  </si>
  <si>
    <t>https://twitter.com/twistabout</t>
  </si>
  <si>
    <t>https://twitter.com/leoniedelt</t>
  </si>
  <si>
    <t>https://twitter.com/draseemmalhotra</t>
  </si>
  <si>
    <t>https://twitter.com/solsticesshypo</t>
  </si>
  <si>
    <t>https://twitter.com/orangebobevil</t>
  </si>
  <si>
    <t>https://twitter.com/conventcassie</t>
  </si>
  <si>
    <t>https://twitter.com/tarakellyrd</t>
  </si>
  <si>
    <t>https://twitter.com/xperthealth</t>
  </si>
  <si>
    <t>https://twitter.com/deborah_robins</t>
  </si>
  <si>
    <t>https://twitter.com/mariaduggan</t>
  </si>
  <si>
    <t>https://twitter.com/staircase2</t>
  </si>
  <si>
    <t>https://twitter.com/daveambo</t>
  </si>
  <si>
    <t>https://twitter.com/mljsackettlynda</t>
  </si>
  <si>
    <t>https://twitter.com/legacyguyuk</t>
  </si>
  <si>
    <t>https://twitter.com/davidfekke</t>
  </si>
  <si>
    <t>https://twitter.com/anasant21919095</t>
  </si>
  <si>
    <t>https://twitter.com/karageorgos15</t>
  </si>
  <si>
    <t>https://twitter.com/andrews86495144</t>
  </si>
  <si>
    <t>https://twitter.com/diannemower</t>
  </si>
  <si>
    <t>https://twitter.com/afifahhamilton</t>
  </si>
  <si>
    <t>https://twitter.com/ashkjha</t>
  </si>
  <si>
    <t>https://twitter.com/cancerrideoct</t>
  </si>
  <si>
    <t>https://twitter.com/grantsnz</t>
  </si>
  <si>
    <t>https://twitter.com/carynzinn</t>
  </si>
  <si>
    <t>https://twitter.com/dave06031956</t>
  </si>
  <si>
    <t>https://twitter.com/marilyn_ella</t>
  </si>
  <si>
    <t>https://twitter.com/g_dolman</t>
  </si>
  <si>
    <t>https://twitter.com/tolusomolu</t>
  </si>
  <si>
    <t>https://twitter.com/hollysimental</t>
  </si>
  <si>
    <t>https://twitter.com/bbcfood</t>
  </si>
  <si>
    <t>https://twitter.com/zoeharcombe</t>
  </si>
  <si>
    <t>https://twitter.com/bda_dietitians</t>
  </si>
  <si>
    <t>https://twitter.com/drduanerd</t>
  </si>
  <si>
    <t>https://twitter.com/fgodlee</t>
  </si>
  <si>
    <t>https://twitter.com/treasurexalley</t>
  </si>
  <si>
    <t>https://twitter.com/supersoftknits</t>
  </si>
  <si>
    <t>https://twitter.com/rethinkcake</t>
  </si>
  <si>
    <t>https://twitter.com/diabetescouk</t>
  </si>
  <si>
    <t>https://twitter.com/jennyweyman</t>
  </si>
  <si>
    <t>https://twitter.com/itwontdiabeatus</t>
  </si>
  <si>
    <t>https://twitter.com/cddftdiabetes</t>
  </si>
  <si>
    <t>https://twitter.com/stephbospoon</t>
  </si>
  <si>
    <t>https://twitter.com/adeleturner72</t>
  </si>
  <si>
    <t>https://twitter.com/tina_robson</t>
  </si>
  <si>
    <t>https://twitter.com/peter_voshol</t>
  </si>
  <si>
    <t>https://twitter.com/drsrikanthmada</t>
  </si>
  <si>
    <t>https://twitter.com/products_hot</t>
  </si>
  <si>
    <t>coolstuff2cheap
RT @carmelabny: @DimitriHoutart
@BBCFoodProg @timspector @drchatterjeeuk
@HenryDimbleby @One_Angry_Chef
@doctors_kitchen @KitchenBee @fgodl…</t>
  </si>
  <si>
    <t xml:space="preserve">fgodl
</t>
  </si>
  <si>
    <t xml:space="preserve">kitchenbee
</t>
  </si>
  <si>
    <t xml:space="preserve">doctors_kitchen
</t>
  </si>
  <si>
    <t xml:space="preserve">one_angry_chef
</t>
  </si>
  <si>
    <t xml:space="preserve">henrydimbleby
</t>
  </si>
  <si>
    <t xml:space="preserve">drchatterjeeuk
</t>
  </si>
  <si>
    <t xml:space="preserve">timspector
</t>
  </si>
  <si>
    <t xml:space="preserve">bbcfoodprog
</t>
  </si>
  <si>
    <t xml:space="preserve">dimitrihoutart
</t>
  </si>
  <si>
    <t>carmelabny
RT @carmelabny: @DimitriHoutart
@BBCFoodProg @timspector @drchatterjeeuk
@HenryDimbleby @One_Angry_Chef
@doctors_kitchen @KitchenBee @fgodl…</t>
  </si>
  <si>
    <t>twistabout
RT @carmelabny: @DimitriHoutart
@BBCFoodProg @timspector @drchatterjeeuk
@HenryDimbleby @One_Angry_Chef
@doctors_kitchen @KitchenBee @fgodl…</t>
  </si>
  <si>
    <t>leoniedelt
RT @DrAseemMalhotra: This is a
Dietitian you can trust for both
scientific integrity and independence.
Others to follow include @XPERTHealt…</t>
  </si>
  <si>
    <t>draseemmalhotra
RT @DrAseemMalhotra: This is a
Dietitian you can trust for both
scientific integrity and independence.
Others to follow include @XPERTHealt…</t>
  </si>
  <si>
    <t>solsticesshypo
RT @DrAseemMalhotra: This is a
Dietitian you can trust for both
scientific integrity and independence.
Others to follow include @XPERTHealt…</t>
  </si>
  <si>
    <t>orangebobevil
RT @DrAseemMalhotra: This is a
Dietitian you can trust for both
scientific integrity and independence.
Others to follow include @XPERTHealt…</t>
  </si>
  <si>
    <t>conventcassie
@DrAseemMalhotra @XPERTHealth @TaraKellyRD
That’s a big help because there
are so many useless ones out there
and it gets expensive.</t>
  </si>
  <si>
    <t xml:space="preserve">tarakellyrd
</t>
  </si>
  <si>
    <t>xperthealth
*WE ARE EXPANDING OUR TEAM* Are
you a Sales &amp;amp; Marketing professional
looking for a part-time opportunity?
To apply, send your CV and covering
letter to helen.knight@xperthealth.org.uk.
Full job specification is available.
Closing date 9am 18th Feb, interviews
27/28th Feb. https://t.co/D9ngTeL5P8</t>
  </si>
  <si>
    <t>deborah_robins
RT @DrAseemMalhotra: This is a
Dietitian you can trust for both
scientific integrity and independence.
Others to follow include @XPERTHealt…</t>
  </si>
  <si>
    <t>mariaduggan
RT @DrAseemMalhotra: This is a
Dietitian you can trust for both
scientific integrity and independence.
Others to follow include @XPERTHealt…</t>
  </si>
  <si>
    <t>staircase2
RT @DrAseemMalhotra: This is a
Dietitian you can trust for both
scientific integrity and independence.
Others to follow include @XPERTHealt…</t>
  </si>
  <si>
    <t>daveambo
RT @DrAseemMalhotra: This is a
Dietitian you can trust for both
scientific integrity and independence.
Others to follow include @XPERTHealt…</t>
  </si>
  <si>
    <t>mljsackettlynda
RT @DrAseemMalhotra: This is a
Dietitian you can trust for both
scientific integrity and independence.
Others to follow include @XPERTHealt…</t>
  </si>
  <si>
    <t>legacyguyuk
RT @DrAseemMalhotra: This is a
Dietitian you can trust for both
scientific integrity and independence.
Others to follow include @XPERTHealt…</t>
  </si>
  <si>
    <t>davidfekke
RT @DrAseemMalhotra: This is a
Dietitian you can trust for both
scientific integrity and independence.
Others to follow include @XPERTHealt…</t>
  </si>
  <si>
    <t>anasant21919095
RT @DrAseemMalhotra: This is a
Dietitian you can trust for both
scientific integrity and independence.
Others to follow include @XPERTHealt…</t>
  </si>
  <si>
    <t>karageorgos15
@DrAseemMalhotra @XPERTHealth @TaraKellyRD
Maybe even that may be over-stated
as low fibre may simply be a proxy
for refined/processed carbs/food
and that is the problem and not
necessarily the low fibre: https://t.co/2LXtb1AZxL
https://t.co/cjiNNoIcFt https://t.co/7EvJCZT0Os</t>
  </si>
  <si>
    <t>andrews86495144
RT @DrAseemMalhotra: This is a
Dietitian you can trust for both
scientific integrity and independence.
Others to follow include @XPERTHealt…</t>
  </si>
  <si>
    <t>diannemower
RT @DrAseemMalhotra: This is a
Dietitian you can trust for both
scientific integrity and independence.
Others to follow include @XPERTHealt…</t>
  </si>
  <si>
    <t>afifahhamilton
@DrAseemMalhotra @XPERTHealth @TaraKellyRD
And yet, interestingly, the many
carnivore folk out there, who eat
no plants at all, and those with
stoma bags and have to avoid fibre,
do just fine. Maybe fibre is not
necessary after all.</t>
  </si>
  <si>
    <t>ashkjha
RT @DrAseemMalhotra: This is a
Dietitian you can trust for both
scientific integrity and independence.
Others to follow include @XPERTHealt…</t>
  </si>
  <si>
    <t>cancerrideoct
@DrAseemMalhotra @XPERTHealth @TaraKellyRD
Great respect for @CarynZinn she
examined the evidence &amp;amp; changed
what she regards as ‘healthy’ food_xD83D__xDC4C_also
doing great work with @grantsnz
to change the approach to public
health in NZ</t>
  </si>
  <si>
    <t xml:space="preserve">grantsnz
</t>
  </si>
  <si>
    <t xml:space="preserve">carynzinn
</t>
  </si>
  <si>
    <t>dave06031956
@DrAseemMalhotra @XPERTHealth @TaraKellyRD
Hear hear .. well done to them
both..</t>
  </si>
  <si>
    <t>marilyn_ella
RT @DrAseemMalhotra: This is a
Dietitian you can trust for both
scientific integrity and independence.
Others to follow include @XPERTHealt…</t>
  </si>
  <si>
    <t>g_dolman
RT @carmelabny: @DimitriHoutart
@BBCFoodProg @timspector @drchatterjeeuk
@HenryDimbleby @One_Angry_Chef
@doctors_kitchen @KitchenBee @fgodl…</t>
  </si>
  <si>
    <t>tolusomolu
RT @DrAseemMalhotra: This is a
Dietitian you can trust for both
scientific integrity and independence.
Others to follow include @XPERTHealt…</t>
  </si>
  <si>
    <t>hollysimental
RT @carmelabny: @DimitriHoutart
@BBCFoodProg @timspector @drchatterjeeuk
@HenryDimbleby @One_Angry_Chef
@doctors_kitchen @KitchenBee @fgodl…</t>
  </si>
  <si>
    <t xml:space="preserve">bbcfood
</t>
  </si>
  <si>
    <t xml:space="preserve">zoeharcombe
</t>
  </si>
  <si>
    <t xml:space="preserve">bda_dietitians
</t>
  </si>
  <si>
    <t xml:space="preserve">drduanerd
</t>
  </si>
  <si>
    <t xml:space="preserve">fgodlee
</t>
  </si>
  <si>
    <t>treasurexalley
RT @carmelabny: @DimitriHoutart
@BBCFoodProg @timspector @drchatterjeeuk
@HenryDimbleby @One_Angry_Chef
@doctors_kitchen @KitchenBee @fgodl…</t>
  </si>
  <si>
    <t>supersoftknits
RT @carmelabny: @DimitriHoutart
@BBCFoodProg @timspector @drchatterjeeuk
@HenryDimbleby @One_Angry_Chef
@doctors_kitchen @KitchenBee @fgodl…</t>
  </si>
  <si>
    <t>rethinkcake
"I'd rather live without potatoes
than without my feet." A T2D patient
whose GP helped her put her T2D
into remission &amp;amp; come off all
medication with a low GI diet."
@XPERTHealth @Diabetescouk Quote
from the first part of @BBCFoodProg
carb debate. Do listen https://t.co/anjb9dpBA0</t>
  </si>
  <si>
    <t>diabetescouk
RT @CDDFTDiabetes: Confused over
the recent information on fibre?
We’ve had a lot of questions on
our @XPERTHealth courses this week
partic…</t>
  </si>
  <si>
    <t>jennyweyman
RT @RethinkCake: "I'd rather live
without potatoes than without my
feet." A T2D patient whose GP helped
her put her T2D into remission
&amp;amp; co…</t>
  </si>
  <si>
    <t>itwontdiabeatus
RT @CDDFTDiabetes: Confused over
the recent information on fibre?
We’ve had a lot of questions on
our @XPERTHealth courses this week
partic…</t>
  </si>
  <si>
    <t>cddftdiabetes
Don't forget if you've attended
an @XPERTHealth education course
you can access their online forum
for more information and advice
on your #Diabetes #XPertHealth
https://t.co/jtBICyFbGX https://t.co/v2gJRGjqBR</t>
  </si>
  <si>
    <t>stephbospoon
RT @XPERTHealth: *WE ARE EXPANDING
OUR TEAM* Are you a Sales &amp;amp;
Marketing professional looking
for a part-time opportunity? To
apply, send y…</t>
  </si>
  <si>
    <t>adeleturner72
RT @XPERTHealth: *WE ARE EXPANDING
OUR TEAM* Are you a Sales &amp;amp;
Marketing professional looking
for a part-time opportunity? To
apply, send y…</t>
  </si>
  <si>
    <t>tina_robson
RT @CDDFTDiabetes: Confused over
the recent information on fibre?
We’ve had a lot of questions on
our @XPERTHealth courses this week
partic…</t>
  </si>
  <si>
    <t>peter_voshol
RT @CDDFTDiabetes: Confused over
the recent information on fibre?
We’ve had a lot of questions on
our @XPERTHealth courses this week
partic…</t>
  </si>
  <si>
    <t>drsrikanthmada
RT @CDDFTDiabetes: Don't forget
if you've attended an @XPERTHealth
education course you can access
their online forum for more information…</t>
  </si>
  <si>
    <t>products_hot
RT @carmelabny: @DimitriHoutart
@BBCFoodProg @timspector @drchatterjeeuk
@HenryDimbleby @One_Angry_Chef
@doctors_kitchen @KitchenBee @fgodl…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</si>
  <si>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</si>
  <si>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</si>
  <si>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</si>
  <si>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</si>
  <si>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</si>
  <si>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</si>
  <si>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</si>
  <si>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</si>
  <si>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</si>
  <si>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</si>
  <si>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</si>
  <si>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</si>
  <si>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</si>
  <si>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</si>
  <si>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</si>
  <si>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</si>
  <si>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</si>
  <si>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</si>
  <si>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</si>
  <si>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</si>
  <si>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</si>
  <si>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</si>
  <si>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</si>
  <si>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</si>
  <si>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</si>
  <si>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</si>
  <si>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</si>
  <si>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</si>
  <si>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</si>
  <si>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</si>
  <si>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</si>
  <si>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</si>
  <si>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</si>
  <si>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</si>
  <si>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</si>
  <si>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</si>
  <si>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</si>
  <si>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</si>
  <si>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</si>
  <si>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</si>
  <si>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</si>
  <si>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</si>
  <si>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</si>
  <si>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</si>
  <si>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</si>
  <si>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</si>
  <si>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</si>
  <si>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</si>
  <si>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</si>
  <si>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</si>
  <si>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</si>
  <si>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</si>
  <si>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</si>
  <si>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</si>
  <si>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1.0.1.408</t>
  </si>
  <si>
    <t>Top URLs in Tweet in Entire Graph</t>
  </si>
  <si>
    <t>https://www.youtube.com/watch?v=8rcfvRGZsDs&amp;t=1142s</t>
  </si>
  <si>
    <t>https://www.lchf-rd.com/2018/06/08/the-perils-of-food-processing-how-the-preparation-of-food-affects-gi-hormonal-response/</t>
  </si>
  <si>
    <t>https://www.lchf-rd.com/2018/06/20/the-perils-of-food-processing-part-2/</t>
  </si>
  <si>
    <t>Entire Graph Count</t>
  </si>
  <si>
    <t>Top URLs in Tweet in G1</t>
  </si>
  <si>
    <t>Top URLs in Tweet in G2</t>
  </si>
  <si>
    <t>G1 Count</t>
  </si>
  <si>
    <t>Top URLs in Tweet in G3</t>
  </si>
  <si>
    <t>G2 Count</t>
  </si>
  <si>
    <t>G3 Count</t>
  </si>
  <si>
    <t>Top URLs in Tweet</t>
  </si>
  <si>
    <t>https://twitter.com/carynzinn/status/1083841426700480512 https://www.youtube.com/watch?v=8rcfvRGZsDs&amp;t=1142s https://www.lchf-rd.com/2018/06/08/the-perils-of-food-processing-how-the-preparation-of-food-affects-gi-hormonal-response/ https://www.lchf-rd.com/2018/06/20/the-perils-of-food-processing-part-2/</t>
  </si>
  <si>
    <t>https://www.xperthealth.org.uk/Forums?platform=hootsuite https://twitter.com/diabetescouk/status/1084132959576305664 https://www.bbc.co.uk/programmes/m00017qw?fbclid=IwAR3_ObH6fVhxqaLDeeRXtb7XWo7qEkQke1bAgHudwdu5ekTdDa9mMKyiz4Y</t>
  </si>
  <si>
    <t>Top Domains in Tweet in Entire Graph</t>
  </si>
  <si>
    <t>lchf-rd.com</t>
  </si>
  <si>
    <t>youtube.com</t>
  </si>
  <si>
    <t>Top Domains in Tweet in G1</t>
  </si>
  <si>
    <t>Top Domains in Tweet in G2</t>
  </si>
  <si>
    <t>Top Domains in Tweet in G3</t>
  </si>
  <si>
    <t>Top Domains in Tweet</t>
  </si>
  <si>
    <t>lchf-rd.com twitter.com youtube.com</t>
  </si>
  <si>
    <t>org.uk twitter.com co.uk</t>
  </si>
  <si>
    <t>Top Hashtags in Tweet in Entire Graph</t>
  </si>
  <si>
    <t>diabetes</t>
  </si>
  <si>
    <t>lowcarb</t>
  </si>
  <si>
    <t>Top Hashtags in Tweet in G1</t>
  </si>
  <si>
    <t>Top Hashtags in Tweet in G2</t>
  </si>
  <si>
    <t>Top Hashtags in Tweet in G3</t>
  </si>
  <si>
    <t>Top Hashtags in Tweet</t>
  </si>
  <si>
    <t>diabetes xperthealth lowcarb</t>
  </si>
  <si>
    <t>Top Words in Tweet in Entire Graph</t>
  </si>
  <si>
    <t>Words in Sentiment List#1: Positive</t>
  </si>
  <si>
    <t>Words in Sentiment List#2: Negative</t>
  </si>
  <si>
    <t>Words in Sentiment List#3: Angry/Violent</t>
  </si>
  <si>
    <t>Non-categorized Words</t>
  </si>
  <si>
    <t>Total Words</t>
  </si>
  <si>
    <t>both</t>
  </si>
  <si>
    <t>dietitian</t>
  </si>
  <si>
    <t>trust</t>
  </si>
  <si>
    <t>scientific</t>
  </si>
  <si>
    <t>Top Words in Tweet in G1</t>
  </si>
  <si>
    <t>integrity</t>
  </si>
  <si>
    <t>independence</t>
  </si>
  <si>
    <t>others</t>
  </si>
  <si>
    <t>follow</t>
  </si>
  <si>
    <t>include</t>
  </si>
  <si>
    <t>Top Words in Tweet in G2</t>
  </si>
  <si>
    <t>Top Words in Tweet in G3</t>
  </si>
  <si>
    <t>information</t>
  </si>
  <si>
    <t>fibre</t>
  </si>
  <si>
    <t>confused</t>
  </si>
  <si>
    <t>over</t>
  </si>
  <si>
    <t>recent</t>
  </si>
  <si>
    <t>ve</t>
  </si>
  <si>
    <t>lot</t>
  </si>
  <si>
    <t>questions</t>
  </si>
  <si>
    <t>Top Words in Tweet</t>
  </si>
  <si>
    <t>draseemmalhotra both dietitian trust scientific integrity independence others follow include</t>
  </si>
  <si>
    <t>dimitrihoutart bbcfoodprog timspector drchatterjeeuk henrydimbleby one_angry_chef doctors_kitchen kitchenbee carmelabny fgodl</t>
  </si>
  <si>
    <t>xperthealth information fibre cddftdiabetes confused over recent ve lot questions</t>
  </si>
  <si>
    <t>Top Word Pairs in Tweet in Entire Graph</t>
  </si>
  <si>
    <t>dietitian,trust</t>
  </si>
  <si>
    <t>trust,both</t>
  </si>
  <si>
    <t>both,scientific</t>
  </si>
  <si>
    <t>scientific,integrity</t>
  </si>
  <si>
    <t>integrity,independence</t>
  </si>
  <si>
    <t>independence,others</t>
  </si>
  <si>
    <t>others,follow</t>
  </si>
  <si>
    <t>follow,include</t>
  </si>
  <si>
    <t>draseemmalhotra,dietitian</t>
  </si>
  <si>
    <t>include,xperthealt</t>
  </si>
  <si>
    <t>Top Word Pairs in Tweet in G1</t>
  </si>
  <si>
    <t>Top Word Pairs in Tweet in G2</t>
  </si>
  <si>
    <t>dimitrihoutart,bbcfoodprog</t>
  </si>
  <si>
    <t>bbcfoodprog,timspector</t>
  </si>
  <si>
    <t>timspector,drchatterjeeuk</t>
  </si>
  <si>
    <t>drchatterjeeuk,henrydimbleby</t>
  </si>
  <si>
    <t>henrydimbleby,one_angry_chef</t>
  </si>
  <si>
    <t>one_angry_chef,doctors_kitchen</t>
  </si>
  <si>
    <t>doctors_kitchen,kitchenbee</t>
  </si>
  <si>
    <t>carmelabny,dimitrihoutart</t>
  </si>
  <si>
    <t>kitchenbee,fgodl</t>
  </si>
  <si>
    <t>Top Word Pairs in Tweet in G3</t>
  </si>
  <si>
    <t>confused,over</t>
  </si>
  <si>
    <t>over,recent</t>
  </si>
  <si>
    <t>recent,information</t>
  </si>
  <si>
    <t>information,fibre</t>
  </si>
  <si>
    <t>fibre,ve</t>
  </si>
  <si>
    <t>ve,lot</t>
  </si>
  <si>
    <t>lot,questions</t>
  </si>
  <si>
    <t>questions,xperthealth</t>
  </si>
  <si>
    <t>xperthealth,courses</t>
  </si>
  <si>
    <t>courses,week</t>
  </si>
  <si>
    <t>Top Word Pairs in Tweet</t>
  </si>
  <si>
    <t>dietitian,trust  trust,both  both,scientific  scientific,integrity  integrity,independence  independence,others  others,follow  follow,include  draseemmalhotra,dietitian  include,xperthealt</t>
  </si>
  <si>
    <t>dimitrihoutart,bbcfoodprog  bbcfoodprog,timspector  timspector,drchatterjeeuk  drchatterjeeuk,henrydimbleby  henrydimbleby,one_angry_chef  one_angry_chef,doctors_kitchen  doctors_kitchen,kitchenbee  carmelabny,dimitrihoutart  kitchenbee,fgodl</t>
  </si>
  <si>
    <t>confused,over  over,recent  recent,information  information,fibre  fibre,ve  ve,lot  lot,questions  questions,xperthealth  xperthealth,courses  courses,week</t>
  </si>
  <si>
    <t>Top Replied-To in Entire Graph</t>
  </si>
  <si>
    <t>Top Mentioned in Entire Graph</t>
  </si>
  <si>
    <t>xperthealt</t>
  </si>
  <si>
    <t>Top Replied-To in G1</t>
  </si>
  <si>
    <t>Top Replied-To in G2</t>
  </si>
  <si>
    <t>Top Mentioned in G1</t>
  </si>
  <si>
    <t>Top Mentioned in G2</t>
  </si>
  <si>
    <t>Top Replied-To in G3</t>
  </si>
  <si>
    <t>Top Mentioned in G3</t>
  </si>
  <si>
    <t>Top Replied-To in Tweet</t>
  </si>
  <si>
    <t>Top Mentioned in Tweet</t>
  </si>
  <si>
    <t>draseemmalhotra xperthealt xperthealth tarakellyrd carynzinn grantsnz</t>
  </si>
  <si>
    <t>bbcfoodprog timspector drchatterjeeuk henrydimbleby one_angry_chef doctors_kitchen kitchenbee carmelabny dimitrihoutart fgodl</t>
  </si>
  <si>
    <t>xperthealth cddftdiabetes diabetescouk draseemmalhotra xperthealt rethinkcake bbcfoodprog</t>
  </si>
  <si>
    <t>Top Tweeters in Entire Graph</t>
  </si>
  <si>
    <t>Top Tweeters in G1</t>
  </si>
  <si>
    <t>Top Tweeters in G2</t>
  </si>
  <si>
    <t>Top Tweeters in G3</t>
  </si>
  <si>
    <t>Top Tweeters</t>
  </si>
  <si>
    <t>staircase2 mariaduggan leoniedelt tolusomolu draseemmalhotra marilyn_ella davidfekke ashkjha dave06031956 daveambo</t>
  </si>
  <si>
    <t>supersoftknits coolstuff2cheap g_dolman carmelabny twistabout products_hot hollysimental henrydimbleby zoeharcombe drduanerd</t>
  </si>
  <si>
    <t>diabetescouk peter_voshol adeleturner72 stephbospoon rethinkcake jennyweyman xperthealth itwontdiabeatus tina_robson drsrikanthmada</t>
  </si>
  <si>
    <t>Top URLs in Tweet by Count</t>
  </si>
  <si>
    <t>https://www.xperthealth.org.uk/Forums?platform=hootsuite https://twitter.com/diabetescouk/status/1084132959576305664</t>
  </si>
  <si>
    <t>Top URLs in Tweet by Salience</t>
  </si>
  <si>
    <t>Top Domains in Tweet by Count</t>
  </si>
  <si>
    <t>lchf-rd.com youtube.com</t>
  </si>
  <si>
    <t>org.uk twitter.com</t>
  </si>
  <si>
    <t>Top Domains in Tweet by Salience</t>
  </si>
  <si>
    <t>Top Hashtags in Tweet by Count</t>
  </si>
  <si>
    <t>Top Hashtags in Tweet by Salience</t>
  </si>
  <si>
    <t>xperthealth lowcarb diabetes</t>
  </si>
  <si>
    <t>Top Words in Tweet by Count</t>
  </si>
  <si>
    <t>carmelabny dimitrihoutart bbcfoodprog timspector drchatterjeeuk henrydimbleby one_angry_chef doctors_kitchen kitchenbee fgodl</t>
  </si>
  <si>
    <t>natural dimitrihoutart bbcfoodprog timspector drchatterjeeuk henrydimbleby one_angry_chef doctors_kitchen kitchenbee products</t>
  </si>
  <si>
    <t>draseemmalhotra dietitian trust both scientific integrity independence others follow include</t>
  </si>
  <si>
    <t>dietitian trust both scientific integrity independence others follow include tarakellyrd</t>
  </si>
  <si>
    <t>draseemmalhotra tarakellyrd s big help many useless ones out gets</t>
  </si>
  <si>
    <t>feb expanding team sales marketing professional looking part time opportunity</t>
  </si>
  <si>
    <t>low fibre draseemmalhotra tarakellyrd maybe even over stated simply proxy</t>
  </si>
  <si>
    <t>fibre draseemmalhotra tarakellyrd interestingly many carnivore folk out eat plants</t>
  </si>
  <si>
    <t>draseemmalhotra great tarakellyrd respect carynzinn examined evidence changed regards healthy</t>
  </si>
  <si>
    <t>hear draseemmalhotra tarakellyrd well done both</t>
  </si>
  <si>
    <t>without t2d live potatoes feet patient whose gp helped put</t>
  </si>
  <si>
    <t>cddftdiabetes confused over recent information fibre ve lot questions courses</t>
  </si>
  <si>
    <t>without t2d rethinkcake live potatoes feet patient whose gp helped</t>
  </si>
  <si>
    <t>information diabetes fibre forget attended education course access online forum</t>
  </si>
  <si>
    <t>expanding team sales marketing professional looking part time opportunity apply</t>
  </si>
  <si>
    <t>cddftdiabetes forget attended education course access online forum more information</t>
  </si>
  <si>
    <t>Top Words in Tweet by Salience</t>
  </si>
  <si>
    <t>natural products oats fgodlee drduanerd bda_dietitians zoeharcombe draseemmalhotra bbcfood big</t>
  </si>
  <si>
    <t>tarakellyrd draseemmalhotra xperthealt dietitian trust both scientific integrity independence others</t>
  </si>
  <si>
    <t>great tarakellyrd respect carynzinn examined evidence changed regards healthy food</t>
  </si>
  <si>
    <t>fibre forget attended education course access online forum more advice</t>
  </si>
  <si>
    <t>Top Word Pairs in Tweet by Count</t>
  </si>
  <si>
    <t>carmelabny,dimitrihoutart  dimitrihoutart,bbcfoodprog  bbcfoodprog,timspector  timspector,drchatterjeeuk  drchatterjeeuk,henrydimbleby  henrydimbleby,one_angry_chef  one_angry_chef,doctors_kitchen  doctors_kitchen,kitchenbee  kitchenbee,fgodl</t>
  </si>
  <si>
    <t>dimitrihoutart,bbcfoodprog  bbcfoodprog,timspector  timspector,drchatterjeeuk  drchatterjeeuk,henrydimbleby  henrydimbleby,one_angry_chef  one_angry_chef,doctors_kitchen  doctors_kitchen,kitchenbee  kitchenbee,fgodlee  fgodlee,drduanerd  drduanerd,bda_dietitians</t>
  </si>
  <si>
    <t>draseemmalhotra,dietitian  dietitian,trust  trust,both  both,scientific  scientific,integrity  integrity,independence  independence,others  others,follow  follow,include  include,xperthealt</t>
  </si>
  <si>
    <t>dietitian,trust  trust,both  both,scientific  scientific,integrity  integrity,independence  independence,others  others,follow  follow,include  include,xperthealth  xperthealth,tarakellyrd</t>
  </si>
  <si>
    <t>draseemmalhotra,xperthealth  xperthealth,tarakellyrd  tarakellyrd,s  s,big  big,help  help,many  many,useless  useless,ones  ones,out  out,gets</t>
  </si>
  <si>
    <t>expanding,team  team,sales  sales,marketing  marketing,professional  professional,looking  looking,part  part,time  time,opportunity  opportunity,apply  apply,send</t>
  </si>
  <si>
    <t>low,fibre  draseemmalhotra,xperthealth  xperthealth,tarakellyrd  tarakellyrd,maybe  maybe,even  even,over  over,stated  stated,low  fibre,simply  simply,proxy</t>
  </si>
  <si>
    <t>draseemmalhotra,xperthealth  xperthealth,tarakellyrd  tarakellyrd,interestingly  interestingly,many  many,carnivore  carnivore,folk  folk,out  out,eat  eat,plants  plants,those</t>
  </si>
  <si>
    <t>draseemmalhotra,xperthealth  xperthealth,tarakellyrd  tarakellyrd,great  great,respect  respect,carynzinn  carynzinn,examined  examined,evidence  evidence,changed  changed,regards  regards,healthy</t>
  </si>
  <si>
    <t>draseemmalhotra,xperthealth  xperthealth,tarakellyrd  tarakellyrd,hear  hear,hear  hear,well  well,done  done,both</t>
  </si>
  <si>
    <t>live,without  without,potatoes  potatoes,without  without,feet  feet,t2d  t2d,patient  patient,whose  whose,gp  gp,helped  helped,put</t>
  </si>
  <si>
    <t>cddftdiabetes,confused  confused,over  over,recent  recent,information  information,fibre  fibre,ve  ve,lot  lot,questions  questions,xperthealth  xperthealth,courses</t>
  </si>
  <si>
    <t>rethinkcake,live  live,without  without,potatoes  potatoes,without  without,feet  feet,t2d  t2d,patient  patient,whose  whose,gp  gp,helped</t>
  </si>
  <si>
    <t>forget,attended  attended,xperthealth  xperthealth,education  education,course  course,access  access,online  online,forum  forum,more  more,information  information,advice</t>
  </si>
  <si>
    <t>xperthealth,expanding  expanding,team  team,sales  sales,marketing  marketing,professional  professional,looking  looking,part  part,time  time,opportunity  opportunity,apply</t>
  </si>
  <si>
    <t>cddftdiabetes,forget  forget,attended  attended,xperthealth  xperthealth,education  education,course  course,access  access,online  online,forum  forum,more  more,information</t>
  </si>
  <si>
    <t>Top Word Pairs in Tweet by Salience</t>
  </si>
  <si>
    <t>kitchenbee,fgodlee  fgodlee,drduanerd  drduanerd,bda_dietitians  bda_dietitians,zoeharcombe  zoeharcombe,xperthealth  xperthealth,draseemmalhotra  draseemmalhotra,bbcfood  bbcfood,big  big,companies  companies,need</t>
  </si>
  <si>
    <t>include,xperthealth  xperthealth,tarakellyrd  draseemmalhotra,dietitian  include,xperthealt  dietitian,trust  trust,both  both,scientific  scientific,integrity  integrity,independence  independence,others</t>
  </si>
  <si>
    <t>Word</t>
  </si>
  <si>
    <t>courses</t>
  </si>
  <si>
    <t>week</t>
  </si>
  <si>
    <t>partic</t>
  </si>
  <si>
    <t>part</t>
  </si>
  <si>
    <t>without</t>
  </si>
  <si>
    <t>t2d</t>
  </si>
  <si>
    <t>more</t>
  </si>
  <si>
    <t>expanding</t>
  </si>
  <si>
    <t>team</t>
  </si>
  <si>
    <t>sales</t>
  </si>
  <si>
    <t>marketing</t>
  </si>
  <si>
    <t>professional</t>
  </si>
  <si>
    <t>looking</t>
  </si>
  <si>
    <t>time</t>
  </si>
  <si>
    <t>opportunity</t>
  </si>
  <si>
    <t>apply</t>
  </si>
  <si>
    <t>send</t>
  </si>
  <si>
    <t>great</t>
  </si>
  <si>
    <t>low</t>
  </si>
  <si>
    <t>natural</t>
  </si>
  <si>
    <t>out</t>
  </si>
  <si>
    <t>forget</t>
  </si>
  <si>
    <t>attended</t>
  </si>
  <si>
    <t>education</t>
  </si>
  <si>
    <t>course</t>
  </si>
  <si>
    <t>access</t>
  </si>
  <si>
    <t>online</t>
  </si>
  <si>
    <t>forum</t>
  </si>
  <si>
    <t>approach</t>
  </si>
  <si>
    <t>live</t>
  </si>
  <si>
    <t>potatoes</t>
  </si>
  <si>
    <t>feet</t>
  </si>
  <si>
    <t>patient</t>
  </si>
  <si>
    <t>whose</t>
  </si>
  <si>
    <t>gp</t>
  </si>
  <si>
    <t>helped</t>
  </si>
  <si>
    <t>put</t>
  </si>
  <si>
    <t>remission</t>
  </si>
  <si>
    <t>come</t>
  </si>
  <si>
    <t>big</t>
  </si>
  <si>
    <t>products</t>
  </si>
  <si>
    <t>oats</t>
  </si>
  <si>
    <t>hear</t>
  </si>
  <si>
    <t>food</t>
  </si>
  <si>
    <t>many</t>
  </si>
  <si>
    <t>maybe</t>
  </si>
  <si>
    <t>feb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</si>
  <si>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</si>
  <si>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</si>
  <si>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</si>
  <si>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</si>
  <si>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</si>
  <si>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</si>
  <si>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</si>
  <si>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</si>
  <si>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</si>
  <si>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</si>
  <si>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</si>
  <si>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</si>
  <si>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</si>
  <si>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</si>
  <si>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</si>
  <si>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</si>
  <si>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</si>
  <si>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</si>
  <si>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</si>
  <si>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</si>
  <si>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</si>
  <si>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</si>
  <si>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</si>
  <si>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</si>
  <si>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</si>
  <si>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</si>
  <si>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</si>
  <si>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</si>
  <si>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Red</t>
  </si>
  <si>
    <t>G1: draseemmalhotra both dietitian trust scientific integrity independence others follow include</t>
  </si>
  <si>
    <t>G2: dimitrihoutart bbcfoodprog timspector drchatterjeeuk henrydimbleby one_angry_chef doctors_kitchen kitchenbee carmelabny fgodl</t>
  </si>
  <si>
    <t>G3: xperthealth information fibre cddftdiabetes confused over recent ve lot questions</t>
  </si>
  <si>
    <t>Autofill Workbook Results</t>
  </si>
  <si>
    <t>Edge Weight▓1▓2▓0▓True▓Green▓Red▓▓Edge Weight▓1▓1▓0▓3▓10▓False▓Edge Weight▓1▓2▓0▓32▓6▓False▓▓0▓0▓0▓True▓Black▓Black▓▓Followers▓0▓53887▓0▓162▓1000▓False▓Followers▓0▓378242▓0▓100▓70▓False▓▓0▓0▓0▓0▓0▓False▓▓0▓0▓0▓0▓0▓False</t>
  </si>
  <si>
    <t>Subgraph</t>
  </si>
  <si>
    <t>GraphSource░TwitterSearch▓GraphTerm░xperthealth▓ImportDescription░The graph represents a network of 58 Twitter users whose recent tweets contained "xperthealth", or who were replied to or mentioned in those tweets, taken from a data set limited to a maximum of 18,000 tweets.  The network was obtained from Twitter on Sunday, 20 January 2019 at 17:19 UTC.
The tweets in the network were tweeted over the 9-day, 15-hour, 52-minute period from Thursday, 10 January 2019 at 17:30 UTC to Sunday, 20 January 2019 at 09:23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</si>
</sst>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27721"/>
        <c:axId val="14491458"/>
      </c:barChart>
      <c:catAx>
        <c:axId val="120277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91458"/>
        <c:crosses val="autoZero"/>
        <c:auto val="1"/>
        <c:lblOffset val="100"/>
        <c:noMultiLvlLbl val="0"/>
      </c:catAx>
      <c:valAx>
        <c:axId val="14491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27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706739"/>
        <c:axId val="39433436"/>
      </c:barChart>
      <c:catAx>
        <c:axId val="20706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33436"/>
        <c:crosses val="autoZero"/>
        <c:auto val="1"/>
        <c:lblOffset val="100"/>
        <c:noMultiLvlLbl val="0"/>
      </c:catAx>
      <c:valAx>
        <c:axId val="3943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06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113341"/>
        <c:axId val="8412246"/>
      </c:barChart>
      <c:catAx>
        <c:axId val="331133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12246"/>
        <c:crosses val="autoZero"/>
        <c:auto val="1"/>
        <c:lblOffset val="100"/>
        <c:noMultiLvlLbl val="0"/>
      </c:catAx>
      <c:valAx>
        <c:axId val="8412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3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735975"/>
        <c:axId val="18079664"/>
      </c:barChart>
      <c:catAx>
        <c:axId val="97359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79664"/>
        <c:crosses val="autoZero"/>
        <c:auto val="1"/>
        <c:lblOffset val="100"/>
        <c:noMultiLvlLbl val="0"/>
      </c:catAx>
      <c:valAx>
        <c:axId val="1807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5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907889"/>
        <c:axId val="20572394"/>
      </c:barChart>
      <c:catAx>
        <c:axId val="23907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572394"/>
        <c:crosses val="autoZero"/>
        <c:auto val="1"/>
        <c:lblOffset val="100"/>
        <c:noMultiLvlLbl val="0"/>
      </c:catAx>
      <c:valAx>
        <c:axId val="20572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7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775771"/>
        <c:axId val="66388484"/>
      </c:barChart>
      <c:catAx>
        <c:axId val="31775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88484"/>
        <c:crosses val="autoZero"/>
        <c:auto val="1"/>
        <c:lblOffset val="100"/>
        <c:noMultiLvlLbl val="0"/>
      </c:catAx>
      <c:valAx>
        <c:axId val="6638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75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047205"/>
        <c:axId val="8295678"/>
      </c:barChart>
      <c:catAx>
        <c:axId val="26047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95678"/>
        <c:crosses val="autoZero"/>
        <c:auto val="1"/>
        <c:lblOffset val="100"/>
        <c:noMultiLvlLbl val="0"/>
      </c:catAx>
      <c:valAx>
        <c:axId val="8295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47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91599"/>
        <c:axId val="42003416"/>
      </c:barChart>
      <c:catAx>
        <c:axId val="3091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03416"/>
        <c:crosses val="autoZero"/>
        <c:auto val="1"/>
        <c:lblOffset val="100"/>
        <c:noMultiLvlLbl val="0"/>
      </c:catAx>
      <c:valAx>
        <c:axId val="4200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384473"/>
        <c:axId val="36778130"/>
      </c:barChart>
      <c:catAx>
        <c:axId val="45384473"/>
        <c:scaling>
          <c:orientation val="minMax"/>
        </c:scaling>
        <c:axPos val="b"/>
        <c:delete val="1"/>
        <c:majorTickMark val="out"/>
        <c:minorTickMark val="none"/>
        <c:tickLblPos val="none"/>
        <c:crossAx val="36778130"/>
        <c:crosses val="autoZero"/>
        <c:auto val="1"/>
        <c:lblOffset val="100"/>
        <c:noMultiLvlLbl val="0"/>
      </c:catAx>
      <c:valAx>
        <c:axId val="36778130"/>
        <c:scaling>
          <c:orientation val="minMax"/>
        </c:scaling>
        <c:axPos val="l"/>
        <c:delete val="1"/>
        <c:majorTickMark val="out"/>
        <c:minorTickMark val="none"/>
        <c:tickLblPos val="none"/>
        <c:crossAx val="453844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olstuff2chea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god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itchenbe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octors_kitch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one_angry_che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enrydimbleb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rchatterjeeu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imspec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bcfoodpr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mitrihoutar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rmelabn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wistabou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eoniedel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raseemmalhotr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olsticesshyp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rangebobevi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nventcass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arakellyr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xperthea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borah_robi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ariadugg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taircase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aveamb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ljsackettlyn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gacyguyu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avidfekk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nasant2191909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arageorgos1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ndrews8649514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iannemow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fifahhamilt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shkj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ancerrideoc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rantsnz"/>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arynzin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ave0603195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rilyn_ell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_dolm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olusomol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ollysiment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bcfoo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zoeharcomb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da_dietitia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duaner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fgodle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reasurexall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upersoftkni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ethinkcak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iabetescou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ennyweym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twontdiabeatu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ddftdiabet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tephbospo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deleturner7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ina_robs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eter_vosho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rsrikanthmad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roducts_ho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54" totalsRowShown="0" headerRowDxfId="315" dataDxfId="314">
  <autoFilter ref="A2:BL154"/>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185" dataDxfId="184">
  <autoFilter ref="A2:C10"/>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8" totalsRowShown="0" headerRowDxfId="178" dataDxfId="177">
  <autoFilter ref="A1:H8"/>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H16" totalsRowShown="0" headerRowDxfId="168" dataDxfId="167">
  <autoFilter ref="A11:H16"/>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H22" totalsRowShown="0" headerRowDxfId="158" dataDxfId="157">
  <autoFilter ref="A19:H22"/>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5:H35" totalsRowShown="0" headerRowDxfId="147" dataDxfId="146">
  <autoFilter ref="A25:H35"/>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8:H48" totalsRowShown="0" headerRowDxfId="136" dataDxfId="135">
  <autoFilter ref="A38:H48"/>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1:H53" totalsRowShown="0" headerRowDxfId="125" dataDxfId="124">
  <autoFilter ref="A51:H53"/>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H66" totalsRowShown="0" headerRowDxfId="122" dataDxfId="121">
  <autoFilter ref="A56:H66"/>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H79" totalsRowShown="0" headerRowDxfId="103" dataDxfId="102">
  <autoFilter ref="A69:H79"/>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262" dataDxfId="261">
  <autoFilter ref="A2:BT60"/>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7" totalsRowShown="0" headerRowDxfId="82" dataDxfId="81">
  <autoFilter ref="A1:G16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3" totalsRowShown="0" headerRowDxfId="73" dataDxfId="72">
  <autoFilter ref="A1:L13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216" dataDxfId="215">
  <autoFilter ref="A1:C59"/>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arynzinn/status/1083841426700480512" TargetMode="External" /><Relationship Id="rId2" Type="http://schemas.openxmlformats.org/officeDocument/2006/relationships/hyperlink" Target="https://www.bbc.co.uk/programmes/m00017qw?fbclid=IwAR3_ObH6fVhxqaLDeeRXtb7XWo7qEkQke1bAgHudwdu5ekTdDa9mMKyiz4Y" TargetMode="External" /><Relationship Id="rId3" Type="http://schemas.openxmlformats.org/officeDocument/2006/relationships/hyperlink" Target="https://www.bbc.co.uk/programmes/m00017qw?fbclid=IwAR3_ObH6fVhxqaLDeeRXtb7XWo7qEkQke1bAgHudwdu5ekTdDa9mMKyiz4Y" TargetMode="External" /><Relationship Id="rId4" Type="http://schemas.openxmlformats.org/officeDocument/2006/relationships/hyperlink" Target="https://www.bbc.co.uk/programmes/m00017qw?fbclid=IwAR3_ObH6fVhxqaLDeeRXtb7XWo7qEkQke1bAgHudwdu5ekTdDa9mMKyiz4Y" TargetMode="External" /><Relationship Id="rId5" Type="http://schemas.openxmlformats.org/officeDocument/2006/relationships/hyperlink" Target="https://twitter.com/carynzinn/status/1083841426700480512" TargetMode="External" /><Relationship Id="rId6" Type="http://schemas.openxmlformats.org/officeDocument/2006/relationships/hyperlink" Target="https://twitter.com/diabetescouk/status/1084132959576305664" TargetMode="External" /><Relationship Id="rId7" Type="http://schemas.openxmlformats.org/officeDocument/2006/relationships/hyperlink" Target="https://twitter.com/diabetescouk/status/1084132959576305664" TargetMode="External" /><Relationship Id="rId8" Type="http://schemas.openxmlformats.org/officeDocument/2006/relationships/hyperlink" Target="https://www.xperthealth.org.uk/Forums?platform=hootsuite" TargetMode="External" /><Relationship Id="rId9" Type="http://schemas.openxmlformats.org/officeDocument/2006/relationships/hyperlink" Target="https://pbs.twimg.com/media/DweFLtjWwAILaTS.jpg" TargetMode="External" /><Relationship Id="rId10" Type="http://schemas.openxmlformats.org/officeDocument/2006/relationships/hyperlink" Target="https://pbs.twimg.com/media/DweFLtjWwAILaTS.jpg" TargetMode="External" /><Relationship Id="rId11" Type="http://schemas.openxmlformats.org/officeDocument/2006/relationships/hyperlink" Target="https://pbs.twimg.com/media/DweFLtjWwAILaTS.jpg" TargetMode="External" /><Relationship Id="rId12" Type="http://schemas.openxmlformats.org/officeDocument/2006/relationships/hyperlink" Target="https://pbs.twimg.com/media/DweFLtjWwAILaTS.jpg" TargetMode="External" /><Relationship Id="rId13" Type="http://schemas.openxmlformats.org/officeDocument/2006/relationships/hyperlink" Target="https://pbs.twimg.com/media/DweFLtjWwAILaTS.jpg" TargetMode="External" /><Relationship Id="rId14" Type="http://schemas.openxmlformats.org/officeDocument/2006/relationships/hyperlink" Target="https://pbs.twimg.com/media/DweFLtjWwAILaTS.jpg" TargetMode="External" /><Relationship Id="rId15" Type="http://schemas.openxmlformats.org/officeDocument/2006/relationships/hyperlink" Target="https://pbs.twimg.com/media/DweFLtjWwAILaTS.jpg" TargetMode="External" /><Relationship Id="rId16" Type="http://schemas.openxmlformats.org/officeDocument/2006/relationships/hyperlink" Target="https://pbs.twimg.com/media/DxCR3hjWoAAZoUI.jpg" TargetMode="External" /><Relationship Id="rId17" Type="http://schemas.openxmlformats.org/officeDocument/2006/relationships/hyperlink" Target="https://pbs.twimg.com/media/DxRHDuLWwAEVaY4.jpg" TargetMode="External" /><Relationship Id="rId18" Type="http://schemas.openxmlformats.org/officeDocument/2006/relationships/hyperlink" Target="https://pbs.twimg.com/media/DweFLtjWwAILaTS.jpg" TargetMode="External" /><Relationship Id="rId19" Type="http://schemas.openxmlformats.org/officeDocument/2006/relationships/hyperlink" Target="https://pbs.twimg.com/media/DweFLtjWwAILaTS.jpg" TargetMode="External" /><Relationship Id="rId20" Type="http://schemas.openxmlformats.org/officeDocument/2006/relationships/hyperlink" Target="https://pbs.twimg.com/media/DweFLtjWwAILaTS.jpg" TargetMode="External" /><Relationship Id="rId21" Type="http://schemas.openxmlformats.org/officeDocument/2006/relationships/hyperlink" Target="https://pbs.twimg.com/media/DweFLtjWwAILaTS.jpg" TargetMode="External" /><Relationship Id="rId22" Type="http://schemas.openxmlformats.org/officeDocument/2006/relationships/hyperlink" Target="https://pbs.twimg.com/media/DweFLtjWwAILaTS.jpg" TargetMode="External" /><Relationship Id="rId23" Type="http://schemas.openxmlformats.org/officeDocument/2006/relationships/hyperlink" Target="https://pbs.twimg.com/media/DweFLtjWwAILaTS.jpg" TargetMode="External" /><Relationship Id="rId24" Type="http://schemas.openxmlformats.org/officeDocument/2006/relationships/hyperlink" Target="https://pbs.twimg.com/media/DweFLtjWwAILaTS.jpg" TargetMode="External" /><Relationship Id="rId25" Type="http://schemas.openxmlformats.org/officeDocument/2006/relationships/hyperlink" Target="https://pbs.twimg.com/media/DweFLtjWwAILaTS.jpg" TargetMode="External" /><Relationship Id="rId26" Type="http://schemas.openxmlformats.org/officeDocument/2006/relationships/hyperlink" Target="http://pbs.twimg.com/profile_images/1831835556/aac3a212-5a00-4111-bb39-6aa48adcbc14_normal.png" TargetMode="External" /><Relationship Id="rId27" Type="http://schemas.openxmlformats.org/officeDocument/2006/relationships/hyperlink" Target="http://pbs.twimg.com/profile_images/1831835556/aac3a212-5a00-4111-bb39-6aa48adcbc14_normal.png" TargetMode="External" /><Relationship Id="rId28" Type="http://schemas.openxmlformats.org/officeDocument/2006/relationships/hyperlink" Target="http://pbs.twimg.com/profile_images/1831835556/aac3a212-5a00-4111-bb39-6aa48adcbc14_normal.png" TargetMode="External" /><Relationship Id="rId29" Type="http://schemas.openxmlformats.org/officeDocument/2006/relationships/hyperlink" Target="http://pbs.twimg.com/profile_images/1831835556/aac3a212-5a00-4111-bb39-6aa48adcbc14_normal.png" TargetMode="External" /><Relationship Id="rId30" Type="http://schemas.openxmlformats.org/officeDocument/2006/relationships/hyperlink" Target="http://pbs.twimg.com/profile_images/1831835556/aac3a212-5a00-4111-bb39-6aa48adcbc14_normal.png" TargetMode="External" /><Relationship Id="rId31" Type="http://schemas.openxmlformats.org/officeDocument/2006/relationships/hyperlink" Target="http://pbs.twimg.com/profile_images/1831835556/aac3a212-5a00-4111-bb39-6aa48adcbc14_normal.png" TargetMode="External" /><Relationship Id="rId32" Type="http://schemas.openxmlformats.org/officeDocument/2006/relationships/hyperlink" Target="http://pbs.twimg.com/profile_images/1831835556/aac3a212-5a00-4111-bb39-6aa48adcbc14_normal.png" TargetMode="External" /><Relationship Id="rId33" Type="http://schemas.openxmlformats.org/officeDocument/2006/relationships/hyperlink" Target="http://pbs.twimg.com/profile_images/1831835556/aac3a212-5a00-4111-bb39-6aa48adcbc14_normal.png" TargetMode="External" /><Relationship Id="rId34" Type="http://schemas.openxmlformats.org/officeDocument/2006/relationships/hyperlink" Target="http://pbs.twimg.com/profile_images/1831835556/aac3a212-5a00-4111-bb39-6aa48adcbc14_normal.png" TargetMode="External" /><Relationship Id="rId35" Type="http://schemas.openxmlformats.org/officeDocument/2006/relationships/hyperlink" Target="http://pbs.twimg.com/profile_images/1831835556/aac3a212-5a00-4111-bb39-6aa48adcbc14_normal.png" TargetMode="External" /><Relationship Id="rId36" Type="http://schemas.openxmlformats.org/officeDocument/2006/relationships/hyperlink" Target="http://pbs.twimg.com/profile_images/1086483757434130433/L7XO9Vkv_normal.jpg" TargetMode="External" /><Relationship Id="rId37" Type="http://schemas.openxmlformats.org/officeDocument/2006/relationships/hyperlink" Target="http://pbs.twimg.com/profile_images/1086483757434130433/L7XO9Vkv_normal.jpg" TargetMode="External" /><Relationship Id="rId38" Type="http://schemas.openxmlformats.org/officeDocument/2006/relationships/hyperlink" Target="http://pbs.twimg.com/profile_images/1086483757434130433/L7XO9Vkv_normal.jpg" TargetMode="External" /><Relationship Id="rId39" Type="http://schemas.openxmlformats.org/officeDocument/2006/relationships/hyperlink" Target="http://pbs.twimg.com/profile_images/1086483757434130433/L7XO9Vkv_normal.jpg" TargetMode="External" /><Relationship Id="rId40" Type="http://schemas.openxmlformats.org/officeDocument/2006/relationships/hyperlink" Target="http://pbs.twimg.com/profile_images/1086483757434130433/L7XO9Vkv_normal.jpg" TargetMode="External" /><Relationship Id="rId41" Type="http://schemas.openxmlformats.org/officeDocument/2006/relationships/hyperlink" Target="http://pbs.twimg.com/profile_images/1086483757434130433/L7XO9Vkv_normal.jpg" TargetMode="External" /><Relationship Id="rId42" Type="http://schemas.openxmlformats.org/officeDocument/2006/relationships/hyperlink" Target="http://pbs.twimg.com/profile_images/1086483757434130433/L7XO9Vkv_normal.jpg" TargetMode="External" /><Relationship Id="rId43" Type="http://schemas.openxmlformats.org/officeDocument/2006/relationships/hyperlink" Target="http://pbs.twimg.com/profile_images/1086483757434130433/L7XO9Vkv_normal.jpg" TargetMode="External" /><Relationship Id="rId44" Type="http://schemas.openxmlformats.org/officeDocument/2006/relationships/hyperlink" Target="http://pbs.twimg.com/profile_images/1086483757434130433/L7XO9Vkv_normal.jpg" TargetMode="External" /><Relationship Id="rId45" Type="http://schemas.openxmlformats.org/officeDocument/2006/relationships/hyperlink" Target="http://pbs.twimg.com/profile_images/1086483757434130433/L7XO9Vkv_normal.jpg" TargetMode="External" /><Relationship Id="rId46" Type="http://schemas.openxmlformats.org/officeDocument/2006/relationships/hyperlink" Target="http://pbs.twimg.com/profile_images/1082381716076093445/Iwt9x2cj_normal.jpg" TargetMode="External" /><Relationship Id="rId47" Type="http://schemas.openxmlformats.org/officeDocument/2006/relationships/hyperlink" Target="http://pbs.twimg.com/profile_images/1070391407121231874/rNMMAWWx_normal.jp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pbs.twimg.com/profile_images/486848255863435264/66JfA30u_normal.jpeg" TargetMode="External" /><Relationship Id="rId50" Type="http://schemas.openxmlformats.org/officeDocument/2006/relationships/hyperlink" Target="http://pbs.twimg.com/profile_images/486848255863435264/66JfA30u_normal.jpeg" TargetMode="External" /><Relationship Id="rId51" Type="http://schemas.openxmlformats.org/officeDocument/2006/relationships/hyperlink" Target="http://pbs.twimg.com/profile_images/486848255863435264/66JfA30u_normal.jpeg" TargetMode="External" /><Relationship Id="rId52" Type="http://schemas.openxmlformats.org/officeDocument/2006/relationships/hyperlink" Target="http://pbs.twimg.com/profile_images/1063098643819958273/SllkaNL4_normal.jpg" TargetMode="External" /><Relationship Id="rId53" Type="http://schemas.openxmlformats.org/officeDocument/2006/relationships/hyperlink" Target="http://pbs.twimg.com/profile_images/876675737754902528/3VkavJQd_normal.jpg" TargetMode="External" /><Relationship Id="rId54" Type="http://schemas.openxmlformats.org/officeDocument/2006/relationships/hyperlink" Target="http://pbs.twimg.com/profile_images/1068688100812042245/MZjx27Vt_normal.jpg" TargetMode="External" /><Relationship Id="rId55" Type="http://schemas.openxmlformats.org/officeDocument/2006/relationships/hyperlink" Target="http://pbs.twimg.com/profile_images/864631156930519041/ud4_hXSh_normal.jpg" TargetMode="External" /><Relationship Id="rId56" Type="http://schemas.openxmlformats.org/officeDocument/2006/relationships/hyperlink" Target="http://pbs.twimg.com/profile_images/999263565503651840/GkVHYpMe_normal.jpg" TargetMode="External" /><Relationship Id="rId57" Type="http://schemas.openxmlformats.org/officeDocument/2006/relationships/hyperlink" Target="http://pbs.twimg.com/profile_images/1020419934332039168/plCotYae_normal.jpg" TargetMode="External" /><Relationship Id="rId58" Type="http://schemas.openxmlformats.org/officeDocument/2006/relationships/hyperlink" Target="http://pbs.twimg.com/profile_images/3161901121/3e1ff7214de59a51eb00a61651154cff_normal.jpeg" TargetMode="External" /><Relationship Id="rId59" Type="http://schemas.openxmlformats.org/officeDocument/2006/relationships/hyperlink" Target="http://pbs.twimg.com/profile_images/1083435803907420160/cUnTLCAd_normal.jpg" TargetMode="External" /><Relationship Id="rId60" Type="http://schemas.openxmlformats.org/officeDocument/2006/relationships/hyperlink" Target="http://pbs.twimg.com/profile_images/1045439282826088453/0euWsSV-_normal.jpg" TargetMode="External" /><Relationship Id="rId61" Type="http://schemas.openxmlformats.org/officeDocument/2006/relationships/hyperlink" Target="http://pbs.twimg.com/profile_images/1045439282826088453/0euWsSV-_normal.jpg" TargetMode="External" /><Relationship Id="rId62" Type="http://schemas.openxmlformats.org/officeDocument/2006/relationships/hyperlink" Target="http://pbs.twimg.com/profile_images/1045439282826088453/0euWsSV-_normal.jpg" TargetMode="External" /><Relationship Id="rId63" Type="http://schemas.openxmlformats.org/officeDocument/2006/relationships/hyperlink" Target="http://pbs.twimg.com/profile_images/1068536874812284928/lQeJQyoO_normal.jpg" TargetMode="External" /><Relationship Id="rId64" Type="http://schemas.openxmlformats.org/officeDocument/2006/relationships/hyperlink" Target="http://pbs.twimg.com/profile_images/983075534073745408/ipf9w8yv_normal.jpg" TargetMode="External" /><Relationship Id="rId65" Type="http://schemas.openxmlformats.org/officeDocument/2006/relationships/hyperlink" Target="http://pbs.twimg.com/profile_images/663314237687754752/lrIInJ_H_normal.jpg" TargetMode="External" /><Relationship Id="rId66" Type="http://schemas.openxmlformats.org/officeDocument/2006/relationships/hyperlink" Target="http://pbs.twimg.com/profile_images/663314237687754752/lrIInJ_H_normal.jpg" TargetMode="External" /><Relationship Id="rId67" Type="http://schemas.openxmlformats.org/officeDocument/2006/relationships/hyperlink" Target="http://pbs.twimg.com/profile_images/663314237687754752/lrIInJ_H_normal.jpg" TargetMode="External" /><Relationship Id="rId68" Type="http://schemas.openxmlformats.org/officeDocument/2006/relationships/hyperlink" Target="http://pbs.twimg.com/profile_images/1076746180808212480/GN3dFW6E_normal.jpg" TargetMode="External" /><Relationship Id="rId69" Type="http://schemas.openxmlformats.org/officeDocument/2006/relationships/hyperlink" Target="http://pbs.twimg.com/profile_images/1081430086417412096/goZHkQXl_normal.jpg" TargetMode="External" /><Relationship Id="rId70" Type="http://schemas.openxmlformats.org/officeDocument/2006/relationships/hyperlink" Target="http://pbs.twimg.com/profile_images/1081430086417412096/goZHkQXl_normal.jpg" TargetMode="External" /><Relationship Id="rId71" Type="http://schemas.openxmlformats.org/officeDocument/2006/relationships/hyperlink" Target="http://pbs.twimg.com/profile_images/1081430086417412096/goZHkQXl_normal.jpg" TargetMode="External" /><Relationship Id="rId72" Type="http://schemas.openxmlformats.org/officeDocument/2006/relationships/hyperlink" Target="http://pbs.twimg.com/profile_images/1081430086417412096/goZHkQXl_normal.jpg" TargetMode="External" /><Relationship Id="rId73" Type="http://schemas.openxmlformats.org/officeDocument/2006/relationships/hyperlink" Target="http://pbs.twimg.com/profile_images/1081430086417412096/goZHkQXl_normal.jpg" TargetMode="External" /><Relationship Id="rId74" Type="http://schemas.openxmlformats.org/officeDocument/2006/relationships/hyperlink" Target="http://pbs.twimg.com/profile_images/1081430086417412096/goZHkQXl_normal.jpg" TargetMode="External" /><Relationship Id="rId75" Type="http://schemas.openxmlformats.org/officeDocument/2006/relationships/hyperlink" Target="http://pbs.twimg.com/profile_images/980003240103370752/jGEHaPFE_normal.jpg" TargetMode="External" /><Relationship Id="rId76" Type="http://schemas.openxmlformats.org/officeDocument/2006/relationships/hyperlink" Target="http://pbs.twimg.com/profile_images/1035483347114373121/XWQN2HMb_normal.jpg" TargetMode="External" /><Relationship Id="rId77" Type="http://schemas.openxmlformats.org/officeDocument/2006/relationships/hyperlink" Target="http://pbs.twimg.com/profile_images/1035483347114373121/XWQN2HMb_normal.jpg" TargetMode="External" /><Relationship Id="rId78" Type="http://schemas.openxmlformats.org/officeDocument/2006/relationships/hyperlink" Target="http://pbs.twimg.com/profile_images/1035483347114373121/XWQN2HMb_normal.jpg" TargetMode="External" /><Relationship Id="rId79" Type="http://schemas.openxmlformats.org/officeDocument/2006/relationships/hyperlink" Target="http://pbs.twimg.com/profile_images/662578532187377664/Bl3ElsD5_normal.jpg" TargetMode="External" /><Relationship Id="rId80" Type="http://schemas.openxmlformats.org/officeDocument/2006/relationships/hyperlink" Target="http://pbs.twimg.com/profile_images/761048509390782464/pNlocaBf_normal.jpg" TargetMode="External" /><Relationship Id="rId81" Type="http://schemas.openxmlformats.org/officeDocument/2006/relationships/hyperlink" Target="http://pbs.twimg.com/profile_images/761048509390782464/pNlocaBf_normal.jpg" TargetMode="External" /><Relationship Id="rId82" Type="http://schemas.openxmlformats.org/officeDocument/2006/relationships/hyperlink" Target="http://pbs.twimg.com/profile_images/761048509390782464/pNlocaBf_normal.jpg" TargetMode="External" /><Relationship Id="rId83" Type="http://schemas.openxmlformats.org/officeDocument/2006/relationships/hyperlink" Target="http://pbs.twimg.com/profile_images/761048509390782464/pNlocaBf_normal.jpg" TargetMode="External" /><Relationship Id="rId84" Type="http://schemas.openxmlformats.org/officeDocument/2006/relationships/hyperlink" Target="http://pbs.twimg.com/profile_images/761048509390782464/pNlocaBf_normal.jpg" TargetMode="External" /><Relationship Id="rId85" Type="http://schemas.openxmlformats.org/officeDocument/2006/relationships/hyperlink" Target="http://pbs.twimg.com/profile_images/761048509390782464/pNlocaBf_normal.jpg" TargetMode="External" /><Relationship Id="rId86" Type="http://schemas.openxmlformats.org/officeDocument/2006/relationships/hyperlink" Target="http://pbs.twimg.com/profile_images/761048509390782464/pNlocaBf_normal.jpg" TargetMode="External" /><Relationship Id="rId87" Type="http://schemas.openxmlformats.org/officeDocument/2006/relationships/hyperlink" Target="http://pbs.twimg.com/profile_images/761048509390782464/pNlocaBf_normal.jpg" TargetMode="External" /><Relationship Id="rId88" Type="http://schemas.openxmlformats.org/officeDocument/2006/relationships/hyperlink" Target="http://pbs.twimg.com/profile_images/761048509390782464/pNlocaBf_normal.jpg" TargetMode="External" /><Relationship Id="rId89" Type="http://schemas.openxmlformats.org/officeDocument/2006/relationships/hyperlink" Target="http://pbs.twimg.com/profile_images/761048509390782464/pNlocaBf_normal.jpg" TargetMode="External" /><Relationship Id="rId90" Type="http://schemas.openxmlformats.org/officeDocument/2006/relationships/hyperlink" Target="http://pbs.twimg.com/profile_images/213213616/tolu_copy_normal.jpg" TargetMode="External" /><Relationship Id="rId91" Type="http://schemas.openxmlformats.org/officeDocument/2006/relationships/hyperlink" Target="http://pbs.twimg.com/profile_images/963093921025835009/Qnd3Gohi_normal.jpg" TargetMode="External" /><Relationship Id="rId92" Type="http://schemas.openxmlformats.org/officeDocument/2006/relationships/hyperlink" Target="http://pbs.twimg.com/profile_images/963093921025835009/Qnd3Gohi_normal.jpg" TargetMode="External" /><Relationship Id="rId93" Type="http://schemas.openxmlformats.org/officeDocument/2006/relationships/hyperlink" Target="http://pbs.twimg.com/profile_images/963093921025835009/Qnd3Gohi_normal.jpg" TargetMode="External" /><Relationship Id="rId94" Type="http://schemas.openxmlformats.org/officeDocument/2006/relationships/hyperlink" Target="http://pbs.twimg.com/profile_images/963093921025835009/Qnd3Gohi_normal.jpg" TargetMode="External" /><Relationship Id="rId95" Type="http://schemas.openxmlformats.org/officeDocument/2006/relationships/hyperlink" Target="http://pbs.twimg.com/profile_images/963093921025835009/Qnd3Gohi_normal.jpg" TargetMode="External" /><Relationship Id="rId96" Type="http://schemas.openxmlformats.org/officeDocument/2006/relationships/hyperlink" Target="http://pbs.twimg.com/profile_images/963093921025835009/Qnd3Gohi_normal.jpg" TargetMode="External" /><Relationship Id="rId97" Type="http://schemas.openxmlformats.org/officeDocument/2006/relationships/hyperlink" Target="http://pbs.twimg.com/profile_images/963093921025835009/Qnd3Gohi_normal.jpg" TargetMode="External" /><Relationship Id="rId98" Type="http://schemas.openxmlformats.org/officeDocument/2006/relationships/hyperlink" Target="http://pbs.twimg.com/profile_images/963093921025835009/Qnd3Gohi_normal.jpg" TargetMode="External" /><Relationship Id="rId99" Type="http://schemas.openxmlformats.org/officeDocument/2006/relationships/hyperlink" Target="http://pbs.twimg.com/profile_images/963093921025835009/Qnd3Gohi_normal.jpg" TargetMode="External" /><Relationship Id="rId100" Type="http://schemas.openxmlformats.org/officeDocument/2006/relationships/hyperlink" Target="http://pbs.twimg.com/profile_images/963093921025835009/Qnd3Gohi_normal.jpg" TargetMode="External" /><Relationship Id="rId101" Type="http://schemas.openxmlformats.org/officeDocument/2006/relationships/hyperlink" Target="https://pbs.twimg.com/media/DweFLtjWwAILaTS.jpg" TargetMode="External" /><Relationship Id="rId102" Type="http://schemas.openxmlformats.org/officeDocument/2006/relationships/hyperlink" Target="https://pbs.twimg.com/media/DweFLtjWwAILaTS.jpg" TargetMode="External" /><Relationship Id="rId103" Type="http://schemas.openxmlformats.org/officeDocument/2006/relationships/hyperlink" Target="https://pbs.twimg.com/media/DweFLtjWwAILaTS.jpg" TargetMode="External" /><Relationship Id="rId104" Type="http://schemas.openxmlformats.org/officeDocument/2006/relationships/hyperlink" Target="https://pbs.twimg.com/media/DweFLtjWwAILaTS.jpg" TargetMode="External" /><Relationship Id="rId105" Type="http://schemas.openxmlformats.org/officeDocument/2006/relationships/hyperlink" Target="https://pbs.twimg.com/media/DweFLtjWwAILaTS.jpg" TargetMode="External" /><Relationship Id="rId106" Type="http://schemas.openxmlformats.org/officeDocument/2006/relationships/hyperlink" Target="http://pbs.twimg.com/profile_images/1077325340849176577/m5yjiwcU_normal.jpg" TargetMode="External" /><Relationship Id="rId107" Type="http://schemas.openxmlformats.org/officeDocument/2006/relationships/hyperlink" Target="http://pbs.twimg.com/profile_images/1077325340849176577/m5yjiwcU_normal.jpg" TargetMode="External" /><Relationship Id="rId108" Type="http://schemas.openxmlformats.org/officeDocument/2006/relationships/hyperlink" Target="http://pbs.twimg.com/profile_images/1077325340849176577/m5yjiwcU_normal.jpg" TargetMode="External" /><Relationship Id="rId109" Type="http://schemas.openxmlformats.org/officeDocument/2006/relationships/hyperlink" Target="http://pbs.twimg.com/profile_images/1077325340849176577/m5yjiwcU_normal.jpg" TargetMode="External" /><Relationship Id="rId110" Type="http://schemas.openxmlformats.org/officeDocument/2006/relationships/hyperlink" Target="http://pbs.twimg.com/profile_images/1077325340849176577/m5yjiwcU_normal.jpg" TargetMode="External" /><Relationship Id="rId111" Type="http://schemas.openxmlformats.org/officeDocument/2006/relationships/hyperlink" Target="http://pbs.twimg.com/profile_images/1077325340849176577/m5yjiwcU_normal.jpg" TargetMode="External" /><Relationship Id="rId112" Type="http://schemas.openxmlformats.org/officeDocument/2006/relationships/hyperlink" Target="http://pbs.twimg.com/profile_images/1077325340849176577/m5yjiwcU_normal.jpg" TargetMode="External" /><Relationship Id="rId113" Type="http://schemas.openxmlformats.org/officeDocument/2006/relationships/hyperlink" Target="http://pbs.twimg.com/profile_images/1077325340849176577/m5yjiwcU_normal.jpg" TargetMode="External" /><Relationship Id="rId114" Type="http://schemas.openxmlformats.org/officeDocument/2006/relationships/hyperlink" Target="http://pbs.twimg.com/profile_images/1077325340849176577/m5yjiwcU_normal.jpg" TargetMode="External" /><Relationship Id="rId115" Type="http://schemas.openxmlformats.org/officeDocument/2006/relationships/hyperlink" Target="http://pbs.twimg.com/profile_images/1077325340849176577/m5yjiwcU_normal.jpg" TargetMode="External" /><Relationship Id="rId116" Type="http://schemas.openxmlformats.org/officeDocument/2006/relationships/hyperlink" Target="http://pbs.twimg.com/profile_images/482941820016402432/UQiWsPFz_normal.jpeg" TargetMode="External" /><Relationship Id="rId117" Type="http://schemas.openxmlformats.org/officeDocument/2006/relationships/hyperlink" Target="http://pbs.twimg.com/profile_images/482941820016402432/UQiWsPFz_normal.jpeg" TargetMode="External" /><Relationship Id="rId118" Type="http://schemas.openxmlformats.org/officeDocument/2006/relationships/hyperlink" Target="http://pbs.twimg.com/profile_images/482941820016402432/UQiWsPFz_normal.jpeg" TargetMode="External" /><Relationship Id="rId119" Type="http://schemas.openxmlformats.org/officeDocument/2006/relationships/hyperlink" Target="http://pbs.twimg.com/profile_images/482941820016402432/UQiWsPFz_normal.jpeg" TargetMode="External" /><Relationship Id="rId120" Type="http://schemas.openxmlformats.org/officeDocument/2006/relationships/hyperlink" Target="http://pbs.twimg.com/profile_images/482941820016402432/UQiWsPFz_normal.jpeg" TargetMode="External" /><Relationship Id="rId121" Type="http://schemas.openxmlformats.org/officeDocument/2006/relationships/hyperlink" Target="http://pbs.twimg.com/profile_images/482941820016402432/UQiWsPFz_normal.jpeg" TargetMode="External" /><Relationship Id="rId122" Type="http://schemas.openxmlformats.org/officeDocument/2006/relationships/hyperlink" Target="http://pbs.twimg.com/profile_images/482941820016402432/UQiWsPFz_normal.jpeg" TargetMode="External" /><Relationship Id="rId123" Type="http://schemas.openxmlformats.org/officeDocument/2006/relationships/hyperlink" Target="http://pbs.twimg.com/profile_images/482941820016402432/UQiWsPFz_normal.jpeg" TargetMode="External" /><Relationship Id="rId124" Type="http://schemas.openxmlformats.org/officeDocument/2006/relationships/hyperlink" Target="http://pbs.twimg.com/profile_images/482941820016402432/UQiWsPFz_normal.jpeg" TargetMode="External" /><Relationship Id="rId125" Type="http://schemas.openxmlformats.org/officeDocument/2006/relationships/hyperlink" Target="http://pbs.twimg.com/profile_images/482941820016402432/UQiWsPFz_normal.jpeg" TargetMode="External" /><Relationship Id="rId126" Type="http://schemas.openxmlformats.org/officeDocument/2006/relationships/hyperlink" Target="http://pbs.twimg.com/profile_images/943063217122791425/08_imXx9_normal.jpg" TargetMode="External" /><Relationship Id="rId127" Type="http://schemas.openxmlformats.org/officeDocument/2006/relationships/hyperlink" Target="http://pbs.twimg.com/profile_images/943063217122791425/08_imXx9_normal.jpg" TargetMode="External" /><Relationship Id="rId128" Type="http://schemas.openxmlformats.org/officeDocument/2006/relationships/hyperlink" Target="http://pbs.twimg.com/profile_images/943063217122791425/08_imXx9_normal.jpg" TargetMode="External" /><Relationship Id="rId129" Type="http://schemas.openxmlformats.org/officeDocument/2006/relationships/hyperlink" Target="http://pbs.twimg.com/profile_images/1075953301827420160/unUeR7qo_normal.jpg" TargetMode="External" /><Relationship Id="rId130" Type="http://schemas.openxmlformats.org/officeDocument/2006/relationships/hyperlink" Target="http://pbs.twimg.com/profile_images/1062631949108424705/bh7U0ZBv_normal.jpg" TargetMode="External" /><Relationship Id="rId131" Type="http://schemas.openxmlformats.org/officeDocument/2006/relationships/hyperlink" Target="http://pbs.twimg.com/profile_images/1062631949108424705/bh7U0ZBv_normal.jpg" TargetMode="External" /><Relationship Id="rId132" Type="http://schemas.openxmlformats.org/officeDocument/2006/relationships/hyperlink" Target="http://pbs.twimg.com/profile_images/774482391280803840/9S8BO3Oq_normal.jpg" TargetMode="External" /><Relationship Id="rId133" Type="http://schemas.openxmlformats.org/officeDocument/2006/relationships/hyperlink" Target="http://pbs.twimg.com/profile_images/1083779710990118913/Gu7mCY0A_normal.jpg" TargetMode="External" /><Relationship Id="rId134" Type="http://schemas.openxmlformats.org/officeDocument/2006/relationships/hyperlink" Target="http://pbs.twimg.com/profile_images/775748263903424512/4mCST3-L_normal.jpg" TargetMode="External" /><Relationship Id="rId135" Type="http://schemas.openxmlformats.org/officeDocument/2006/relationships/hyperlink" Target="http://pbs.twimg.com/profile_images/775748263903424512/4mCST3-L_normal.jpg" TargetMode="External" /><Relationship Id="rId136" Type="http://schemas.openxmlformats.org/officeDocument/2006/relationships/hyperlink" Target="http://pbs.twimg.com/profile_images/980003240103370752/jGEHaPFE_normal.jpg" TargetMode="External" /><Relationship Id="rId137" Type="http://schemas.openxmlformats.org/officeDocument/2006/relationships/hyperlink" Target="http://pbs.twimg.com/profile_images/980003240103370752/jGEHaPFE_normal.jpg" TargetMode="External" /><Relationship Id="rId138" Type="http://schemas.openxmlformats.org/officeDocument/2006/relationships/hyperlink" Target="https://pbs.twimg.com/media/DweFLtjWwAILaTS.jpg" TargetMode="External" /><Relationship Id="rId139" Type="http://schemas.openxmlformats.org/officeDocument/2006/relationships/hyperlink" Target="http://pbs.twimg.com/profile_images/1084233607781253123/R5CefXvC_normal.jpg" TargetMode="External" /><Relationship Id="rId140" Type="http://schemas.openxmlformats.org/officeDocument/2006/relationships/hyperlink" Target="http://pbs.twimg.com/profile_images/1084233607781253123/R5CefXvC_normal.jpg" TargetMode="External" /><Relationship Id="rId141" Type="http://schemas.openxmlformats.org/officeDocument/2006/relationships/hyperlink" Target="http://pbs.twimg.com/profile_images/1084233607781253123/R5CefXvC_normal.jpg" TargetMode="External" /><Relationship Id="rId142" Type="http://schemas.openxmlformats.org/officeDocument/2006/relationships/hyperlink" Target="http://pbs.twimg.com/profile_images/534655960430567424/PfbMsDMs_normal.png" TargetMode="External" /><Relationship Id="rId143" Type="http://schemas.openxmlformats.org/officeDocument/2006/relationships/hyperlink" Target="http://pbs.twimg.com/profile_images/534655960430567424/PfbMsDMs_normal.png" TargetMode="External" /><Relationship Id="rId144" Type="http://schemas.openxmlformats.org/officeDocument/2006/relationships/hyperlink" Target="http://pbs.twimg.com/profile_images/943049904028569600/_PtlCiE1_normal.jpg" TargetMode="External" /><Relationship Id="rId145" Type="http://schemas.openxmlformats.org/officeDocument/2006/relationships/hyperlink" Target="https://pbs.twimg.com/media/DweFLtjWwAILaTS.jpg" TargetMode="External" /><Relationship Id="rId146" Type="http://schemas.openxmlformats.org/officeDocument/2006/relationships/hyperlink" Target="https://pbs.twimg.com/media/DxCR3hjWoAAZoUI.jpg" TargetMode="External" /><Relationship Id="rId147" Type="http://schemas.openxmlformats.org/officeDocument/2006/relationships/hyperlink" Target="http://pbs.twimg.com/profile_images/943049904028569600/_PtlCiE1_normal.jpg" TargetMode="External" /><Relationship Id="rId148" Type="http://schemas.openxmlformats.org/officeDocument/2006/relationships/hyperlink" Target="https://pbs.twimg.com/media/DxRHDuLWwAEVaY4.jpg" TargetMode="External" /><Relationship Id="rId149" Type="http://schemas.openxmlformats.org/officeDocument/2006/relationships/hyperlink" Target="http://pbs.twimg.com/profile_images/1056272097146822663/uO7EhYPk_normal.jpg" TargetMode="External" /><Relationship Id="rId150" Type="http://schemas.openxmlformats.org/officeDocument/2006/relationships/hyperlink" Target="http://pbs.twimg.com/profile_images/1056272097146822663/uO7EhYPk_normal.jpg" TargetMode="External" /><Relationship Id="rId151" Type="http://schemas.openxmlformats.org/officeDocument/2006/relationships/hyperlink" Target="http://pbs.twimg.com/profile_images/465452148734443521/8ZTMHnzV_normal.jpeg" TargetMode="External" /><Relationship Id="rId152" Type="http://schemas.openxmlformats.org/officeDocument/2006/relationships/hyperlink" Target="http://pbs.twimg.com/profile_images/1003902310748172289/jVB7q_7-_normal.jpg" TargetMode="External" /><Relationship Id="rId153" Type="http://schemas.openxmlformats.org/officeDocument/2006/relationships/hyperlink" Target="https://pbs.twimg.com/media/DweFLtjWwAILaTS.jpg" TargetMode="External" /><Relationship Id="rId154" Type="http://schemas.openxmlformats.org/officeDocument/2006/relationships/hyperlink" Target="http://pbs.twimg.com/profile_images/465452148734443521/8ZTMHnzV_normal.jpeg" TargetMode="External" /><Relationship Id="rId155" Type="http://schemas.openxmlformats.org/officeDocument/2006/relationships/hyperlink" Target="http://pbs.twimg.com/profile_images/1003902310748172289/jVB7q_7-_normal.jpg" TargetMode="External" /><Relationship Id="rId156" Type="http://schemas.openxmlformats.org/officeDocument/2006/relationships/hyperlink" Target="https://pbs.twimg.com/media/DweFLtjWwAILaTS.jpg" TargetMode="External" /><Relationship Id="rId157" Type="http://schemas.openxmlformats.org/officeDocument/2006/relationships/hyperlink" Target="http://pbs.twimg.com/profile_images/465452148734443521/8ZTMHnzV_normal.jpeg" TargetMode="External" /><Relationship Id="rId158" Type="http://schemas.openxmlformats.org/officeDocument/2006/relationships/hyperlink" Target="http://pbs.twimg.com/profile_images/1003902310748172289/jVB7q_7-_normal.jpg" TargetMode="External" /><Relationship Id="rId159" Type="http://schemas.openxmlformats.org/officeDocument/2006/relationships/hyperlink" Target="https://pbs.twimg.com/media/DweFLtjWwAILaTS.jpg" TargetMode="External" /><Relationship Id="rId160" Type="http://schemas.openxmlformats.org/officeDocument/2006/relationships/hyperlink" Target="http://pbs.twimg.com/profile_images/465452148734443521/8ZTMHnzV_normal.jpeg" TargetMode="External" /><Relationship Id="rId161" Type="http://schemas.openxmlformats.org/officeDocument/2006/relationships/hyperlink" Target="http://pbs.twimg.com/profile_images/1003902310748172289/jVB7q_7-_normal.jpg" TargetMode="External" /><Relationship Id="rId162" Type="http://schemas.openxmlformats.org/officeDocument/2006/relationships/hyperlink" Target="https://pbs.twimg.com/media/DweFLtjWwAILaTS.jpg" TargetMode="External" /><Relationship Id="rId163" Type="http://schemas.openxmlformats.org/officeDocument/2006/relationships/hyperlink" Target="http://pbs.twimg.com/profile_images/465452148734443521/8ZTMHnzV_normal.jpeg" TargetMode="External" /><Relationship Id="rId164" Type="http://schemas.openxmlformats.org/officeDocument/2006/relationships/hyperlink" Target="http://pbs.twimg.com/profile_images/1003902310748172289/jVB7q_7-_normal.jpg" TargetMode="External" /><Relationship Id="rId165" Type="http://schemas.openxmlformats.org/officeDocument/2006/relationships/hyperlink" Target="https://pbs.twimg.com/media/DweFLtjWwAILaTS.jpg" TargetMode="External" /><Relationship Id="rId166" Type="http://schemas.openxmlformats.org/officeDocument/2006/relationships/hyperlink" Target="http://pbs.twimg.com/profile_images/465452148734443521/8ZTMHnzV_normal.jpeg" TargetMode="External" /><Relationship Id="rId167" Type="http://schemas.openxmlformats.org/officeDocument/2006/relationships/hyperlink" Target="http://pbs.twimg.com/profile_images/1003902310748172289/jVB7q_7-_normal.jpg" TargetMode="External" /><Relationship Id="rId168" Type="http://schemas.openxmlformats.org/officeDocument/2006/relationships/hyperlink" Target="https://pbs.twimg.com/media/DweFLtjWwAILaTS.jpg" TargetMode="External" /><Relationship Id="rId169" Type="http://schemas.openxmlformats.org/officeDocument/2006/relationships/hyperlink" Target="http://pbs.twimg.com/profile_images/465452148734443521/8ZTMHnzV_normal.jpeg" TargetMode="External" /><Relationship Id="rId170" Type="http://schemas.openxmlformats.org/officeDocument/2006/relationships/hyperlink" Target="http://pbs.twimg.com/profile_images/1003902310748172289/jVB7q_7-_normal.jpg" TargetMode="External" /><Relationship Id="rId171" Type="http://schemas.openxmlformats.org/officeDocument/2006/relationships/hyperlink" Target="https://pbs.twimg.com/media/DweFLtjWwAILaTS.jpg" TargetMode="External" /><Relationship Id="rId172" Type="http://schemas.openxmlformats.org/officeDocument/2006/relationships/hyperlink" Target="http://pbs.twimg.com/profile_images/465452148734443521/8ZTMHnzV_normal.jpeg" TargetMode="External" /><Relationship Id="rId173" Type="http://schemas.openxmlformats.org/officeDocument/2006/relationships/hyperlink" Target="http://pbs.twimg.com/profile_images/1003902310748172289/jVB7q_7-_normal.jpg" TargetMode="External" /><Relationship Id="rId174" Type="http://schemas.openxmlformats.org/officeDocument/2006/relationships/hyperlink" Target="https://pbs.twimg.com/media/DweFLtjWwAILaTS.jpg" TargetMode="External" /><Relationship Id="rId175" Type="http://schemas.openxmlformats.org/officeDocument/2006/relationships/hyperlink" Target="http://pbs.twimg.com/profile_images/465452148734443521/8ZTMHnzV_normal.jpeg" TargetMode="External" /><Relationship Id="rId176" Type="http://schemas.openxmlformats.org/officeDocument/2006/relationships/hyperlink" Target="http://pbs.twimg.com/profile_images/1003902310748172289/jVB7q_7-_normal.jpg" TargetMode="External" /><Relationship Id="rId177" Type="http://schemas.openxmlformats.org/officeDocument/2006/relationships/hyperlink" Target="http://pbs.twimg.com/profile_images/1003902310748172289/jVB7q_7-_normal.jpg" TargetMode="External" /><Relationship Id="rId178" Type="http://schemas.openxmlformats.org/officeDocument/2006/relationships/hyperlink" Target="https://twitter.com/#!/coolstuff2cheap/status/1083415749786562562" TargetMode="External" /><Relationship Id="rId179" Type="http://schemas.openxmlformats.org/officeDocument/2006/relationships/hyperlink" Target="https://twitter.com/#!/coolstuff2cheap/status/1083415749786562562" TargetMode="External" /><Relationship Id="rId180" Type="http://schemas.openxmlformats.org/officeDocument/2006/relationships/hyperlink" Target="https://twitter.com/#!/coolstuff2cheap/status/1083415749786562562" TargetMode="External" /><Relationship Id="rId181" Type="http://schemas.openxmlformats.org/officeDocument/2006/relationships/hyperlink" Target="https://twitter.com/#!/coolstuff2cheap/status/1083415749786562562" TargetMode="External" /><Relationship Id="rId182" Type="http://schemas.openxmlformats.org/officeDocument/2006/relationships/hyperlink" Target="https://twitter.com/#!/coolstuff2cheap/status/1083415749786562562" TargetMode="External" /><Relationship Id="rId183" Type="http://schemas.openxmlformats.org/officeDocument/2006/relationships/hyperlink" Target="https://twitter.com/#!/coolstuff2cheap/status/1083415749786562562" TargetMode="External" /><Relationship Id="rId184" Type="http://schemas.openxmlformats.org/officeDocument/2006/relationships/hyperlink" Target="https://twitter.com/#!/coolstuff2cheap/status/1083415749786562562" TargetMode="External" /><Relationship Id="rId185" Type="http://schemas.openxmlformats.org/officeDocument/2006/relationships/hyperlink" Target="https://twitter.com/#!/coolstuff2cheap/status/1083415749786562562" TargetMode="External" /><Relationship Id="rId186" Type="http://schemas.openxmlformats.org/officeDocument/2006/relationships/hyperlink" Target="https://twitter.com/#!/coolstuff2cheap/status/1083415749786562562" TargetMode="External" /><Relationship Id="rId187" Type="http://schemas.openxmlformats.org/officeDocument/2006/relationships/hyperlink" Target="https://twitter.com/#!/coolstuff2cheap/status/1083415749786562562" TargetMode="External" /><Relationship Id="rId188" Type="http://schemas.openxmlformats.org/officeDocument/2006/relationships/hyperlink" Target="https://twitter.com/#!/twistabout/status/1083416219208871936" TargetMode="External" /><Relationship Id="rId189" Type="http://schemas.openxmlformats.org/officeDocument/2006/relationships/hyperlink" Target="https://twitter.com/#!/twistabout/status/1083416219208871936" TargetMode="External" /><Relationship Id="rId190" Type="http://schemas.openxmlformats.org/officeDocument/2006/relationships/hyperlink" Target="https://twitter.com/#!/twistabout/status/1083416219208871936" TargetMode="External" /><Relationship Id="rId191" Type="http://schemas.openxmlformats.org/officeDocument/2006/relationships/hyperlink" Target="https://twitter.com/#!/twistabout/status/1083416219208871936" TargetMode="External" /><Relationship Id="rId192" Type="http://schemas.openxmlformats.org/officeDocument/2006/relationships/hyperlink" Target="https://twitter.com/#!/twistabout/status/1083416219208871936" TargetMode="External" /><Relationship Id="rId193" Type="http://schemas.openxmlformats.org/officeDocument/2006/relationships/hyperlink" Target="https://twitter.com/#!/twistabout/status/1083416219208871936" TargetMode="External" /><Relationship Id="rId194" Type="http://schemas.openxmlformats.org/officeDocument/2006/relationships/hyperlink" Target="https://twitter.com/#!/twistabout/status/1083416219208871936" TargetMode="External" /><Relationship Id="rId195" Type="http://schemas.openxmlformats.org/officeDocument/2006/relationships/hyperlink" Target="https://twitter.com/#!/twistabout/status/1083416219208871936" TargetMode="External" /><Relationship Id="rId196" Type="http://schemas.openxmlformats.org/officeDocument/2006/relationships/hyperlink" Target="https://twitter.com/#!/twistabout/status/1083416219208871936" TargetMode="External" /><Relationship Id="rId197" Type="http://schemas.openxmlformats.org/officeDocument/2006/relationships/hyperlink" Target="https://twitter.com/#!/twistabout/status/1083416219208871936" TargetMode="External" /><Relationship Id="rId198" Type="http://schemas.openxmlformats.org/officeDocument/2006/relationships/hyperlink" Target="https://twitter.com/#!/leoniedelt/status/1084098141182443521" TargetMode="External" /><Relationship Id="rId199" Type="http://schemas.openxmlformats.org/officeDocument/2006/relationships/hyperlink" Target="https://twitter.com/#!/solsticesshypo/status/1084106912680079361" TargetMode="External" /><Relationship Id="rId200" Type="http://schemas.openxmlformats.org/officeDocument/2006/relationships/hyperlink" Target="https://twitter.com/#!/orangebobevil/status/1084107513392517120" TargetMode="External" /><Relationship Id="rId201" Type="http://schemas.openxmlformats.org/officeDocument/2006/relationships/hyperlink" Target="https://twitter.com/#!/conventcassie/status/1084116348064747521" TargetMode="External" /><Relationship Id="rId202" Type="http://schemas.openxmlformats.org/officeDocument/2006/relationships/hyperlink" Target="https://twitter.com/#!/conventcassie/status/1084116348064747521" TargetMode="External" /><Relationship Id="rId203" Type="http://schemas.openxmlformats.org/officeDocument/2006/relationships/hyperlink" Target="https://twitter.com/#!/conventcassie/status/1084116348064747521" TargetMode="External" /><Relationship Id="rId204" Type="http://schemas.openxmlformats.org/officeDocument/2006/relationships/hyperlink" Target="https://twitter.com/#!/deborah_robins/status/1084126200459640832" TargetMode="External" /><Relationship Id="rId205" Type="http://schemas.openxmlformats.org/officeDocument/2006/relationships/hyperlink" Target="https://twitter.com/#!/mariaduggan/status/1084130086977241089" TargetMode="External" /><Relationship Id="rId206" Type="http://schemas.openxmlformats.org/officeDocument/2006/relationships/hyperlink" Target="https://twitter.com/#!/staircase2/status/1084130794099171328" TargetMode="External" /><Relationship Id="rId207" Type="http://schemas.openxmlformats.org/officeDocument/2006/relationships/hyperlink" Target="https://twitter.com/#!/daveambo/status/1084137097517322240" TargetMode="External" /><Relationship Id="rId208" Type="http://schemas.openxmlformats.org/officeDocument/2006/relationships/hyperlink" Target="https://twitter.com/#!/mljsackettlynda/status/1084150547215777792" TargetMode="External" /><Relationship Id="rId209" Type="http://schemas.openxmlformats.org/officeDocument/2006/relationships/hyperlink" Target="https://twitter.com/#!/legacyguyuk/status/1084162907993194498" TargetMode="External" /><Relationship Id="rId210" Type="http://schemas.openxmlformats.org/officeDocument/2006/relationships/hyperlink" Target="https://twitter.com/#!/davidfekke/status/1084183625258729473" TargetMode="External" /><Relationship Id="rId211" Type="http://schemas.openxmlformats.org/officeDocument/2006/relationships/hyperlink" Target="https://twitter.com/#!/anasant21919095/status/1084187700494770176" TargetMode="External" /><Relationship Id="rId212" Type="http://schemas.openxmlformats.org/officeDocument/2006/relationships/hyperlink" Target="https://twitter.com/#!/karageorgos15/status/1084204159035940865" TargetMode="External" /><Relationship Id="rId213" Type="http://schemas.openxmlformats.org/officeDocument/2006/relationships/hyperlink" Target="https://twitter.com/#!/karageorgos15/status/1084204159035940865" TargetMode="External" /><Relationship Id="rId214" Type="http://schemas.openxmlformats.org/officeDocument/2006/relationships/hyperlink" Target="https://twitter.com/#!/karageorgos15/status/1084204159035940865" TargetMode="External" /><Relationship Id="rId215" Type="http://schemas.openxmlformats.org/officeDocument/2006/relationships/hyperlink" Target="https://twitter.com/#!/andrews86495144/status/1084224504321183745" TargetMode="External" /><Relationship Id="rId216" Type="http://schemas.openxmlformats.org/officeDocument/2006/relationships/hyperlink" Target="https://twitter.com/#!/diannemower/status/1084227792747851776" TargetMode="External" /><Relationship Id="rId217" Type="http://schemas.openxmlformats.org/officeDocument/2006/relationships/hyperlink" Target="https://twitter.com/#!/afifahhamilton/status/1084232459217190913" TargetMode="External" /><Relationship Id="rId218" Type="http://schemas.openxmlformats.org/officeDocument/2006/relationships/hyperlink" Target="https://twitter.com/#!/afifahhamilton/status/1084232459217190913" TargetMode="External" /><Relationship Id="rId219" Type="http://schemas.openxmlformats.org/officeDocument/2006/relationships/hyperlink" Target="https://twitter.com/#!/afifahhamilton/status/1084232459217190913" TargetMode="External" /><Relationship Id="rId220" Type="http://schemas.openxmlformats.org/officeDocument/2006/relationships/hyperlink" Target="https://twitter.com/#!/ashkjha/status/1084265542578360320" TargetMode="External" /><Relationship Id="rId221" Type="http://schemas.openxmlformats.org/officeDocument/2006/relationships/hyperlink" Target="https://twitter.com/#!/cancerrideoct/status/1084325771064176642" TargetMode="External" /><Relationship Id="rId222" Type="http://schemas.openxmlformats.org/officeDocument/2006/relationships/hyperlink" Target="https://twitter.com/#!/cancerrideoct/status/1084325771064176642" TargetMode="External" /><Relationship Id="rId223" Type="http://schemas.openxmlformats.org/officeDocument/2006/relationships/hyperlink" Target="https://twitter.com/#!/cancerrideoct/status/1084324617429299200" TargetMode="External" /><Relationship Id="rId224" Type="http://schemas.openxmlformats.org/officeDocument/2006/relationships/hyperlink" Target="https://twitter.com/#!/cancerrideoct/status/1084325771064176642" TargetMode="External" /><Relationship Id="rId225" Type="http://schemas.openxmlformats.org/officeDocument/2006/relationships/hyperlink" Target="https://twitter.com/#!/cancerrideoct/status/1084325771064176642" TargetMode="External" /><Relationship Id="rId226" Type="http://schemas.openxmlformats.org/officeDocument/2006/relationships/hyperlink" Target="https://twitter.com/#!/cancerrideoct/status/1084325771064176642" TargetMode="External" /><Relationship Id="rId227" Type="http://schemas.openxmlformats.org/officeDocument/2006/relationships/hyperlink" Target="https://twitter.com/#!/draseemmalhotra/status/1084097751665831936" TargetMode="External" /><Relationship Id="rId228" Type="http://schemas.openxmlformats.org/officeDocument/2006/relationships/hyperlink" Target="https://twitter.com/#!/dave06031956/status/1084341784631603200" TargetMode="External" /><Relationship Id="rId229" Type="http://schemas.openxmlformats.org/officeDocument/2006/relationships/hyperlink" Target="https://twitter.com/#!/dave06031956/status/1084341784631603200" TargetMode="External" /><Relationship Id="rId230" Type="http://schemas.openxmlformats.org/officeDocument/2006/relationships/hyperlink" Target="https://twitter.com/#!/dave06031956/status/1084341784631603200" TargetMode="External" /><Relationship Id="rId231" Type="http://schemas.openxmlformats.org/officeDocument/2006/relationships/hyperlink" Target="https://twitter.com/#!/marilyn_ella/status/1084349938551578624" TargetMode="External" /><Relationship Id="rId232" Type="http://schemas.openxmlformats.org/officeDocument/2006/relationships/hyperlink" Target="https://twitter.com/#!/g_dolman/status/1084371884559474688" TargetMode="External" /><Relationship Id="rId233" Type="http://schemas.openxmlformats.org/officeDocument/2006/relationships/hyperlink" Target="https://twitter.com/#!/g_dolman/status/1084371884559474688" TargetMode="External" /><Relationship Id="rId234" Type="http://schemas.openxmlformats.org/officeDocument/2006/relationships/hyperlink" Target="https://twitter.com/#!/g_dolman/status/1084371884559474688" TargetMode="External" /><Relationship Id="rId235" Type="http://schemas.openxmlformats.org/officeDocument/2006/relationships/hyperlink" Target="https://twitter.com/#!/g_dolman/status/1084371884559474688" TargetMode="External" /><Relationship Id="rId236" Type="http://schemas.openxmlformats.org/officeDocument/2006/relationships/hyperlink" Target="https://twitter.com/#!/g_dolman/status/1084371884559474688" TargetMode="External" /><Relationship Id="rId237" Type="http://schemas.openxmlformats.org/officeDocument/2006/relationships/hyperlink" Target="https://twitter.com/#!/g_dolman/status/1084371884559474688" TargetMode="External" /><Relationship Id="rId238" Type="http://schemas.openxmlformats.org/officeDocument/2006/relationships/hyperlink" Target="https://twitter.com/#!/g_dolman/status/1084371884559474688" TargetMode="External" /><Relationship Id="rId239" Type="http://schemas.openxmlformats.org/officeDocument/2006/relationships/hyperlink" Target="https://twitter.com/#!/g_dolman/status/1084371884559474688" TargetMode="External" /><Relationship Id="rId240" Type="http://schemas.openxmlformats.org/officeDocument/2006/relationships/hyperlink" Target="https://twitter.com/#!/g_dolman/status/1084371884559474688" TargetMode="External" /><Relationship Id="rId241" Type="http://schemas.openxmlformats.org/officeDocument/2006/relationships/hyperlink" Target="https://twitter.com/#!/g_dolman/status/1084371884559474688" TargetMode="External" /><Relationship Id="rId242" Type="http://schemas.openxmlformats.org/officeDocument/2006/relationships/hyperlink" Target="https://twitter.com/#!/tolusomolu/status/1084412851840786432" TargetMode="External" /><Relationship Id="rId243" Type="http://schemas.openxmlformats.org/officeDocument/2006/relationships/hyperlink" Target="https://twitter.com/#!/hollysimental/status/1084732426868248578" TargetMode="External" /><Relationship Id="rId244" Type="http://schemas.openxmlformats.org/officeDocument/2006/relationships/hyperlink" Target="https://twitter.com/#!/hollysimental/status/1084732426868248578" TargetMode="External" /><Relationship Id="rId245" Type="http://schemas.openxmlformats.org/officeDocument/2006/relationships/hyperlink" Target="https://twitter.com/#!/hollysimental/status/1084732426868248578" TargetMode="External" /><Relationship Id="rId246" Type="http://schemas.openxmlformats.org/officeDocument/2006/relationships/hyperlink" Target="https://twitter.com/#!/hollysimental/status/1084732426868248578" TargetMode="External" /><Relationship Id="rId247" Type="http://schemas.openxmlformats.org/officeDocument/2006/relationships/hyperlink" Target="https://twitter.com/#!/hollysimental/status/1084732426868248578" TargetMode="External" /><Relationship Id="rId248" Type="http://schemas.openxmlformats.org/officeDocument/2006/relationships/hyperlink" Target="https://twitter.com/#!/hollysimental/status/1084732426868248578" TargetMode="External" /><Relationship Id="rId249" Type="http://schemas.openxmlformats.org/officeDocument/2006/relationships/hyperlink" Target="https://twitter.com/#!/hollysimental/status/1084732426868248578" TargetMode="External" /><Relationship Id="rId250" Type="http://schemas.openxmlformats.org/officeDocument/2006/relationships/hyperlink" Target="https://twitter.com/#!/hollysimental/status/1084732426868248578" TargetMode="External" /><Relationship Id="rId251" Type="http://schemas.openxmlformats.org/officeDocument/2006/relationships/hyperlink" Target="https://twitter.com/#!/hollysimental/status/1084732426868248578" TargetMode="External" /><Relationship Id="rId252" Type="http://schemas.openxmlformats.org/officeDocument/2006/relationships/hyperlink" Target="https://twitter.com/#!/hollysimental/status/1084732426868248578" TargetMode="External" /><Relationship Id="rId253" Type="http://schemas.openxmlformats.org/officeDocument/2006/relationships/hyperlink" Target="https://twitter.com/#!/carmelabny/status/1082981327048192005" TargetMode="External" /><Relationship Id="rId254" Type="http://schemas.openxmlformats.org/officeDocument/2006/relationships/hyperlink" Target="https://twitter.com/#!/carmelabny/status/1082981327048192005" TargetMode="External" /><Relationship Id="rId255" Type="http://schemas.openxmlformats.org/officeDocument/2006/relationships/hyperlink" Target="https://twitter.com/#!/carmelabny/status/1082981327048192005" TargetMode="External" /><Relationship Id="rId256" Type="http://schemas.openxmlformats.org/officeDocument/2006/relationships/hyperlink" Target="https://twitter.com/#!/carmelabny/status/1082981327048192005" TargetMode="External" /><Relationship Id="rId257" Type="http://schemas.openxmlformats.org/officeDocument/2006/relationships/hyperlink" Target="https://twitter.com/#!/carmelabny/status/1082981327048192005" TargetMode="External" /><Relationship Id="rId258" Type="http://schemas.openxmlformats.org/officeDocument/2006/relationships/hyperlink" Target="https://twitter.com/#!/treasurexalley/status/1085386284963639297" TargetMode="External" /><Relationship Id="rId259" Type="http://schemas.openxmlformats.org/officeDocument/2006/relationships/hyperlink" Target="https://twitter.com/#!/treasurexalley/status/1085386284963639297" TargetMode="External" /><Relationship Id="rId260" Type="http://schemas.openxmlformats.org/officeDocument/2006/relationships/hyperlink" Target="https://twitter.com/#!/treasurexalley/status/1085386284963639297" TargetMode="External" /><Relationship Id="rId261" Type="http://schemas.openxmlformats.org/officeDocument/2006/relationships/hyperlink" Target="https://twitter.com/#!/treasurexalley/status/1085386284963639297" TargetMode="External" /><Relationship Id="rId262" Type="http://schemas.openxmlformats.org/officeDocument/2006/relationships/hyperlink" Target="https://twitter.com/#!/treasurexalley/status/1085386284963639297" TargetMode="External" /><Relationship Id="rId263" Type="http://schemas.openxmlformats.org/officeDocument/2006/relationships/hyperlink" Target="https://twitter.com/#!/treasurexalley/status/1085386284963639297" TargetMode="External" /><Relationship Id="rId264" Type="http://schemas.openxmlformats.org/officeDocument/2006/relationships/hyperlink" Target="https://twitter.com/#!/treasurexalley/status/1085386284963639297" TargetMode="External" /><Relationship Id="rId265" Type="http://schemas.openxmlformats.org/officeDocument/2006/relationships/hyperlink" Target="https://twitter.com/#!/treasurexalley/status/1085386284963639297" TargetMode="External" /><Relationship Id="rId266" Type="http://schemas.openxmlformats.org/officeDocument/2006/relationships/hyperlink" Target="https://twitter.com/#!/treasurexalley/status/1085386284963639297" TargetMode="External" /><Relationship Id="rId267" Type="http://schemas.openxmlformats.org/officeDocument/2006/relationships/hyperlink" Target="https://twitter.com/#!/treasurexalley/status/1085386284963639297" TargetMode="External" /><Relationship Id="rId268" Type="http://schemas.openxmlformats.org/officeDocument/2006/relationships/hyperlink" Target="https://twitter.com/#!/supersoftknits/status/1085415614301261825" TargetMode="External" /><Relationship Id="rId269" Type="http://schemas.openxmlformats.org/officeDocument/2006/relationships/hyperlink" Target="https://twitter.com/#!/supersoftknits/status/1085415614301261825" TargetMode="External" /><Relationship Id="rId270" Type="http://schemas.openxmlformats.org/officeDocument/2006/relationships/hyperlink" Target="https://twitter.com/#!/supersoftknits/status/1085415614301261825" TargetMode="External" /><Relationship Id="rId271" Type="http://schemas.openxmlformats.org/officeDocument/2006/relationships/hyperlink" Target="https://twitter.com/#!/supersoftknits/status/1085415614301261825" TargetMode="External" /><Relationship Id="rId272" Type="http://schemas.openxmlformats.org/officeDocument/2006/relationships/hyperlink" Target="https://twitter.com/#!/supersoftknits/status/1085415614301261825" TargetMode="External" /><Relationship Id="rId273" Type="http://schemas.openxmlformats.org/officeDocument/2006/relationships/hyperlink" Target="https://twitter.com/#!/supersoftknits/status/1085415614301261825" TargetMode="External" /><Relationship Id="rId274" Type="http://schemas.openxmlformats.org/officeDocument/2006/relationships/hyperlink" Target="https://twitter.com/#!/supersoftknits/status/1085415614301261825" TargetMode="External" /><Relationship Id="rId275" Type="http://schemas.openxmlformats.org/officeDocument/2006/relationships/hyperlink" Target="https://twitter.com/#!/supersoftknits/status/1085415614301261825" TargetMode="External" /><Relationship Id="rId276" Type="http://schemas.openxmlformats.org/officeDocument/2006/relationships/hyperlink" Target="https://twitter.com/#!/supersoftknits/status/1085415614301261825" TargetMode="External" /><Relationship Id="rId277" Type="http://schemas.openxmlformats.org/officeDocument/2006/relationships/hyperlink" Target="https://twitter.com/#!/supersoftknits/status/1085415614301261825" TargetMode="External" /><Relationship Id="rId278" Type="http://schemas.openxmlformats.org/officeDocument/2006/relationships/hyperlink" Target="https://twitter.com/#!/rethinkcake/status/1064142540272738304" TargetMode="External" /><Relationship Id="rId279" Type="http://schemas.openxmlformats.org/officeDocument/2006/relationships/hyperlink" Target="https://twitter.com/#!/rethinkcake/status/1064142540272738304" TargetMode="External" /><Relationship Id="rId280" Type="http://schemas.openxmlformats.org/officeDocument/2006/relationships/hyperlink" Target="https://twitter.com/#!/rethinkcake/status/1064142540272738304" TargetMode="External" /><Relationship Id="rId281" Type="http://schemas.openxmlformats.org/officeDocument/2006/relationships/hyperlink" Target="https://twitter.com/#!/jennyweyman/status/1085456772171624454" TargetMode="External" /><Relationship Id="rId282" Type="http://schemas.openxmlformats.org/officeDocument/2006/relationships/hyperlink" Target="https://twitter.com/#!/itwontdiabeatus/status/1085545365108154370" TargetMode="External" /><Relationship Id="rId283" Type="http://schemas.openxmlformats.org/officeDocument/2006/relationships/hyperlink" Target="https://twitter.com/#!/itwontdiabeatus/status/1085545365108154370" TargetMode="External" /><Relationship Id="rId284" Type="http://schemas.openxmlformats.org/officeDocument/2006/relationships/hyperlink" Target="https://twitter.com/#!/stephbospoon/status/1085546348592676866" TargetMode="External" /><Relationship Id="rId285" Type="http://schemas.openxmlformats.org/officeDocument/2006/relationships/hyperlink" Target="https://twitter.com/#!/adeleturner72/status/1085568370655850498" TargetMode="External" /><Relationship Id="rId286" Type="http://schemas.openxmlformats.org/officeDocument/2006/relationships/hyperlink" Target="https://twitter.com/#!/tina_robson/status/1085695818802184192" TargetMode="External" /><Relationship Id="rId287" Type="http://schemas.openxmlformats.org/officeDocument/2006/relationships/hyperlink" Target="https://twitter.com/#!/tina_robson/status/1085695818802184192" TargetMode="External" /><Relationship Id="rId288" Type="http://schemas.openxmlformats.org/officeDocument/2006/relationships/hyperlink" Target="https://twitter.com/#!/draseemmalhotra/status/1084097751665831936" TargetMode="External" /><Relationship Id="rId289" Type="http://schemas.openxmlformats.org/officeDocument/2006/relationships/hyperlink" Target="https://twitter.com/#!/draseemmalhotra/status/1084128058787938304" TargetMode="External" /><Relationship Id="rId290" Type="http://schemas.openxmlformats.org/officeDocument/2006/relationships/hyperlink" Target="https://twitter.com/#!/carmelabny/status/1082981327048192005" TargetMode="External" /><Relationship Id="rId291" Type="http://schemas.openxmlformats.org/officeDocument/2006/relationships/hyperlink" Target="https://twitter.com/#!/peter_voshol/status/1084374154835607553" TargetMode="External" /><Relationship Id="rId292" Type="http://schemas.openxmlformats.org/officeDocument/2006/relationships/hyperlink" Target="https://twitter.com/#!/peter_voshol/status/1085899956832165889" TargetMode="External" /><Relationship Id="rId293" Type="http://schemas.openxmlformats.org/officeDocument/2006/relationships/hyperlink" Target="https://twitter.com/#!/peter_voshol/status/1085899956832165889" TargetMode="External" /><Relationship Id="rId294" Type="http://schemas.openxmlformats.org/officeDocument/2006/relationships/hyperlink" Target="https://twitter.com/#!/diabetescouk/status/1085539435897335808" TargetMode="External" /><Relationship Id="rId295" Type="http://schemas.openxmlformats.org/officeDocument/2006/relationships/hyperlink" Target="https://twitter.com/#!/diabetescouk/status/1085539435897335808" TargetMode="External" /><Relationship Id="rId296" Type="http://schemas.openxmlformats.org/officeDocument/2006/relationships/hyperlink" Target="https://twitter.com/#!/cddftdiabetes/status/1085519324641665024" TargetMode="External" /><Relationship Id="rId297" Type="http://schemas.openxmlformats.org/officeDocument/2006/relationships/hyperlink" Target="https://twitter.com/#!/carmelabny/status/1082981327048192005" TargetMode="External" /><Relationship Id="rId298" Type="http://schemas.openxmlformats.org/officeDocument/2006/relationships/hyperlink" Target="https://twitter.com/#!/xperthealth/status/1085529422009110529" TargetMode="External" /><Relationship Id="rId299" Type="http://schemas.openxmlformats.org/officeDocument/2006/relationships/hyperlink" Target="https://twitter.com/#!/cddftdiabetes/status/1085519324641665024" TargetMode="External" /><Relationship Id="rId300" Type="http://schemas.openxmlformats.org/officeDocument/2006/relationships/hyperlink" Target="https://twitter.com/#!/cddftdiabetes/status/1086571540735582208" TargetMode="External" /><Relationship Id="rId301" Type="http://schemas.openxmlformats.org/officeDocument/2006/relationships/hyperlink" Target="https://twitter.com/#!/drsrikanthmada/status/1086632592403763202" TargetMode="External" /><Relationship Id="rId302" Type="http://schemas.openxmlformats.org/officeDocument/2006/relationships/hyperlink" Target="https://twitter.com/#!/drsrikanthmada/status/1086632592403763202" TargetMode="External" /><Relationship Id="rId303" Type="http://schemas.openxmlformats.org/officeDocument/2006/relationships/hyperlink" Target="https://twitter.com/#!/carmelabny/status/1084880112686956546" TargetMode="External" /><Relationship Id="rId304" Type="http://schemas.openxmlformats.org/officeDocument/2006/relationships/hyperlink" Target="https://twitter.com/#!/products_hot/status/1086917063518633984" TargetMode="External" /><Relationship Id="rId305" Type="http://schemas.openxmlformats.org/officeDocument/2006/relationships/hyperlink" Target="https://twitter.com/#!/carmelabny/status/1082981327048192005" TargetMode="External" /><Relationship Id="rId306" Type="http://schemas.openxmlformats.org/officeDocument/2006/relationships/hyperlink" Target="https://twitter.com/#!/carmelabny/status/1084880112686956546" TargetMode="External" /><Relationship Id="rId307" Type="http://schemas.openxmlformats.org/officeDocument/2006/relationships/hyperlink" Target="https://twitter.com/#!/products_hot/status/1086917063518633984" TargetMode="External" /><Relationship Id="rId308" Type="http://schemas.openxmlformats.org/officeDocument/2006/relationships/hyperlink" Target="https://twitter.com/#!/carmelabny/status/1082981327048192005" TargetMode="External" /><Relationship Id="rId309" Type="http://schemas.openxmlformats.org/officeDocument/2006/relationships/hyperlink" Target="https://twitter.com/#!/carmelabny/status/1084880112686956546" TargetMode="External" /><Relationship Id="rId310" Type="http://schemas.openxmlformats.org/officeDocument/2006/relationships/hyperlink" Target="https://twitter.com/#!/products_hot/status/1086917063518633984" TargetMode="External" /><Relationship Id="rId311" Type="http://schemas.openxmlformats.org/officeDocument/2006/relationships/hyperlink" Target="https://twitter.com/#!/carmelabny/status/1082981327048192005" TargetMode="External" /><Relationship Id="rId312" Type="http://schemas.openxmlformats.org/officeDocument/2006/relationships/hyperlink" Target="https://twitter.com/#!/carmelabny/status/1084880112686956546" TargetMode="External" /><Relationship Id="rId313" Type="http://schemas.openxmlformats.org/officeDocument/2006/relationships/hyperlink" Target="https://twitter.com/#!/products_hot/status/1086917063518633984" TargetMode="External" /><Relationship Id="rId314" Type="http://schemas.openxmlformats.org/officeDocument/2006/relationships/hyperlink" Target="https://twitter.com/#!/carmelabny/status/1082981327048192005" TargetMode="External" /><Relationship Id="rId315" Type="http://schemas.openxmlformats.org/officeDocument/2006/relationships/hyperlink" Target="https://twitter.com/#!/carmelabny/status/1084880112686956546" TargetMode="External" /><Relationship Id="rId316" Type="http://schemas.openxmlformats.org/officeDocument/2006/relationships/hyperlink" Target="https://twitter.com/#!/products_hot/status/1086917063518633984" TargetMode="External" /><Relationship Id="rId317" Type="http://schemas.openxmlformats.org/officeDocument/2006/relationships/hyperlink" Target="https://twitter.com/#!/carmelabny/status/1082981327048192005" TargetMode="External" /><Relationship Id="rId318" Type="http://schemas.openxmlformats.org/officeDocument/2006/relationships/hyperlink" Target="https://twitter.com/#!/carmelabny/status/1084880112686956546" TargetMode="External" /><Relationship Id="rId319" Type="http://schemas.openxmlformats.org/officeDocument/2006/relationships/hyperlink" Target="https://twitter.com/#!/products_hot/status/1086917063518633984" TargetMode="External" /><Relationship Id="rId320" Type="http://schemas.openxmlformats.org/officeDocument/2006/relationships/hyperlink" Target="https://twitter.com/#!/carmelabny/status/1082981327048192005" TargetMode="External" /><Relationship Id="rId321" Type="http://schemas.openxmlformats.org/officeDocument/2006/relationships/hyperlink" Target="https://twitter.com/#!/carmelabny/status/1084880112686956546" TargetMode="External" /><Relationship Id="rId322" Type="http://schemas.openxmlformats.org/officeDocument/2006/relationships/hyperlink" Target="https://twitter.com/#!/products_hot/status/1086917063518633984" TargetMode="External" /><Relationship Id="rId323" Type="http://schemas.openxmlformats.org/officeDocument/2006/relationships/hyperlink" Target="https://twitter.com/#!/carmelabny/status/1082981327048192005" TargetMode="External" /><Relationship Id="rId324" Type="http://schemas.openxmlformats.org/officeDocument/2006/relationships/hyperlink" Target="https://twitter.com/#!/carmelabny/status/1084880112686956546" TargetMode="External" /><Relationship Id="rId325" Type="http://schemas.openxmlformats.org/officeDocument/2006/relationships/hyperlink" Target="https://twitter.com/#!/products_hot/status/1086917063518633984" TargetMode="External" /><Relationship Id="rId326" Type="http://schemas.openxmlformats.org/officeDocument/2006/relationships/hyperlink" Target="https://twitter.com/#!/carmelabny/status/1082981327048192005" TargetMode="External" /><Relationship Id="rId327" Type="http://schemas.openxmlformats.org/officeDocument/2006/relationships/hyperlink" Target="https://twitter.com/#!/carmelabny/status/1084880112686956546" TargetMode="External" /><Relationship Id="rId328" Type="http://schemas.openxmlformats.org/officeDocument/2006/relationships/hyperlink" Target="https://twitter.com/#!/products_hot/status/1086917063518633984" TargetMode="External" /><Relationship Id="rId329" Type="http://schemas.openxmlformats.org/officeDocument/2006/relationships/hyperlink" Target="https://twitter.com/#!/products_hot/status/1086917063518633984" TargetMode="External" /><Relationship Id="rId330" Type="http://schemas.openxmlformats.org/officeDocument/2006/relationships/hyperlink" Target="https://api.twitter.com/1.1/geo/id/004ec16c62325149.json" TargetMode="External" /><Relationship Id="rId331" Type="http://schemas.openxmlformats.org/officeDocument/2006/relationships/hyperlink" Target="https://api.twitter.com/1.1/geo/id/004ec16c62325149.json" TargetMode="External" /><Relationship Id="rId332" Type="http://schemas.openxmlformats.org/officeDocument/2006/relationships/hyperlink" Target="https://api.twitter.com/1.1/geo/id/004ec16c62325149.json" TargetMode="External" /><Relationship Id="rId333" Type="http://schemas.openxmlformats.org/officeDocument/2006/relationships/hyperlink" Target="https://api.twitter.com/1.1/geo/id/4ec01c9dbc693497.json" TargetMode="External" /><Relationship Id="rId334" Type="http://schemas.openxmlformats.org/officeDocument/2006/relationships/hyperlink" Target="https://api.twitter.com/1.1/geo/id/4ec01c9dbc693497.json" TargetMode="External" /><Relationship Id="rId335" Type="http://schemas.openxmlformats.org/officeDocument/2006/relationships/hyperlink" Target="https://api.twitter.com/1.1/geo/id/4ec01c9dbc693497.json" TargetMode="External" /><Relationship Id="rId336" Type="http://schemas.openxmlformats.org/officeDocument/2006/relationships/hyperlink" Target="https://api.twitter.com/1.1/geo/id/4ec01c9dbc693497.json" TargetMode="External" /><Relationship Id="rId337" Type="http://schemas.openxmlformats.org/officeDocument/2006/relationships/hyperlink" Target="https://api.twitter.com/1.1/geo/id/4ec01c9dbc693497.json" TargetMode="External" /><Relationship Id="rId338" Type="http://schemas.openxmlformats.org/officeDocument/2006/relationships/hyperlink" Target="https://api.twitter.com/1.1/geo/id/4ec01c9dbc693497.json" TargetMode="External" /><Relationship Id="rId339" Type="http://schemas.openxmlformats.org/officeDocument/2006/relationships/hyperlink" Target="https://api.twitter.com/1.1/geo/id/4ec01c9dbc693497.json" TargetMode="External" /><Relationship Id="rId340" Type="http://schemas.openxmlformats.org/officeDocument/2006/relationships/hyperlink" Target="https://api.twitter.com/1.1/geo/id/4ec01c9dbc693497.json" TargetMode="External" /><Relationship Id="rId341" Type="http://schemas.openxmlformats.org/officeDocument/2006/relationships/hyperlink" Target="https://api.twitter.com/1.1/geo/id/4ec01c9dbc693497.json" TargetMode="External" /><Relationship Id="rId342" Type="http://schemas.openxmlformats.org/officeDocument/2006/relationships/hyperlink" Target="https://api.twitter.com/1.1/geo/id/4ec01c9dbc693497.json" TargetMode="External" /><Relationship Id="rId343" Type="http://schemas.openxmlformats.org/officeDocument/2006/relationships/hyperlink" Target="https://api.twitter.com/1.1/geo/id/4ec01c9dbc693497.json" TargetMode="External" /><Relationship Id="rId344" Type="http://schemas.openxmlformats.org/officeDocument/2006/relationships/hyperlink" Target="https://api.twitter.com/1.1/geo/id/4ec01c9dbc693497.json" TargetMode="External" /><Relationship Id="rId345" Type="http://schemas.openxmlformats.org/officeDocument/2006/relationships/hyperlink" Target="https://api.twitter.com/1.1/geo/id/4ec01c9dbc693497.json" TargetMode="External" /><Relationship Id="rId346" Type="http://schemas.openxmlformats.org/officeDocument/2006/relationships/hyperlink" Target="https://api.twitter.com/1.1/geo/id/4ec01c9dbc693497.json" TargetMode="External" /><Relationship Id="rId347" Type="http://schemas.openxmlformats.org/officeDocument/2006/relationships/hyperlink" Target="https://api.twitter.com/1.1/geo/id/4ec01c9dbc693497.json" TargetMode="External" /><Relationship Id="rId348" Type="http://schemas.openxmlformats.org/officeDocument/2006/relationships/comments" Target="../comments1.xml" /><Relationship Id="rId349" Type="http://schemas.openxmlformats.org/officeDocument/2006/relationships/vmlDrawing" Target="../drawings/vmlDrawing1.vml" /><Relationship Id="rId350" Type="http://schemas.openxmlformats.org/officeDocument/2006/relationships/table" Target="../tables/table1.xml" /><Relationship Id="rId3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f32RLOE8DL" TargetMode="External" /><Relationship Id="rId2" Type="http://schemas.openxmlformats.org/officeDocument/2006/relationships/hyperlink" Target="https://t.co/ZKFgqZSFf6" TargetMode="External" /><Relationship Id="rId3" Type="http://schemas.openxmlformats.org/officeDocument/2006/relationships/hyperlink" Target="https://t.co/KpseNtrMPo" TargetMode="External" /><Relationship Id="rId4" Type="http://schemas.openxmlformats.org/officeDocument/2006/relationships/hyperlink" Target="https://t.co/Lmj9nEWnG1" TargetMode="External" /><Relationship Id="rId5" Type="http://schemas.openxmlformats.org/officeDocument/2006/relationships/hyperlink" Target="https://t.co/Fq9AmRvc19" TargetMode="External" /><Relationship Id="rId6" Type="http://schemas.openxmlformats.org/officeDocument/2006/relationships/hyperlink" Target="http://t.co/wpH7Ccq5lW" TargetMode="External" /><Relationship Id="rId7" Type="http://schemas.openxmlformats.org/officeDocument/2006/relationships/hyperlink" Target="http://www.bbc.co.uk/radio4/foodprogramme/" TargetMode="External" /><Relationship Id="rId8" Type="http://schemas.openxmlformats.org/officeDocument/2006/relationships/hyperlink" Target="https://t.co/32HwvRfcJz" TargetMode="External" /><Relationship Id="rId9" Type="http://schemas.openxmlformats.org/officeDocument/2006/relationships/hyperlink" Target="http://t.co/ZwpQaQ4awh" TargetMode="External" /><Relationship Id="rId10" Type="http://schemas.openxmlformats.org/officeDocument/2006/relationships/hyperlink" Target="https://t.co/adpWK2h7l0" TargetMode="External" /><Relationship Id="rId11" Type="http://schemas.openxmlformats.org/officeDocument/2006/relationships/hyperlink" Target="https://t.co/VA7pHxl1jx" TargetMode="External" /><Relationship Id="rId12" Type="http://schemas.openxmlformats.org/officeDocument/2006/relationships/hyperlink" Target="https://t.co/e5h21saMHY" TargetMode="External" /><Relationship Id="rId13" Type="http://schemas.openxmlformats.org/officeDocument/2006/relationships/hyperlink" Target="https://t.co/dHplIXfw7J" TargetMode="External" /><Relationship Id="rId14" Type="http://schemas.openxmlformats.org/officeDocument/2006/relationships/hyperlink" Target="https://t.co/DLW9OsoNLn" TargetMode="External" /><Relationship Id="rId15" Type="http://schemas.openxmlformats.org/officeDocument/2006/relationships/hyperlink" Target="https://t.co/A58e92lSg0" TargetMode="External" /><Relationship Id="rId16" Type="http://schemas.openxmlformats.org/officeDocument/2006/relationships/hyperlink" Target="https://t.co/o1t18uVEuM" TargetMode="External" /><Relationship Id="rId17" Type="http://schemas.openxmlformats.org/officeDocument/2006/relationships/hyperlink" Target="https://t.co/BUbBAw4vJW" TargetMode="External" /><Relationship Id="rId18" Type="http://schemas.openxmlformats.org/officeDocument/2006/relationships/hyperlink" Target="https://t.co/TRP8XobzH3" TargetMode="External" /><Relationship Id="rId19" Type="http://schemas.openxmlformats.org/officeDocument/2006/relationships/hyperlink" Target="https://t.co/L2JqNeW5eK" TargetMode="External" /><Relationship Id="rId20" Type="http://schemas.openxmlformats.org/officeDocument/2006/relationships/hyperlink" Target="http://t.co/CK9c3EIpgW" TargetMode="External" /><Relationship Id="rId21" Type="http://schemas.openxmlformats.org/officeDocument/2006/relationships/hyperlink" Target="https://t.co/wKKWiVBs2F" TargetMode="External" /><Relationship Id="rId22" Type="http://schemas.openxmlformats.org/officeDocument/2006/relationships/hyperlink" Target="https://t.co/FruLAs9pIU" TargetMode="External" /><Relationship Id="rId23" Type="http://schemas.openxmlformats.org/officeDocument/2006/relationships/hyperlink" Target="https://t.co/i6ukJR2hee" TargetMode="External" /><Relationship Id="rId24" Type="http://schemas.openxmlformats.org/officeDocument/2006/relationships/hyperlink" Target="https://t.co/KDHkWadHv6" TargetMode="External" /><Relationship Id="rId25" Type="http://schemas.openxmlformats.org/officeDocument/2006/relationships/hyperlink" Target="https://t.co/Jpt15826bG" TargetMode="External" /><Relationship Id="rId26" Type="http://schemas.openxmlformats.org/officeDocument/2006/relationships/hyperlink" Target="http://t.co/lvGN3ueDuf" TargetMode="External" /><Relationship Id="rId27" Type="http://schemas.openxmlformats.org/officeDocument/2006/relationships/hyperlink" Target="http://t.co/oRc5V28dNa" TargetMode="External" /><Relationship Id="rId28" Type="http://schemas.openxmlformats.org/officeDocument/2006/relationships/hyperlink" Target="https://t.co/x9k1cu42u3" TargetMode="External" /><Relationship Id="rId29" Type="http://schemas.openxmlformats.org/officeDocument/2006/relationships/hyperlink" Target="https://t.co/2KfYE4Afee" TargetMode="External" /><Relationship Id="rId30" Type="http://schemas.openxmlformats.org/officeDocument/2006/relationships/hyperlink" Target="http://t.co/xTEQpJSxBg" TargetMode="External" /><Relationship Id="rId31" Type="http://schemas.openxmlformats.org/officeDocument/2006/relationships/hyperlink" Target="https://t.co/hzN5UPI1ws" TargetMode="External" /><Relationship Id="rId32" Type="http://schemas.openxmlformats.org/officeDocument/2006/relationships/hyperlink" Target="https://t.co/NM5jBpoVqI" TargetMode="External" /><Relationship Id="rId33" Type="http://schemas.openxmlformats.org/officeDocument/2006/relationships/hyperlink" Target="https://t.co/UAeiZ8VO7X" TargetMode="External" /><Relationship Id="rId34" Type="http://schemas.openxmlformats.org/officeDocument/2006/relationships/hyperlink" Target="https://t.co/iTY8VcPUBN" TargetMode="External" /><Relationship Id="rId35" Type="http://schemas.openxmlformats.org/officeDocument/2006/relationships/hyperlink" Target="https://t.co/25DTGHgi4S" TargetMode="External" /><Relationship Id="rId36" Type="http://schemas.openxmlformats.org/officeDocument/2006/relationships/hyperlink" Target="https://pbs.twimg.com/profile_banners/87411160/1468354770" TargetMode="External" /><Relationship Id="rId37" Type="http://schemas.openxmlformats.org/officeDocument/2006/relationships/hyperlink" Target="https://pbs.twimg.com/profile_banners/127830995/1504176841" TargetMode="External" /><Relationship Id="rId38" Type="http://schemas.openxmlformats.org/officeDocument/2006/relationships/hyperlink" Target="https://pbs.twimg.com/profile_banners/3318015505/1523003825" TargetMode="External" /><Relationship Id="rId39" Type="http://schemas.openxmlformats.org/officeDocument/2006/relationships/hyperlink" Target="https://pbs.twimg.com/profile_banners/4792944616/1455991470" TargetMode="External" /><Relationship Id="rId40" Type="http://schemas.openxmlformats.org/officeDocument/2006/relationships/hyperlink" Target="https://pbs.twimg.com/profile_banners/23304360/1524225750" TargetMode="External" /><Relationship Id="rId41" Type="http://schemas.openxmlformats.org/officeDocument/2006/relationships/hyperlink" Target="https://pbs.twimg.com/profile_banners/2496405943/1536145054" TargetMode="External" /><Relationship Id="rId42" Type="http://schemas.openxmlformats.org/officeDocument/2006/relationships/hyperlink" Target="https://pbs.twimg.com/profile_banners/143629076/1431344389" TargetMode="External" /><Relationship Id="rId43" Type="http://schemas.openxmlformats.org/officeDocument/2006/relationships/hyperlink" Target="https://pbs.twimg.com/profile_banners/402642526/1547224872" TargetMode="External" /><Relationship Id="rId44" Type="http://schemas.openxmlformats.org/officeDocument/2006/relationships/hyperlink" Target="https://pbs.twimg.com/profile_banners/2520865461/1542182954" TargetMode="External" /><Relationship Id="rId45" Type="http://schemas.openxmlformats.org/officeDocument/2006/relationships/hyperlink" Target="https://pbs.twimg.com/profile_banners/175481842/1527772242" TargetMode="External" /><Relationship Id="rId46" Type="http://schemas.openxmlformats.org/officeDocument/2006/relationships/hyperlink" Target="https://pbs.twimg.com/profile_banners/25033441/1547714525" TargetMode="External" /><Relationship Id="rId47" Type="http://schemas.openxmlformats.org/officeDocument/2006/relationships/hyperlink" Target="https://pbs.twimg.com/profile_banners/25108214/1479502637" TargetMode="External" /><Relationship Id="rId48" Type="http://schemas.openxmlformats.org/officeDocument/2006/relationships/hyperlink" Target="https://pbs.twimg.com/profile_banners/472777204/1431752439" TargetMode="External" /><Relationship Id="rId49" Type="http://schemas.openxmlformats.org/officeDocument/2006/relationships/hyperlink" Target="https://pbs.twimg.com/profile_banners/882581025796358145/1542824934" TargetMode="External" /><Relationship Id="rId50" Type="http://schemas.openxmlformats.org/officeDocument/2006/relationships/hyperlink" Target="https://pbs.twimg.com/profile_banners/103892662/1404908844" TargetMode="External" /><Relationship Id="rId51" Type="http://schemas.openxmlformats.org/officeDocument/2006/relationships/hyperlink" Target="https://pbs.twimg.com/profile_banners/518605399/1530009277" TargetMode="External" /><Relationship Id="rId52" Type="http://schemas.openxmlformats.org/officeDocument/2006/relationships/hyperlink" Target="https://pbs.twimg.com/profile_banners/43910287/1528030587" TargetMode="External" /><Relationship Id="rId53" Type="http://schemas.openxmlformats.org/officeDocument/2006/relationships/hyperlink" Target="https://pbs.twimg.com/profile_banners/56567360/1474990363" TargetMode="External" /><Relationship Id="rId54" Type="http://schemas.openxmlformats.org/officeDocument/2006/relationships/hyperlink" Target="https://pbs.twimg.com/profile_banners/2289123319/1494978992" TargetMode="External" /><Relationship Id="rId55" Type="http://schemas.openxmlformats.org/officeDocument/2006/relationships/hyperlink" Target="https://pbs.twimg.com/profile_banners/515773048/1529249893" TargetMode="External" /><Relationship Id="rId56" Type="http://schemas.openxmlformats.org/officeDocument/2006/relationships/hyperlink" Target="https://pbs.twimg.com/profile_banners/2505051/1540818507" TargetMode="External" /><Relationship Id="rId57" Type="http://schemas.openxmlformats.org/officeDocument/2006/relationships/hyperlink" Target="https://pbs.twimg.com/profile_banners/169871101/1406201484" TargetMode="External" /><Relationship Id="rId58" Type="http://schemas.openxmlformats.org/officeDocument/2006/relationships/hyperlink" Target="https://pbs.twimg.com/profile_banners/1614670046/1446981573" TargetMode="External" /><Relationship Id="rId59" Type="http://schemas.openxmlformats.org/officeDocument/2006/relationships/hyperlink" Target="https://pbs.twimg.com/profile_banners/157809457/1433841448" TargetMode="External" /><Relationship Id="rId60" Type="http://schemas.openxmlformats.org/officeDocument/2006/relationships/hyperlink" Target="https://pbs.twimg.com/profile_banners/1159076203/1478834559" TargetMode="External" /><Relationship Id="rId61" Type="http://schemas.openxmlformats.org/officeDocument/2006/relationships/hyperlink" Target="https://pbs.twimg.com/profile_banners/709696744242610176/1520762359" TargetMode="External" /><Relationship Id="rId62" Type="http://schemas.openxmlformats.org/officeDocument/2006/relationships/hyperlink" Target="https://pbs.twimg.com/profile_banners/915504672/1461622720" TargetMode="External" /><Relationship Id="rId63" Type="http://schemas.openxmlformats.org/officeDocument/2006/relationships/hyperlink" Target="https://pbs.twimg.com/profile_banners/113031616/1481887209" TargetMode="External" /><Relationship Id="rId64" Type="http://schemas.openxmlformats.org/officeDocument/2006/relationships/hyperlink" Target="https://pbs.twimg.com/profile_banners/7014922/1535219582" TargetMode="External" /><Relationship Id="rId65" Type="http://schemas.openxmlformats.org/officeDocument/2006/relationships/hyperlink" Target="https://pbs.twimg.com/profile_banners/2934474329/1518454594" TargetMode="External" /><Relationship Id="rId66" Type="http://schemas.openxmlformats.org/officeDocument/2006/relationships/hyperlink" Target="https://pbs.twimg.com/profile_banners/28995328/1547553987" TargetMode="External" /><Relationship Id="rId67" Type="http://schemas.openxmlformats.org/officeDocument/2006/relationships/hyperlink" Target="https://pbs.twimg.com/profile_banners/30623732/1501233773" TargetMode="External" /><Relationship Id="rId68" Type="http://schemas.openxmlformats.org/officeDocument/2006/relationships/hyperlink" Target="https://pbs.twimg.com/profile_banners/82649720/1464175342" TargetMode="External" /><Relationship Id="rId69" Type="http://schemas.openxmlformats.org/officeDocument/2006/relationships/hyperlink" Target="https://pbs.twimg.com/profile_banners/504232426/1521276208" TargetMode="External" /><Relationship Id="rId70" Type="http://schemas.openxmlformats.org/officeDocument/2006/relationships/hyperlink" Target="https://pbs.twimg.com/profile_banners/16947009/1479625450" TargetMode="External" /><Relationship Id="rId71" Type="http://schemas.openxmlformats.org/officeDocument/2006/relationships/hyperlink" Target="https://pbs.twimg.com/profile_banners/1032096361376870401/1546572561" TargetMode="External" /><Relationship Id="rId72" Type="http://schemas.openxmlformats.org/officeDocument/2006/relationships/hyperlink" Target="https://pbs.twimg.com/profile_banners/164728957/1519921961" TargetMode="External" /><Relationship Id="rId73" Type="http://schemas.openxmlformats.org/officeDocument/2006/relationships/hyperlink" Target="https://pbs.twimg.com/profile_banners/23922362/1546941846" TargetMode="External" /><Relationship Id="rId74" Type="http://schemas.openxmlformats.org/officeDocument/2006/relationships/hyperlink" Target="https://pbs.twimg.com/profile_banners/87101517/1546065910" TargetMode="External" /><Relationship Id="rId75" Type="http://schemas.openxmlformats.org/officeDocument/2006/relationships/hyperlink" Target="https://pbs.twimg.com/profile_banners/907580354772574208/1505229500" TargetMode="External" /><Relationship Id="rId76" Type="http://schemas.openxmlformats.org/officeDocument/2006/relationships/hyperlink" Target="https://pbs.twimg.com/profile_banners/936575536578682880/1541155558" TargetMode="External" /><Relationship Id="rId77" Type="http://schemas.openxmlformats.org/officeDocument/2006/relationships/hyperlink" Target="https://pbs.twimg.com/profile_banners/87285763/1546603911" TargetMode="External" /><Relationship Id="rId78" Type="http://schemas.openxmlformats.org/officeDocument/2006/relationships/hyperlink" Target="https://pbs.twimg.com/profile_banners/539246051/1542654702" TargetMode="External" /><Relationship Id="rId79" Type="http://schemas.openxmlformats.org/officeDocument/2006/relationships/hyperlink" Target="https://pbs.twimg.com/profile_banners/245323632/1399928552" TargetMode="External" /><Relationship Id="rId80" Type="http://schemas.openxmlformats.org/officeDocument/2006/relationships/hyperlink" Target="https://pbs.twimg.com/profile_banners/155657896/1525873585" TargetMode="External" /><Relationship Id="rId81" Type="http://schemas.openxmlformats.org/officeDocument/2006/relationships/hyperlink" Target="https://pbs.twimg.com/profile_banners/1003898407365300225/1531294994"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8/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0/bg.gif" TargetMode="External" /><Relationship Id="rId94" Type="http://schemas.openxmlformats.org/officeDocument/2006/relationships/hyperlink" Target="http://abs.twimg.com/images/themes/theme15/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6/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7/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5/bg.png" TargetMode="External" /><Relationship Id="rId112" Type="http://schemas.openxmlformats.org/officeDocument/2006/relationships/hyperlink" Target="http://abs.twimg.com/images/themes/theme2/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1/bg.gif" TargetMode="External" /><Relationship Id="rId116" Type="http://schemas.openxmlformats.org/officeDocument/2006/relationships/hyperlink" Target="http://abs.twimg.com/images/themes/theme6/bg.gif" TargetMode="External" /><Relationship Id="rId117" Type="http://schemas.openxmlformats.org/officeDocument/2006/relationships/hyperlink" Target="http://abs.twimg.com/images/themes/theme18/bg.gif" TargetMode="External" /><Relationship Id="rId118" Type="http://schemas.openxmlformats.org/officeDocument/2006/relationships/hyperlink" Target="http://abs.twimg.com/images/themes/theme12/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6/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3/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pbs.twimg.com/profile_images/1831835556/aac3a212-5a00-4111-bb39-6aa48adcbc14_normal.pn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pbs.twimg.com/profile_images/676720455169024000/YXVIEj84_normal.jpg" TargetMode="External" /><Relationship Id="rId135" Type="http://schemas.openxmlformats.org/officeDocument/2006/relationships/hyperlink" Target="http://pbs.twimg.com/profile_images/915612645629267968/WybkDzkh_normal.jpg" TargetMode="External" /><Relationship Id="rId136" Type="http://schemas.openxmlformats.org/officeDocument/2006/relationships/hyperlink" Target="http://pbs.twimg.com/profile_images/703678594896285696/-W2yVLsI_normal.jpg" TargetMode="External" /><Relationship Id="rId137" Type="http://schemas.openxmlformats.org/officeDocument/2006/relationships/hyperlink" Target="http://pbs.twimg.com/profile_images/1019842096176467969/zqIN7KPo_normal.jpg" TargetMode="External" /><Relationship Id="rId138" Type="http://schemas.openxmlformats.org/officeDocument/2006/relationships/hyperlink" Target="http://pbs.twimg.com/profile_images/482501579602268160/Bd5kJ8fF_normal.jpeg" TargetMode="External" /><Relationship Id="rId139" Type="http://schemas.openxmlformats.org/officeDocument/2006/relationships/hyperlink" Target="http://pbs.twimg.com/profile_images/932307431882936327/OhnmQ8O0_normal.jpg" TargetMode="External" /><Relationship Id="rId140" Type="http://schemas.openxmlformats.org/officeDocument/2006/relationships/hyperlink" Target="http://pbs.twimg.com/profile_images/878256685294530560/AeQ7_BKF_normal.jpg" TargetMode="External" /><Relationship Id="rId141" Type="http://schemas.openxmlformats.org/officeDocument/2006/relationships/hyperlink" Target="http://pbs.twimg.com/profile_images/713291586638102528/QwJw57Zt_normal.jpg" TargetMode="External" /><Relationship Id="rId142" Type="http://schemas.openxmlformats.org/officeDocument/2006/relationships/hyperlink" Target="http://pbs.twimg.com/profile_images/465452148734443521/8ZTMHnzV_normal.jpeg" TargetMode="External" /><Relationship Id="rId143" Type="http://schemas.openxmlformats.org/officeDocument/2006/relationships/hyperlink" Target="http://pbs.twimg.com/profile_images/1086483757434130433/L7XO9Vkv_normal.jpg" TargetMode="External" /><Relationship Id="rId144" Type="http://schemas.openxmlformats.org/officeDocument/2006/relationships/hyperlink" Target="http://pbs.twimg.com/profile_images/1082381716076093445/Iwt9x2cj_normal.jpg" TargetMode="External" /><Relationship Id="rId145" Type="http://schemas.openxmlformats.org/officeDocument/2006/relationships/hyperlink" Target="http://pbs.twimg.com/profile_images/980003240103370752/jGEHaPFE_normal.jpg" TargetMode="External" /><Relationship Id="rId146" Type="http://schemas.openxmlformats.org/officeDocument/2006/relationships/hyperlink" Target="http://pbs.twimg.com/profile_images/1070391407121231874/rNMMAWWx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486848255863435264/66JfA30u_normal.jpeg" TargetMode="External" /><Relationship Id="rId149" Type="http://schemas.openxmlformats.org/officeDocument/2006/relationships/hyperlink" Target="http://pbs.twimg.com/profile_images/941711356616761344/5IcXXGzx_normal.jpg" TargetMode="External" /><Relationship Id="rId150" Type="http://schemas.openxmlformats.org/officeDocument/2006/relationships/hyperlink" Target="http://pbs.twimg.com/profile_images/756057172321198080/eiZSITCm_normal.jpg" TargetMode="External" /><Relationship Id="rId151" Type="http://schemas.openxmlformats.org/officeDocument/2006/relationships/hyperlink" Target="http://pbs.twimg.com/profile_images/1063098643819958273/SllkaNL4_normal.jpg" TargetMode="External" /><Relationship Id="rId152" Type="http://schemas.openxmlformats.org/officeDocument/2006/relationships/hyperlink" Target="http://pbs.twimg.com/profile_images/876675737754902528/3VkavJQd_normal.jpg" TargetMode="External" /><Relationship Id="rId153" Type="http://schemas.openxmlformats.org/officeDocument/2006/relationships/hyperlink" Target="http://pbs.twimg.com/profile_images/1068688100812042245/MZjx27Vt_normal.jpg" TargetMode="External" /><Relationship Id="rId154" Type="http://schemas.openxmlformats.org/officeDocument/2006/relationships/hyperlink" Target="http://pbs.twimg.com/profile_images/864631156930519041/ud4_hXSh_normal.jpg" TargetMode="External" /><Relationship Id="rId155" Type="http://schemas.openxmlformats.org/officeDocument/2006/relationships/hyperlink" Target="http://pbs.twimg.com/profile_images/999263565503651840/GkVHYpMe_normal.jpg" TargetMode="External" /><Relationship Id="rId156" Type="http://schemas.openxmlformats.org/officeDocument/2006/relationships/hyperlink" Target="http://pbs.twimg.com/profile_images/1020419934332039168/plCotYae_normal.jpg" TargetMode="External" /><Relationship Id="rId157" Type="http://schemas.openxmlformats.org/officeDocument/2006/relationships/hyperlink" Target="http://pbs.twimg.com/profile_images/3161901121/3e1ff7214de59a51eb00a61651154cff_normal.jpeg" TargetMode="External" /><Relationship Id="rId158" Type="http://schemas.openxmlformats.org/officeDocument/2006/relationships/hyperlink" Target="http://pbs.twimg.com/profile_images/1083435803907420160/cUnTLCAd_normal.jpg" TargetMode="External" /><Relationship Id="rId159" Type="http://schemas.openxmlformats.org/officeDocument/2006/relationships/hyperlink" Target="http://pbs.twimg.com/profile_images/1045439282826088453/0euWsSV-_normal.jpg" TargetMode="External" /><Relationship Id="rId160" Type="http://schemas.openxmlformats.org/officeDocument/2006/relationships/hyperlink" Target="http://pbs.twimg.com/profile_images/1068536874812284928/lQeJQyoO_normal.jpg" TargetMode="External" /><Relationship Id="rId161" Type="http://schemas.openxmlformats.org/officeDocument/2006/relationships/hyperlink" Target="http://pbs.twimg.com/profile_images/983075534073745408/ipf9w8yv_normal.jpg" TargetMode="External" /><Relationship Id="rId162" Type="http://schemas.openxmlformats.org/officeDocument/2006/relationships/hyperlink" Target="http://pbs.twimg.com/profile_images/663314237687754752/lrIInJ_H_normal.jpg" TargetMode="External" /><Relationship Id="rId163" Type="http://schemas.openxmlformats.org/officeDocument/2006/relationships/hyperlink" Target="http://pbs.twimg.com/profile_images/1076746180808212480/GN3dFW6E_normal.jpg" TargetMode="External" /><Relationship Id="rId164" Type="http://schemas.openxmlformats.org/officeDocument/2006/relationships/hyperlink" Target="http://pbs.twimg.com/profile_images/1081430086417412096/goZHkQXl_normal.jpg" TargetMode="External" /><Relationship Id="rId165" Type="http://schemas.openxmlformats.org/officeDocument/2006/relationships/hyperlink" Target="http://pbs.twimg.com/profile_images/608201214149324800/XgKkZ0As_normal.jpg" TargetMode="External" /><Relationship Id="rId166" Type="http://schemas.openxmlformats.org/officeDocument/2006/relationships/hyperlink" Target="http://pbs.twimg.com/profile_images/796917517906104320/CjXLF4Zg_normal.jpg" TargetMode="External" /><Relationship Id="rId167" Type="http://schemas.openxmlformats.org/officeDocument/2006/relationships/hyperlink" Target="http://pbs.twimg.com/profile_images/1035483347114373121/XWQN2HMb_normal.jpg" TargetMode="External" /><Relationship Id="rId168" Type="http://schemas.openxmlformats.org/officeDocument/2006/relationships/hyperlink" Target="http://pbs.twimg.com/profile_images/662578532187377664/Bl3ElsD5_normal.jpg" TargetMode="External" /><Relationship Id="rId169" Type="http://schemas.openxmlformats.org/officeDocument/2006/relationships/hyperlink" Target="http://pbs.twimg.com/profile_images/761048509390782464/pNlocaBf_normal.jpg" TargetMode="External" /><Relationship Id="rId170" Type="http://schemas.openxmlformats.org/officeDocument/2006/relationships/hyperlink" Target="http://pbs.twimg.com/profile_images/213213616/tolu_copy_normal.jpg" TargetMode="External" /><Relationship Id="rId171" Type="http://schemas.openxmlformats.org/officeDocument/2006/relationships/hyperlink" Target="http://pbs.twimg.com/profile_images/963093921025835009/Qnd3Gohi_normal.jpg" TargetMode="External" /><Relationship Id="rId172" Type="http://schemas.openxmlformats.org/officeDocument/2006/relationships/hyperlink" Target="http://pbs.twimg.com/profile_images/1180803776/04_winter_profile_pic_normal.jpg" TargetMode="External" /><Relationship Id="rId173" Type="http://schemas.openxmlformats.org/officeDocument/2006/relationships/hyperlink" Target="http://pbs.twimg.com/profile_images/439152108/IMG_0548web_normal.jpg" TargetMode="External" /><Relationship Id="rId174" Type="http://schemas.openxmlformats.org/officeDocument/2006/relationships/hyperlink" Target="http://pbs.twimg.com/profile_images/439353910197616640/gP4UC4hB_normal.jpeg" TargetMode="External" /><Relationship Id="rId175" Type="http://schemas.openxmlformats.org/officeDocument/2006/relationships/hyperlink" Target="http://pbs.twimg.com/profile_images/1074404668476936194/q1RC4STQ_normal.jpg" TargetMode="External" /><Relationship Id="rId176" Type="http://schemas.openxmlformats.org/officeDocument/2006/relationships/hyperlink" Target="http://pbs.twimg.com/profile_images/689233713390071809/NkZwZjgn_normal.jpg" TargetMode="External" /><Relationship Id="rId177" Type="http://schemas.openxmlformats.org/officeDocument/2006/relationships/hyperlink" Target="http://pbs.twimg.com/profile_images/1077325340849176577/m5yjiwcU_normal.jpg" TargetMode="External" /><Relationship Id="rId178" Type="http://schemas.openxmlformats.org/officeDocument/2006/relationships/hyperlink" Target="http://pbs.twimg.com/profile_images/482941820016402432/UQiWsPFz_normal.jpeg" TargetMode="External" /><Relationship Id="rId179" Type="http://schemas.openxmlformats.org/officeDocument/2006/relationships/hyperlink" Target="http://pbs.twimg.com/profile_images/943063217122791425/08_imXx9_normal.jpg" TargetMode="External" /><Relationship Id="rId180" Type="http://schemas.openxmlformats.org/officeDocument/2006/relationships/hyperlink" Target="http://pbs.twimg.com/profile_images/534655960430567424/PfbMsDMs_normal.png" TargetMode="External" /><Relationship Id="rId181" Type="http://schemas.openxmlformats.org/officeDocument/2006/relationships/hyperlink" Target="http://pbs.twimg.com/profile_images/1075953301827420160/unUeR7qo_normal.jpg" TargetMode="External" /><Relationship Id="rId182" Type="http://schemas.openxmlformats.org/officeDocument/2006/relationships/hyperlink" Target="http://pbs.twimg.com/profile_images/1062631949108424705/bh7U0ZBv_normal.jpg" TargetMode="External" /><Relationship Id="rId183" Type="http://schemas.openxmlformats.org/officeDocument/2006/relationships/hyperlink" Target="http://pbs.twimg.com/profile_images/943049904028569600/_PtlCiE1_normal.jpg" TargetMode="External" /><Relationship Id="rId184" Type="http://schemas.openxmlformats.org/officeDocument/2006/relationships/hyperlink" Target="http://pbs.twimg.com/profile_images/774482391280803840/9S8BO3Oq_normal.jpg" TargetMode="External" /><Relationship Id="rId185" Type="http://schemas.openxmlformats.org/officeDocument/2006/relationships/hyperlink" Target="http://pbs.twimg.com/profile_images/1083779710990118913/Gu7mCY0A_normal.jpg" TargetMode="External" /><Relationship Id="rId186" Type="http://schemas.openxmlformats.org/officeDocument/2006/relationships/hyperlink" Target="http://pbs.twimg.com/profile_images/775748263903424512/4mCST3-L_normal.jpg" TargetMode="External" /><Relationship Id="rId187" Type="http://schemas.openxmlformats.org/officeDocument/2006/relationships/hyperlink" Target="http://pbs.twimg.com/profile_images/1084233607781253123/R5CefXvC_normal.jpg" TargetMode="External" /><Relationship Id="rId188" Type="http://schemas.openxmlformats.org/officeDocument/2006/relationships/hyperlink" Target="http://pbs.twimg.com/profile_images/1056272097146822663/uO7EhYPk_normal.jpg" TargetMode="External" /><Relationship Id="rId189" Type="http://schemas.openxmlformats.org/officeDocument/2006/relationships/hyperlink" Target="http://pbs.twimg.com/profile_images/1003902310748172289/jVB7q_7-_normal.jpg" TargetMode="External" /><Relationship Id="rId190" Type="http://schemas.openxmlformats.org/officeDocument/2006/relationships/hyperlink" Target="https://twitter.com/coolstuff2cheap" TargetMode="External" /><Relationship Id="rId191" Type="http://schemas.openxmlformats.org/officeDocument/2006/relationships/hyperlink" Target="https://twitter.com/fgodl" TargetMode="External" /><Relationship Id="rId192" Type="http://schemas.openxmlformats.org/officeDocument/2006/relationships/hyperlink" Target="https://twitter.com/kitchenbee" TargetMode="External" /><Relationship Id="rId193" Type="http://schemas.openxmlformats.org/officeDocument/2006/relationships/hyperlink" Target="https://twitter.com/doctors_kitchen" TargetMode="External" /><Relationship Id="rId194" Type="http://schemas.openxmlformats.org/officeDocument/2006/relationships/hyperlink" Target="https://twitter.com/one_angry_chef" TargetMode="External" /><Relationship Id="rId195" Type="http://schemas.openxmlformats.org/officeDocument/2006/relationships/hyperlink" Target="https://twitter.com/henrydimbleby" TargetMode="External" /><Relationship Id="rId196" Type="http://schemas.openxmlformats.org/officeDocument/2006/relationships/hyperlink" Target="https://twitter.com/drchatterjeeuk" TargetMode="External" /><Relationship Id="rId197" Type="http://schemas.openxmlformats.org/officeDocument/2006/relationships/hyperlink" Target="https://twitter.com/timspector" TargetMode="External" /><Relationship Id="rId198" Type="http://schemas.openxmlformats.org/officeDocument/2006/relationships/hyperlink" Target="https://twitter.com/bbcfoodprog" TargetMode="External" /><Relationship Id="rId199" Type="http://schemas.openxmlformats.org/officeDocument/2006/relationships/hyperlink" Target="https://twitter.com/dimitrihoutart" TargetMode="External" /><Relationship Id="rId200" Type="http://schemas.openxmlformats.org/officeDocument/2006/relationships/hyperlink" Target="https://twitter.com/carmelabny" TargetMode="External" /><Relationship Id="rId201" Type="http://schemas.openxmlformats.org/officeDocument/2006/relationships/hyperlink" Target="https://twitter.com/twistabout" TargetMode="External" /><Relationship Id="rId202" Type="http://schemas.openxmlformats.org/officeDocument/2006/relationships/hyperlink" Target="https://twitter.com/leoniedelt" TargetMode="External" /><Relationship Id="rId203" Type="http://schemas.openxmlformats.org/officeDocument/2006/relationships/hyperlink" Target="https://twitter.com/draseemmalhotra" TargetMode="External" /><Relationship Id="rId204" Type="http://schemas.openxmlformats.org/officeDocument/2006/relationships/hyperlink" Target="https://twitter.com/solsticesshypo" TargetMode="External" /><Relationship Id="rId205" Type="http://schemas.openxmlformats.org/officeDocument/2006/relationships/hyperlink" Target="https://twitter.com/orangebobevil" TargetMode="External" /><Relationship Id="rId206" Type="http://schemas.openxmlformats.org/officeDocument/2006/relationships/hyperlink" Target="https://twitter.com/conventcassie" TargetMode="External" /><Relationship Id="rId207" Type="http://schemas.openxmlformats.org/officeDocument/2006/relationships/hyperlink" Target="https://twitter.com/tarakellyrd" TargetMode="External" /><Relationship Id="rId208" Type="http://schemas.openxmlformats.org/officeDocument/2006/relationships/hyperlink" Target="https://twitter.com/xperthealth" TargetMode="External" /><Relationship Id="rId209" Type="http://schemas.openxmlformats.org/officeDocument/2006/relationships/hyperlink" Target="https://twitter.com/deborah_robins" TargetMode="External" /><Relationship Id="rId210" Type="http://schemas.openxmlformats.org/officeDocument/2006/relationships/hyperlink" Target="https://twitter.com/mariaduggan" TargetMode="External" /><Relationship Id="rId211" Type="http://schemas.openxmlformats.org/officeDocument/2006/relationships/hyperlink" Target="https://twitter.com/staircase2" TargetMode="External" /><Relationship Id="rId212" Type="http://schemas.openxmlformats.org/officeDocument/2006/relationships/hyperlink" Target="https://twitter.com/daveambo" TargetMode="External" /><Relationship Id="rId213" Type="http://schemas.openxmlformats.org/officeDocument/2006/relationships/hyperlink" Target="https://twitter.com/mljsackettlynda" TargetMode="External" /><Relationship Id="rId214" Type="http://schemas.openxmlformats.org/officeDocument/2006/relationships/hyperlink" Target="https://twitter.com/legacyguyuk" TargetMode="External" /><Relationship Id="rId215" Type="http://schemas.openxmlformats.org/officeDocument/2006/relationships/hyperlink" Target="https://twitter.com/davidfekke" TargetMode="External" /><Relationship Id="rId216" Type="http://schemas.openxmlformats.org/officeDocument/2006/relationships/hyperlink" Target="https://twitter.com/anasant21919095" TargetMode="External" /><Relationship Id="rId217" Type="http://schemas.openxmlformats.org/officeDocument/2006/relationships/hyperlink" Target="https://twitter.com/karageorgos15" TargetMode="External" /><Relationship Id="rId218" Type="http://schemas.openxmlformats.org/officeDocument/2006/relationships/hyperlink" Target="https://twitter.com/andrews86495144" TargetMode="External" /><Relationship Id="rId219" Type="http://schemas.openxmlformats.org/officeDocument/2006/relationships/hyperlink" Target="https://twitter.com/diannemower" TargetMode="External" /><Relationship Id="rId220" Type="http://schemas.openxmlformats.org/officeDocument/2006/relationships/hyperlink" Target="https://twitter.com/afifahhamilton" TargetMode="External" /><Relationship Id="rId221" Type="http://schemas.openxmlformats.org/officeDocument/2006/relationships/hyperlink" Target="https://twitter.com/ashkjha" TargetMode="External" /><Relationship Id="rId222" Type="http://schemas.openxmlformats.org/officeDocument/2006/relationships/hyperlink" Target="https://twitter.com/cancerrideoct" TargetMode="External" /><Relationship Id="rId223" Type="http://schemas.openxmlformats.org/officeDocument/2006/relationships/hyperlink" Target="https://twitter.com/grantsnz" TargetMode="External" /><Relationship Id="rId224" Type="http://schemas.openxmlformats.org/officeDocument/2006/relationships/hyperlink" Target="https://twitter.com/carynzinn" TargetMode="External" /><Relationship Id="rId225" Type="http://schemas.openxmlformats.org/officeDocument/2006/relationships/hyperlink" Target="https://twitter.com/dave06031956" TargetMode="External" /><Relationship Id="rId226" Type="http://schemas.openxmlformats.org/officeDocument/2006/relationships/hyperlink" Target="https://twitter.com/marilyn_ella" TargetMode="External" /><Relationship Id="rId227" Type="http://schemas.openxmlformats.org/officeDocument/2006/relationships/hyperlink" Target="https://twitter.com/g_dolman" TargetMode="External" /><Relationship Id="rId228" Type="http://schemas.openxmlformats.org/officeDocument/2006/relationships/hyperlink" Target="https://twitter.com/tolusomolu" TargetMode="External" /><Relationship Id="rId229" Type="http://schemas.openxmlformats.org/officeDocument/2006/relationships/hyperlink" Target="https://twitter.com/hollysimental" TargetMode="External" /><Relationship Id="rId230" Type="http://schemas.openxmlformats.org/officeDocument/2006/relationships/hyperlink" Target="https://twitter.com/bbcfood" TargetMode="External" /><Relationship Id="rId231" Type="http://schemas.openxmlformats.org/officeDocument/2006/relationships/hyperlink" Target="https://twitter.com/zoeharcombe" TargetMode="External" /><Relationship Id="rId232" Type="http://schemas.openxmlformats.org/officeDocument/2006/relationships/hyperlink" Target="https://twitter.com/bda_dietitians" TargetMode="External" /><Relationship Id="rId233" Type="http://schemas.openxmlformats.org/officeDocument/2006/relationships/hyperlink" Target="https://twitter.com/drduanerd" TargetMode="External" /><Relationship Id="rId234" Type="http://schemas.openxmlformats.org/officeDocument/2006/relationships/hyperlink" Target="https://twitter.com/fgodlee" TargetMode="External" /><Relationship Id="rId235" Type="http://schemas.openxmlformats.org/officeDocument/2006/relationships/hyperlink" Target="https://twitter.com/treasurexalley" TargetMode="External" /><Relationship Id="rId236" Type="http://schemas.openxmlformats.org/officeDocument/2006/relationships/hyperlink" Target="https://twitter.com/supersoftknits" TargetMode="External" /><Relationship Id="rId237" Type="http://schemas.openxmlformats.org/officeDocument/2006/relationships/hyperlink" Target="https://twitter.com/rethinkcake" TargetMode="External" /><Relationship Id="rId238" Type="http://schemas.openxmlformats.org/officeDocument/2006/relationships/hyperlink" Target="https://twitter.com/diabetescouk" TargetMode="External" /><Relationship Id="rId239" Type="http://schemas.openxmlformats.org/officeDocument/2006/relationships/hyperlink" Target="https://twitter.com/jennyweyman" TargetMode="External" /><Relationship Id="rId240" Type="http://schemas.openxmlformats.org/officeDocument/2006/relationships/hyperlink" Target="https://twitter.com/itwontdiabeatus" TargetMode="External" /><Relationship Id="rId241" Type="http://schemas.openxmlformats.org/officeDocument/2006/relationships/hyperlink" Target="https://twitter.com/cddftdiabetes" TargetMode="External" /><Relationship Id="rId242" Type="http://schemas.openxmlformats.org/officeDocument/2006/relationships/hyperlink" Target="https://twitter.com/stephbospoon" TargetMode="External" /><Relationship Id="rId243" Type="http://schemas.openxmlformats.org/officeDocument/2006/relationships/hyperlink" Target="https://twitter.com/adeleturner72" TargetMode="External" /><Relationship Id="rId244" Type="http://schemas.openxmlformats.org/officeDocument/2006/relationships/hyperlink" Target="https://twitter.com/tina_robson" TargetMode="External" /><Relationship Id="rId245" Type="http://schemas.openxmlformats.org/officeDocument/2006/relationships/hyperlink" Target="https://twitter.com/peter_voshol" TargetMode="External" /><Relationship Id="rId246" Type="http://schemas.openxmlformats.org/officeDocument/2006/relationships/hyperlink" Target="https://twitter.com/drsrikanthmada" TargetMode="External" /><Relationship Id="rId247" Type="http://schemas.openxmlformats.org/officeDocument/2006/relationships/hyperlink" Target="https://twitter.com/products_hot" TargetMode="External" /><Relationship Id="rId248" Type="http://schemas.openxmlformats.org/officeDocument/2006/relationships/comments" Target="../comments2.xml" /><Relationship Id="rId249" Type="http://schemas.openxmlformats.org/officeDocument/2006/relationships/vmlDrawing" Target="../drawings/vmlDrawing2.vml" /><Relationship Id="rId250" Type="http://schemas.openxmlformats.org/officeDocument/2006/relationships/table" Target="../tables/table2.xml" /><Relationship Id="rId251" Type="http://schemas.openxmlformats.org/officeDocument/2006/relationships/drawing" Target="../drawings/drawing1.xml" /><Relationship Id="rId2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xperthealth.org.uk/Forums?platform=hootsuite" TargetMode="External" /><Relationship Id="rId2" Type="http://schemas.openxmlformats.org/officeDocument/2006/relationships/hyperlink" Target="https://twitter.com/diabetescouk/status/1084132959576305664" TargetMode="External" /><Relationship Id="rId3" Type="http://schemas.openxmlformats.org/officeDocument/2006/relationships/hyperlink" Target="https://www.bbc.co.uk/programmes/m00017qw?fbclid=IwAR3_ObH6fVhxqaLDeeRXtb7XWo7qEkQke1bAgHudwdu5ekTdDa9mMKyiz4Y" TargetMode="External" /><Relationship Id="rId4" Type="http://schemas.openxmlformats.org/officeDocument/2006/relationships/hyperlink" Target="https://www.youtube.com/watch?v=8rcfvRGZsDs&amp;t=1142s" TargetMode="External" /><Relationship Id="rId5" Type="http://schemas.openxmlformats.org/officeDocument/2006/relationships/hyperlink" Target="https://www.lchf-rd.com/2018/06/08/the-perils-of-food-processing-how-the-preparation-of-food-affects-gi-hormonal-response/" TargetMode="External" /><Relationship Id="rId6" Type="http://schemas.openxmlformats.org/officeDocument/2006/relationships/hyperlink" Target="https://www.lchf-rd.com/2018/06/20/the-perils-of-food-processing-part-2/" TargetMode="External" /><Relationship Id="rId7" Type="http://schemas.openxmlformats.org/officeDocument/2006/relationships/hyperlink" Target="https://twitter.com/carynzinn/status/1083841426700480512" TargetMode="External" /><Relationship Id="rId8" Type="http://schemas.openxmlformats.org/officeDocument/2006/relationships/hyperlink" Target="https://twitter.com/carynzinn/status/1083841426700480512" TargetMode="External" /><Relationship Id="rId9" Type="http://schemas.openxmlformats.org/officeDocument/2006/relationships/hyperlink" Target="https://www.youtube.com/watch?v=8rcfvRGZsDs&amp;t=1142s" TargetMode="External" /><Relationship Id="rId10" Type="http://schemas.openxmlformats.org/officeDocument/2006/relationships/hyperlink" Target="https://www.lchf-rd.com/2018/06/08/the-perils-of-food-processing-how-the-preparation-of-food-affects-gi-hormonal-response/" TargetMode="External" /><Relationship Id="rId11" Type="http://schemas.openxmlformats.org/officeDocument/2006/relationships/hyperlink" Target="https://www.lchf-rd.com/2018/06/20/the-perils-of-food-processing-part-2/" TargetMode="External" /><Relationship Id="rId12" Type="http://schemas.openxmlformats.org/officeDocument/2006/relationships/hyperlink" Target="https://www.xperthealth.org.uk/Forums?platform=hootsuite" TargetMode="External" /><Relationship Id="rId13" Type="http://schemas.openxmlformats.org/officeDocument/2006/relationships/hyperlink" Target="https://twitter.com/diabetescouk/status/1084132959576305664" TargetMode="External" /><Relationship Id="rId14" Type="http://schemas.openxmlformats.org/officeDocument/2006/relationships/hyperlink" Target="https://www.bbc.co.uk/programmes/m00017qw?fbclid=IwAR3_ObH6fVhxqaLDeeRXtb7XWo7qEkQke1bAgHudwdu5ekTdDa9mMKyiz4Y"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906</v>
      </c>
      <c r="BB2" s="13" t="s">
        <v>914</v>
      </c>
      <c r="BC2" s="13" t="s">
        <v>915</v>
      </c>
      <c r="BD2" s="118" t="s">
        <v>1158</v>
      </c>
      <c r="BE2" s="118" t="s">
        <v>1159</v>
      </c>
      <c r="BF2" s="118" t="s">
        <v>1160</v>
      </c>
      <c r="BG2" s="118" t="s">
        <v>1161</v>
      </c>
      <c r="BH2" s="118" t="s">
        <v>1162</v>
      </c>
      <c r="BI2" s="118" t="s">
        <v>1163</v>
      </c>
      <c r="BJ2" s="118" t="s">
        <v>1164</v>
      </c>
      <c r="BK2" s="118" t="s">
        <v>1165</v>
      </c>
      <c r="BL2" s="118" t="s">
        <v>1166</v>
      </c>
    </row>
    <row r="3" spans="1:64" ht="15" customHeight="1">
      <c r="A3" s="64" t="s">
        <v>212</v>
      </c>
      <c r="B3" s="64" t="s">
        <v>253</v>
      </c>
      <c r="C3" s="65" t="s">
        <v>1170</v>
      </c>
      <c r="D3" s="66">
        <v>3</v>
      </c>
      <c r="E3" s="67" t="s">
        <v>132</v>
      </c>
      <c r="F3" s="68">
        <v>32</v>
      </c>
      <c r="G3" s="65"/>
      <c r="H3" s="69"/>
      <c r="I3" s="70"/>
      <c r="J3" s="70"/>
      <c r="K3" s="34" t="s">
        <v>65</v>
      </c>
      <c r="L3" s="71">
        <v>3</v>
      </c>
      <c r="M3" s="71"/>
      <c r="N3" s="72"/>
      <c r="O3" s="78" t="s">
        <v>270</v>
      </c>
      <c r="P3" s="80">
        <v>43475.729375</v>
      </c>
      <c r="Q3" s="78" t="s">
        <v>272</v>
      </c>
      <c r="R3" s="78"/>
      <c r="S3" s="78"/>
      <c r="T3" s="78"/>
      <c r="U3" s="78"/>
      <c r="V3" s="83" t="s">
        <v>303</v>
      </c>
      <c r="W3" s="80">
        <v>43475.729375</v>
      </c>
      <c r="X3" s="83" t="s">
        <v>343</v>
      </c>
      <c r="Y3" s="78"/>
      <c r="Z3" s="78"/>
      <c r="AA3" s="84" t="s">
        <v>389</v>
      </c>
      <c r="AB3" s="78"/>
      <c r="AC3" s="78" t="b">
        <v>0</v>
      </c>
      <c r="AD3" s="78">
        <v>0</v>
      </c>
      <c r="AE3" s="84" t="s">
        <v>436</v>
      </c>
      <c r="AF3" s="78" t="b">
        <v>0</v>
      </c>
      <c r="AG3" s="78" t="s">
        <v>439</v>
      </c>
      <c r="AH3" s="78"/>
      <c r="AI3" s="84" t="s">
        <v>436</v>
      </c>
      <c r="AJ3" s="78" t="b">
        <v>0</v>
      </c>
      <c r="AK3" s="78">
        <v>13</v>
      </c>
      <c r="AL3" s="84" t="s">
        <v>416</v>
      </c>
      <c r="AM3" s="78" t="s">
        <v>442</v>
      </c>
      <c r="AN3" s="78" t="b">
        <v>0</v>
      </c>
      <c r="AO3" s="84" t="s">
        <v>416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254</v>
      </c>
      <c r="C4" s="65" t="s">
        <v>1170</v>
      </c>
      <c r="D4" s="66">
        <v>3</v>
      </c>
      <c r="E4" s="67" t="s">
        <v>132</v>
      </c>
      <c r="F4" s="68">
        <v>32</v>
      </c>
      <c r="G4" s="65"/>
      <c r="H4" s="69"/>
      <c r="I4" s="70"/>
      <c r="J4" s="70"/>
      <c r="K4" s="34" t="s">
        <v>65</v>
      </c>
      <c r="L4" s="77">
        <v>4</v>
      </c>
      <c r="M4" s="77"/>
      <c r="N4" s="72"/>
      <c r="O4" s="79" t="s">
        <v>270</v>
      </c>
      <c r="P4" s="81">
        <v>43475.729375</v>
      </c>
      <c r="Q4" s="79" t="s">
        <v>272</v>
      </c>
      <c r="R4" s="79"/>
      <c r="S4" s="79"/>
      <c r="T4" s="79"/>
      <c r="U4" s="79"/>
      <c r="V4" s="82" t="s">
        <v>303</v>
      </c>
      <c r="W4" s="81">
        <v>43475.729375</v>
      </c>
      <c r="X4" s="82" t="s">
        <v>343</v>
      </c>
      <c r="Y4" s="79"/>
      <c r="Z4" s="79"/>
      <c r="AA4" s="85" t="s">
        <v>389</v>
      </c>
      <c r="AB4" s="79"/>
      <c r="AC4" s="79" t="b">
        <v>0</v>
      </c>
      <c r="AD4" s="79">
        <v>0</v>
      </c>
      <c r="AE4" s="85" t="s">
        <v>436</v>
      </c>
      <c r="AF4" s="79" t="b">
        <v>0</v>
      </c>
      <c r="AG4" s="79" t="s">
        <v>439</v>
      </c>
      <c r="AH4" s="79"/>
      <c r="AI4" s="85" t="s">
        <v>436</v>
      </c>
      <c r="AJ4" s="79" t="b">
        <v>0</v>
      </c>
      <c r="AK4" s="79">
        <v>13</v>
      </c>
      <c r="AL4" s="85" t="s">
        <v>416</v>
      </c>
      <c r="AM4" s="79" t="s">
        <v>442</v>
      </c>
      <c r="AN4" s="79" t="b">
        <v>0</v>
      </c>
      <c r="AO4" s="85" t="s">
        <v>416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255</v>
      </c>
      <c r="C5" s="65" t="s">
        <v>1170</v>
      </c>
      <c r="D5" s="66">
        <v>3</v>
      </c>
      <c r="E5" s="67" t="s">
        <v>132</v>
      </c>
      <c r="F5" s="68">
        <v>32</v>
      </c>
      <c r="G5" s="65"/>
      <c r="H5" s="69"/>
      <c r="I5" s="70"/>
      <c r="J5" s="70"/>
      <c r="K5" s="34" t="s">
        <v>65</v>
      </c>
      <c r="L5" s="77">
        <v>5</v>
      </c>
      <c r="M5" s="77"/>
      <c r="N5" s="72"/>
      <c r="O5" s="79" t="s">
        <v>270</v>
      </c>
      <c r="P5" s="81">
        <v>43475.729375</v>
      </c>
      <c r="Q5" s="79" t="s">
        <v>272</v>
      </c>
      <c r="R5" s="79"/>
      <c r="S5" s="79"/>
      <c r="T5" s="79"/>
      <c r="U5" s="79"/>
      <c r="V5" s="82" t="s">
        <v>303</v>
      </c>
      <c r="W5" s="81">
        <v>43475.729375</v>
      </c>
      <c r="X5" s="82" t="s">
        <v>343</v>
      </c>
      <c r="Y5" s="79"/>
      <c r="Z5" s="79"/>
      <c r="AA5" s="85" t="s">
        <v>389</v>
      </c>
      <c r="AB5" s="79"/>
      <c r="AC5" s="79" t="b">
        <v>0</v>
      </c>
      <c r="AD5" s="79">
        <v>0</v>
      </c>
      <c r="AE5" s="85" t="s">
        <v>436</v>
      </c>
      <c r="AF5" s="79" t="b">
        <v>0</v>
      </c>
      <c r="AG5" s="79" t="s">
        <v>439</v>
      </c>
      <c r="AH5" s="79"/>
      <c r="AI5" s="85" t="s">
        <v>436</v>
      </c>
      <c r="AJ5" s="79" t="b">
        <v>0</v>
      </c>
      <c r="AK5" s="79">
        <v>13</v>
      </c>
      <c r="AL5" s="85" t="s">
        <v>416</v>
      </c>
      <c r="AM5" s="79" t="s">
        <v>442</v>
      </c>
      <c r="AN5" s="79" t="b">
        <v>0</v>
      </c>
      <c r="AO5" s="85" t="s">
        <v>416</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256</v>
      </c>
      <c r="C6" s="65" t="s">
        <v>1170</v>
      </c>
      <c r="D6" s="66">
        <v>3</v>
      </c>
      <c r="E6" s="67" t="s">
        <v>132</v>
      </c>
      <c r="F6" s="68">
        <v>32</v>
      </c>
      <c r="G6" s="65"/>
      <c r="H6" s="69"/>
      <c r="I6" s="70"/>
      <c r="J6" s="70"/>
      <c r="K6" s="34" t="s">
        <v>65</v>
      </c>
      <c r="L6" s="77">
        <v>6</v>
      </c>
      <c r="M6" s="77"/>
      <c r="N6" s="72"/>
      <c r="O6" s="79" t="s">
        <v>270</v>
      </c>
      <c r="P6" s="81">
        <v>43475.729375</v>
      </c>
      <c r="Q6" s="79" t="s">
        <v>272</v>
      </c>
      <c r="R6" s="79"/>
      <c r="S6" s="79"/>
      <c r="T6" s="79"/>
      <c r="U6" s="79"/>
      <c r="V6" s="82" t="s">
        <v>303</v>
      </c>
      <c r="W6" s="81">
        <v>43475.729375</v>
      </c>
      <c r="X6" s="82" t="s">
        <v>343</v>
      </c>
      <c r="Y6" s="79"/>
      <c r="Z6" s="79"/>
      <c r="AA6" s="85" t="s">
        <v>389</v>
      </c>
      <c r="AB6" s="79"/>
      <c r="AC6" s="79" t="b">
        <v>0</v>
      </c>
      <c r="AD6" s="79">
        <v>0</v>
      </c>
      <c r="AE6" s="85" t="s">
        <v>436</v>
      </c>
      <c r="AF6" s="79" t="b">
        <v>0</v>
      </c>
      <c r="AG6" s="79" t="s">
        <v>439</v>
      </c>
      <c r="AH6" s="79"/>
      <c r="AI6" s="85" t="s">
        <v>436</v>
      </c>
      <c r="AJ6" s="79" t="b">
        <v>0</v>
      </c>
      <c r="AK6" s="79">
        <v>13</v>
      </c>
      <c r="AL6" s="85" t="s">
        <v>416</v>
      </c>
      <c r="AM6" s="79" t="s">
        <v>442</v>
      </c>
      <c r="AN6" s="79" t="b">
        <v>0</v>
      </c>
      <c r="AO6" s="85" t="s">
        <v>416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257</v>
      </c>
      <c r="C7" s="65" t="s">
        <v>1170</v>
      </c>
      <c r="D7" s="66">
        <v>3</v>
      </c>
      <c r="E7" s="67" t="s">
        <v>132</v>
      </c>
      <c r="F7" s="68">
        <v>32</v>
      </c>
      <c r="G7" s="65"/>
      <c r="H7" s="69"/>
      <c r="I7" s="70"/>
      <c r="J7" s="70"/>
      <c r="K7" s="34" t="s">
        <v>65</v>
      </c>
      <c r="L7" s="77">
        <v>7</v>
      </c>
      <c r="M7" s="77"/>
      <c r="N7" s="72"/>
      <c r="O7" s="79" t="s">
        <v>270</v>
      </c>
      <c r="P7" s="81">
        <v>43475.729375</v>
      </c>
      <c r="Q7" s="79" t="s">
        <v>272</v>
      </c>
      <c r="R7" s="79"/>
      <c r="S7" s="79"/>
      <c r="T7" s="79"/>
      <c r="U7" s="79"/>
      <c r="V7" s="82" t="s">
        <v>303</v>
      </c>
      <c r="W7" s="81">
        <v>43475.729375</v>
      </c>
      <c r="X7" s="82" t="s">
        <v>343</v>
      </c>
      <c r="Y7" s="79"/>
      <c r="Z7" s="79"/>
      <c r="AA7" s="85" t="s">
        <v>389</v>
      </c>
      <c r="AB7" s="79"/>
      <c r="AC7" s="79" t="b">
        <v>0</v>
      </c>
      <c r="AD7" s="79">
        <v>0</v>
      </c>
      <c r="AE7" s="85" t="s">
        <v>436</v>
      </c>
      <c r="AF7" s="79" t="b">
        <v>0</v>
      </c>
      <c r="AG7" s="79" t="s">
        <v>439</v>
      </c>
      <c r="AH7" s="79"/>
      <c r="AI7" s="85" t="s">
        <v>436</v>
      </c>
      <c r="AJ7" s="79" t="b">
        <v>0</v>
      </c>
      <c r="AK7" s="79">
        <v>13</v>
      </c>
      <c r="AL7" s="85" t="s">
        <v>416</v>
      </c>
      <c r="AM7" s="79" t="s">
        <v>442</v>
      </c>
      <c r="AN7" s="79" t="b">
        <v>0</v>
      </c>
      <c r="AO7" s="85" t="s">
        <v>416</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258</v>
      </c>
      <c r="C8" s="65" t="s">
        <v>1170</v>
      </c>
      <c r="D8" s="66">
        <v>3</v>
      </c>
      <c r="E8" s="67" t="s">
        <v>132</v>
      </c>
      <c r="F8" s="68">
        <v>32</v>
      </c>
      <c r="G8" s="65"/>
      <c r="H8" s="69"/>
      <c r="I8" s="70"/>
      <c r="J8" s="70"/>
      <c r="K8" s="34" t="s">
        <v>65</v>
      </c>
      <c r="L8" s="77">
        <v>8</v>
      </c>
      <c r="M8" s="77"/>
      <c r="N8" s="72"/>
      <c r="O8" s="79" t="s">
        <v>270</v>
      </c>
      <c r="P8" s="81">
        <v>43475.729375</v>
      </c>
      <c r="Q8" s="79" t="s">
        <v>272</v>
      </c>
      <c r="R8" s="79"/>
      <c r="S8" s="79"/>
      <c r="T8" s="79"/>
      <c r="U8" s="79"/>
      <c r="V8" s="82" t="s">
        <v>303</v>
      </c>
      <c r="W8" s="81">
        <v>43475.729375</v>
      </c>
      <c r="X8" s="82" t="s">
        <v>343</v>
      </c>
      <c r="Y8" s="79"/>
      <c r="Z8" s="79"/>
      <c r="AA8" s="85" t="s">
        <v>389</v>
      </c>
      <c r="AB8" s="79"/>
      <c r="AC8" s="79" t="b">
        <v>0</v>
      </c>
      <c r="AD8" s="79">
        <v>0</v>
      </c>
      <c r="AE8" s="85" t="s">
        <v>436</v>
      </c>
      <c r="AF8" s="79" t="b">
        <v>0</v>
      </c>
      <c r="AG8" s="79" t="s">
        <v>439</v>
      </c>
      <c r="AH8" s="79"/>
      <c r="AI8" s="85" t="s">
        <v>436</v>
      </c>
      <c r="AJ8" s="79" t="b">
        <v>0</v>
      </c>
      <c r="AK8" s="79">
        <v>13</v>
      </c>
      <c r="AL8" s="85" t="s">
        <v>416</v>
      </c>
      <c r="AM8" s="79" t="s">
        <v>442</v>
      </c>
      <c r="AN8" s="79" t="b">
        <v>0</v>
      </c>
      <c r="AO8" s="85" t="s">
        <v>416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259</v>
      </c>
      <c r="C9" s="65" t="s">
        <v>1170</v>
      </c>
      <c r="D9" s="66">
        <v>3</v>
      </c>
      <c r="E9" s="67" t="s">
        <v>132</v>
      </c>
      <c r="F9" s="68">
        <v>32</v>
      </c>
      <c r="G9" s="65"/>
      <c r="H9" s="69"/>
      <c r="I9" s="70"/>
      <c r="J9" s="70"/>
      <c r="K9" s="34" t="s">
        <v>65</v>
      </c>
      <c r="L9" s="77">
        <v>9</v>
      </c>
      <c r="M9" s="77"/>
      <c r="N9" s="72"/>
      <c r="O9" s="79" t="s">
        <v>270</v>
      </c>
      <c r="P9" s="81">
        <v>43475.729375</v>
      </c>
      <c r="Q9" s="79" t="s">
        <v>272</v>
      </c>
      <c r="R9" s="79"/>
      <c r="S9" s="79"/>
      <c r="T9" s="79"/>
      <c r="U9" s="79"/>
      <c r="V9" s="82" t="s">
        <v>303</v>
      </c>
      <c r="W9" s="81">
        <v>43475.729375</v>
      </c>
      <c r="X9" s="82" t="s">
        <v>343</v>
      </c>
      <c r="Y9" s="79"/>
      <c r="Z9" s="79"/>
      <c r="AA9" s="85" t="s">
        <v>389</v>
      </c>
      <c r="AB9" s="79"/>
      <c r="AC9" s="79" t="b">
        <v>0</v>
      </c>
      <c r="AD9" s="79">
        <v>0</v>
      </c>
      <c r="AE9" s="85" t="s">
        <v>436</v>
      </c>
      <c r="AF9" s="79" t="b">
        <v>0</v>
      </c>
      <c r="AG9" s="79" t="s">
        <v>439</v>
      </c>
      <c r="AH9" s="79"/>
      <c r="AI9" s="85" t="s">
        <v>436</v>
      </c>
      <c r="AJ9" s="79" t="b">
        <v>0</v>
      </c>
      <c r="AK9" s="79">
        <v>13</v>
      </c>
      <c r="AL9" s="85" t="s">
        <v>416</v>
      </c>
      <c r="AM9" s="79" t="s">
        <v>442</v>
      </c>
      <c r="AN9" s="79" t="b">
        <v>0</v>
      </c>
      <c r="AO9" s="85" t="s">
        <v>416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260</v>
      </c>
      <c r="C10" s="65" t="s">
        <v>1170</v>
      </c>
      <c r="D10" s="66">
        <v>3</v>
      </c>
      <c r="E10" s="67" t="s">
        <v>132</v>
      </c>
      <c r="F10" s="68">
        <v>32</v>
      </c>
      <c r="G10" s="65"/>
      <c r="H10" s="69"/>
      <c r="I10" s="70"/>
      <c r="J10" s="70"/>
      <c r="K10" s="34" t="s">
        <v>65</v>
      </c>
      <c r="L10" s="77">
        <v>10</v>
      </c>
      <c r="M10" s="77"/>
      <c r="N10" s="72"/>
      <c r="O10" s="79" t="s">
        <v>270</v>
      </c>
      <c r="P10" s="81">
        <v>43475.729375</v>
      </c>
      <c r="Q10" s="79" t="s">
        <v>272</v>
      </c>
      <c r="R10" s="79"/>
      <c r="S10" s="79"/>
      <c r="T10" s="79"/>
      <c r="U10" s="79"/>
      <c r="V10" s="82" t="s">
        <v>303</v>
      </c>
      <c r="W10" s="81">
        <v>43475.729375</v>
      </c>
      <c r="X10" s="82" t="s">
        <v>343</v>
      </c>
      <c r="Y10" s="79"/>
      <c r="Z10" s="79"/>
      <c r="AA10" s="85" t="s">
        <v>389</v>
      </c>
      <c r="AB10" s="79"/>
      <c r="AC10" s="79" t="b">
        <v>0</v>
      </c>
      <c r="AD10" s="79">
        <v>0</v>
      </c>
      <c r="AE10" s="85" t="s">
        <v>436</v>
      </c>
      <c r="AF10" s="79" t="b">
        <v>0</v>
      </c>
      <c r="AG10" s="79" t="s">
        <v>439</v>
      </c>
      <c r="AH10" s="79"/>
      <c r="AI10" s="85" t="s">
        <v>436</v>
      </c>
      <c r="AJ10" s="79" t="b">
        <v>0</v>
      </c>
      <c r="AK10" s="79">
        <v>13</v>
      </c>
      <c r="AL10" s="85" t="s">
        <v>416</v>
      </c>
      <c r="AM10" s="79" t="s">
        <v>442</v>
      </c>
      <c r="AN10" s="79" t="b">
        <v>0</v>
      </c>
      <c r="AO10" s="85" t="s">
        <v>416</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261</v>
      </c>
      <c r="C11" s="65" t="s">
        <v>1170</v>
      </c>
      <c r="D11" s="66">
        <v>3</v>
      </c>
      <c r="E11" s="67" t="s">
        <v>132</v>
      </c>
      <c r="F11" s="68">
        <v>32</v>
      </c>
      <c r="G11" s="65"/>
      <c r="H11" s="69"/>
      <c r="I11" s="70"/>
      <c r="J11" s="70"/>
      <c r="K11" s="34" t="s">
        <v>65</v>
      </c>
      <c r="L11" s="77">
        <v>11</v>
      </c>
      <c r="M11" s="77"/>
      <c r="N11" s="72"/>
      <c r="O11" s="79" t="s">
        <v>270</v>
      </c>
      <c r="P11" s="81">
        <v>43475.729375</v>
      </c>
      <c r="Q11" s="79" t="s">
        <v>272</v>
      </c>
      <c r="R11" s="79"/>
      <c r="S11" s="79"/>
      <c r="T11" s="79"/>
      <c r="U11" s="79"/>
      <c r="V11" s="82" t="s">
        <v>303</v>
      </c>
      <c r="W11" s="81">
        <v>43475.729375</v>
      </c>
      <c r="X11" s="82" t="s">
        <v>343</v>
      </c>
      <c r="Y11" s="79"/>
      <c r="Z11" s="79"/>
      <c r="AA11" s="85" t="s">
        <v>389</v>
      </c>
      <c r="AB11" s="79"/>
      <c r="AC11" s="79" t="b">
        <v>0</v>
      </c>
      <c r="AD11" s="79">
        <v>0</v>
      </c>
      <c r="AE11" s="85" t="s">
        <v>436</v>
      </c>
      <c r="AF11" s="79" t="b">
        <v>0</v>
      </c>
      <c r="AG11" s="79" t="s">
        <v>439</v>
      </c>
      <c r="AH11" s="79"/>
      <c r="AI11" s="85" t="s">
        <v>436</v>
      </c>
      <c r="AJ11" s="79" t="b">
        <v>0</v>
      </c>
      <c r="AK11" s="79">
        <v>13</v>
      </c>
      <c r="AL11" s="85" t="s">
        <v>416</v>
      </c>
      <c r="AM11" s="79" t="s">
        <v>442</v>
      </c>
      <c r="AN11" s="79" t="b">
        <v>0</v>
      </c>
      <c r="AO11" s="85" t="s">
        <v>416</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212</v>
      </c>
      <c r="B12" s="64" t="s">
        <v>238</v>
      </c>
      <c r="C12" s="65" t="s">
        <v>1170</v>
      </c>
      <c r="D12" s="66">
        <v>3</v>
      </c>
      <c r="E12" s="67" t="s">
        <v>132</v>
      </c>
      <c r="F12" s="68">
        <v>32</v>
      </c>
      <c r="G12" s="65"/>
      <c r="H12" s="69"/>
      <c r="I12" s="70"/>
      <c r="J12" s="70"/>
      <c r="K12" s="34" t="s">
        <v>65</v>
      </c>
      <c r="L12" s="77">
        <v>12</v>
      </c>
      <c r="M12" s="77"/>
      <c r="N12" s="72"/>
      <c r="O12" s="79" t="s">
        <v>270</v>
      </c>
      <c r="P12" s="81">
        <v>43475.729375</v>
      </c>
      <c r="Q12" s="79" t="s">
        <v>272</v>
      </c>
      <c r="R12" s="79"/>
      <c r="S12" s="79"/>
      <c r="T12" s="79"/>
      <c r="U12" s="79"/>
      <c r="V12" s="82" t="s">
        <v>303</v>
      </c>
      <c r="W12" s="81">
        <v>43475.729375</v>
      </c>
      <c r="X12" s="82" t="s">
        <v>343</v>
      </c>
      <c r="Y12" s="79"/>
      <c r="Z12" s="79"/>
      <c r="AA12" s="85" t="s">
        <v>389</v>
      </c>
      <c r="AB12" s="79"/>
      <c r="AC12" s="79" t="b">
        <v>0</v>
      </c>
      <c r="AD12" s="79">
        <v>0</v>
      </c>
      <c r="AE12" s="85" t="s">
        <v>436</v>
      </c>
      <c r="AF12" s="79" t="b">
        <v>0</v>
      </c>
      <c r="AG12" s="79" t="s">
        <v>439</v>
      </c>
      <c r="AH12" s="79"/>
      <c r="AI12" s="85" t="s">
        <v>436</v>
      </c>
      <c r="AJ12" s="79" t="b">
        <v>0</v>
      </c>
      <c r="AK12" s="79">
        <v>13</v>
      </c>
      <c r="AL12" s="85" t="s">
        <v>416</v>
      </c>
      <c r="AM12" s="79" t="s">
        <v>442</v>
      </c>
      <c r="AN12" s="79" t="b">
        <v>0</v>
      </c>
      <c r="AO12" s="85" t="s">
        <v>416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11</v>
      </c>
      <c r="BK12" s="49">
        <v>100</v>
      </c>
      <c r="BL12" s="48">
        <v>11</v>
      </c>
    </row>
    <row r="13" spans="1:64" ht="15">
      <c r="A13" s="64" t="s">
        <v>213</v>
      </c>
      <c r="B13" s="64" t="s">
        <v>253</v>
      </c>
      <c r="C13" s="65" t="s">
        <v>1170</v>
      </c>
      <c r="D13" s="66">
        <v>3</v>
      </c>
      <c r="E13" s="67" t="s">
        <v>132</v>
      </c>
      <c r="F13" s="68">
        <v>32</v>
      </c>
      <c r="G13" s="65"/>
      <c r="H13" s="69"/>
      <c r="I13" s="70"/>
      <c r="J13" s="70"/>
      <c r="K13" s="34" t="s">
        <v>65</v>
      </c>
      <c r="L13" s="77">
        <v>13</v>
      </c>
      <c r="M13" s="77"/>
      <c r="N13" s="72"/>
      <c r="O13" s="79" t="s">
        <v>270</v>
      </c>
      <c r="P13" s="81">
        <v>43475.730671296296</v>
      </c>
      <c r="Q13" s="79" t="s">
        <v>272</v>
      </c>
      <c r="R13" s="79"/>
      <c r="S13" s="79"/>
      <c r="T13" s="79"/>
      <c r="U13" s="79"/>
      <c r="V13" s="82" t="s">
        <v>304</v>
      </c>
      <c r="W13" s="81">
        <v>43475.730671296296</v>
      </c>
      <c r="X13" s="82" t="s">
        <v>344</v>
      </c>
      <c r="Y13" s="79"/>
      <c r="Z13" s="79"/>
      <c r="AA13" s="85" t="s">
        <v>390</v>
      </c>
      <c r="AB13" s="79"/>
      <c r="AC13" s="79" t="b">
        <v>0</v>
      </c>
      <c r="AD13" s="79">
        <v>0</v>
      </c>
      <c r="AE13" s="85" t="s">
        <v>436</v>
      </c>
      <c r="AF13" s="79" t="b">
        <v>0</v>
      </c>
      <c r="AG13" s="79" t="s">
        <v>439</v>
      </c>
      <c r="AH13" s="79"/>
      <c r="AI13" s="85" t="s">
        <v>436</v>
      </c>
      <c r="AJ13" s="79" t="b">
        <v>0</v>
      </c>
      <c r="AK13" s="79">
        <v>13</v>
      </c>
      <c r="AL13" s="85" t="s">
        <v>416</v>
      </c>
      <c r="AM13" s="79" t="s">
        <v>443</v>
      </c>
      <c r="AN13" s="79" t="b">
        <v>0</v>
      </c>
      <c r="AO13" s="85" t="s">
        <v>416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254</v>
      </c>
      <c r="C14" s="65" t="s">
        <v>1170</v>
      </c>
      <c r="D14" s="66">
        <v>3</v>
      </c>
      <c r="E14" s="67" t="s">
        <v>132</v>
      </c>
      <c r="F14" s="68">
        <v>32</v>
      </c>
      <c r="G14" s="65"/>
      <c r="H14" s="69"/>
      <c r="I14" s="70"/>
      <c r="J14" s="70"/>
      <c r="K14" s="34" t="s">
        <v>65</v>
      </c>
      <c r="L14" s="77">
        <v>14</v>
      </c>
      <c r="M14" s="77"/>
      <c r="N14" s="72"/>
      <c r="O14" s="79" t="s">
        <v>270</v>
      </c>
      <c r="P14" s="81">
        <v>43475.730671296296</v>
      </c>
      <c r="Q14" s="79" t="s">
        <v>272</v>
      </c>
      <c r="R14" s="79"/>
      <c r="S14" s="79"/>
      <c r="T14" s="79"/>
      <c r="U14" s="79"/>
      <c r="V14" s="82" t="s">
        <v>304</v>
      </c>
      <c r="W14" s="81">
        <v>43475.730671296296</v>
      </c>
      <c r="X14" s="82" t="s">
        <v>344</v>
      </c>
      <c r="Y14" s="79"/>
      <c r="Z14" s="79"/>
      <c r="AA14" s="85" t="s">
        <v>390</v>
      </c>
      <c r="AB14" s="79"/>
      <c r="AC14" s="79" t="b">
        <v>0</v>
      </c>
      <c r="AD14" s="79">
        <v>0</v>
      </c>
      <c r="AE14" s="85" t="s">
        <v>436</v>
      </c>
      <c r="AF14" s="79" t="b">
        <v>0</v>
      </c>
      <c r="AG14" s="79" t="s">
        <v>439</v>
      </c>
      <c r="AH14" s="79"/>
      <c r="AI14" s="85" t="s">
        <v>436</v>
      </c>
      <c r="AJ14" s="79" t="b">
        <v>0</v>
      </c>
      <c r="AK14" s="79">
        <v>13</v>
      </c>
      <c r="AL14" s="85" t="s">
        <v>416</v>
      </c>
      <c r="AM14" s="79" t="s">
        <v>443</v>
      </c>
      <c r="AN14" s="79" t="b">
        <v>0</v>
      </c>
      <c r="AO14" s="85" t="s">
        <v>416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213</v>
      </c>
      <c r="B15" s="64" t="s">
        <v>255</v>
      </c>
      <c r="C15" s="65" t="s">
        <v>1170</v>
      </c>
      <c r="D15" s="66">
        <v>3</v>
      </c>
      <c r="E15" s="67" t="s">
        <v>132</v>
      </c>
      <c r="F15" s="68">
        <v>32</v>
      </c>
      <c r="G15" s="65"/>
      <c r="H15" s="69"/>
      <c r="I15" s="70"/>
      <c r="J15" s="70"/>
      <c r="K15" s="34" t="s">
        <v>65</v>
      </c>
      <c r="L15" s="77">
        <v>15</v>
      </c>
      <c r="M15" s="77"/>
      <c r="N15" s="72"/>
      <c r="O15" s="79" t="s">
        <v>270</v>
      </c>
      <c r="P15" s="81">
        <v>43475.730671296296</v>
      </c>
      <c r="Q15" s="79" t="s">
        <v>272</v>
      </c>
      <c r="R15" s="79"/>
      <c r="S15" s="79"/>
      <c r="T15" s="79"/>
      <c r="U15" s="79"/>
      <c r="V15" s="82" t="s">
        <v>304</v>
      </c>
      <c r="W15" s="81">
        <v>43475.730671296296</v>
      </c>
      <c r="X15" s="82" t="s">
        <v>344</v>
      </c>
      <c r="Y15" s="79"/>
      <c r="Z15" s="79"/>
      <c r="AA15" s="85" t="s">
        <v>390</v>
      </c>
      <c r="AB15" s="79"/>
      <c r="AC15" s="79" t="b">
        <v>0</v>
      </c>
      <c r="AD15" s="79">
        <v>0</v>
      </c>
      <c r="AE15" s="85" t="s">
        <v>436</v>
      </c>
      <c r="AF15" s="79" t="b">
        <v>0</v>
      </c>
      <c r="AG15" s="79" t="s">
        <v>439</v>
      </c>
      <c r="AH15" s="79"/>
      <c r="AI15" s="85" t="s">
        <v>436</v>
      </c>
      <c r="AJ15" s="79" t="b">
        <v>0</v>
      </c>
      <c r="AK15" s="79">
        <v>13</v>
      </c>
      <c r="AL15" s="85" t="s">
        <v>416</v>
      </c>
      <c r="AM15" s="79" t="s">
        <v>443</v>
      </c>
      <c r="AN15" s="79" t="b">
        <v>0</v>
      </c>
      <c r="AO15" s="85" t="s">
        <v>416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256</v>
      </c>
      <c r="C16" s="65" t="s">
        <v>1170</v>
      </c>
      <c r="D16" s="66">
        <v>3</v>
      </c>
      <c r="E16" s="67" t="s">
        <v>132</v>
      </c>
      <c r="F16" s="68">
        <v>32</v>
      </c>
      <c r="G16" s="65"/>
      <c r="H16" s="69"/>
      <c r="I16" s="70"/>
      <c r="J16" s="70"/>
      <c r="K16" s="34" t="s">
        <v>65</v>
      </c>
      <c r="L16" s="77">
        <v>16</v>
      </c>
      <c r="M16" s="77"/>
      <c r="N16" s="72"/>
      <c r="O16" s="79" t="s">
        <v>270</v>
      </c>
      <c r="P16" s="81">
        <v>43475.730671296296</v>
      </c>
      <c r="Q16" s="79" t="s">
        <v>272</v>
      </c>
      <c r="R16" s="79"/>
      <c r="S16" s="79"/>
      <c r="T16" s="79"/>
      <c r="U16" s="79"/>
      <c r="V16" s="82" t="s">
        <v>304</v>
      </c>
      <c r="W16" s="81">
        <v>43475.730671296296</v>
      </c>
      <c r="X16" s="82" t="s">
        <v>344</v>
      </c>
      <c r="Y16" s="79"/>
      <c r="Z16" s="79"/>
      <c r="AA16" s="85" t="s">
        <v>390</v>
      </c>
      <c r="AB16" s="79"/>
      <c r="AC16" s="79" t="b">
        <v>0</v>
      </c>
      <c r="AD16" s="79">
        <v>0</v>
      </c>
      <c r="AE16" s="85" t="s">
        <v>436</v>
      </c>
      <c r="AF16" s="79" t="b">
        <v>0</v>
      </c>
      <c r="AG16" s="79" t="s">
        <v>439</v>
      </c>
      <c r="AH16" s="79"/>
      <c r="AI16" s="85" t="s">
        <v>436</v>
      </c>
      <c r="AJ16" s="79" t="b">
        <v>0</v>
      </c>
      <c r="AK16" s="79">
        <v>13</v>
      </c>
      <c r="AL16" s="85" t="s">
        <v>416</v>
      </c>
      <c r="AM16" s="79" t="s">
        <v>443</v>
      </c>
      <c r="AN16" s="79" t="b">
        <v>0</v>
      </c>
      <c r="AO16" s="85" t="s">
        <v>416</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257</v>
      </c>
      <c r="C17" s="65" t="s">
        <v>1170</v>
      </c>
      <c r="D17" s="66">
        <v>3</v>
      </c>
      <c r="E17" s="67" t="s">
        <v>132</v>
      </c>
      <c r="F17" s="68">
        <v>32</v>
      </c>
      <c r="G17" s="65"/>
      <c r="H17" s="69"/>
      <c r="I17" s="70"/>
      <c r="J17" s="70"/>
      <c r="K17" s="34" t="s">
        <v>65</v>
      </c>
      <c r="L17" s="77">
        <v>17</v>
      </c>
      <c r="M17" s="77"/>
      <c r="N17" s="72"/>
      <c r="O17" s="79" t="s">
        <v>270</v>
      </c>
      <c r="P17" s="81">
        <v>43475.730671296296</v>
      </c>
      <c r="Q17" s="79" t="s">
        <v>272</v>
      </c>
      <c r="R17" s="79"/>
      <c r="S17" s="79"/>
      <c r="T17" s="79"/>
      <c r="U17" s="79"/>
      <c r="V17" s="82" t="s">
        <v>304</v>
      </c>
      <c r="W17" s="81">
        <v>43475.730671296296</v>
      </c>
      <c r="X17" s="82" t="s">
        <v>344</v>
      </c>
      <c r="Y17" s="79"/>
      <c r="Z17" s="79"/>
      <c r="AA17" s="85" t="s">
        <v>390</v>
      </c>
      <c r="AB17" s="79"/>
      <c r="AC17" s="79" t="b">
        <v>0</v>
      </c>
      <c r="AD17" s="79">
        <v>0</v>
      </c>
      <c r="AE17" s="85" t="s">
        <v>436</v>
      </c>
      <c r="AF17" s="79" t="b">
        <v>0</v>
      </c>
      <c r="AG17" s="79" t="s">
        <v>439</v>
      </c>
      <c r="AH17" s="79"/>
      <c r="AI17" s="85" t="s">
        <v>436</v>
      </c>
      <c r="AJ17" s="79" t="b">
        <v>0</v>
      </c>
      <c r="AK17" s="79">
        <v>13</v>
      </c>
      <c r="AL17" s="85" t="s">
        <v>416</v>
      </c>
      <c r="AM17" s="79" t="s">
        <v>443</v>
      </c>
      <c r="AN17" s="79" t="b">
        <v>0</v>
      </c>
      <c r="AO17" s="85" t="s">
        <v>416</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258</v>
      </c>
      <c r="C18" s="65" t="s">
        <v>1170</v>
      </c>
      <c r="D18" s="66">
        <v>3</v>
      </c>
      <c r="E18" s="67" t="s">
        <v>132</v>
      </c>
      <c r="F18" s="68">
        <v>32</v>
      </c>
      <c r="G18" s="65"/>
      <c r="H18" s="69"/>
      <c r="I18" s="70"/>
      <c r="J18" s="70"/>
      <c r="K18" s="34" t="s">
        <v>65</v>
      </c>
      <c r="L18" s="77">
        <v>18</v>
      </c>
      <c r="M18" s="77"/>
      <c r="N18" s="72"/>
      <c r="O18" s="79" t="s">
        <v>270</v>
      </c>
      <c r="P18" s="81">
        <v>43475.730671296296</v>
      </c>
      <c r="Q18" s="79" t="s">
        <v>272</v>
      </c>
      <c r="R18" s="79"/>
      <c r="S18" s="79"/>
      <c r="T18" s="79"/>
      <c r="U18" s="79"/>
      <c r="V18" s="82" t="s">
        <v>304</v>
      </c>
      <c r="W18" s="81">
        <v>43475.730671296296</v>
      </c>
      <c r="X18" s="82" t="s">
        <v>344</v>
      </c>
      <c r="Y18" s="79"/>
      <c r="Z18" s="79"/>
      <c r="AA18" s="85" t="s">
        <v>390</v>
      </c>
      <c r="AB18" s="79"/>
      <c r="AC18" s="79" t="b">
        <v>0</v>
      </c>
      <c r="AD18" s="79">
        <v>0</v>
      </c>
      <c r="AE18" s="85" t="s">
        <v>436</v>
      </c>
      <c r="AF18" s="79" t="b">
        <v>0</v>
      </c>
      <c r="AG18" s="79" t="s">
        <v>439</v>
      </c>
      <c r="AH18" s="79"/>
      <c r="AI18" s="85" t="s">
        <v>436</v>
      </c>
      <c r="AJ18" s="79" t="b">
        <v>0</v>
      </c>
      <c r="AK18" s="79">
        <v>13</v>
      </c>
      <c r="AL18" s="85" t="s">
        <v>416</v>
      </c>
      <c r="AM18" s="79" t="s">
        <v>443</v>
      </c>
      <c r="AN18" s="79" t="b">
        <v>0</v>
      </c>
      <c r="AO18" s="85" t="s">
        <v>416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259</v>
      </c>
      <c r="C19" s="65" t="s">
        <v>1170</v>
      </c>
      <c r="D19" s="66">
        <v>3</v>
      </c>
      <c r="E19" s="67" t="s">
        <v>132</v>
      </c>
      <c r="F19" s="68">
        <v>32</v>
      </c>
      <c r="G19" s="65"/>
      <c r="H19" s="69"/>
      <c r="I19" s="70"/>
      <c r="J19" s="70"/>
      <c r="K19" s="34" t="s">
        <v>65</v>
      </c>
      <c r="L19" s="77">
        <v>19</v>
      </c>
      <c r="M19" s="77"/>
      <c r="N19" s="72"/>
      <c r="O19" s="79" t="s">
        <v>270</v>
      </c>
      <c r="P19" s="81">
        <v>43475.730671296296</v>
      </c>
      <c r="Q19" s="79" t="s">
        <v>272</v>
      </c>
      <c r="R19" s="79"/>
      <c r="S19" s="79"/>
      <c r="T19" s="79"/>
      <c r="U19" s="79"/>
      <c r="V19" s="82" t="s">
        <v>304</v>
      </c>
      <c r="W19" s="81">
        <v>43475.730671296296</v>
      </c>
      <c r="X19" s="82" t="s">
        <v>344</v>
      </c>
      <c r="Y19" s="79"/>
      <c r="Z19" s="79"/>
      <c r="AA19" s="85" t="s">
        <v>390</v>
      </c>
      <c r="AB19" s="79"/>
      <c r="AC19" s="79" t="b">
        <v>0</v>
      </c>
      <c r="AD19" s="79">
        <v>0</v>
      </c>
      <c r="AE19" s="85" t="s">
        <v>436</v>
      </c>
      <c r="AF19" s="79" t="b">
        <v>0</v>
      </c>
      <c r="AG19" s="79" t="s">
        <v>439</v>
      </c>
      <c r="AH19" s="79"/>
      <c r="AI19" s="85" t="s">
        <v>436</v>
      </c>
      <c r="AJ19" s="79" t="b">
        <v>0</v>
      </c>
      <c r="AK19" s="79">
        <v>13</v>
      </c>
      <c r="AL19" s="85" t="s">
        <v>416</v>
      </c>
      <c r="AM19" s="79" t="s">
        <v>443</v>
      </c>
      <c r="AN19" s="79" t="b">
        <v>0</v>
      </c>
      <c r="AO19" s="85" t="s">
        <v>416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260</v>
      </c>
      <c r="C20" s="65" t="s">
        <v>1170</v>
      </c>
      <c r="D20" s="66">
        <v>3</v>
      </c>
      <c r="E20" s="67" t="s">
        <v>132</v>
      </c>
      <c r="F20" s="68">
        <v>32</v>
      </c>
      <c r="G20" s="65"/>
      <c r="H20" s="69"/>
      <c r="I20" s="70"/>
      <c r="J20" s="70"/>
      <c r="K20" s="34" t="s">
        <v>65</v>
      </c>
      <c r="L20" s="77">
        <v>20</v>
      </c>
      <c r="M20" s="77"/>
      <c r="N20" s="72"/>
      <c r="O20" s="79" t="s">
        <v>270</v>
      </c>
      <c r="P20" s="81">
        <v>43475.730671296296</v>
      </c>
      <c r="Q20" s="79" t="s">
        <v>272</v>
      </c>
      <c r="R20" s="79"/>
      <c r="S20" s="79"/>
      <c r="T20" s="79"/>
      <c r="U20" s="79"/>
      <c r="V20" s="82" t="s">
        <v>304</v>
      </c>
      <c r="W20" s="81">
        <v>43475.730671296296</v>
      </c>
      <c r="X20" s="82" t="s">
        <v>344</v>
      </c>
      <c r="Y20" s="79"/>
      <c r="Z20" s="79"/>
      <c r="AA20" s="85" t="s">
        <v>390</v>
      </c>
      <c r="AB20" s="79"/>
      <c r="AC20" s="79" t="b">
        <v>0</v>
      </c>
      <c r="AD20" s="79">
        <v>0</v>
      </c>
      <c r="AE20" s="85" t="s">
        <v>436</v>
      </c>
      <c r="AF20" s="79" t="b">
        <v>0</v>
      </c>
      <c r="AG20" s="79" t="s">
        <v>439</v>
      </c>
      <c r="AH20" s="79"/>
      <c r="AI20" s="85" t="s">
        <v>436</v>
      </c>
      <c r="AJ20" s="79" t="b">
        <v>0</v>
      </c>
      <c r="AK20" s="79">
        <v>13</v>
      </c>
      <c r="AL20" s="85" t="s">
        <v>416</v>
      </c>
      <c r="AM20" s="79" t="s">
        <v>443</v>
      </c>
      <c r="AN20" s="79" t="b">
        <v>0</v>
      </c>
      <c r="AO20" s="85" t="s">
        <v>416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261</v>
      </c>
      <c r="C21" s="65" t="s">
        <v>1170</v>
      </c>
      <c r="D21" s="66">
        <v>3</v>
      </c>
      <c r="E21" s="67" t="s">
        <v>132</v>
      </c>
      <c r="F21" s="68">
        <v>32</v>
      </c>
      <c r="G21" s="65"/>
      <c r="H21" s="69"/>
      <c r="I21" s="70"/>
      <c r="J21" s="70"/>
      <c r="K21" s="34" t="s">
        <v>65</v>
      </c>
      <c r="L21" s="77">
        <v>21</v>
      </c>
      <c r="M21" s="77"/>
      <c r="N21" s="72"/>
      <c r="O21" s="79" t="s">
        <v>270</v>
      </c>
      <c r="P21" s="81">
        <v>43475.730671296296</v>
      </c>
      <c r="Q21" s="79" t="s">
        <v>272</v>
      </c>
      <c r="R21" s="79"/>
      <c r="S21" s="79"/>
      <c r="T21" s="79"/>
      <c r="U21" s="79"/>
      <c r="V21" s="82" t="s">
        <v>304</v>
      </c>
      <c r="W21" s="81">
        <v>43475.730671296296</v>
      </c>
      <c r="X21" s="82" t="s">
        <v>344</v>
      </c>
      <c r="Y21" s="79"/>
      <c r="Z21" s="79"/>
      <c r="AA21" s="85" t="s">
        <v>390</v>
      </c>
      <c r="AB21" s="79"/>
      <c r="AC21" s="79" t="b">
        <v>0</v>
      </c>
      <c r="AD21" s="79">
        <v>0</v>
      </c>
      <c r="AE21" s="85" t="s">
        <v>436</v>
      </c>
      <c r="AF21" s="79" t="b">
        <v>0</v>
      </c>
      <c r="AG21" s="79" t="s">
        <v>439</v>
      </c>
      <c r="AH21" s="79"/>
      <c r="AI21" s="85" t="s">
        <v>436</v>
      </c>
      <c r="AJ21" s="79" t="b">
        <v>0</v>
      </c>
      <c r="AK21" s="79">
        <v>13</v>
      </c>
      <c r="AL21" s="85" t="s">
        <v>416</v>
      </c>
      <c r="AM21" s="79" t="s">
        <v>443</v>
      </c>
      <c r="AN21" s="79" t="b">
        <v>0</v>
      </c>
      <c r="AO21" s="85" t="s">
        <v>416</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238</v>
      </c>
      <c r="C22" s="65" t="s">
        <v>1170</v>
      </c>
      <c r="D22" s="66">
        <v>3</v>
      </c>
      <c r="E22" s="67" t="s">
        <v>132</v>
      </c>
      <c r="F22" s="68">
        <v>32</v>
      </c>
      <c r="G22" s="65"/>
      <c r="H22" s="69"/>
      <c r="I22" s="70"/>
      <c r="J22" s="70"/>
      <c r="K22" s="34" t="s">
        <v>65</v>
      </c>
      <c r="L22" s="77">
        <v>22</v>
      </c>
      <c r="M22" s="77"/>
      <c r="N22" s="72"/>
      <c r="O22" s="79" t="s">
        <v>270</v>
      </c>
      <c r="P22" s="81">
        <v>43475.730671296296</v>
      </c>
      <c r="Q22" s="79" t="s">
        <v>272</v>
      </c>
      <c r="R22" s="79"/>
      <c r="S22" s="79"/>
      <c r="T22" s="79"/>
      <c r="U22" s="79"/>
      <c r="V22" s="82" t="s">
        <v>304</v>
      </c>
      <c r="W22" s="81">
        <v>43475.730671296296</v>
      </c>
      <c r="X22" s="82" t="s">
        <v>344</v>
      </c>
      <c r="Y22" s="79"/>
      <c r="Z22" s="79"/>
      <c r="AA22" s="85" t="s">
        <v>390</v>
      </c>
      <c r="AB22" s="79"/>
      <c r="AC22" s="79" t="b">
        <v>0</v>
      </c>
      <c r="AD22" s="79">
        <v>0</v>
      </c>
      <c r="AE22" s="85" t="s">
        <v>436</v>
      </c>
      <c r="AF22" s="79" t="b">
        <v>0</v>
      </c>
      <c r="AG22" s="79" t="s">
        <v>439</v>
      </c>
      <c r="AH22" s="79"/>
      <c r="AI22" s="85" t="s">
        <v>436</v>
      </c>
      <c r="AJ22" s="79" t="b">
        <v>0</v>
      </c>
      <c r="AK22" s="79">
        <v>13</v>
      </c>
      <c r="AL22" s="85" t="s">
        <v>416</v>
      </c>
      <c r="AM22" s="79" t="s">
        <v>443</v>
      </c>
      <c r="AN22" s="79" t="b">
        <v>0</v>
      </c>
      <c r="AO22" s="85" t="s">
        <v>416</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11</v>
      </c>
      <c r="BK22" s="49">
        <v>100</v>
      </c>
      <c r="BL22" s="48">
        <v>11</v>
      </c>
    </row>
    <row r="23" spans="1:64" ht="15">
      <c r="A23" s="64" t="s">
        <v>214</v>
      </c>
      <c r="B23" s="64" t="s">
        <v>232</v>
      </c>
      <c r="C23" s="65" t="s">
        <v>1170</v>
      </c>
      <c r="D23" s="66">
        <v>3</v>
      </c>
      <c r="E23" s="67" t="s">
        <v>132</v>
      </c>
      <c r="F23" s="68">
        <v>32</v>
      </c>
      <c r="G23" s="65"/>
      <c r="H23" s="69"/>
      <c r="I23" s="70"/>
      <c r="J23" s="70"/>
      <c r="K23" s="34" t="s">
        <v>65</v>
      </c>
      <c r="L23" s="77">
        <v>23</v>
      </c>
      <c r="M23" s="77"/>
      <c r="N23" s="72"/>
      <c r="O23" s="79" t="s">
        <v>270</v>
      </c>
      <c r="P23" s="81">
        <v>43477.61241898148</v>
      </c>
      <c r="Q23" s="79" t="s">
        <v>273</v>
      </c>
      <c r="R23" s="79"/>
      <c r="S23" s="79"/>
      <c r="T23" s="79"/>
      <c r="U23" s="79"/>
      <c r="V23" s="82" t="s">
        <v>305</v>
      </c>
      <c r="W23" s="81">
        <v>43477.61241898148</v>
      </c>
      <c r="X23" s="82" t="s">
        <v>345</v>
      </c>
      <c r="Y23" s="79"/>
      <c r="Z23" s="79"/>
      <c r="AA23" s="85" t="s">
        <v>391</v>
      </c>
      <c r="AB23" s="79"/>
      <c r="AC23" s="79" t="b">
        <v>0</v>
      </c>
      <c r="AD23" s="79">
        <v>0</v>
      </c>
      <c r="AE23" s="85" t="s">
        <v>436</v>
      </c>
      <c r="AF23" s="79" t="b">
        <v>1</v>
      </c>
      <c r="AG23" s="79" t="s">
        <v>439</v>
      </c>
      <c r="AH23" s="79"/>
      <c r="AI23" s="85" t="s">
        <v>440</v>
      </c>
      <c r="AJ23" s="79" t="b">
        <v>0</v>
      </c>
      <c r="AK23" s="79">
        <v>20</v>
      </c>
      <c r="AL23" s="85" t="s">
        <v>410</v>
      </c>
      <c r="AM23" s="79" t="s">
        <v>444</v>
      </c>
      <c r="AN23" s="79" t="b">
        <v>0</v>
      </c>
      <c r="AO23" s="85" t="s">
        <v>410</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v>
      </c>
      <c r="BF23" s="48">
        <v>0</v>
      </c>
      <c r="BG23" s="49">
        <v>0</v>
      </c>
      <c r="BH23" s="48">
        <v>0</v>
      </c>
      <c r="BI23" s="49">
        <v>0</v>
      </c>
      <c r="BJ23" s="48">
        <v>19</v>
      </c>
      <c r="BK23" s="49">
        <v>95</v>
      </c>
      <c r="BL23" s="48">
        <v>20</v>
      </c>
    </row>
    <row r="24" spans="1:64" ht="15">
      <c r="A24" s="64" t="s">
        <v>215</v>
      </c>
      <c r="B24" s="64" t="s">
        <v>232</v>
      </c>
      <c r="C24" s="65" t="s">
        <v>1170</v>
      </c>
      <c r="D24" s="66">
        <v>3</v>
      </c>
      <c r="E24" s="67" t="s">
        <v>132</v>
      </c>
      <c r="F24" s="68">
        <v>32</v>
      </c>
      <c r="G24" s="65"/>
      <c r="H24" s="69"/>
      <c r="I24" s="70"/>
      <c r="J24" s="70"/>
      <c r="K24" s="34" t="s">
        <v>65</v>
      </c>
      <c r="L24" s="77">
        <v>24</v>
      </c>
      <c r="M24" s="77"/>
      <c r="N24" s="72"/>
      <c r="O24" s="79" t="s">
        <v>270</v>
      </c>
      <c r="P24" s="81">
        <v>43477.63662037037</v>
      </c>
      <c r="Q24" s="79" t="s">
        <v>273</v>
      </c>
      <c r="R24" s="79"/>
      <c r="S24" s="79"/>
      <c r="T24" s="79"/>
      <c r="U24" s="79"/>
      <c r="V24" s="82" t="s">
        <v>306</v>
      </c>
      <c r="W24" s="81">
        <v>43477.63662037037</v>
      </c>
      <c r="X24" s="82" t="s">
        <v>346</v>
      </c>
      <c r="Y24" s="79"/>
      <c r="Z24" s="79"/>
      <c r="AA24" s="85" t="s">
        <v>392</v>
      </c>
      <c r="AB24" s="79"/>
      <c r="AC24" s="79" t="b">
        <v>0</v>
      </c>
      <c r="AD24" s="79">
        <v>0</v>
      </c>
      <c r="AE24" s="85" t="s">
        <v>436</v>
      </c>
      <c r="AF24" s="79" t="b">
        <v>1</v>
      </c>
      <c r="AG24" s="79" t="s">
        <v>439</v>
      </c>
      <c r="AH24" s="79"/>
      <c r="AI24" s="85" t="s">
        <v>440</v>
      </c>
      <c r="AJ24" s="79" t="b">
        <v>0</v>
      </c>
      <c r="AK24" s="79">
        <v>20</v>
      </c>
      <c r="AL24" s="85" t="s">
        <v>410</v>
      </c>
      <c r="AM24" s="79" t="s">
        <v>445</v>
      </c>
      <c r="AN24" s="79" t="b">
        <v>0</v>
      </c>
      <c r="AO24" s="85" t="s">
        <v>410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v>
      </c>
      <c r="BF24" s="48">
        <v>0</v>
      </c>
      <c r="BG24" s="49">
        <v>0</v>
      </c>
      <c r="BH24" s="48">
        <v>0</v>
      </c>
      <c r="BI24" s="49">
        <v>0</v>
      </c>
      <c r="BJ24" s="48">
        <v>19</v>
      </c>
      <c r="BK24" s="49">
        <v>95</v>
      </c>
      <c r="BL24" s="48">
        <v>20</v>
      </c>
    </row>
    <row r="25" spans="1:64" ht="15">
      <c r="A25" s="64" t="s">
        <v>216</v>
      </c>
      <c r="B25" s="64" t="s">
        <v>232</v>
      </c>
      <c r="C25" s="65" t="s">
        <v>1170</v>
      </c>
      <c r="D25" s="66">
        <v>3</v>
      </c>
      <c r="E25" s="67" t="s">
        <v>132</v>
      </c>
      <c r="F25" s="68">
        <v>32</v>
      </c>
      <c r="G25" s="65"/>
      <c r="H25" s="69"/>
      <c r="I25" s="70"/>
      <c r="J25" s="70"/>
      <c r="K25" s="34" t="s">
        <v>65</v>
      </c>
      <c r="L25" s="77">
        <v>25</v>
      </c>
      <c r="M25" s="77"/>
      <c r="N25" s="72"/>
      <c r="O25" s="79" t="s">
        <v>270</v>
      </c>
      <c r="P25" s="81">
        <v>43477.63827546296</v>
      </c>
      <c r="Q25" s="79" t="s">
        <v>273</v>
      </c>
      <c r="R25" s="79"/>
      <c r="S25" s="79"/>
      <c r="T25" s="79"/>
      <c r="U25" s="79"/>
      <c r="V25" s="82" t="s">
        <v>307</v>
      </c>
      <c r="W25" s="81">
        <v>43477.63827546296</v>
      </c>
      <c r="X25" s="82" t="s">
        <v>347</v>
      </c>
      <c r="Y25" s="79"/>
      <c r="Z25" s="79"/>
      <c r="AA25" s="85" t="s">
        <v>393</v>
      </c>
      <c r="AB25" s="79"/>
      <c r="AC25" s="79" t="b">
        <v>0</v>
      </c>
      <c r="AD25" s="79">
        <v>0</v>
      </c>
      <c r="AE25" s="85" t="s">
        <v>436</v>
      </c>
      <c r="AF25" s="79" t="b">
        <v>1</v>
      </c>
      <c r="AG25" s="79" t="s">
        <v>439</v>
      </c>
      <c r="AH25" s="79"/>
      <c r="AI25" s="85" t="s">
        <v>440</v>
      </c>
      <c r="AJ25" s="79" t="b">
        <v>0</v>
      </c>
      <c r="AK25" s="79">
        <v>20</v>
      </c>
      <c r="AL25" s="85" t="s">
        <v>410</v>
      </c>
      <c r="AM25" s="79" t="s">
        <v>444</v>
      </c>
      <c r="AN25" s="79" t="b">
        <v>0</v>
      </c>
      <c r="AO25" s="85" t="s">
        <v>410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v>
      </c>
      <c r="BF25" s="48">
        <v>0</v>
      </c>
      <c r="BG25" s="49">
        <v>0</v>
      </c>
      <c r="BH25" s="48">
        <v>0</v>
      </c>
      <c r="BI25" s="49">
        <v>0</v>
      </c>
      <c r="BJ25" s="48">
        <v>19</v>
      </c>
      <c r="BK25" s="49">
        <v>95</v>
      </c>
      <c r="BL25" s="48">
        <v>20</v>
      </c>
    </row>
    <row r="26" spans="1:64" ht="15">
      <c r="A26" s="64" t="s">
        <v>217</v>
      </c>
      <c r="B26" s="64" t="s">
        <v>262</v>
      </c>
      <c r="C26" s="65" t="s">
        <v>1170</v>
      </c>
      <c r="D26" s="66">
        <v>3</v>
      </c>
      <c r="E26" s="67" t="s">
        <v>132</v>
      </c>
      <c r="F26" s="68">
        <v>32</v>
      </c>
      <c r="G26" s="65"/>
      <c r="H26" s="69"/>
      <c r="I26" s="70"/>
      <c r="J26" s="70"/>
      <c r="K26" s="34" t="s">
        <v>65</v>
      </c>
      <c r="L26" s="77">
        <v>26</v>
      </c>
      <c r="M26" s="77"/>
      <c r="N26" s="72"/>
      <c r="O26" s="79" t="s">
        <v>270</v>
      </c>
      <c r="P26" s="81">
        <v>43477.66265046296</v>
      </c>
      <c r="Q26" s="79" t="s">
        <v>274</v>
      </c>
      <c r="R26" s="79"/>
      <c r="S26" s="79"/>
      <c r="T26" s="79"/>
      <c r="U26" s="79"/>
      <c r="V26" s="82" t="s">
        <v>308</v>
      </c>
      <c r="W26" s="81">
        <v>43477.66265046296</v>
      </c>
      <c r="X26" s="82" t="s">
        <v>348</v>
      </c>
      <c r="Y26" s="79"/>
      <c r="Z26" s="79"/>
      <c r="AA26" s="85" t="s">
        <v>394</v>
      </c>
      <c r="AB26" s="85" t="s">
        <v>410</v>
      </c>
      <c r="AC26" s="79" t="b">
        <v>0</v>
      </c>
      <c r="AD26" s="79">
        <v>1</v>
      </c>
      <c r="AE26" s="85" t="s">
        <v>437</v>
      </c>
      <c r="AF26" s="79" t="b">
        <v>0</v>
      </c>
      <c r="AG26" s="79" t="s">
        <v>439</v>
      </c>
      <c r="AH26" s="79"/>
      <c r="AI26" s="85" t="s">
        <v>436</v>
      </c>
      <c r="AJ26" s="79" t="b">
        <v>0</v>
      </c>
      <c r="AK26" s="79">
        <v>0</v>
      </c>
      <c r="AL26" s="85" t="s">
        <v>436</v>
      </c>
      <c r="AM26" s="79" t="s">
        <v>443</v>
      </c>
      <c r="AN26" s="79" t="b">
        <v>0</v>
      </c>
      <c r="AO26" s="85" t="s">
        <v>410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217</v>
      </c>
      <c r="B27" s="64" t="s">
        <v>250</v>
      </c>
      <c r="C27" s="65" t="s">
        <v>1170</v>
      </c>
      <c r="D27" s="66">
        <v>3</v>
      </c>
      <c r="E27" s="67" t="s">
        <v>132</v>
      </c>
      <c r="F27" s="68">
        <v>32</v>
      </c>
      <c r="G27" s="65"/>
      <c r="H27" s="69"/>
      <c r="I27" s="70"/>
      <c r="J27" s="70"/>
      <c r="K27" s="34" t="s">
        <v>65</v>
      </c>
      <c r="L27" s="77">
        <v>27</v>
      </c>
      <c r="M27" s="77"/>
      <c r="N27" s="72"/>
      <c r="O27" s="79" t="s">
        <v>270</v>
      </c>
      <c r="P27" s="81">
        <v>43477.66265046296</v>
      </c>
      <c r="Q27" s="79" t="s">
        <v>274</v>
      </c>
      <c r="R27" s="79"/>
      <c r="S27" s="79"/>
      <c r="T27" s="79"/>
      <c r="U27" s="79"/>
      <c r="V27" s="82" t="s">
        <v>308</v>
      </c>
      <c r="W27" s="81">
        <v>43477.66265046296</v>
      </c>
      <c r="X27" s="82" t="s">
        <v>348</v>
      </c>
      <c r="Y27" s="79"/>
      <c r="Z27" s="79"/>
      <c r="AA27" s="85" t="s">
        <v>394</v>
      </c>
      <c r="AB27" s="85" t="s">
        <v>410</v>
      </c>
      <c r="AC27" s="79" t="b">
        <v>0</v>
      </c>
      <c r="AD27" s="79">
        <v>1</v>
      </c>
      <c r="AE27" s="85" t="s">
        <v>437</v>
      </c>
      <c r="AF27" s="79" t="b">
        <v>0</v>
      </c>
      <c r="AG27" s="79" t="s">
        <v>439</v>
      </c>
      <c r="AH27" s="79"/>
      <c r="AI27" s="85" t="s">
        <v>436</v>
      </c>
      <c r="AJ27" s="79" t="b">
        <v>0</v>
      </c>
      <c r="AK27" s="79">
        <v>0</v>
      </c>
      <c r="AL27" s="85" t="s">
        <v>436</v>
      </c>
      <c r="AM27" s="79" t="s">
        <v>443</v>
      </c>
      <c r="AN27" s="79" t="b">
        <v>0</v>
      </c>
      <c r="AO27" s="85" t="s">
        <v>410</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3</v>
      </c>
      <c r="BD27" s="48">
        <v>0</v>
      </c>
      <c r="BE27" s="49">
        <v>0</v>
      </c>
      <c r="BF27" s="48">
        <v>2</v>
      </c>
      <c r="BG27" s="49">
        <v>9.523809523809524</v>
      </c>
      <c r="BH27" s="48">
        <v>0</v>
      </c>
      <c r="BI27" s="49">
        <v>0</v>
      </c>
      <c r="BJ27" s="48">
        <v>19</v>
      </c>
      <c r="BK27" s="49">
        <v>90.47619047619048</v>
      </c>
      <c r="BL27" s="48">
        <v>21</v>
      </c>
    </row>
    <row r="28" spans="1:64" ht="15">
      <c r="A28" s="64" t="s">
        <v>217</v>
      </c>
      <c r="B28" s="64" t="s">
        <v>232</v>
      </c>
      <c r="C28" s="65" t="s">
        <v>1170</v>
      </c>
      <c r="D28" s="66">
        <v>3</v>
      </c>
      <c r="E28" s="67" t="s">
        <v>132</v>
      </c>
      <c r="F28" s="68">
        <v>32</v>
      </c>
      <c r="G28" s="65"/>
      <c r="H28" s="69"/>
      <c r="I28" s="70"/>
      <c r="J28" s="70"/>
      <c r="K28" s="34" t="s">
        <v>65</v>
      </c>
      <c r="L28" s="77">
        <v>28</v>
      </c>
      <c r="M28" s="77"/>
      <c r="N28" s="72"/>
      <c r="O28" s="79" t="s">
        <v>271</v>
      </c>
      <c r="P28" s="81">
        <v>43477.66265046296</v>
      </c>
      <c r="Q28" s="79" t="s">
        <v>274</v>
      </c>
      <c r="R28" s="79"/>
      <c r="S28" s="79"/>
      <c r="T28" s="79"/>
      <c r="U28" s="79"/>
      <c r="V28" s="82" t="s">
        <v>308</v>
      </c>
      <c r="W28" s="81">
        <v>43477.66265046296</v>
      </c>
      <c r="X28" s="82" t="s">
        <v>348</v>
      </c>
      <c r="Y28" s="79"/>
      <c r="Z28" s="79"/>
      <c r="AA28" s="85" t="s">
        <v>394</v>
      </c>
      <c r="AB28" s="85" t="s">
        <v>410</v>
      </c>
      <c r="AC28" s="79" t="b">
        <v>0</v>
      </c>
      <c r="AD28" s="79">
        <v>1</v>
      </c>
      <c r="AE28" s="85" t="s">
        <v>437</v>
      </c>
      <c r="AF28" s="79" t="b">
        <v>0</v>
      </c>
      <c r="AG28" s="79" t="s">
        <v>439</v>
      </c>
      <c r="AH28" s="79"/>
      <c r="AI28" s="85" t="s">
        <v>436</v>
      </c>
      <c r="AJ28" s="79" t="b">
        <v>0</v>
      </c>
      <c r="AK28" s="79">
        <v>0</v>
      </c>
      <c r="AL28" s="85" t="s">
        <v>436</v>
      </c>
      <c r="AM28" s="79" t="s">
        <v>443</v>
      </c>
      <c r="AN28" s="79" t="b">
        <v>0</v>
      </c>
      <c r="AO28" s="85" t="s">
        <v>410</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218</v>
      </c>
      <c r="B29" s="64" t="s">
        <v>232</v>
      </c>
      <c r="C29" s="65" t="s">
        <v>1170</v>
      </c>
      <c r="D29" s="66">
        <v>3</v>
      </c>
      <c r="E29" s="67" t="s">
        <v>132</v>
      </c>
      <c r="F29" s="68">
        <v>32</v>
      </c>
      <c r="G29" s="65"/>
      <c r="H29" s="69"/>
      <c r="I29" s="70"/>
      <c r="J29" s="70"/>
      <c r="K29" s="34" t="s">
        <v>65</v>
      </c>
      <c r="L29" s="77">
        <v>29</v>
      </c>
      <c r="M29" s="77"/>
      <c r="N29" s="72"/>
      <c r="O29" s="79" t="s">
        <v>270</v>
      </c>
      <c r="P29" s="81">
        <v>43477.689837962964</v>
      </c>
      <c r="Q29" s="79" t="s">
        <v>273</v>
      </c>
      <c r="R29" s="79"/>
      <c r="S29" s="79"/>
      <c r="T29" s="79"/>
      <c r="U29" s="79"/>
      <c r="V29" s="82" t="s">
        <v>309</v>
      </c>
      <c r="W29" s="81">
        <v>43477.689837962964</v>
      </c>
      <c r="X29" s="82" t="s">
        <v>349</v>
      </c>
      <c r="Y29" s="79"/>
      <c r="Z29" s="79"/>
      <c r="AA29" s="85" t="s">
        <v>395</v>
      </c>
      <c r="AB29" s="79"/>
      <c r="AC29" s="79" t="b">
        <v>0</v>
      </c>
      <c r="AD29" s="79">
        <v>0</v>
      </c>
      <c r="AE29" s="85" t="s">
        <v>436</v>
      </c>
      <c r="AF29" s="79" t="b">
        <v>1</v>
      </c>
      <c r="AG29" s="79" t="s">
        <v>439</v>
      </c>
      <c r="AH29" s="79"/>
      <c r="AI29" s="85" t="s">
        <v>440</v>
      </c>
      <c r="AJ29" s="79" t="b">
        <v>0</v>
      </c>
      <c r="AK29" s="79">
        <v>20</v>
      </c>
      <c r="AL29" s="85" t="s">
        <v>410</v>
      </c>
      <c r="AM29" s="79" t="s">
        <v>443</v>
      </c>
      <c r="AN29" s="79" t="b">
        <v>0</v>
      </c>
      <c r="AO29" s="85" t="s">
        <v>410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5</v>
      </c>
      <c r="BF29" s="48">
        <v>0</v>
      </c>
      <c r="BG29" s="49">
        <v>0</v>
      </c>
      <c r="BH29" s="48">
        <v>0</v>
      </c>
      <c r="BI29" s="49">
        <v>0</v>
      </c>
      <c r="BJ29" s="48">
        <v>19</v>
      </c>
      <c r="BK29" s="49">
        <v>95</v>
      </c>
      <c r="BL29" s="48">
        <v>20</v>
      </c>
    </row>
    <row r="30" spans="1:64" ht="15">
      <c r="A30" s="64" t="s">
        <v>219</v>
      </c>
      <c r="B30" s="64" t="s">
        <v>232</v>
      </c>
      <c r="C30" s="65" t="s">
        <v>1170</v>
      </c>
      <c r="D30" s="66">
        <v>3</v>
      </c>
      <c r="E30" s="67" t="s">
        <v>132</v>
      </c>
      <c r="F30" s="68">
        <v>32</v>
      </c>
      <c r="G30" s="65"/>
      <c r="H30" s="69"/>
      <c r="I30" s="70"/>
      <c r="J30" s="70"/>
      <c r="K30" s="34" t="s">
        <v>65</v>
      </c>
      <c r="L30" s="77">
        <v>30</v>
      </c>
      <c r="M30" s="77"/>
      <c r="N30" s="72"/>
      <c r="O30" s="79" t="s">
        <v>270</v>
      </c>
      <c r="P30" s="81">
        <v>43477.70056712963</v>
      </c>
      <c r="Q30" s="79" t="s">
        <v>273</v>
      </c>
      <c r="R30" s="79"/>
      <c r="S30" s="79"/>
      <c r="T30" s="79"/>
      <c r="U30" s="79"/>
      <c r="V30" s="82" t="s">
        <v>310</v>
      </c>
      <c r="W30" s="81">
        <v>43477.70056712963</v>
      </c>
      <c r="X30" s="82" t="s">
        <v>350</v>
      </c>
      <c r="Y30" s="79"/>
      <c r="Z30" s="79"/>
      <c r="AA30" s="85" t="s">
        <v>396</v>
      </c>
      <c r="AB30" s="79"/>
      <c r="AC30" s="79" t="b">
        <v>0</v>
      </c>
      <c r="AD30" s="79">
        <v>0</v>
      </c>
      <c r="AE30" s="85" t="s">
        <v>436</v>
      </c>
      <c r="AF30" s="79" t="b">
        <v>1</v>
      </c>
      <c r="AG30" s="79" t="s">
        <v>439</v>
      </c>
      <c r="AH30" s="79"/>
      <c r="AI30" s="85" t="s">
        <v>440</v>
      </c>
      <c r="AJ30" s="79" t="b">
        <v>0</v>
      </c>
      <c r="AK30" s="79">
        <v>20</v>
      </c>
      <c r="AL30" s="85" t="s">
        <v>410</v>
      </c>
      <c r="AM30" s="79" t="s">
        <v>443</v>
      </c>
      <c r="AN30" s="79" t="b">
        <v>0</v>
      </c>
      <c r="AO30" s="85" t="s">
        <v>410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5</v>
      </c>
      <c r="BF30" s="48">
        <v>0</v>
      </c>
      <c r="BG30" s="49">
        <v>0</v>
      </c>
      <c r="BH30" s="48">
        <v>0</v>
      </c>
      <c r="BI30" s="49">
        <v>0</v>
      </c>
      <c r="BJ30" s="48">
        <v>19</v>
      </c>
      <c r="BK30" s="49">
        <v>95</v>
      </c>
      <c r="BL30" s="48">
        <v>20</v>
      </c>
    </row>
    <row r="31" spans="1:64" ht="15">
      <c r="A31" s="64" t="s">
        <v>220</v>
      </c>
      <c r="B31" s="64" t="s">
        <v>232</v>
      </c>
      <c r="C31" s="65" t="s">
        <v>1170</v>
      </c>
      <c r="D31" s="66">
        <v>3</v>
      </c>
      <c r="E31" s="67" t="s">
        <v>132</v>
      </c>
      <c r="F31" s="68">
        <v>32</v>
      </c>
      <c r="G31" s="65"/>
      <c r="H31" s="69"/>
      <c r="I31" s="70"/>
      <c r="J31" s="70"/>
      <c r="K31" s="34" t="s">
        <v>65</v>
      </c>
      <c r="L31" s="77">
        <v>31</v>
      </c>
      <c r="M31" s="77"/>
      <c r="N31" s="72"/>
      <c r="O31" s="79" t="s">
        <v>270</v>
      </c>
      <c r="P31" s="81">
        <v>43477.702523148146</v>
      </c>
      <c r="Q31" s="79" t="s">
        <v>273</v>
      </c>
      <c r="R31" s="79"/>
      <c r="S31" s="79"/>
      <c r="T31" s="79"/>
      <c r="U31" s="79"/>
      <c r="V31" s="82" t="s">
        <v>311</v>
      </c>
      <c r="W31" s="81">
        <v>43477.702523148146</v>
      </c>
      <c r="X31" s="82" t="s">
        <v>351</v>
      </c>
      <c r="Y31" s="79"/>
      <c r="Z31" s="79"/>
      <c r="AA31" s="85" t="s">
        <v>397</v>
      </c>
      <c r="AB31" s="79"/>
      <c r="AC31" s="79" t="b">
        <v>0</v>
      </c>
      <c r="AD31" s="79">
        <v>0</v>
      </c>
      <c r="AE31" s="85" t="s">
        <v>436</v>
      </c>
      <c r="AF31" s="79" t="b">
        <v>1</v>
      </c>
      <c r="AG31" s="79" t="s">
        <v>439</v>
      </c>
      <c r="AH31" s="79"/>
      <c r="AI31" s="85" t="s">
        <v>440</v>
      </c>
      <c r="AJ31" s="79" t="b">
        <v>0</v>
      </c>
      <c r="AK31" s="79">
        <v>20</v>
      </c>
      <c r="AL31" s="85" t="s">
        <v>410</v>
      </c>
      <c r="AM31" s="79" t="s">
        <v>443</v>
      </c>
      <c r="AN31" s="79" t="b">
        <v>0</v>
      </c>
      <c r="AO31" s="85" t="s">
        <v>410</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5</v>
      </c>
      <c r="BF31" s="48">
        <v>0</v>
      </c>
      <c r="BG31" s="49">
        <v>0</v>
      </c>
      <c r="BH31" s="48">
        <v>0</v>
      </c>
      <c r="BI31" s="49">
        <v>0</v>
      </c>
      <c r="BJ31" s="48">
        <v>19</v>
      </c>
      <c r="BK31" s="49">
        <v>95</v>
      </c>
      <c r="BL31" s="48">
        <v>20</v>
      </c>
    </row>
    <row r="32" spans="1:64" ht="15">
      <c r="A32" s="64" t="s">
        <v>221</v>
      </c>
      <c r="B32" s="64" t="s">
        <v>232</v>
      </c>
      <c r="C32" s="65" t="s">
        <v>1170</v>
      </c>
      <c r="D32" s="66">
        <v>3</v>
      </c>
      <c r="E32" s="67" t="s">
        <v>132</v>
      </c>
      <c r="F32" s="68">
        <v>32</v>
      </c>
      <c r="G32" s="65"/>
      <c r="H32" s="69"/>
      <c r="I32" s="70"/>
      <c r="J32" s="70"/>
      <c r="K32" s="34" t="s">
        <v>65</v>
      </c>
      <c r="L32" s="77">
        <v>32</v>
      </c>
      <c r="M32" s="77"/>
      <c r="N32" s="72"/>
      <c r="O32" s="79" t="s">
        <v>270</v>
      </c>
      <c r="P32" s="81">
        <v>43477.71990740741</v>
      </c>
      <c r="Q32" s="79" t="s">
        <v>273</v>
      </c>
      <c r="R32" s="79"/>
      <c r="S32" s="79"/>
      <c r="T32" s="79"/>
      <c r="U32" s="79"/>
      <c r="V32" s="82" t="s">
        <v>312</v>
      </c>
      <c r="W32" s="81">
        <v>43477.71990740741</v>
      </c>
      <c r="X32" s="82" t="s">
        <v>352</v>
      </c>
      <c r="Y32" s="79"/>
      <c r="Z32" s="79"/>
      <c r="AA32" s="85" t="s">
        <v>398</v>
      </c>
      <c r="AB32" s="79"/>
      <c r="AC32" s="79" t="b">
        <v>0</v>
      </c>
      <c r="AD32" s="79">
        <v>0</v>
      </c>
      <c r="AE32" s="85" t="s">
        <v>436</v>
      </c>
      <c r="AF32" s="79" t="b">
        <v>1</v>
      </c>
      <c r="AG32" s="79" t="s">
        <v>439</v>
      </c>
      <c r="AH32" s="79"/>
      <c r="AI32" s="85" t="s">
        <v>440</v>
      </c>
      <c r="AJ32" s="79" t="b">
        <v>0</v>
      </c>
      <c r="AK32" s="79">
        <v>20</v>
      </c>
      <c r="AL32" s="85" t="s">
        <v>410</v>
      </c>
      <c r="AM32" s="79" t="s">
        <v>445</v>
      </c>
      <c r="AN32" s="79" t="b">
        <v>0</v>
      </c>
      <c r="AO32" s="85" t="s">
        <v>410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0</v>
      </c>
      <c r="BG32" s="49">
        <v>0</v>
      </c>
      <c r="BH32" s="48">
        <v>0</v>
      </c>
      <c r="BI32" s="49">
        <v>0</v>
      </c>
      <c r="BJ32" s="48">
        <v>19</v>
      </c>
      <c r="BK32" s="49">
        <v>95</v>
      </c>
      <c r="BL32" s="48">
        <v>20</v>
      </c>
    </row>
    <row r="33" spans="1:64" ht="15">
      <c r="A33" s="64" t="s">
        <v>222</v>
      </c>
      <c r="B33" s="64" t="s">
        <v>232</v>
      </c>
      <c r="C33" s="65" t="s">
        <v>1170</v>
      </c>
      <c r="D33" s="66">
        <v>3</v>
      </c>
      <c r="E33" s="67" t="s">
        <v>132</v>
      </c>
      <c r="F33" s="68">
        <v>32</v>
      </c>
      <c r="G33" s="65"/>
      <c r="H33" s="69"/>
      <c r="I33" s="70"/>
      <c r="J33" s="70"/>
      <c r="K33" s="34" t="s">
        <v>65</v>
      </c>
      <c r="L33" s="77">
        <v>33</v>
      </c>
      <c r="M33" s="77"/>
      <c r="N33" s="72"/>
      <c r="O33" s="79" t="s">
        <v>270</v>
      </c>
      <c r="P33" s="81">
        <v>43477.75702546296</v>
      </c>
      <c r="Q33" s="79" t="s">
        <v>273</v>
      </c>
      <c r="R33" s="79"/>
      <c r="S33" s="79"/>
      <c r="T33" s="79"/>
      <c r="U33" s="79"/>
      <c r="V33" s="82" t="s">
        <v>313</v>
      </c>
      <c r="W33" s="81">
        <v>43477.75702546296</v>
      </c>
      <c r="X33" s="82" t="s">
        <v>353</v>
      </c>
      <c r="Y33" s="79"/>
      <c r="Z33" s="79"/>
      <c r="AA33" s="85" t="s">
        <v>399</v>
      </c>
      <c r="AB33" s="79"/>
      <c r="AC33" s="79" t="b">
        <v>0</v>
      </c>
      <c r="AD33" s="79">
        <v>0</v>
      </c>
      <c r="AE33" s="85" t="s">
        <v>436</v>
      </c>
      <c r="AF33" s="79" t="b">
        <v>1</v>
      </c>
      <c r="AG33" s="79" t="s">
        <v>439</v>
      </c>
      <c r="AH33" s="79"/>
      <c r="AI33" s="85" t="s">
        <v>440</v>
      </c>
      <c r="AJ33" s="79" t="b">
        <v>0</v>
      </c>
      <c r="AK33" s="79">
        <v>20</v>
      </c>
      <c r="AL33" s="85" t="s">
        <v>410</v>
      </c>
      <c r="AM33" s="79" t="s">
        <v>443</v>
      </c>
      <c r="AN33" s="79" t="b">
        <v>0</v>
      </c>
      <c r="AO33" s="85" t="s">
        <v>410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5</v>
      </c>
      <c r="BF33" s="48">
        <v>0</v>
      </c>
      <c r="BG33" s="49">
        <v>0</v>
      </c>
      <c r="BH33" s="48">
        <v>0</v>
      </c>
      <c r="BI33" s="49">
        <v>0</v>
      </c>
      <c r="BJ33" s="48">
        <v>19</v>
      </c>
      <c r="BK33" s="49">
        <v>95</v>
      </c>
      <c r="BL33" s="48">
        <v>20</v>
      </c>
    </row>
    <row r="34" spans="1:64" ht="15">
      <c r="A34" s="64" t="s">
        <v>223</v>
      </c>
      <c r="B34" s="64" t="s">
        <v>232</v>
      </c>
      <c r="C34" s="65" t="s">
        <v>1170</v>
      </c>
      <c r="D34" s="66">
        <v>3</v>
      </c>
      <c r="E34" s="67" t="s">
        <v>132</v>
      </c>
      <c r="F34" s="68">
        <v>32</v>
      </c>
      <c r="G34" s="65"/>
      <c r="H34" s="69"/>
      <c r="I34" s="70"/>
      <c r="J34" s="70"/>
      <c r="K34" s="34" t="s">
        <v>65</v>
      </c>
      <c r="L34" s="77">
        <v>34</v>
      </c>
      <c r="M34" s="77"/>
      <c r="N34" s="72"/>
      <c r="O34" s="79" t="s">
        <v>270</v>
      </c>
      <c r="P34" s="81">
        <v>43477.791134259256</v>
      </c>
      <c r="Q34" s="79" t="s">
        <v>273</v>
      </c>
      <c r="R34" s="79"/>
      <c r="S34" s="79"/>
      <c r="T34" s="79"/>
      <c r="U34" s="79"/>
      <c r="V34" s="82" t="s">
        <v>314</v>
      </c>
      <c r="W34" s="81">
        <v>43477.791134259256</v>
      </c>
      <c r="X34" s="82" t="s">
        <v>354</v>
      </c>
      <c r="Y34" s="79"/>
      <c r="Z34" s="79"/>
      <c r="AA34" s="85" t="s">
        <v>400</v>
      </c>
      <c r="AB34" s="79"/>
      <c r="AC34" s="79" t="b">
        <v>0</v>
      </c>
      <c r="AD34" s="79">
        <v>0</v>
      </c>
      <c r="AE34" s="85" t="s">
        <v>436</v>
      </c>
      <c r="AF34" s="79" t="b">
        <v>1</v>
      </c>
      <c r="AG34" s="79" t="s">
        <v>439</v>
      </c>
      <c r="AH34" s="79"/>
      <c r="AI34" s="85" t="s">
        <v>440</v>
      </c>
      <c r="AJ34" s="79" t="b">
        <v>0</v>
      </c>
      <c r="AK34" s="79">
        <v>20</v>
      </c>
      <c r="AL34" s="85" t="s">
        <v>410</v>
      </c>
      <c r="AM34" s="79" t="s">
        <v>443</v>
      </c>
      <c r="AN34" s="79" t="b">
        <v>0</v>
      </c>
      <c r="AO34" s="85" t="s">
        <v>410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5</v>
      </c>
      <c r="BF34" s="48">
        <v>0</v>
      </c>
      <c r="BG34" s="49">
        <v>0</v>
      </c>
      <c r="BH34" s="48">
        <v>0</v>
      </c>
      <c r="BI34" s="49">
        <v>0</v>
      </c>
      <c r="BJ34" s="48">
        <v>19</v>
      </c>
      <c r="BK34" s="49">
        <v>95</v>
      </c>
      <c r="BL34" s="48">
        <v>20</v>
      </c>
    </row>
    <row r="35" spans="1:64" ht="15">
      <c r="A35" s="64" t="s">
        <v>224</v>
      </c>
      <c r="B35" s="64" t="s">
        <v>232</v>
      </c>
      <c r="C35" s="65" t="s">
        <v>1170</v>
      </c>
      <c r="D35" s="66">
        <v>3</v>
      </c>
      <c r="E35" s="67" t="s">
        <v>132</v>
      </c>
      <c r="F35" s="68">
        <v>32</v>
      </c>
      <c r="G35" s="65"/>
      <c r="H35" s="69"/>
      <c r="I35" s="70"/>
      <c r="J35" s="70"/>
      <c r="K35" s="34" t="s">
        <v>65</v>
      </c>
      <c r="L35" s="77">
        <v>35</v>
      </c>
      <c r="M35" s="77"/>
      <c r="N35" s="72"/>
      <c r="O35" s="79" t="s">
        <v>270</v>
      </c>
      <c r="P35" s="81">
        <v>43477.84831018518</v>
      </c>
      <c r="Q35" s="79" t="s">
        <v>273</v>
      </c>
      <c r="R35" s="79"/>
      <c r="S35" s="79"/>
      <c r="T35" s="79"/>
      <c r="U35" s="79"/>
      <c r="V35" s="82" t="s">
        <v>315</v>
      </c>
      <c r="W35" s="81">
        <v>43477.84831018518</v>
      </c>
      <c r="X35" s="82" t="s">
        <v>355</v>
      </c>
      <c r="Y35" s="79"/>
      <c r="Z35" s="79"/>
      <c r="AA35" s="85" t="s">
        <v>401</v>
      </c>
      <c r="AB35" s="79"/>
      <c r="AC35" s="79" t="b">
        <v>0</v>
      </c>
      <c r="AD35" s="79">
        <v>0</v>
      </c>
      <c r="AE35" s="85" t="s">
        <v>436</v>
      </c>
      <c r="AF35" s="79" t="b">
        <v>1</v>
      </c>
      <c r="AG35" s="79" t="s">
        <v>439</v>
      </c>
      <c r="AH35" s="79"/>
      <c r="AI35" s="85" t="s">
        <v>440</v>
      </c>
      <c r="AJ35" s="79" t="b">
        <v>0</v>
      </c>
      <c r="AK35" s="79">
        <v>20</v>
      </c>
      <c r="AL35" s="85" t="s">
        <v>410</v>
      </c>
      <c r="AM35" s="79" t="s">
        <v>443</v>
      </c>
      <c r="AN35" s="79" t="b">
        <v>0</v>
      </c>
      <c r="AO35" s="85" t="s">
        <v>410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225</v>
      </c>
      <c r="B36" s="64" t="s">
        <v>232</v>
      </c>
      <c r="C36" s="65" t="s">
        <v>1170</v>
      </c>
      <c r="D36" s="66">
        <v>3</v>
      </c>
      <c r="E36" s="67" t="s">
        <v>132</v>
      </c>
      <c r="F36" s="68">
        <v>32</v>
      </c>
      <c r="G36" s="65"/>
      <c r="H36" s="69"/>
      <c r="I36" s="70"/>
      <c r="J36" s="70"/>
      <c r="K36" s="34" t="s">
        <v>65</v>
      </c>
      <c r="L36" s="77">
        <v>36</v>
      </c>
      <c r="M36" s="77"/>
      <c r="N36" s="72"/>
      <c r="O36" s="79" t="s">
        <v>270</v>
      </c>
      <c r="P36" s="81">
        <v>43477.85954861111</v>
      </c>
      <c r="Q36" s="79" t="s">
        <v>273</v>
      </c>
      <c r="R36" s="79"/>
      <c r="S36" s="79"/>
      <c r="T36" s="79"/>
      <c r="U36" s="79"/>
      <c r="V36" s="82" t="s">
        <v>316</v>
      </c>
      <c r="W36" s="81">
        <v>43477.85954861111</v>
      </c>
      <c r="X36" s="82" t="s">
        <v>356</v>
      </c>
      <c r="Y36" s="79"/>
      <c r="Z36" s="79"/>
      <c r="AA36" s="85" t="s">
        <v>402</v>
      </c>
      <c r="AB36" s="79"/>
      <c r="AC36" s="79" t="b">
        <v>0</v>
      </c>
      <c r="AD36" s="79">
        <v>0</v>
      </c>
      <c r="AE36" s="85" t="s">
        <v>436</v>
      </c>
      <c r="AF36" s="79" t="b">
        <v>1</v>
      </c>
      <c r="AG36" s="79" t="s">
        <v>439</v>
      </c>
      <c r="AH36" s="79"/>
      <c r="AI36" s="85" t="s">
        <v>440</v>
      </c>
      <c r="AJ36" s="79" t="b">
        <v>0</v>
      </c>
      <c r="AK36" s="79">
        <v>20</v>
      </c>
      <c r="AL36" s="85" t="s">
        <v>410</v>
      </c>
      <c r="AM36" s="79" t="s">
        <v>443</v>
      </c>
      <c r="AN36" s="79" t="b">
        <v>0</v>
      </c>
      <c r="AO36" s="85" t="s">
        <v>410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5</v>
      </c>
      <c r="BF36" s="48">
        <v>0</v>
      </c>
      <c r="BG36" s="49">
        <v>0</v>
      </c>
      <c r="BH36" s="48">
        <v>0</v>
      </c>
      <c r="BI36" s="49">
        <v>0</v>
      </c>
      <c r="BJ36" s="48">
        <v>19</v>
      </c>
      <c r="BK36" s="49">
        <v>95</v>
      </c>
      <c r="BL36" s="48">
        <v>20</v>
      </c>
    </row>
    <row r="37" spans="1:64" ht="15">
      <c r="A37" s="64" t="s">
        <v>226</v>
      </c>
      <c r="B37" s="64" t="s">
        <v>262</v>
      </c>
      <c r="C37" s="65" t="s">
        <v>1170</v>
      </c>
      <c r="D37" s="66">
        <v>3</v>
      </c>
      <c r="E37" s="67" t="s">
        <v>132</v>
      </c>
      <c r="F37" s="68">
        <v>32</v>
      </c>
      <c r="G37" s="65"/>
      <c r="H37" s="69"/>
      <c r="I37" s="70"/>
      <c r="J37" s="70"/>
      <c r="K37" s="34" t="s">
        <v>65</v>
      </c>
      <c r="L37" s="77">
        <v>37</v>
      </c>
      <c r="M37" s="77"/>
      <c r="N37" s="72"/>
      <c r="O37" s="79" t="s">
        <v>270</v>
      </c>
      <c r="P37" s="81">
        <v>43477.904965277776</v>
      </c>
      <c r="Q37" s="79" t="s">
        <v>275</v>
      </c>
      <c r="R37" s="79" t="s">
        <v>289</v>
      </c>
      <c r="S37" s="79" t="s">
        <v>294</v>
      </c>
      <c r="T37" s="79"/>
      <c r="U37" s="79"/>
      <c r="V37" s="82" t="s">
        <v>317</v>
      </c>
      <c r="W37" s="81">
        <v>43477.904965277776</v>
      </c>
      <c r="X37" s="82" t="s">
        <v>357</v>
      </c>
      <c r="Y37" s="79"/>
      <c r="Z37" s="79"/>
      <c r="AA37" s="85" t="s">
        <v>403</v>
      </c>
      <c r="AB37" s="85" t="s">
        <v>410</v>
      </c>
      <c r="AC37" s="79" t="b">
        <v>0</v>
      </c>
      <c r="AD37" s="79">
        <v>2</v>
      </c>
      <c r="AE37" s="85" t="s">
        <v>437</v>
      </c>
      <c r="AF37" s="79" t="b">
        <v>0</v>
      </c>
      <c r="AG37" s="79" t="s">
        <v>439</v>
      </c>
      <c r="AH37" s="79"/>
      <c r="AI37" s="85" t="s">
        <v>436</v>
      </c>
      <c r="AJ37" s="79" t="b">
        <v>0</v>
      </c>
      <c r="AK37" s="79">
        <v>0</v>
      </c>
      <c r="AL37" s="85" t="s">
        <v>436</v>
      </c>
      <c r="AM37" s="79" t="s">
        <v>442</v>
      </c>
      <c r="AN37" s="79" t="b">
        <v>0</v>
      </c>
      <c r="AO37" s="85" t="s">
        <v>410</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250</v>
      </c>
      <c r="C38" s="65" t="s">
        <v>1170</v>
      </c>
      <c r="D38" s="66">
        <v>3</v>
      </c>
      <c r="E38" s="67" t="s">
        <v>132</v>
      </c>
      <c r="F38" s="68">
        <v>32</v>
      </c>
      <c r="G38" s="65"/>
      <c r="H38" s="69"/>
      <c r="I38" s="70"/>
      <c r="J38" s="70"/>
      <c r="K38" s="34" t="s">
        <v>65</v>
      </c>
      <c r="L38" s="77">
        <v>38</v>
      </c>
      <c r="M38" s="77"/>
      <c r="N38" s="72"/>
      <c r="O38" s="79" t="s">
        <v>270</v>
      </c>
      <c r="P38" s="81">
        <v>43477.904965277776</v>
      </c>
      <c r="Q38" s="79" t="s">
        <v>275</v>
      </c>
      <c r="R38" s="79" t="s">
        <v>289</v>
      </c>
      <c r="S38" s="79" t="s">
        <v>294</v>
      </c>
      <c r="T38" s="79"/>
      <c r="U38" s="79"/>
      <c r="V38" s="82" t="s">
        <v>317</v>
      </c>
      <c r="W38" s="81">
        <v>43477.904965277776</v>
      </c>
      <c r="X38" s="82" t="s">
        <v>357</v>
      </c>
      <c r="Y38" s="79"/>
      <c r="Z38" s="79"/>
      <c r="AA38" s="85" t="s">
        <v>403</v>
      </c>
      <c r="AB38" s="85" t="s">
        <v>410</v>
      </c>
      <c r="AC38" s="79" t="b">
        <v>0</v>
      </c>
      <c r="AD38" s="79">
        <v>2</v>
      </c>
      <c r="AE38" s="85" t="s">
        <v>437</v>
      </c>
      <c r="AF38" s="79" t="b">
        <v>0</v>
      </c>
      <c r="AG38" s="79" t="s">
        <v>439</v>
      </c>
      <c r="AH38" s="79"/>
      <c r="AI38" s="85" t="s">
        <v>436</v>
      </c>
      <c r="AJ38" s="79" t="b">
        <v>0</v>
      </c>
      <c r="AK38" s="79">
        <v>0</v>
      </c>
      <c r="AL38" s="85" t="s">
        <v>436</v>
      </c>
      <c r="AM38" s="79" t="s">
        <v>442</v>
      </c>
      <c r="AN38" s="79" t="b">
        <v>0</v>
      </c>
      <c r="AO38" s="85" t="s">
        <v>410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3</v>
      </c>
      <c r="BD38" s="48"/>
      <c r="BE38" s="49"/>
      <c r="BF38" s="48"/>
      <c r="BG38" s="49"/>
      <c r="BH38" s="48"/>
      <c r="BI38" s="49"/>
      <c r="BJ38" s="48"/>
      <c r="BK38" s="49"/>
      <c r="BL38" s="48"/>
    </row>
    <row r="39" spans="1:64" ht="15">
      <c r="A39" s="64" t="s">
        <v>226</v>
      </c>
      <c r="B39" s="64" t="s">
        <v>232</v>
      </c>
      <c r="C39" s="65" t="s">
        <v>1170</v>
      </c>
      <c r="D39" s="66">
        <v>3</v>
      </c>
      <c r="E39" s="67" t="s">
        <v>132</v>
      </c>
      <c r="F39" s="68">
        <v>32</v>
      </c>
      <c r="G39" s="65"/>
      <c r="H39" s="69"/>
      <c r="I39" s="70"/>
      <c r="J39" s="70"/>
      <c r="K39" s="34" t="s">
        <v>65</v>
      </c>
      <c r="L39" s="77">
        <v>39</v>
      </c>
      <c r="M39" s="77"/>
      <c r="N39" s="72"/>
      <c r="O39" s="79" t="s">
        <v>271</v>
      </c>
      <c r="P39" s="81">
        <v>43477.904965277776</v>
      </c>
      <c r="Q39" s="79" t="s">
        <v>275</v>
      </c>
      <c r="R39" s="79" t="s">
        <v>289</v>
      </c>
      <c r="S39" s="79" t="s">
        <v>294</v>
      </c>
      <c r="T39" s="79"/>
      <c r="U39" s="79"/>
      <c r="V39" s="82" t="s">
        <v>317</v>
      </c>
      <c r="W39" s="81">
        <v>43477.904965277776</v>
      </c>
      <c r="X39" s="82" t="s">
        <v>357</v>
      </c>
      <c r="Y39" s="79"/>
      <c r="Z39" s="79"/>
      <c r="AA39" s="85" t="s">
        <v>403</v>
      </c>
      <c r="AB39" s="85" t="s">
        <v>410</v>
      </c>
      <c r="AC39" s="79" t="b">
        <v>0</v>
      </c>
      <c r="AD39" s="79">
        <v>2</v>
      </c>
      <c r="AE39" s="85" t="s">
        <v>437</v>
      </c>
      <c r="AF39" s="79" t="b">
        <v>0</v>
      </c>
      <c r="AG39" s="79" t="s">
        <v>439</v>
      </c>
      <c r="AH39" s="79"/>
      <c r="AI39" s="85" t="s">
        <v>436</v>
      </c>
      <c r="AJ39" s="79" t="b">
        <v>0</v>
      </c>
      <c r="AK39" s="79">
        <v>0</v>
      </c>
      <c r="AL39" s="85" t="s">
        <v>436</v>
      </c>
      <c r="AM39" s="79" t="s">
        <v>442</v>
      </c>
      <c r="AN39" s="79" t="b">
        <v>0</v>
      </c>
      <c r="AO39" s="85" t="s">
        <v>410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2.9411764705882355</v>
      </c>
      <c r="BF39" s="48">
        <v>1</v>
      </c>
      <c r="BG39" s="49">
        <v>2.9411764705882355</v>
      </c>
      <c r="BH39" s="48">
        <v>0</v>
      </c>
      <c r="BI39" s="49">
        <v>0</v>
      </c>
      <c r="BJ39" s="48">
        <v>32</v>
      </c>
      <c r="BK39" s="49">
        <v>94.11764705882354</v>
      </c>
      <c r="BL39" s="48">
        <v>34</v>
      </c>
    </row>
    <row r="40" spans="1:64" ht="15">
      <c r="A40" s="64" t="s">
        <v>227</v>
      </c>
      <c r="B40" s="64" t="s">
        <v>232</v>
      </c>
      <c r="C40" s="65" t="s">
        <v>1170</v>
      </c>
      <c r="D40" s="66">
        <v>3</v>
      </c>
      <c r="E40" s="67" t="s">
        <v>132</v>
      </c>
      <c r="F40" s="68">
        <v>32</v>
      </c>
      <c r="G40" s="65"/>
      <c r="H40" s="69"/>
      <c r="I40" s="70"/>
      <c r="J40" s="70"/>
      <c r="K40" s="34" t="s">
        <v>65</v>
      </c>
      <c r="L40" s="77">
        <v>40</v>
      </c>
      <c r="M40" s="77"/>
      <c r="N40" s="72"/>
      <c r="O40" s="79" t="s">
        <v>270</v>
      </c>
      <c r="P40" s="81">
        <v>43477.96111111111</v>
      </c>
      <c r="Q40" s="79" t="s">
        <v>273</v>
      </c>
      <c r="R40" s="79"/>
      <c r="S40" s="79"/>
      <c r="T40" s="79"/>
      <c r="U40" s="79"/>
      <c r="V40" s="82" t="s">
        <v>318</v>
      </c>
      <c r="W40" s="81">
        <v>43477.96111111111</v>
      </c>
      <c r="X40" s="82" t="s">
        <v>358</v>
      </c>
      <c r="Y40" s="79"/>
      <c r="Z40" s="79"/>
      <c r="AA40" s="85" t="s">
        <v>404</v>
      </c>
      <c r="AB40" s="79"/>
      <c r="AC40" s="79" t="b">
        <v>0</v>
      </c>
      <c r="AD40" s="79">
        <v>0</v>
      </c>
      <c r="AE40" s="85" t="s">
        <v>436</v>
      </c>
      <c r="AF40" s="79" t="b">
        <v>1</v>
      </c>
      <c r="AG40" s="79" t="s">
        <v>439</v>
      </c>
      <c r="AH40" s="79"/>
      <c r="AI40" s="85" t="s">
        <v>440</v>
      </c>
      <c r="AJ40" s="79" t="b">
        <v>0</v>
      </c>
      <c r="AK40" s="79">
        <v>20</v>
      </c>
      <c r="AL40" s="85" t="s">
        <v>410</v>
      </c>
      <c r="AM40" s="79" t="s">
        <v>446</v>
      </c>
      <c r="AN40" s="79" t="b">
        <v>0</v>
      </c>
      <c r="AO40" s="85" t="s">
        <v>410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5</v>
      </c>
      <c r="BF40" s="48">
        <v>0</v>
      </c>
      <c r="BG40" s="49">
        <v>0</v>
      </c>
      <c r="BH40" s="48">
        <v>0</v>
      </c>
      <c r="BI40" s="49">
        <v>0</v>
      </c>
      <c r="BJ40" s="48">
        <v>19</v>
      </c>
      <c r="BK40" s="49">
        <v>95</v>
      </c>
      <c r="BL40" s="48">
        <v>20</v>
      </c>
    </row>
    <row r="41" spans="1:64" ht="15">
      <c r="A41" s="64" t="s">
        <v>228</v>
      </c>
      <c r="B41" s="64" t="s">
        <v>232</v>
      </c>
      <c r="C41" s="65" t="s">
        <v>1170</v>
      </c>
      <c r="D41" s="66">
        <v>3</v>
      </c>
      <c r="E41" s="67" t="s">
        <v>132</v>
      </c>
      <c r="F41" s="68">
        <v>32</v>
      </c>
      <c r="G41" s="65"/>
      <c r="H41" s="69"/>
      <c r="I41" s="70"/>
      <c r="J41" s="70"/>
      <c r="K41" s="34" t="s">
        <v>65</v>
      </c>
      <c r="L41" s="77">
        <v>41</v>
      </c>
      <c r="M41" s="77"/>
      <c r="N41" s="72"/>
      <c r="O41" s="79" t="s">
        <v>270</v>
      </c>
      <c r="P41" s="81">
        <v>43477.970185185186</v>
      </c>
      <c r="Q41" s="79" t="s">
        <v>273</v>
      </c>
      <c r="R41" s="79"/>
      <c r="S41" s="79"/>
      <c r="T41" s="79"/>
      <c r="U41" s="79"/>
      <c r="V41" s="82" t="s">
        <v>319</v>
      </c>
      <c r="W41" s="81">
        <v>43477.970185185186</v>
      </c>
      <c r="X41" s="82" t="s">
        <v>359</v>
      </c>
      <c r="Y41" s="79"/>
      <c r="Z41" s="79"/>
      <c r="AA41" s="85" t="s">
        <v>405</v>
      </c>
      <c r="AB41" s="79"/>
      <c r="AC41" s="79" t="b">
        <v>0</v>
      </c>
      <c r="AD41" s="79">
        <v>0</v>
      </c>
      <c r="AE41" s="85" t="s">
        <v>436</v>
      </c>
      <c r="AF41" s="79" t="b">
        <v>1</v>
      </c>
      <c r="AG41" s="79" t="s">
        <v>439</v>
      </c>
      <c r="AH41" s="79"/>
      <c r="AI41" s="85" t="s">
        <v>440</v>
      </c>
      <c r="AJ41" s="79" t="b">
        <v>0</v>
      </c>
      <c r="AK41" s="79">
        <v>20</v>
      </c>
      <c r="AL41" s="85" t="s">
        <v>410</v>
      </c>
      <c r="AM41" s="79" t="s">
        <v>443</v>
      </c>
      <c r="AN41" s="79" t="b">
        <v>0</v>
      </c>
      <c r="AO41" s="85" t="s">
        <v>410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v>
      </c>
      <c r="BF41" s="48">
        <v>0</v>
      </c>
      <c r="BG41" s="49">
        <v>0</v>
      </c>
      <c r="BH41" s="48">
        <v>0</v>
      </c>
      <c r="BI41" s="49">
        <v>0</v>
      </c>
      <c r="BJ41" s="48">
        <v>19</v>
      </c>
      <c r="BK41" s="49">
        <v>95</v>
      </c>
      <c r="BL41" s="48">
        <v>20</v>
      </c>
    </row>
    <row r="42" spans="1:64" ht="15">
      <c r="A42" s="64" t="s">
        <v>229</v>
      </c>
      <c r="B42" s="64" t="s">
        <v>262</v>
      </c>
      <c r="C42" s="65" t="s">
        <v>1170</v>
      </c>
      <c r="D42" s="66">
        <v>3</v>
      </c>
      <c r="E42" s="67" t="s">
        <v>132</v>
      </c>
      <c r="F42" s="68">
        <v>32</v>
      </c>
      <c r="G42" s="65"/>
      <c r="H42" s="69"/>
      <c r="I42" s="70"/>
      <c r="J42" s="70"/>
      <c r="K42" s="34" t="s">
        <v>65</v>
      </c>
      <c r="L42" s="77">
        <v>42</v>
      </c>
      <c r="M42" s="77"/>
      <c r="N42" s="72"/>
      <c r="O42" s="79" t="s">
        <v>270</v>
      </c>
      <c r="P42" s="81">
        <v>43477.98305555555</v>
      </c>
      <c r="Q42" s="79" t="s">
        <v>276</v>
      </c>
      <c r="R42" s="79"/>
      <c r="S42" s="79"/>
      <c r="T42" s="79"/>
      <c r="U42" s="79"/>
      <c r="V42" s="82" t="s">
        <v>320</v>
      </c>
      <c r="W42" s="81">
        <v>43477.98305555555</v>
      </c>
      <c r="X42" s="82" t="s">
        <v>360</v>
      </c>
      <c r="Y42" s="79"/>
      <c r="Z42" s="79"/>
      <c r="AA42" s="85" t="s">
        <v>406</v>
      </c>
      <c r="AB42" s="85" t="s">
        <v>410</v>
      </c>
      <c r="AC42" s="79" t="b">
        <v>0</v>
      </c>
      <c r="AD42" s="79">
        <v>1</v>
      </c>
      <c r="AE42" s="85" t="s">
        <v>437</v>
      </c>
      <c r="AF42" s="79" t="b">
        <v>0</v>
      </c>
      <c r="AG42" s="79" t="s">
        <v>439</v>
      </c>
      <c r="AH42" s="79"/>
      <c r="AI42" s="85" t="s">
        <v>436</v>
      </c>
      <c r="AJ42" s="79" t="b">
        <v>0</v>
      </c>
      <c r="AK42" s="79">
        <v>0</v>
      </c>
      <c r="AL42" s="85" t="s">
        <v>436</v>
      </c>
      <c r="AM42" s="79" t="s">
        <v>442</v>
      </c>
      <c r="AN42" s="79" t="b">
        <v>0</v>
      </c>
      <c r="AO42" s="85" t="s">
        <v>410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250</v>
      </c>
      <c r="C43" s="65" t="s">
        <v>1170</v>
      </c>
      <c r="D43" s="66">
        <v>3</v>
      </c>
      <c r="E43" s="67" t="s">
        <v>132</v>
      </c>
      <c r="F43" s="68">
        <v>32</v>
      </c>
      <c r="G43" s="65"/>
      <c r="H43" s="69"/>
      <c r="I43" s="70"/>
      <c r="J43" s="70"/>
      <c r="K43" s="34" t="s">
        <v>65</v>
      </c>
      <c r="L43" s="77">
        <v>43</v>
      </c>
      <c r="M43" s="77"/>
      <c r="N43" s="72"/>
      <c r="O43" s="79" t="s">
        <v>270</v>
      </c>
      <c r="P43" s="81">
        <v>43477.98305555555</v>
      </c>
      <c r="Q43" s="79" t="s">
        <v>276</v>
      </c>
      <c r="R43" s="79"/>
      <c r="S43" s="79"/>
      <c r="T43" s="79"/>
      <c r="U43" s="79"/>
      <c r="V43" s="82" t="s">
        <v>320</v>
      </c>
      <c r="W43" s="81">
        <v>43477.98305555555</v>
      </c>
      <c r="X43" s="82" t="s">
        <v>360</v>
      </c>
      <c r="Y43" s="79"/>
      <c r="Z43" s="79"/>
      <c r="AA43" s="85" t="s">
        <v>406</v>
      </c>
      <c r="AB43" s="85" t="s">
        <v>410</v>
      </c>
      <c r="AC43" s="79" t="b">
        <v>0</v>
      </c>
      <c r="AD43" s="79">
        <v>1</v>
      </c>
      <c r="AE43" s="85" t="s">
        <v>437</v>
      </c>
      <c r="AF43" s="79" t="b">
        <v>0</v>
      </c>
      <c r="AG43" s="79" t="s">
        <v>439</v>
      </c>
      <c r="AH43" s="79"/>
      <c r="AI43" s="85" t="s">
        <v>436</v>
      </c>
      <c r="AJ43" s="79" t="b">
        <v>0</v>
      </c>
      <c r="AK43" s="79">
        <v>0</v>
      </c>
      <c r="AL43" s="85" t="s">
        <v>436</v>
      </c>
      <c r="AM43" s="79" t="s">
        <v>442</v>
      </c>
      <c r="AN43" s="79" t="b">
        <v>0</v>
      </c>
      <c r="AO43" s="85" t="s">
        <v>410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3</v>
      </c>
      <c r="BD43" s="48"/>
      <c r="BE43" s="49"/>
      <c r="BF43" s="48"/>
      <c r="BG43" s="49"/>
      <c r="BH43" s="48"/>
      <c r="BI43" s="49"/>
      <c r="BJ43" s="48"/>
      <c r="BK43" s="49"/>
      <c r="BL43" s="48"/>
    </row>
    <row r="44" spans="1:64" ht="15">
      <c r="A44" s="64" t="s">
        <v>229</v>
      </c>
      <c r="B44" s="64" t="s">
        <v>232</v>
      </c>
      <c r="C44" s="65" t="s">
        <v>1170</v>
      </c>
      <c r="D44" s="66">
        <v>3</v>
      </c>
      <c r="E44" s="67" t="s">
        <v>132</v>
      </c>
      <c r="F44" s="68">
        <v>32</v>
      </c>
      <c r="G44" s="65"/>
      <c r="H44" s="69"/>
      <c r="I44" s="70"/>
      <c r="J44" s="70"/>
      <c r="K44" s="34" t="s">
        <v>65</v>
      </c>
      <c r="L44" s="77">
        <v>44</v>
      </c>
      <c r="M44" s="77"/>
      <c r="N44" s="72"/>
      <c r="O44" s="79" t="s">
        <v>271</v>
      </c>
      <c r="P44" s="81">
        <v>43477.98305555555</v>
      </c>
      <c r="Q44" s="79" t="s">
        <v>276</v>
      </c>
      <c r="R44" s="79"/>
      <c r="S44" s="79"/>
      <c r="T44" s="79"/>
      <c r="U44" s="79"/>
      <c r="V44" s="82" t="s">
        <v>320</v>
      </c>
      <c r="W44" s="81">
        <v>43477.98305555555</v>
      </c>
      <c r="X44" s="82" t="s">
        <v>360</v>
      </c>
      <c r="Y44" s="79"/>
      <c r="Z44" s="79"/>
      <c r="AA44" s="85" t="s">
        <v>406</v>
      </c>
      <c r="AB44" s="85" t="s">
        <v>410</v>
      </c>
      <c r="AC44" s="79" t="b">
        <v>0</v>
      </c>
      <c r="AD44" s="79">
        <v>1</v>
      </c>
      <c r="AE44" s="85" t="s">
        <v>437</v>
      </c>
      <c r="AF44" s="79" t="b">
        <v>0</v>
      </c>
      <c r="AG44" s="79" t="s">
        <v>439</v>
      </c>
      <c r="AH44" s="79"/>
      <c r="AI44" s="85" t="s">
        <v>436</v>
      </c>
      <c r="AJ44" s="79" t="b">
        <v>0</v>
      </c>
      <c r="AK44" s="79">
        <v>0</v>
      </c>
      <c r="AL44" s="85" t="s">
        <v>436</v>
      </c>
      <c r="AM44" s="79" t="s">
        <v>442</v>
      </c>
      <c r="AN44" s="79" t="b">
        <v>0</v>
      </c>
      <c r="AO44" s="85" t="s">
        <v>410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2.6315789473684212</v>
      </c>
      <c r="BF44" s="48">
        <v>0</v>
      </c>
      <c r="BG44" s="49">
        <v>0</v>
      </c>
      <c r="BH44" s="48">
        <v>0</v>
      </c>
      <c r="BI44" s="49">
        <v>0</v>
      </c>
      <c r="BJ44" s="48">
        <v>37</v>
      </c>
      <c r="BK44" s="49">
        <v>97.36842105263158</v>
      </c>
      <c r="BL44" s="48">
        <v>38</v>
      </c>
    </row>
    <row r="45" spans="1:64" ht="15">
      <c r="A45" s="64" t="s">
        <v>230</v>
      </c>
      <c r="B45" s="64" t="s">
        <v>232</v>
      </c>
      <c r="C45" s="65" t="s">
        <v>1170</v>
      </c>
      <c r="D45" s="66">
        <v>3</v>
      </c>
      <c r="E45" s="67" t="s">
        <v>132</v>
      </c>
      <c r="F45" s="68">
        <v>32</v>
      </c>
      <c r="G45" s="65"/>
      <c r="H45" s="69"/>
      <c r="I45" s="70"/>
      <c r="J45" s="70"/>
      <c r="K45" s="34" t="s">
        <v>65</v>
      </c>
      <c r="L45" s="77">
        <v>45</v>
      </c>
      <c r="M45" s="77"/>
      <c r="N45" s="72"/>
      <c r="O45" s="79" t="s">
        <v>270</v>
      </c>
      <c r="P45" s="81">
        <v>43478.07435185185</v>
      </c>
      <c r="Q45" s="79" t="s">
        <v>273</v>
      </c>
      <c r="R45" s="79"/>
      <c r="S45" s="79"/>
      <c r="T45" s="79"/>
      <c r="U45" s="79"/>
      <c r="V45" s="82" t="s">
        <v>321</v>
      </c>
      <c r="W45" s="81">
        <v>43478.07435185185</v>
      </c>
      <c r="X45" s="82" t="s">
        <v>361</v>
      </c>
      <c r="Y45" s="79"/>
      <c r="Z45" s="79"/>
      <c r="AA45" s="85" t="s">
        <v>407</v>
      </c>
      <c r="AB45" s="79"/>
      <c r="AC45" s="79" t="b">
        <v>0</v>
      </c>
      <c r="AD45" s="79">
        <v>0</v>
      </c>
      <c r="AE45" s="85" t="s">
        <v>436</v>
      </c>
      <c r="AF45" s="79" t="b">
        <v>1</v>
      </c>
      <c r="AG45" s="79" t="s">
        <v>439</v>
      </c>
      <c r="AH45" s="79"/>
      <c r="AI45" s="85" t="s">
        <v>440</v>
      </c>
      <c r="AJ45" s="79" t="b">
        <v>0</v>
      </c>
      <c r="AK45" s="79">
        <v>20</v>
      </c>
      <c r="AL45" s="85" t="s">
        <v>410</v>
      </c>
      <c r="AM45" s="79" t="s">
        <v>444</v>
      </c>
      <c r="AN45" s="79" t="b">
        <v>0</v>
      </c>
      <c r="AO45" s="85" t="s">
        <v>410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v>
      </c>
      <c r="BF45" s="48">
        <v>0</v>
      </c>
      <c r="BG45" s="49">
        <v>0</v>
      </c>
      <c r="BH45" s="48">
        <v>0</v>
      </c>
      <c r="BI45" s="49">
        <v>0</v>
      </c>
      <c r="BJ45" s="48">
        <v>19</v>
      </c>
      <c r="BK45" s="49">
        <v>95</v>
      </c>
      <c r="BL45" s="48">
        <v>20</v>
      </c>
    </row>
    <row r="46" spans="1:64" ht="15">
      <c r="A46" s="64" t="s">
        <v>231</v>
      </c>
      <c r="B46" s="64" t="s">
        <v>263</v>
      </c>
      <c r="C46" s="65" t="s">
        <v>1170</v>
      </c>
      <c r="D46" s="66">
        <v>3</v>
      </c>
      <c r="E46" s="67" t="s">
        <v>132</v>
      </c>
      <c r="F46" s="68">
        <v>32</v>
      </c>
      <c r="G46" s="65"/>
      <c r="H46" s="69"/>
      <c r="I46" s="70"/>
      <c r="J46" s="70"/>
      <c r="K46" s="34" t="s">
        <v>65</v>
      </c>
      <c r="L46" s="77">
        <v>46</v>
      </c>
      <c r="M46" s="77"/>
      <c r="N46" s="72"/>
      <c r="O46" s="79" t="s">
        <v>270</v>
      </c>
      <c r="P46" s="81">
        <v>43478.24055555555</v>
      </c>
      <c r="Q46" s="79" t="s">
        <v>277</v>
      </c>
      <c r="R46" s="79"/>
      <c r="S46" s="79"/>
      <c r="T46" s="79"/>
      <c r="U46" s="79"/>
      <c r="V46" s="82" t="s">
        <v>322</v>
      </c>
      <c r="W46" s="81">
        <v>43478.24055555555</v>
      </c>
      <c r="X46" s="82" t="s">
        <v>362</v>
      </c>
      <c r="Y46" s="79"/>
      <c r="Z46" s="79"/>
      <c r="AA46" s="85" t="s">
        <v>408</v>
      </c>
      <c r="AB46" s="85" t="s">
        <v>410</v>
      </c>
      <c r="AC46" s="79" t="b">
        <v>0</v>
      </c>
      <c r="AD46" s="79">
        <v>2</v>
      </c>
      <c r="AE46" s="85" t="s">
        <v>437</v>
      </c>
      <c r="AF46" s="79" t="b">
        <v>0</v>
      </c>
      <c r="AG46" s="79" t="s">
        <v>439</v>
      </c>
      <c r="AH46" s="79"/>
      <c r="AI46" s="85" t="s">
        <v>436</v>
      </c>
      <c r="AJ46" s="79" t="b">
        <v>0</v>
      </c>
      <c r="AK46" s="79">
        <v>0</v>
      </c>
      <c r="AL46" s="85" t="s">
        <v>436</v>
      </c>
      <c r="AM46" s="79" t="s">
        <v>443</v>
      </c>
      <c r="AN46" s="79" t="b">
        <v>0</v>
      </c>
      <c r="AO46" s="85" t="s">
        <v>410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231</v>
      </c>
      <c r="B47" s="64" t="s">
        <v>264</v>
      </c>
      <c r="C47" s="65" t="s">
        <v>1170</v>
      </c>
      <c r="D47" s="66">
        <v>3</v>
      </c>
      <c r="E47" s="67" t="s">
        <v>132</v>
      </c>
      <c r="F47" s="68">
        <v>32</v>
      </c>
      <c r="G47" s="65"/>
      <c r="H47" s="69"/>
      <c r="I47" s="70"/>
      <c r="J47" s="70"/>
      <c r="K47" s="34" t="s">
        <v>65</v>
      </c>
      <c r="L47" s="77">
        <v>47</v>
      </c>
      <c r="M47" s="77"/>
      <c r="N47" s="72"/>
      <c r="O47" s="79" t="s">
        <v>270</v>
      </c>
      <c r="P47" s="81">
        <v>43478.24055555555</v>
      </c>
      <c r="Q47" s="79" t="s">
        <v>277</v>
      </c>
      <c r="R47" s="79"/>
      <c r="S47" s="79"/>
      <c r="T47" s="79"/>
      <c r="U47" s="79"/>
      <c r="V47" s="82" t="s">
        <v>322</v>
      </c>
      <c r="W47" s="81">
        <v>43478.24055555555</v>
      </c>
      <c r="X47" s="82" t="s">
        <v>362</v>
      </c>
      <c r="Y47" s="79"/>
      <c r="Z47" s="79"/>
      <c r="AA47" s="85" t="s">
        <v>408</v>
      </c>
      <c r="AB47" s="85" t="s">
        <v>410</v>
      </c>
      <c r="AC47" s="79" t="b">
        <v>0</v>
      </c>
      <c r="AD47" s="79">
        <v>2</v>
      </c>
      <c r="AE47" s="85" t="s">
        <v>437</v>
      </c>
      <c r="AF47" s="79" t="b">
        <v>0</v>
      </c>
      <c r="AG47" s="79" t="s">
        <v>439</v>
      </c>
      <c r="AH47" s="79"/>
      <c r="AI47" s="85" t="s">
        <v>436</v>
      </c>
      <c r="AJ47" s="79" t="b">
        <v>0</v>
      </c>
      <c r="AK47" s="79">
        <v>0</v>
      </c>
      <c r="AL47" s="85" t="s">
        <v>436</v>
      </c>
      <c r="AM47" s="79" t="s">
        <v>443</v>
      </c>
      <c r="AN47" s="79" t="b">
        <v>0</v>
      </c>
      <c r="AO47" s="85" t="s">
        <v>410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5</v>
      </c>
      <c r="BE47" s="49">
        <v>14.705882352941176</v>
      </c>
      <c r="BF47" s="48">
        <v>0</v>
      </c>
      <c r="BG47" s="49">
        <v>0</v>
      </c>
      <c r="BH47" s="48">
        <v>0</v>
      </c>
      <c r="BI47" s="49">
        <v>0</v>
      </c>
      <c r="BJ47" s="48">
        <v>29</v>
      </c>
      <c r="BK47" s="49">
        <v>85.29411764705883</v>
      </c>
      <c r="BL47" s="48">
        <v>34</v>
      </c>
    </row>
    <row r="48" spans="1:64" ht="15">
      <c r="A48" s="64" t="s">
        <v>231</v>
      </c>
      <c r="B48" s="64" t="s">
        <v>232</v>
      </c>
      <c r="C48" s="65" t="s">
        <v>1170</v>
      </c>
      <c r="D48" s="66">
        <v>3</v>
      </c>
      <c r="E48" s="67" t="s">
        <v>132</v>
      </c>
      <c r="F48" s="68">
        <v>32</v>
      </c>
      <c r="G48" s="65"/>
      <c r="H48" s="69"/>
      <c r="I48" s="70"/>
      <c r="J48" s="70"/>
      <c r="K48" s="34" t="s">
        <v>65</v>
      </c>
      <c r="L48" s="77">
        <v>48</v>
      </c>
      <c r="M48" s="77"/>
      <c r="N48" s="72"/>
      <c r="O48" s="79" t="s">
        <v>270</v>
      </c>
      <c r="P48" s="81">
        <v>43478.23737268519</v>
      </c>
      <c r="Q48" s="79" t="s">
        <v>273</v>
      </c>
      <c r="R48" s="79"/>
      <c r="S48" s="79"/>
      <c r="T48" s="79"/>
      <c r="U48" s="79"/>
      <c r="V48" s="82" t="s">
        <v>322</v>
      </c>
      <c r="W48" s="81">
        <v>43478.23737268519</v>
      </c>
      <c r="X48" s="82" t="s">
        <v>363</v>
      </c>
      <c r="Y48" s="79"/>
      <c r="Z48" s="79"/>
      <c r="AA48" s="85" t="s">
        <v>409</v>
      </c>
      <c r="AB48" s="79"/>
      <c r="AC48" s="79" t="b">
        <v>0</v>
      </c>
      <c r="AD48" s="79">
        <v>0</v>
      </c>
      <c r="AE48" s="85" t="s">
        <v>436</v>
      </c>
      <c r="AF48" s="79" t="b">
        <v>1</v>
      </c>
      <c r="AG48" s="79" t="s">
        <v>439</v>
      </c>
      <c r="AH48" s="79"/>
      <c r="AI48" s="85" t="s">
        <v>440</v>
      </c>
      <c r="AJ48" s="79" t="b">
        <v>0</v>
      </c>
      <c r="AK48" s="79">
        <v>20</v>
      </c>
      <c r="AL48" s="85" t="s">
        <v>410</v>
      </c>
      <c r="AM48" s="79" t="s">
        <v>443</v>
      </c>
      <c r="AN48" s="79" t="b">
        <v>0</v>
      </c>
      <c r="AO48" s="85" t="s">
        <v>410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231</v>
      </c>
      <c r="B49" s="64" t="s">
        <v>262</v>
      </c>
      <c r="C49" s="65" t="s">
        <v>1170</v>
      </c>
      <c r="D49" s="66">
        <v>3</v>
      </c>
      <c r="E49" s="67" t="s">
        <v>132</v>
      </c>
      <c r="F49" s="68">
        <v>32</v>
      </c>
      <c r="G49" s="65"/>
      <c r="H49" s="69"/>
      <c r="I49" s="70"/>
      <c r="J49" s="70"/>
      <c r="K49" s="34" t="s">
        <v>65</v>
      </c>
      <c r="L49" s="77">
        <v>49</v>
      </c>
      <c r="M49" s="77"/>
      <c r="N49" s="72"/>
      <c r="O49" s="79" t="s">
        <v>270</v>
      </c>
      <c r="P49" s="81">
        <v>43478.24055555555</v>
      </c>
      <c r="Q49" s="79" t="s">
        <v>277</v>
      </c>
      <c r="R49" s="79"/>
      <c r="S49" s="79"/>
      <c r="T49" s="79"/>
      <c r="U49" s="79"/>
      <c r="V49" s="82" t="s">
        <v>322</v>
      </c>
      <c r="W49" s="81">
        <v>43478.24055555555</v>
      </c>
      <c r="X49" s="82" t="s">
        <v>362</v>
      </c>
      <c r="Y49" s="79"/>
      <c r="Z49" s="79"/>
      <c r="AA49" s="85" t="s">
        <v>408</v>
      </c>
      <c r="AB49" s="85" t="s">
        <v>410</v>
      </c>
      <c r="AC49" s="79" t="b">
        <v>0</v>
      </c>
      <c r="AD49" s="79">
        <v>2</v>
      </c>
      <c r="AE49" s="85" t="s">
        <v>437</v>
      </c>
      <c r="AF49" s="79" t="b">
        <v>0</v>
      </c>
      <c r="AG49" s="79" t="s">
        <v>439</v>
      </c>
      <c r="AH49" s="79"/>
      <c r="AI49" s="85" t="s">
        <v>436</v>
      </c>
      <c r="AJ49" s="79" t="b">
        <v>0</v>
      </c>
      <c r="AK49" s="79">
        <v>0</v>
      </c>
      <c r="AL49" s="85" t="s">
        <v>436</v>
      </c>
      <c r="AM49" s="79" t="s">
        <v>443</v>
      </c>
      <c r="AN49" s="79" t="b">
        <v>0</v>
      </c>
      <c r="AO49" s="85" t="s">
        <v>410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231</v>
      </c>
      <c r="B50" s="64" t="s">
        <v>250</v>
      </c>
      <c r="C50" s="65" t="s">
        <v>1170</v>
      </c>
      <c r="D50" s="66">
        <v>3</v>
      </c>
      <c r="E50" s="67" t="s">
        <v>132</v>
      </c>
      <c r="F50" s="68">
        <v>32</v>
      </c>
      <c r="G50" s="65"/>
      <c r="H50" s="69"/>
      <c r="I50" s="70"/>
      <c r="J50" s="70"/>
      <c r="K50" s="34" t="s">
        <v>65</v>
      </c>
      <c r="L50" s="77">
        <v>50</v>
      </c>
      <c r="M50" s="77"/>
      <c r="N50" s="72"/>
      <c r="O50" s="79" t="s">
        <v>270</v>
      </c>
      <c r="P50" s="81">
        <v>43478.24055555555</v>
      </c>
      <c r="Q50" s="79" t="s">
        <v>277</v>
      </c>
      <c r="R50" s="79"/>
      <c r="S50" s="79"/>
      <c r="T50" s="79"/>
      <c r="U50" s="79"/>
      <c r="V50" s="82" t="s">
        <v>322</v>
      </c>
      <c r="W50" s="81">
        <v>43478.24055555555</v>
      </c>
      <c r="X50" s="82" t="s">
        <v>362</v>
      </c>
      <c r="Y50" s="79"/>
      <c r="Z50" s="79"/>
      <c r="AA50" s="85" t="s">
        <v>408</v>
      </c>
      <c r="AB50" s="85" t="s">
        <v>410</v>
      </c>
      <c r="AC50" s="79" t="b">
        <v>0</v>
      </c>
      <c r="AD50" s="79">
        <v>2</v>
      </c>
      <c r="AE50" s="85" t="s">
        <v>437</v>
      </c>
      <c r="AF50" s="79" t="b">
        <v>0</v>
      </c>
      <c r="AG50" s="79" t="s">
        <v>439</v>
      </c>
      <c r="AH50" s="79"/>
      <c r="AI50" s="85" t="s">
        <v>436</v>
      </c>
      <c r="AJ50" s="79" t="b">
        <v>0</v>
      </c>
      <c r="AK50" s="79">
        <v>0</v>
      </c>
      <c r="AL50" s="85" t="s">
        <v>436</v>
      </c>
      <c r="AM50" s="79" t="s">
        <v>443</v>
      </c>
      <c r="AN50" s="79" t="b">
        <v>0</v>
      </c>
      <c r="AO50" s="85" t="s">
        <v>410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3</v>
      </c>
      <c r="BD50" s="48"/>
      <c r="BE50" s="49"/>
      <c r="BF50" s="48"/>
      <c r="BG50" s="49"/>
      <c r="BH50" s="48"/>
      <c r="BI50" s="49"/>
      <c r="BJ50" s="48"/>
      <c r="BK50" s="49"/>
      <c r="BL50" s="48"/>
    </row>
    <row r="51" spans="1:64" ht="15">
      <c r="A51" s="64" t="s">
        <v>231</v>
      </c>
      <c r="B51" s="64" t="s">
        <v>232</v>
      </c>
      <c r="C51" s="65" t="s">
        <v>1170</v>
      </c>
      <c r="D51" s="66">
        <v>3</v>
      </c>
      <c r="E51" s="67" t="s">
        <v>132</v>
      </c>
      <c r="F51" s="68">
        <v>32</v>
      </c>
      <c r="G51" s="65"/>
      <c r="H51" s="69"/>
      <c r="I51" s="70"/>
      <c r="J51" s="70"/>
      <c r="K51" s="34" t="s">
        <v>65</v>
      </c>
      <c r="L51" s="77">
        <v>51</v>
      </c>
      <c r="M51" s="77"/>
      <c r="N51" s="72"/>
      <c r="O51" s="79" t="s">
        <v>271</v>
      </c>
      <c r="P51" s="81">
        <v>43478.24055555555</v>
      </c>
      <c r="Q51" s="79" t="s">
        <v>277</v>
      </c>
      <c r="R51" s="79"/>
      <c r="S51" s="79"/>
      <c r="T51" s="79"/>
      <c r="U51" s="79"/>
      <c r="V51" s="82" t="s">
        <v>322</v>
      </c>
      <c r="W51" s="81">
        <v>43478.24055555555</v>
      </c>
      <c r="X51" s="82" t="s">
        <v>362</v>
      </c>
      <c r="Y51" s="79"/>
      <c r="Z51" s="79"/>
      <c r="AA51" s="85" t="s">
        <v>408</v>
      </c>
      <c r="AB51" s="85" t="s">
        <v>410</v>
      </c>
      <c r="AC51" s="79" t="b">
        <v>0</v>
      </c>
      <c r="AD51" s="79">
        <v>2</v>
      </c>
      <c r="AE51" s="85" t="s">
        <v>437</v>
      </c>
      <c r="AF51" s="79" t="b">
        <v>0</v>
      </c>
      <c r="AG51" s="79" t="s">
        <v>439</v>
      </c>
      <c r="AH51" s="79"/>
      <c r="AI51" s="85" t="s">
        <v>436</v>
      </c>
      <c r="AJ51" s="79" t="b">
        <v>0</v>
      </c>
      <c r="AK51" s="79">
        <v>0</v>
      </c>
      <c r="AL51" s="85" t="s">
        <v>436</v>
      </c>
      <c r="AM51" s="79" t="s">
        <v>443</v>
      </c>
      <c r="AN51" s="79" t="b">
        <v>0</v>
      </c>
      <c r="AO51" s="85" t="s">
        <v>410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232</v>
      </c>
      <c r="B52" s="64" t="s">
        <v>262</v>
      </c>
      <c r="C52" s="65" t="s">
        <v>1170</v>
      </c>
      <c r="D52" s="66">
        <v>3</v>
      </c>
      <c r="E52" s="67" t="s">
        <v>132</v>
      </c>
      <c r="F52" s="68">
        <v>32</v>
      </c>
      <c r="G52" s="65"/>
      <c r="H52" s="69"/>
      <c r="I52" s="70"/>
      <c r="J52" s="70"/>
      <c r="K52" s="34" t="s">
        <v>65</v>
      </c>
      <c r="L52" s="77">
        <v>52</v>
      </c>
      <c r="M52" s="77"/>
      <c r="N52" s="72"/>
      <c r="O52" s="79" t="s">
        <v>270</v>
      </c>
      <c r="P52" s="81">
        <v>43477.611342592594</v>
      </c>
      <c r="Q52" s="79" t="s">
        <v>278</v>
      </c>
      <c r="R52" s="82" t="s">
        <v>290</v>
      </c>
      <c r="S52" s="79" t="s">
        <v>295</v>
      </c>
      <c r="T52" s="79"/>
      <c r="U52" s="79"/>
      <c r="V52" s="82" t="s">
        <v>323</v>
      </c>
      <c r="W52" s="81">
        <v>43477.611342592594</v>
      </c>
      <c r="X52" s="82" t="s">
        <v>364</v>
      </c>
      <c r="Y52" s="79"/>
      <c r="Z52" s="79"/>
      <c r="AA52" s="85" t="s">
        <v>410</v>
      </c>
      <c r="AB52" s="79"/>
      <c r="AC52" s="79" t="b">
        <v>0</v>
      </c>
      <c r="AD52" s="79">
        <v>82</v>
      </c>
      <c r="AE52" s="85" t="s">
        <v>436</v>
      </c>
      <c r="AF52" s="79" t="b">
        <v>1</v>
      </c>
      <c r="AG52" s="79" t="s">
        <v>439</v>
      </c>
      <c r="AH52" s="79"/>
      <c r="AI52" s="85" t="s">
        <v>440</v>
      </c>
      <c r="AJ52" s="79" t="b">
        <v>0</v>
      </c>
      <c r="AK52" s="79">
        <v>20</v>
      </c>
      <c r="AL52" s="85" t="s">
        <v>436</v>
      </c>
      <c r="AM52" s="79" t="s">
        <v>443</v>
      </c>
      <c r="AN52" s="79" t="b">
        <v>0</v>
      </c>
      <c r="AO52" s="85" t="s">
        <v>410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233</v>
      </c>
      <c r="B53" s="64" t="s">
        <v>262</v>
      </c>
      <c r="C53" s="65" t="s">
        <v>1170</v>
      </c>
      <c r="D53" s="66">
        <v>3</v>
      </c>
      <c r="E53" s="67" t="s">
        <v>132</v>
      </c>
      <c r="F53" s="68">
        <v>32</v>
      </c>
      <c r="G53" s="65"/>
      <c r="H53" s="69"/>
      <c r="I53" s="70"/>
      <c r="J53" s="70"/>
      <c r="K53" s="34" t="s">
        <v>65</v>
      </c>
      <c r="L53" s="77">
        <v>53</v>
      </c>
      <c r="M53" s="77"/>
      <c r="N53" s="72"/>
      <c r="O53" s="79" t="s">
        <v>270</v>
      </c>
      <c r="P53" s="81">
        <v>43478.28474537037</v>
      </c>
      <c r="Q53" s="79" t="s">
        <v>279</v>
      </c>
      <c r="R53" s="79"/>
      <c r="S53" s="79"/>
      <c r="T53" s="79"/>
      <c r="U53" s="79"/>
      <c r="V53" s="82" t="s">
        <v>324</v>
      </c>
      <c r="W53" s="81">
        <v>43478.28474537037</v>
      </c>
      <c r="X53" s="82" t="s">
        <v>365</v>
      </c>
      <c r="Y53" s="79"/>
      <c r="Z53" s="79"/>
      <c r="AA53" s="85" t="s">
        <v>411</v>
      </c>
      <c r="AB53" s="85" t="s">
        <v>410</v>
      </c>
      <c r="AC53" s="79" t="b">
        <v>0</v>
      </c>
      <c r="AD53" s="79">
        <v>0</v>
      </c>
      <c r="AE53" s="85" t="s">
        <v>437</v>
      </c>
      <c r="AF53" s="79" t="b">
        <v>0</v>
      </c>
      <c r="AG53" s="79" t="s">
        <v>439</v>
      </c>
      <c r="AH53" s="79"/>
      <c r="AI53" s="85" t="s">
        <v>436</v>
      </c>
      <c r="AJ53" s="79" t="b">
        <v>0</v>
      </c>
      <c r="AK53" s="79">
        <v>0</v>
      </c>
      <c r="AL53" s="85" t="s">
        <v>436</v>
      </c>
      <c r="AM53" s="79" t="s">
        <v>446</v>
      </c>
      <c r="AN53" s="79" t="b">
        <v>0</v>
      </c>
      <c r="AO53" s="85" t="s">
        <v>410</v>
      </c>
      <c r="AP53" s="79" t="s">
        <v>176</v>
      </c>
      <c r="AQ53" s="79">
        <v>0</v>
      </c>
      <c r="AR53" s="79">
        <v>0</v>
      </c>
      <c r="AS53" s="79" t="s">
        <v>449</v>
      </c>
      <c r="AT53" s="79" t="s">
        <v>451</v>
      </c>
      <c r="AU53" s="79" t="s">
        <v>453</v>
      </c>
      <c r="AV53" s="79" t="s">
        <v>455</v>
      </c>
      <c r="AW53" s="79" t="s">
        <v>457</v>
      </c>
      <c r="AX53" s="79" t="s">
        <v>459</v>
      </c>
      <c r="AY53" s="79" t="s">
        <v>461</v>
      </c>
      <c r="AZ53" s="82" t="s">
        <v>463</v>
      </c>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250</v>
      </c>
      <c r="C54" s="65" t="s">
        <v>1170</v>
      </c>
      <c r="D54" s="66">
        <v>3</v>
      </c>
      <c r="E54" s="67" t="s">
        <v>132</v>
      </c>
      <c r="F54" s="68">
        <v>32</v>
      </c>
      <c r="G54" s="65"/>
      <c r="H54" s="69"/>
      <c r="I54" s="70"/>
      <c r="J54" s="70"/>
      <c r="K54" s="34" t="s">
        <v>65</v>
      </c>
      <c r="L54" s="77">
        <v>54</v>
      </c>
      <c r="M54" s="77"/>
      <c r="N54" s="72"/>
      <c r="O54" s="79" t="s">
        <v>270</v>
      </c>
      <c r="P54" s="81">
        <v>43478.28474537037</v>
      </c>
      <c r="Q54" s="79" t="s">
        <v>279</v>
      </c>
      <c r="R54" s="79"/>
      <c r="S54" s="79"/>
      <c r="T54" s="79"/>
      <c r="U54" s="79"/>
      <c r="V54" s="82" t="s">
        <v>324</v>
      </c>
      <c r="W54" s="81">
        <v>43478.28474537037</v>
      </c>
      <c r="X54" s="82" t="s">
        <v>365</v>
      </c>
      <c r="Y54" s="79"/>
      <c r="Z54" s="79"/>
      <c r="AA54" s="85" t="s">
        <v>411</v>
      </c>
      <c r="AB54" s="85" t="s">
        <v>410</v>
      </c>
      <c r="AC54" s="79" t="b">
        <v>0</v>
      </c>
      <c r="AD54" s="79">
        <v>0</v>
      </c>
      <c r="AE54" s="85" t="s">
        <v>437</v>
      </c>
      <c r="AF54" s="79" t="b">
        <v>0</v>
      </c>
      <c r="AG54" s="79" t="s">
        <v>439</v>
      </c>
      <c r="AH54" s="79"/>
      <c r="AI54" s="85" t="s">
        <v>436</v>
      </c>
      <c r="AJ54" s="79" t="b">
        <v>0</v>
      </c>
      <c r="AK54" s="79">
        <v>0</v>
      </c>
      <c r="AL54" s="85" t="s">
        <v>436</v>
      </c>
      <c r="AM54" s="79" t="s">
        <v>446</v>
      </c>
      <c r="AN54" s="79" t="b">
        <v>0</v>
      </c>
      <c r="AO54" s="85" t="s">
        <v>410</v>
      </c>
      <c r="AP54" s="79" t="s">
        <v>176</v>
      </c>
      <c r="AQ54" s="79">
        <v>0</v>
      </c>
      <c r="AR54" s="79">
        <v>0</v>
      </c>
      <c r="AS54" s="79" t="s">
        <v>449</v>
      </c>
      <c r="AT54" s="79" t="s">
        <v>451</v>
      </c>
      <c r="AU54" s="79" t="s">
        <v>453</v>
      </c>
      <c r="AV54" s="79" t="s">
        <v>455</v>
      </c>
      <c r="AW54" s="79" t="s">
        <v>457</v>
      </c>
      <c r="AX54" s="79" t="s">
        <v>459</v>
      </c>
      <c r="AY54" s="79" t="s">
        <v>461</v>
      </c>
      <c r="AZ54" s="82" t="s">
        <v>463</v>
      </c>
      <c r="BA54">
        <v>1</v>
      </c>
      <c r="BB54" s="78" t="str">
        <f>REPLACE(INDEX(GroupVertices[Group],MATCH(Edges[[#This Row],[Vertex 1]],GroupVertices[Vertex],0)),1,1,"")</f>
        <v>1</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232</v>
      </c>
      <c r="C55" s="65" t="s">
        <v>1170</v>
      </c>
      <c r="D55" s="66">
        <v>3</v>
      </c>
      <c r="E55" s="67" t="s">
        <v>132</v>
      </c>
      <c r="F55" s="68">
        <v>32</v>
      </c>
      <c r="G55" s="65"/>
      <c r="H55" s="69"/>
      <c r="I55" s="70"/>
      <c r="J55" s="70"/>
      <c r="K55" s="34" t="s">
        <v>65</v>
      </c>
      <c r="L55" s="77">
        <v>55</v>
      </c>
      <c r="M55" s="77"/>
      <c r="N55" s="72"/>
      <c r="O55" s="79" t="s">
        <v>271</v>
      </c>
      <c r="P55" s="81">
        <v>43478.28474537037</v>
      </c>
      <c r="Q55" s="79" t="s">
        <v>279</v>
      </c>
      <c r="R55" s="79"/>
      <c r="S55" s="79"/>
      <c r="T55" s="79"/>
      <c r="U55" s="79"/>
      <c r="V55" s="82" t="s">
        <v>324</v>
      </c>
      <c r="W55" s="81">
        <v>43478.28474537037</v>
      </c>
      <c r="X55" s="82" t="s">
        <v>365</v>
      </c>
      <c r="Y55" s="79"/>
      <c r="Z55" s="79"/>
      <c r="AA55" s="85" t="s">
        <v>411</v>
      </c>
      <c r="AB55" s="85" t="s">
        <v>410</v>
      </c>
      <c r="AC55" s="79" t="b">
        <v>0</v>
      </c>
      <c r="AD55" s="79">
        <v>0</v>
      </c>
      <c r="AE55" s="85" t="s">
        <v>437</v>
      </c>
      <c r="AF55" s="79" t="b">
        <v>0</v>
      </c>
      <c r="AG55" s="79" t="s">
        <v>439</v>
      </c>
      <c r="AH55" s="79"/>
      <c r="AI55" s="85" t="s">
        <v>436</v>
      </c>
      <c r="AJ55" s="79" t="b">
        <v>0</v>
      </c>
      <c r="AK55" s="79">
        <v>0</v>
      </c>
      <c r="AL55" s="85" t="s">
        <v>436</v>
      </c>
      <c r="AM55" s="79" t="s">
        <v>446</v>
      </c>
      <c r="AN55" s="79" t="b">
        <v>0</v>
      </c>
      <c r="AO55" s="85" t="s">
        <v>410</v>
      </c>
      <c r="AP55" s="79" t="s">
        <v>176</v>
      </c>
      <c r="AQ55" s="79">
        <v>0</v>
      </c>
      <c r="AR55" s="79">
        <v>0</v>
      </c>
      <c r="AS55" s="79" t="s">
        <v>449</v>
      </c>
      <c r="AT55" s="79" t="s">
        <v>451</v>
      </c>
      <c r="AU55" s="79" t="s">
        <v>453</v>
      </c>
      <c r="AV55" s="79" t="s">
        <v>455</v>
      </c>
      <c r="AW55" s="79" t="s">
        <v>457</v>
      </c>
      <c r="AX55" s="79" t="s">
        <v>459</v>
      </c>
      <c r="AY55" s="79" t="s">
        <v>461</v>
      </c>
      <c r="AZ55" s="82" t="s">
        <v>463</v>
      </c>
      <c r="BA55">
        <v>1</v>
      </c>
      <c r="BB55" s="78" t="str">
        <f>REPLACE(INDEX(GroupVertices[Group],MATCH(Edges[[#This Row],[Vertex 1]],GroupVertices[Vertex],0)),1,1,"")</f>
        <v>1</v>
      </c>
      <c r="BC55" s="78" t="str">
        <f>REPLACE(INDEX(GroupVertices[Group],MATCH(Edges[[#This Row],[Vertex 2]],GroupVertices[Vertex],0)),1,1,"")</f>
        <v>1</v>
      </c>
      <c r="BD55" s="48">
        <v>1</v>
      </c>
      <c r="BE55" s="49">
        <v>10</v>
      </c>
      <c r="BF55" s="48">
        <v>0</v>
      </c>
      <c r="BG55" s="49">
        <v>0</v>
      </c>
      <c r="BH55" s="48">
        <v>0</v>
      </c>
      <c r="BI55" s="49">
        <v>0</v>
      </c>
      <c r="BJ55" s="48">
        <v>9</v>
      </c>
      <c r="BK55" s="49">
        <v>90</v>
      </c>
      <c r="BL55" s="48">
        <v>10</v>
      </c>
    </row>
    <row r="56" spans="1:64" ht="15">
      <c r="A56" s="64" t="s">
        <v>234</v>
      </c>
      <c r="B56" s="64" t="s">
        <v>232</v>
      </c>
      <c r="C56" s="65" t="s">
        <v>1170</v>
      </c>
      <c r="D56" s="66">
        <v>3</v>
      </c>
      <c r="E56" s="67" t="s">
        <v>132</v>
      </c>
      <c r="F56" s="68">
        <v>32</v>
      </c>
      <c r="G56" s="65"/>
      <c r="H56" s="69"/>
      <c r="I56" s="70"/>
      <c r="J56" s="70"/>
      <c r="K56" s="34" t="s">
        <v>65</v>
      </c>
      <c r="L56" s="77">
        <v>56</v>
      </c>
      <c r="M56" s="77"/>
      <c r="N56" s="72"/>
      <c r="O56" s="79" t="s">
        <v>270</v>
      </c>
      <c r="P56" s="81">
        <v>43478.30724537037</v>
      </c>
      <c r="Q56" s="79" t="s">
        <v>273</v>
      </c>
      <c r="R56" s="79"/>
      <c r="S56" s="79"/>
      <c r="T56" s="79"/>
      <c r="U56" s="79"/>
      <c r="V56" s="82" t="s">
        <v>325</v>
      </c>
      <c r="W56" s="81">
        <v>43478.30724537037</v>
      </c>
      <c r="X56" s="82" t="s">
        <v>366</v>
      </c>
      <c r="Y56" s="79"/>
      <c r="Z56" s="79"/>
      <c r="AA56" s="85" t="s">
        <v>412</v>
      </c>
      <c r="AB56" s="79"/>
      <c r="AC56" s="79" t="b">
        <v>0</v>
      </c>
      <c r="AD56" s="79">
        <v>0</v>
      </c>
      <c r="AE56" s="85" t="s">
        <v>436</v>
      </c>
      <c r="AF56" s="79" t="b">
        <v>1</v>
      </c>
      <c r="AG56" s="79" t="s">
        <v>439</v>
      </c>
      <c r="AH56" s="79"/>
      <c r="AI56" s="85" t="s">
        <v>440</v>
      </c>
      <c r="AJ56" s="79" t="b">
        <v>0</v>
      </c>
      <c r="AK56" s="79">
        <v>20</v>
      </c>
      <c r="AL56" s="85" t="s">
        <v>410</v>
      </c>
      <c r="AM56" s="79" t="s">
        <v>446</v>
      </c>
      <c r="AN56" s="79" t="b">
        <v>0</v>
      </c>
      <c r="AO56" s="85" t="s">
        <v>410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5</v>
      </c>
      <c r="BF56" s="48">
        <v>0</v>
      </c>
      <c r="BG56" s="49">
        <v>0</v>
      </c>
      <c r="BH56" s="48">
        <v>0</v>
      </c>
      <c r="BI56" s="49">
        <v>0</v>
      </c>
      <c r="BJ56" s="48">
        <v>19</v>
      </c>
      <c r="BK56" s="49">
        <v>95</v>
      </c>
      <c r="BL56" s="48">
        <v>20</v>
      </c>
    </row>
    <row r="57" spans="1:64" ht="15">
      <c r="A57" s="64" t="s">
        <v>235</v>
      </c>
      <c r="B57" s="64" t="s">
        <v>253</v>
      </c>
      <c r="C57" s="65" t="s">
        <v>1170</v>
      </c>
      <c r="D57" s="66">
        <v>3</v>
      </c>
      <c r="E57" s="67" t="s">
        <v>132</v>
      </c>
      <c r="F57" s="68">
        <v>32</v>
      </c>
      <c r="G57" s="65"/>
      <c r="H57" s="69"/>
      <c r="I57" s="70"/>
      <c r="J57" s="70"/>
      <c r="K57" s="34" t="s">
        <v>65</v>
      </c>
      <c r="L57" s="77">
        <v>57</v>
      </c>
      <c r="M57" s="77"/>
      <c r="N57" s="72"/>
      <c r="O57" s="79" t="s">
        <v>270</v>
      </c>
      <c r="P57" s="81">
        <v>43478.367800925924</v>
      </c>
      <c r="Q57" s="79" t="s">
        <v>272</v>
      </c>
      <c r="R57" s="79"/>
      <c r="S57" s="79"/>
      <c r="T57" s="79"/>
      <c r="U57" s="79"/>
      <c r="V57" s="82" t="s">
        <v>326</v>
      </c>
      <c r="W57" s="81">
        <v>43478.367800925924</v>
      </c>
      <c r="X57" s="82" t="s">
        <v>367</v>
      </c>
      <c r="Y57" s="79"/>
      <c r="Z57" s="79"/>
      <c r="AA57" s="85" t="s">
        <v>413</v>
      </c>
      <c r="AB57" s="79"/>
      <c r="AC57" s="79" t="b">
        <v>0</v>
      </c>
      <c r="AD57" s="79">
        <v>0</v>
      </c>
      <c r="AE57" s="85" t="s">
        <v>436</v>
      </c>
      <c r="AF57" s="79" t="b">
        <v>0</v>
      </c>
      <c r="AG57" s="79" t="s">
        <v>439</v>
      </c>
      <c r="AH57" s="79"/>
      <c r="AI57" s="85" t="s">
        <v>436</v>
      </c>
      <c r="AJ57" s="79" t="b">
        <v>0</v>
      </c>
      <c r="AK57" s="79">
        <v>13</v>
      </c>
      <c r="AL57" s="85" t="s">
        <v>416</v>
      </c>
      <c r="AM57" s="79" t="s">
        <v>442</v>
      </c>
      <c r="AN57" s="79" t="b">
        <v>0</v>
      </c>
      <c r="AO57" s="85" t="s">
        <v>416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235</v>
      </c>
      <c r="B58" s="64" t="s">
        <v>254</v>
      </c>
      <c r="C58" s="65" t="s">
        <v>1170</v>
      </c>
      <c r="D58" s="66">
        <v>3</v>
      </c>
      <c r="E58" s="67" t="s">
        <v>132</v>
      </c>
      <c r="F58" s="68">
        <v>32</v>
      </c>
      <c r="G58" s="65"/>
      <c r="H58" s="69"/>
      <c r="I58" s="70"/>
      <c r="J58" s="70"/>
      <c r="K58" s="34" t="s">
        <v>65</v>
      </c>
      <c r="L58" s="77">
        <v>58</v>
      </c>
      <c r="M58" s="77"/>
      <c r="N58" s="72"/>
      <c r="O58" s="79" t="s">
        <v>270</v>
      </c>
      <c r="P58" s="81">
        <v>43478.367800925924</v>
      </c>
      <c r="Q58" s="79" t="s">
        <v>272</v>
      </c>
      <c r="R58" s="79"/>
      <c r="S58" s="79"/>
      <c r="T58" s="79"/>
      <c r="U58" s="79"/>
      <c r="V58" s="82" t="s">
        <v>326</v>
      </c>
      <c r="W58" s="81">
        <v>43478.367800925924</v>
      </c>
      <c r="X58" s="82" t="s">
        <v>367</v>
      </c>
      <c r="Y58" s="79"/>
      <c r="Z58" s="79"/>
      <c r="AA58" s="85" t="s">
        <v>413</v>
      </c>
      <c r="AB58" s="79"/>
      <c r="AC58" s="79" t="b">
        <v>0</v>
      </c>
      <c r="AD58" s="79">
        <v>0</v>
      </c>
      <c r="AE58" s="85" t="s">
        <v>436</v>
      </c>
      <c r="AF58" s="79" t="b">
        <v>0</v>
      </c>
      <c r="AG58" s="79" t="s">
        <v>439</v>
      </c>
      <c r="AH58" s="79"/>
      <c r="AI58" s="85" t="s">
        <v>436</v>
      </c>
      <c r="AJ58" s="79" t="b">
        <v>0</v>
      </c>
      <c r="AK58" s="79">
        <v>13</v>
      </c>
      <c r="AL58" s="85" t="s">
        <v>416</v>
      </c>
      <c r="AM58" s="79" t="s">
        <v>442</v>
      </c>
      <c r="AN58" s="79" t="b">
        <v>0</v>
      </c>
      <c r="AO58" s="85" t="s">
        <v>416</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235</v>
      </c>
      <c r="B59" s="64" t="s">
        <v>255</v>
      </c>
      <c r="C59" s="65" t="s">
        <v>1170</v>
      </c>
      <c r="D59" s="66">
        <v>3</v>
      </c>
      <c r="E59" s="67" t="s">
        <v>132</v>
      </c>
      <c r="F59" s="68">
        <v>32</v>
      </c>
      <c r="G59" s="65"/>
      <c r="H59" s="69"/>
      <c r="I59" s="70"/>
      <c r="J59" s="70"/>
      <c r="K59" s="34" t="s">
        <v>65</v>
      </c>
      <c r="L59" s="77">
        <v>59</v>
      </c>
      <c r="M59" s="77"/>
      <c r="N59" s="72"/>
      <c r="O59" s="79" t="s">
        <v>270</v>
      </c>
      <c r="P59" s="81">
        <v>43478.367800925924</v>
      </c>
      <c r="Q59" s="79" t="s">
        <v>272</v>
      </c>
      <c r="R59" s="79"/>
      <c r="S59" s="79"/>
      <c r="T59" s="79"/>
      <c r="U59" s="79"/>
      <c r="V59" s="82" t="s">
        <v>326</v>
      </c>
      <c r="W59" s="81">
        <v>43478.367800925924</v>
      </c>
      <c r="X59" s="82" t="s">
        <v>367</v>
      </c>
      <c r="Y59" s="79"/>
      <c r="Z59" s="79"/>
      <c r="AA59" s="85" t="s">
        <v>413</v>
      </c>
      <c r="AB59" s="79"/>
      <c r="AC59" s="79" t="b">
        <v>0</v>
      </c>
      <c r="AD59" s="79">
        <v>0</v>
      </c>
      <c r="AE59" s="85" t="s">
        <v>436</v>
      </c>
      <c r="AF59" s="79" t="b">
        <v>0</v>
      </c>
      <c r="AG59" s="79" t="s">
        <v>439</v>
      </c>
      <c r="AH59" s="79"/>
      <c r="AI59" s="85" t="s">
        <v>436</v>
      </c>
      <c r="AJ59" s="79" t="b">
        <v>0</v>
      </c>
      <c r="AK59" s="79">
        <v>13</v>
      </c>
      <c r="AL59" s="85" t="s">
        <v>416</v>
      </c>
      <c r="AM59" s="79" t="s">
        <v>442</v>
      </c>
      <c r="AN59" s="79" t="b">
        <v>0</v>
      </c>
      <c r="AO59" s="85" t="s">
        <v>416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235</v>
      </c>
      <c r="B60" s="64" t="s">
        <v>256</v>
      </c>
      <c r="C60" s="65" t="s">
        <v>1170</v>
      </c>
      <c r="D60" s="66">
        <v>3</v>
      </c>
      <c r="E60" s="67" t="s">
        <v>132</v>
      </c>
      <c r="F60" s="68">
        <v>32</v>
      </c>
      <c r="G60" s="65"/>
      <c r="H60" s="69"/>
      <c r="I60" s="70"/>
      <c r="J60" s="70"/>
      <c r="K60" s="34" t="s">
        <v>65</v>
      </c>
      <c r="L60" s="77">
        <v>60</v>
      </c>
      <c r="M60" s="77"/>
      <c r="N60" s="72"/>
      <c r="O60" s="79" t="s">
        <v>270</v>
      </c>
      <c r="P60" s="81">
        <v>43478.367800925924</v>
      </c>
      <c r="Q60" s="79" t="s">
        <v>272</v>
      </c>
      <c r="R60" s="79"/>
      <c r="S60" s="79"/>
      <c r="T60" s="79"/>
      <c r="U60" s="79"/>
      <c r="V60" s="82" t="s">
        <v>326</v>
      </c>
      <c r="W60" s="81">
        <v>43478.367800925924</v>
      </c>
      <c r="X60" s="82" t="s">
        <v>367</v>
      </c>
      <c r="Y60" s="79"/>
      <c r="Z60" s="79"/>
      <c r="AA60" s="85" t="s">
        <v>413</v>
      </c>
      <c r="AB60" s="79"/>
      <c r="AC60" s="79" t="b">
        <v>0</v>
      </c>
      <c r="AD60" s="79">
        <v>0</v>
      </c>
      <c r="AE60" s="85" t="s">
        <v>436</v>
      </c>
      <c r="AF60" s="79" t="b">
        <v>0</v>
      </c>
      <c r="AG60" s="79" t="s">
        <v>439</v>
      </c>
      <c r="AH60" s="79"/>
      <c r="AI60" s="85" t="s">
        <v>436</v>
      </c>
      <c r="AJ60" s="79" t="b">
        <v>0</v>
      </c>
      <c r="AK60" s="79">
        <v>13</v>
      </c>
      <c r="AL60" s="85" t="s">
        <v>416</v>
      </c>
      <c r="AM60" s="79" t="s">
        <v>442</v>
      </c>
      <c r="AN60" s="79" t="b">
        <v>0</v>
      </c>
      <c r="AO60" s="85" t="s">
        <v>416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235</v>
      </c>
      <c r="B61" s="64" t="s">
        <v>257</v>
      </c>
      <c r="C61" s="65" t="s">
        <v>1170</v>
      </c>
      <c r="D61" s="66">
        <v>3</v>
      </c>
      <c r="E61" s="67" t="s">
        <v>132</v>
      </c>
      <c r="F61" s="68">
        <v>32</v>
      </c>
      <c r="G61" s="65"/>
      <c r="H61" s="69"/>
      <c r="I61" s="70"/>
      <c r="J61" s="70"/>
      <c r="K61" s="34" t="s">
        <v>65</v>
      </c>
      <c r="L61" s="77">
        <v>61</v>
      </c>
      <c r="M61" s="77"/>
      <c r="N61" s="72"/>
      <c r="O61" s="79" t="s">
        <v>270</v>
      </c>
      <c r="P61" s="81">
        <v>43478.367800925924</v>
      </c>
      <c r="Q61" s="79" t="s">
        <v>272</v>
      </c>
      <c r="R61" s="79"/>
      <c r="S61" s="79"/>
      <c r="T61" s="79"/>
      <c r="U61" s="79"/>
      <c r="V61" s="82" t="s">
        <v>326</v>
      </c>
      <c r="W61" s="81">
        <v>43478.367800925924</v>
      </c>
      <c r="X61" s="82" t="s">
        <v>367</v>
      </c>
      <c r="Y61" s="79"/>
      <c r="Z61" s="79"/>
      <c r="AA61" s="85" t="s">
        <v>413</v>
      </c>
      <c r="AB61" s="79"/>
      <c r="AC61" s="79" t="b">
        <v>0</v>
      </c>
      <c r="AD61" s="79">
        <v>0</v>
      </c>
      <c r="AE61" s="85" t="s">
        <v>436</v>
      </c>
      <c r="AF61" s="79" t="b">
        <v>0</v>
      </c>
      <c r="AG61" s="79" t="s">
        <v>439</v>
      </c>
      <c r="AH61" s="79"/>
      <c r="AI61" s="85" t="s">
        <v>436</v>
      </c>
      <c r="AJ61" s="79" t="b">
        <v>0</v>
      </c>
      <c r="AK61" s="79">
        <v>13</v>
      </c>
      <c r="AL61" s="85" t="s">
        <v>416</v>
      </c>
      <c r="AM61" s="79" t="s">
        <v>442</v>
      </c>
      <c r="AN61" s="79" t="b">
        <v>0</v>
      </c>
      <c r="AO61" s="85" t="s">
        <v>416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235</v>
      </c>
      <c r="B62" s="64" t="s">
        <v>258</v>
      </c>
      <c r="C62" s="65" t="s">
        <v>1170</v>
      </c>
      <c r="D62" s="66">
        <v>3</v>
      </c>
      <c r="E62" s="67" t="s">
        <v>132</v>
      </c>
      <c r="F62" s="68">
        <v>32</v>
      </c>
      <c r="G62" s="65"/>
      <c r="H62" s="69"/>
      <c r="I62" s="70"/>
      <c r="J62" s="70"/>
      <c r="K62" s="34" t="s">
        <v>65</v>
      </c>
      <c r="L62" s="77">
        <v>62</v>
      </c>
      <c r="M62" s="77"/>
      <c r="N62" s="72"/>
      <c r="O62" s="79" t="s">
        <v>270</v>
      </c>
      <c r="P62" s="81">
        <v>43478.367800925924</v>
      </c>
      <c r="Q62" s="79" t="s">
        <v>272</v>
      </c>
      <c r="R62" s="79"/>
      <c r="S62" s="79"/>
      <c r="T62" s="79"/>
      <c r="U62" s="79"/>
      <c r="V62" s="82" t="s">
        <v>326</v>
      </c>
      <c r="W62" s="81">
        <v>43478.367800925924</v>
      </c>
      <c r="X62" s="82" t="s">
        <v>367</v>
      </c>
      <c r="Y62" s="79"/>
      <c r="Z62" s="79"/>
      <c r="AA62" s="85" t="s">
        <v>413</v>
      </c>
      <c r="AB62" s="79"/>
      <c r="AC62" s="79" t="b">
        <v>0</v>
      </c>
      <c r="AD62" s="79">
        <v>0</v>
      </c>
      <c r="AE62" s="85" t="s">
        <v>436</v>
      </c>
      <c r="AF62" s="79" t="b">
        <v>0</v>
      </c>
      <c r="AG62" s="79" t="s">
        <v>439</v>
      </c>
      <c r="AH62" s="79"/>
      <c r="AI62" s="85" t="s">
        <v>436</v>
      </c>
      <c r="AJ62" s="79" t="b">
        <v>0</v>
      </c>
      <c r="AK62" s="79">
        <v>13</v>
      </c>
      <c r="AL62" s="85" t="s">
        <v>416</v>
      </c>
      <c r="AM62" s="79" t="s">
        <v>442</v>
      </c>
      <c r="AN62" s="79" t="b">
        <v>0</v>
      </c>
      <c r="AO62" s="85" t="s">
        <v>416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235</v>
      </c>
      <c r="B63" s="64" t="s">
        <v>259</v>
      </c>
      <c r="C63" s="65" t="s">
        <v>1170</v>
      </c>
      <c r="D63" s="66">
        <v>3</v>
      </c>
      <c r="E63" s="67" t="s">
        <v>132</v>
      </c>
      <c r="F63" s="68">
        <v>32</v>
      </c>
      <c r="G63" s="65"/>
      <c r="H63" s="69"/>
      <c r="I63" s="70"/>
      <c r="J63" s="70"/>
      <c r="K63" s="34" t="s">
        <v>65</v>
      </c>
      <c r="L63" s="77">
        <v>63</v>
      </c>
      <c r="M63" s="77"/>
      <c r="N63" s="72"/>
      <c r="O63" s="79" t="s">
        <v>270</v>
      </c>
      <c r="P63" s="81">
        <v>43478.367800925924</v>
      </c>
      <c r="Q63" s="79" t="s">
        <v>272</v>
      </c>
      <c r="R63" s="79"/>
      <c r="S63" s="79"/>
      <c r="T63" s="79"/>
      <c r="U63" s="79"/>
      <c r="V63" s="82" t="s">
        <v>326</v>
      </c>
      <c r="W63" s="81">
        <v>43478.367800925924</v>
      </c>
      <c r="X63" s="82" t="s">
        <v>367</v>
      </c>
      <c r="Y63" s="79"/>
      <c r="Z63" s="79"/>
      <c r="AA63" s="85" t="s">
        <v>413</v>
      </c>
      <c r="AB63" s="79"/>
      <c r="AC63" s="79" t="b">
        <v>0</v>
      </c>
      <c r="AD63" s="79">
        <v>0</v>
      </c>
      <c r="AE63" s="85" t="s">
        <v>436</v>
      </c>
      <c r="AF63" s="79" t="b">
        <v>0</v>
      </c>
      <c r="AG63" s="79" t="s">
        <v>439</v>
      </c>
      <c r="AH63" s="79"/>
      <c r="AI63" s="85" t="s">
        <v>436</v>
      </c>
      <c r="AJ63" s="79" t="b">
        <v>0</v>
      </c>
      <c r="AK63" s="79">
        <v>13</v>
      </c>
      <c r="AL63" s="85" t="s">
        <v>416</v>
      </c>
      <c r="AM63" s="79" t="s">
        <v>442</v>
      </c>
      <c r="AN63" s="79" t="b">
        <v>0</v>
      </c>
      <c r="AO63" s="85" t="s">
        <v>416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235</v>
      </c>
      <c r="B64" s="64" t="s">
        <v>260</v>
      </c>
      <c r="C64" s="65" t="s">
        <v>1170</v>
      </c>
      <c r="D64" s="66">
        <v>3</v>
      </c>
      <c r="E64" s="67" t="s">
        <v>132</v>
      </c>
      <c r="F64" s="68">
        <v>32</v>
      </c>
      <c r="G64" s="65"/>
      <c r="H64" s="69"/>
      <c r="I64" s="70"/>
      <c r="J64" s="70"/>
      <c r="K64" s="34" t="s">
        <v>65</v>
      </c>
      <c r="L64" s="77">
        <v>64</v>
      </c>
      <c r="M64" s="77"/>
      <c r="N64" s="72"/>
      <c r="O64" s="79" t="s">
        <v>270</v>
      </c>
      <c r="P64" s="81">
        <v>43478.367800925924</v>
      </c>
      <c r="Q64" s="79" t="s">
        <v>272</v>
      </c>
      <c r="R64" s="79"/>
      <c r="S64" s="79"/>
      <c r="T64" s="79"/>
      <c r="U64" s="79"/>
      <c r="V64" s="82" t="s">
        <v>326</v>
      </c>
      <c r="W64" s="81">
        <v>43478.367800925924</v>
      </c>
      <c r="X64" s="82" t="s">
        <v>367</v>
      </c>
      <c r="Y64" s="79"/>
      <c r="Z64" s="79"/>
      <c r="AA64" s="85" t="s">
        <v>413</v>
      </c>
      <c r="AB64" s="79"/>
      <c r="AC64" s="79" t="b">
        <v>0</v>
      </c>
      <c r="AD64" s="79">
        <v>0</v>
      </c>
      <c r="AE64" s="85" t="s">
        <v>436</v>
      </c>
      <c r="AF64" s="79" t="b">
        <v>0</v>
      </c>
      <c r="AG64" s="79" t="s">
        <v>439</v>
      </c>
      <c r="AH64" s="79"/>
      <c r="AI64" s="85" t="s">
        <v>436</v>
      </c>
      <c r="AJ64" s="79" t="b">
        <v>0</v>
      </c>
      <c r="AK64" s="79">
        <v>13</v>
      </c>
      <c r="AL64" s="85" t="s">
        <v>416</v>
      </c>
      <c r="AM64" s="79" t="s">
        <v>442</v>
      </c>
      <c r="AN64" s="79" t="b">
        <v>0</v>
      </c>
      <c r="AO64" s="85" t="s">
        <v>416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235</v>
      </c>
      <c r="B65" s="64" t="s">
        <v>261</v>
      </c>
      <c r="C65" s="65" t="s">
        <v>1170</v>
      </c>
      <c r="D65" s="66">
        <v>3</v>
      </c>
      <c r="E65" s="67" t="s">
        <v>132</v>
      </c>
      <c r="F65" s="68">
        <v>32</v>
      </c>
      <c r="G65" s="65"/>
      <c r="H65" s="69"/>
      <c r="I65" s="70"/>
      <c r="J65" s="70"/>
      <c r="K65" s="34" t="s">
        <v>65</v>
      </c>
      <c r="L65" s="77">
        <v>65</v>
      </c>
      <c r="M65" s="77"/>
      <c r="N65" s="72"/>
      <c r="O65" s="79" t="s">
        <v>270</v>
      </c>
      <c r="P65" s="81">
        <v>43478.367800925924</v>
      </c>
      <c r="Q65" s="79" t="s">
        <v>272</v>
      </c>
      <c r="R65" s="79"/>
      <c r="S65" s="79"/>
      <c r="T65" s="79"/>
      <c r="U65" s="79"/>
      <c r="V65" s="82" t="s">
        <v>326</v>
      </c>
      <c r="W65" s="81">
        <v>43478.367800925924</v>
      </c>
      <c r="X65" s="82" t="s">
        <v>367</v>
      </c>
      <c r="Y65" s="79"/>
      <c r="Z65" s="79"/>
      <c r="AA65" s="85" t="s">
        <v>413</v>
      </c>
      <c r="AB65" s="79"/>
      <c r="AC65" s="79" t="b">
        <v>0</v>
      </c>
      <c r="AD65" s="79">
        <v>0</v>
      </c>
      <c r="AE65" s="85" t="s">
        <v>436</v>
      </c>
      <c r="AF65" s="79" t="b">
        <v>0</v>
      </c>
      <c r="AG65" s="79" t="s">
        <v>439</v>
      </c>
      <c r="AH65" s="79"/>
      <c r="AI65" s="85" t="s">
        <v>436</v>
      </c>
      <c r="AJ65" s="79" t="b">
        <v>0</v>
      </c>
      <c r="AK65" s="79">
        <v>13</v>
      </c>
      <c r="AL65" s="85" t="s">
        <v>416</v>
      </c>
      <c r="AM65" s="79" t="s">
        <v>442</v>
      </c>
      <c r="AN65" s="79" t="b">
        <v>0</v>
      </c>
      <c r="AO65" s="85" t="s">
        <v>416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235</v>
      </c>
      <c r="B66" s="64" t="s">
        <v>238</v>
      </c>
      <c r="C66" s="65" t="s">
        <v>1170</v>
      </c>
      <c r="D66" s="66">
        <v>3</v>
      </c>
      <c r="E66" s="67" t="s">
        <v>132</v>
      </c>
      <c r="F66" s="68">
        <v>32</v>
      </c>
      <c r="G66" s="65"/>
      <c r="H66" s="69"/>
      <c r="I66" s="70"/>
      <c r="J66" s="70"/>
      <c r="K66" s="34" t="s">
        <v>65</v>
      </c>
      <c r="L66" s="77">
        <v>66</v>
      </c>
      <c r="M66" s="77"/>
      <c r="N66" s="72"/>
      <c r="O66" s="79" t="s">
        <v>270</v>
      </c>
      <c r="P66" s="81">
        <v>43478.367800925924</v>
      </c>
      <c r="Q66" s="79" t="s">
        <v>272</v>
      </c>
      <c r="R66" s="79"/>
      <c r="S66" s="79"/>
      <c r="T66" s="79"/>
      <c r="U66" s="79"/>
      <c r="V66" s="82" t="s">
        <v>326</v>
      </c>
      <c r="W66" s="81">
        <v>43478.367800925924</v>
      </c>
      <c r="X66" s="82" t="s">
        <v>367</v>
      </c>
      <c r="Y66" s="79"/>
      <c r="Z66" s="79"/>
      <c r="AA66" s="85" t="s">
        <v>413</v>
      </c>
      <c r="AB66" s="79"/>
      <c r="AC66" s="79" t="b">
        <v>0</v>
      </c>
      <c r="AD66" s="79">
        <v>0</v>
      </c>
      <c r="AE66" s="85" t="s">
        <v>436</v>
      </c>
      <c r="AF66" s="79" t="b">
        <v>0</v>
      </c>
      <c r="AG66" s="79" t="s">
        <v>439</v>
      </c>
      <c r="AH66" s="79"/>
      <c r="AI66" s="85" t="s">
        <v>436</v>
      </c>
      <c r="AJ66" s="79" t="b">
        <v>0</v>
      </c>
      <c r="AK66" s="79">
        <v>13</v>
      </c>
      <c r="AL66" s="85" t="s">
        <v>416</v>
      </c>
      <c r="AM66" s="79" t="s">
        <v>442</v>
      </c>
      <c r="AN66" s="79" t="b">
        <v>0</v>
      </c>
      <c r="AO66" s="85" t="s">
        <v>416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11</v>
      </c>
      <c r="BK66" s="49">
        <v>100</v>
      </c>
      <c r="BL66" s="48">
        <v>11</v>
      </c>
    </row>
    <row r="67" spans="1:64" ht="15">
      <c r="A67" s="64" t="s">
        <v>236</v>
      </c>
      <c r="B67" s="64" t="s">
        <v>232</v>
      </c>
      <c r="C67" s="65" t="s">
        <v>1170</v>
      </c>
      <c r="D67" s="66">
        <v>3</v>
      </c>
      <c r="E67" s="67" t="s">
        <v>132</v>
      </c>
      <c r="F67" s="68">
        <v>32</v>
      </c>
      <c r="G67" s="65"/>
      <c r="H67" s="69"/>
      <c r="I67" s="70"/>
      <c r="J67" s="70"/>
      <c r="K67" s="34" t="s">
        <v>65</v>
      </c>
      <c r="L67" s="77">
        <v>67</v>
      </c>
      <c r="M67" s="77"/>
      <c r="N67" s="72"/>
      <c r="O67" s="79" t="s">
        <v>270</v>
      </c>
      <c r="P67" s="81">
        <v>43478.480844907404</v>
      </c>
      <c r="Q67" s="79" t="s">
        <v>273</v>
      </c>
      <c r="R67" s="79"/>
      <c r="S67" s="79"/>
      <c r="T67" s="79"/>
      <c r="U67" s="79"/>
      <c r="V67" s="82" t="s">
        <v>327</v>
      </c>
      <c r="W67" s="81">
        <v>43478.480844907404</v>
      </c>
      <c r="X67" s="82" t="s">
        <v>368</v>
      </c>
      <c r="Y67" s="79"/>
      <c r="Z67" s="79"/>
      <c r="AA67" s="85" t="s">
        <v>414</v>
      </c>
      <c r="AB67" s="79"/>
      <c r="AC67" s="79" t="b">
        <v>0</v>
      </c>
      <c r="AD67" s="79">
        <v>0</v>
      </c>
      <c r="AE67" s="85" t="s">
        <v>436</v>
      </c>
      <c r="AF67" s="79" t="b">
        <v>1</v>
      </c>
      <c r="AG67" s="79" t="s">
        <v>439</v>
      </c>
      <c r="AH67" s="79"/>
      <c r="AI67" s="85" t="s">
        <v>440</v>
      </c>
      <c r="AJ67" s="79" t="b">
        <v>0</v>
      </c>
      <c r="AK67" s="79">
        <v>20</v>
      </c>
      <c r="AL67" s="85" t="s">
        <v>410</v>
      </c>
      <c r="AM67" s="79" t="s">
        <v>444</v>
      </c>
      <c r="AN67" s="79" t="b">
        <v>0</v>
      </c>
      <c r="AO67" s="85" t="s">
        <v>410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5</v>
      </c>
      <c r="BF67" s="48">
        <v>0</v>
      </c>
      <c r="BG67" s="49">
        <v>0</v>
      </c>
      <c r="BH67" s="48">
        <v>0</v>
      </c>
      <c r="BI67" s="49">
        <v>0</v>
      </c>
      <c r="BJ67" s="48">
        <v>19</v>
      </c>
      <c r="BK67" s="49">
        <v>95</v>
      </c>
      <c r="BL67" s="48">
        <v>20</v>
      </c>
    </row>
    <row r="68" spans="1:64" ht="15">
      <c r="A68" s="64" t="s">
        <v>237</v>
      </c>
      <c r="B68" s="64" t="s">
        <v>253</v>
      </c>
      <c r="C68" s="65" t="s">
        <v>1170</v>
      </c>
      <c r="D68" s="66">
        <v>3</v>
      </c>
      <c r="E68" s="67" t="s">
        <v>132</v>
      </c>
      <c r="F68" s="68">
        <v>32</v>
      </c>
      <c r="G68" s="65"/>
      <c r="H68" s="69"/>
      <c r="I68" s="70"/>
      <c r="J68" s="70"/>
      <c r="K68" s="34" t="s">
        <v>65</v>
      </c>
      <c r="L68" s="77">
        <v>68</v>
      </c>
      <c r="M68" s="77"/>
      <c r="N68" s="72"/>
      <c r="O68" s="79" t="s">
        <v>270</v>
      </c>
      <c r="P68" s="81">
        <v>43479.362708333334</v>
      </c>
      <c r="Q68" s="79" t="s">
        <v>272</v>
      </c>
      <c r="R68" s="79"/>
      <c r="S68" s="79"/>
      <c r="T68" s="79"/>
      <c r="U68" s="79"/>
      <c r="V68" s="82" t="s">
        <v>328</v>
      </c>
      <c r="W68" s="81">
        <v>43479.362708333334</v>
      </c>
      <c r="X68" s="82" t="s">
        <v>369</v>
      </c>
      <c r="Y68" s="79"/>
      <c r="Z68" s="79"/>
      <c r="AA68" s="85" t="s">
        <v>415</v>
      </c>
      <c r="AB68" s="79"/>
      <c r="AC68" s="79" t="b">
        <v>0</v>
      </c>
      <c r="AD68" s="79">
        <v>0</v>
      </c>
      <c r="AE68" s="85" t="s">
        <v>436</v>
      </c>
      <c r="AF68" s="79" t="b">
        <v>0</v>
      </c>
      <c r="AG68" s="79" t="s">
        <v>439</v>
      </c>
      <c r="AH68" s="79"/>
      <c r="AI68" s="85" t="s">
        <v>436</v>
      </c>
      <c r="AJ68" s="79" t="b">
        <v>0</v>
      </c>
      <c r="AK68" s="79">
        <v>13</v>
      </c>
      <c r="AL68" s="85" t="s">
        <v>416</v>
      </c>
      <c r="AM68" s="79" t="s">
        <v>444</v>
      </c>
      <c r="AN68" s="79" t="b">
        <v>0</v>
      </c>
      <c r="AO68" s="85" t="s">
        <v>416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237</v>
      </c>
      <c r="B69" s="64" t="s">
        <v>254</v>
      </c>
      <c r="C69" s="65" t="s">
        <v>1170</v>
      </c>
      <c r="D69" s="66">
        <v>3</v>
      </c>
      <c r="E69" s="67" t="s">
        <v>132</v>
      </c>
      <c r="F69" s="68">
        <v>32</v>
      </c>
      <c r="G69" s="65"/>
      <c r="H69" s="69"/>
      <c r="I69" s="70"/>
      <c r="J69" s="70"/>
      <c r="K69" s="34" t="s">
        <v>65</v>
      </c>
      <c r="L69" s="77">
        <v>69</v>
      </c>
      <c r="M69" s="77"/>
      <c r="N69" s="72"/>
      <c r="O69" s="79" t="s">
        <v>270</v>
      </c>
      <c r="P69" s="81">
        <v>43479.362708333334</v>
      </c>
      <c r="Q69" s="79" t="s">
        <v>272</v>
      </c>
      <c r="R69" s="79"/>
      <c r="S69" s="79"/>
      <c r="T69" s="79"/>
      <c r="U69" s="79"/>
      <c r="V69" s="82" t="s">
        <v>328</v>
      </c>
      <c r="W69" s="81">
        <v>43479.362708333334</v>
      </c>
      <c r="X69" s="82" t="s">
        <v>369</v>
      </c>
      <c r="Y69" s="79"/>
      <c r="Z69" s="79"/>
      <c r="AA69" s="85" t="s">
        <v>415</v>
      </c>
      <c r="AB69" s="79"/>
      <c r="AC69" s="79" t="b">
        <v>0</v>
      </c>
      <c r="AD69" s="79">
        <v>0</v>
      </c>
      <c r="AE69" s="85" t="s">
        <v>436</v>
      </c>
      <c r="AF69" s="79" t="b">
        <v>0</v>
      </c>
      <c r="AG69" s="79" t="s">
        <v>439</v>
      </c>
      <c r="AH69" s="79"/>
      <c r="AI69" s="85" t="s">
        <v>436</v>
      </c>
      <c r="AJ69" s="79" t="b">
        <v>0</v>
      </c>
      <c r="AK69" s="79">
        <v>13</v>
      </c>
      <c r="AL69" s="85" t="s">
        <v>416</v>
      </c>
      <c r="AM69" s="79" t="s">
        <v>444</v>
      </c>
      <c r="AN69" s="79" t="b">
        <v>0</v>
      </c>
      <c r="AO69" s="85" t="s">
        <v>416</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237</v>
      </c>
      <c r="B70" s="64" t="s">
        <v>255</v>
      </c>
      <c r="C70" s="65" t="s">
        <v>1170</v>
      </c>
      <c r="D70" s="66">
        <v>3</v>
      </c>
      <c r="E70" s="67" t="s">
        <v>132</v>
      </c>
      <c r="F70" s="68">
        <v>32</v>
      </c>
      <c r="G70" s="65"/>
      <c r="H70" s="69"/>
      <c r="I70" s="70"/>
      <c r="J70" s="70"/>
      <c r="K70" s="34" t="s">
        <v>65</v>
      </c>
      <c r="L70" s="77">
        <v>70</v>
      </c>
      <c r="M70" s="77"/>
      <c r="N70" s="72"/>
      <c r="O70" s="79" t="s">
        <v>270</v>
      </c>
      <c r="P70" s="81">
        <v>43479.362708333334</v>
      </c>
      <c r="Q70" s="79" t="s">
        <v>272</v>
      </c>
      <c r="R70" s="79"/>
      <c r="S70" s="79"/>
      <c r="T70" s="79"/>
      <c r="U70" s="79"/>
      <c r="V70" s="82" t="s">
        <v>328</v>
      </c>
      <c r="W70" s="81">
        <v>43479.362708333334</v>
      </c>
      <c r="X70" s="82" t="s">
        <v>369</v>
      </c>
      <c r="Y70" s="79"/>
      <c r="Z70" s="79"/>
      <c r="AA70" s="85" t="s">
        <v>415</v>
      </c>
      <c r="AB70" s="79"/>
      <c r="AC70" s="79" t="b">
        <v>0</v>
      </c>
      <c r="AD70" s="79">
        <v>0</v>
      </c>
      <c r="AE70" s="85" t="s">
        <v>436</v>
      </c>
      <c r="AF70" s="79" t="b">
        <v>0</v>
      </c>
      <c r="AG70" s="79" t="s">
        <v>439</v>
      </c>
      <c r="AH70" s="79"/>
      <c r="AI70" s="85" t="s">
        <v>436</v>
      </c>
      <c r="AJ70" s="79" t="b">
        <v>0</v>
      </c>
      <c r="AK70" s="79">
        <v>13</v>
      </c>
      <c r="AL70" s="85" t="s">
        <v>416</v>
      </c>
      <c r="AM70" s="79" t="s">
        <v>444</v>
      </c>
      <c r="AN70" s="79" t="b">
        <v>0</v>
      </c>
      <c r="AO70" s="85" t="s">
        <v>416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237</v>
      </c>
      <c r="B71" s="64" t="s">
        <v>256</v>
      </c>
      <c r="C71" s="65" t="s">
        <v>1170</v>
      </c>
      <c r="D71" s="66">
        <v>3</v>
      </c>
      <c r="E71" s="67" t="s">
        <v>132</v>
      </c>
      <c r="F71" s="68">
        <v>32</v>
      </c>
      <c r="G71" s="65"/>
      <c r="H71" s="69"/>
      <c r="I71" s="70"/>
      <c r="J71" s="70"/>
      <c r="K71" s="34" t="s">
        <v>65</v>
      </c>
      <c r="L71" s="77">
        <v>71</v>
      </c>
      <c r="M71" s="77"/>
      <c r="N71" s="72"/>
      <c r="O71" s="79" t="s">
        <v>270</v>
      </c>
      <c r="P71" s="81">
        <v>43479.362708333334</v>
      </c>
      <c r="Q71" s="79" t="s">
        <v>272</v>
      </c>
      <c r="R71" s="79"/>
      <c r="S71" s="79"/>
      <c r="T71" s="79"/>
      <c r="U71" s="79"/>
      <c r="V71" s="82" t="s">
        <v>328</v>
      </c>
      <c r="W71" s="81">
        <v>43479.362708333334</v>
      </c>
      <c r="X71" s="82" t="s">
        <v>369</v>
      </c>
      <c r="Y71" s="79"/>
      <c r="Z71" s="79"/>
      <c r="AA71" s="85" t="s">
        <v>415</v>
      </c>
      <c r="AB71" s="79"/>
      <c r="AC71" s="79" t="b">
        <v>0</v>
      </c>
      <c r="AD71" s="79">
        <v>0</v>
      </c>
      <c r="AE71" s="85" t="s">
        <v>436</v>
      </c>
      <c r="AF71" s="79" t="b">
        <v>0</v>
      </c>
      <c r="AG71" s="79" t="s">
        <v>439</v>
      </c>
      <c r="AH71" s="79"/>
      <c r="AI71" s="85" t="s">
        <v>436</v>
      </c>
      <c r="AJ71" s="79" t="b">
        <v>0</v>
      </c>
      <c r="AK71" s="79">
        <v>13</v>
      </c>
      <c r="AL71" s="85" t="s">
        <v>416</v>
      </c>
      <c r="AM71" s="79" t="s">
        <v>444</v>
      </c>
      <c r="AN71" s="79" t="b">
        <v>0</v>
      </c>
      <c r="AO71" s="85" t="s">
        <v>416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237</v>
      </c>
      <c r="B72" s="64" t="s">
        <v>257</v>
      </c>
      <c r="C72" s="65" t="s">
        <v>1170</v>
      </c>
      <c r="D72" s="66">
        <v>3</v>
      </c>
      <c r="E72" s="67" t="s">
        <v>132</v>
      </c>
      <c r="F72" s="68">
        <v>32</v>
      </c>
      <c r="G72" s="65"/>
      <c r="H72" s="69"/>
      <c r="I72" s="70"/>
      <c r="J72" s="70"/>
      <c r="K72" s="34" t="s">
        <v>65</v>
      </c>
      <c r="L72" s="77">
        <v>72</v>
      </c>
      <c r="M72" s="77"/>
      <c r="N72" s="72"/>
      <c r="O72" s="79" t="s">
        <v>270</v>
      </c>
      <c r="P72" s="81">
        <v>43479.362708333334</v>
      </c>
      <c r="Q72" s="79" t="s">
        <v>272</v>
      </c>
      <c r="R72" s="79"/>
      <c r="S72" s="79"/>
      <c r="T72" s="79"/>
      <c r="U72" s="79"/>
      <c r="V72" s="82" t="s">
        <v>328</v>
      </c>
      <c r="W72" s="81">
        <v>43479.362708333334</v>
      </c>
      <c r="X72" s="82" t="s">
        <v>369</v>
      </c>
      <c r="Y72" s="79"/>
      <c r="Z72" s="79"/>
      <c r="AA72" s="85" t="s">
        <v>415</v>
      </c>
      <c r="AB72" s="79"/>
      <c r="AC72" s="79" t="b">
        <v>0</v>
      </c>
      <c r="AD72" s="79">
        <v>0</v>
      </c>
      <c r="AE72" s="85" t="s">
        <v>436</v>
      </c>
      <c r="AF72" s="79" t="b">
        <v>0</v>
      </c>
      <c r="AG72" s="79" t="s">
        <v>439</v>
      </c>
      <c r="AH72" s="79"/>
      <c r="AI72" s="85" t="s">
        <v>436</v>
      </c>
      <c r="AJ72" s="79" t="b">
        <v>0</v>
      </c>
      <c r="AK72" s="79">
        <v>13</v>
      </c>
      <c r="AL72" s="85" t="s">
        <v>416</v>
      </c>
      <c r="AM72" s="79" t="s">
        <v>444</v>
      </c>
      <c r="AN72" s="79" t="b">
        <v>0</v>
      </c>
      <c r="AO72" s="85" t="s">
        <v>416</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237</v>
      </c>
      <c r="B73" s="64" t="s">
        <v>258</v>
      </c>
      <c r="C73" s="65" t="s">
        <v>1170</v>
      </c>
      <c r="D73" s="66">
        <v>3</v>
      </c>
      <c r="E73" s="67" t="s">
        <v>132</v>
      </c>
      <c r="F73" s="68">
        <v>32</v>
      </c>
      <c r="G73" s="65"/>
      <c r="H73" s="69"/>
      <c r="I73" s="70"/>
      <c r="J73" s="70"/>
      <c r="K73" s="34" t="s">
        <v>65</v>
      </c>
      <c r="L73" s="77">
        <v>73</v>
      </c>
      <c r="M73" s="77"/>
      <c r="N73" s="72"/>
      <c r="O73" s="79" t="s">
        <v>270</v>
      </c>
      <c r="P73" s="81">
        <v>43479.362708333334</v>
      </c>
      <c r="Q73" s="79" t="s">
        <v>272</v>
      </c>
      <c r="R73" s="79"/>
      <c r="S73" s="79"/>
      <c r="T73" s="79"/>
      <c r="U73" s="79"/>
      <c r="V73" s="82" t="s">
        <v>328</v>
      </c>
      <c r="W73" s="81">
        <v>43479.362708333334</v>
      </c>
      <c r="X73" s="82" t="s">
        <v>369</v>
      </c>
      <c r="Y73" s="79"/>
      <c r="Z73" s="79"/>
      <c r="AA73" s="85" t="s">
        <v>415</v>
      </c>
      <c r="AB73" s="79"/>
      <c r="AC73" s="79" t="b">
        <v>0</v>
      </c>
      <c r="AD73" s="79">
        <v>0</v>
      </c>
      <c r="AE73" s="85" t="s">
        <v>436</v>
      </c>
      <c r="AF73" s="79" t="b">
        <v>0</v>
      </c>
      <c r="AG73" s="79" t="s">
        <v>439</v>
      </c>
      <c r="AH73" s="79"/>
      <c r="AI73" s="85" t="s">
        <v>436</v>
      </c>
      <c r="AJ73" s="79" t="b">
        <v>0</v>
      </c>
      <c r="AK73" s="79">
        <v>13</v>
      </c>
      <c r="AL73" s="85" t="s">
        <v>416</v>
      </c>
      <c r="AM73" s="79" t="s">
        <v>444</v>
      </c>
      <c r="AN73" s="79" t="b">
        <v>0</v>
      </c>
      <c r="AO73" s="85" t="s">
        <v>416</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237</v>
      </c>
      <c r="B74" s="64" t="s">
        <v>259</v>
      </c>
      <c r="C74" s="65" t="s">
        <v>1170</v>
      </c>
      <c r="D74" s="66">
        <v>3</v>
      </c>
      <c r="E74" s="67" t="s">
        <v>132</v>
      </c>
      <c r="F74" s="68">
        <v>32</v>
      </c>
      <c r="G74" s="65"/>
      <c r="H74" s="69"/>
      <c r="I74" s="70"/>
      <c r="J74" s="70"/>
      <c r="K74" s="34" t="s">
        <v>65</v>
      </c>
      <c r="L74" s="77">
        <v>74</v>
      </c>
      <c r="M74" s="77"/>
      <c r="N74" s="72"/>
      <c r="O74" s="79" t="s">
        <v>270</v>
      </c>
      <c r="P74" s="81">
        <v>43479.362708333334</v>
      </c>
      <c r="Q74" s="79" t="s">
        <v>272</v>
      </c>
      <c r="R74" s="79"/>
      <c r="S74" s="79"/>
      <c r="T74" s="79"/>
      <c r="U74" s="79"/>
      <c r="V74" s="82" t="s">
        <v>328</v>
      </c>
      <c r="W74" s="81">
        <v>43479.362708333334</v>
      </c>
      <c r="X74" s="82" t="s">
        <v>369</v>
      </c>
      <c r="Y74" s="79"/>
      <c r="Z74" s="79"/>
      <c r="AA74" s="85" t="s">
        <v>415</v>
      </c>
      <c r="AB74" s="79"/>
      <c r="AC74" s="79" t="b">
        <v>0</v>
      </c>
      <c r="AD74" s="79">
        <v>0</v>
      </c>
      <c r="AE74" s="85" t="s">
        <v>436</v>
      </c>
      <c r="AF74" s="79" t="b">
        <v>0</v>
      </c>
      <c r="AG74" s="79" t="s">
        <v>439</v>
      </c>
      <c r="AH74" s="79"/>
      <c r="AI74" s="85" t="s">
        <v>436</v>
      </c>
      <c r="AJ74" s="79" t="b">
        <v>0</v>
      </c>
      <c r="AK74" s="79">
        <v>13</v>
      </c>
      <c r="AL74" s="85" t="s">
        <v>416</v>
      </c>
      <c r="AM74" s="79" t="s">
        <v>444</v>
      </c>
      <c r="AN74" s="79" t="b">
        <v>0</v>
      </c>
      <c r="AO74" s="85" t="s">
        <v>416</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237</v>
      </c>
      <c r="B75" s="64" t="s">
        <v>260</v>
      </c>
      <c r="C75" s="65" t="s">
        <v>1170</v>
      </c>
      <c r="D75" s="66">
        <v>3</v>
      </c>
      <c r="E75" s="67" t="s">
        <v>132</v>
      </c>
      <c r="F75" s="68">
        <v>32</v>
      </c>
      <c r="G75" s="65"/>
      <c r="H75" s="69"/>
      <c r="I75" s="70"/>
      <c r="J75" s="70"/>
      <c r="K75" s="34" t="s">
        <v>65</v>
      </c>
      <c r="L75" s="77">
        <v>75</v>
      </c>
      <c r="M75" s="77"/>
      <c r="N75" s="72"/>
      <c r="O75" s="79" t="s">
        <v>270</v>
      </c>
      <c r="P75" s="81">
        <v>43479.362708333334</v>
      </c>
      <c r="Q75" s="79" t="s">
        <v>272</v>
      </c>
      <c r="R75" s="79"/>
      <c r="S75" s="79"/>
      <c r="T75" s="79"/>
      <c r="U75" s="79"/>
      <c r="V75" s="82" t="s">
        <v>328</v>
      </c>
      <c r="W75" s="81">
        <v>43479.362708333334</v>
      </c>
      <c r="X75" s="82" t="s">
        <v>369</v>
      </c>
      <c r="Y75" s="79"/>
      <c r="Z75" s="79"/>
      <c r="AA75" s="85" t="s">
        <v>415</v>
      </c>
      <c r="AB75" s="79"/>
      <c r="AC75" s="79" t="b">
        <v>0</v>
      </c>
      <c r="AD75" s="79">
        <v>0</v>
      </c>
      <c r="AE75" s="85" t="s">
        <v>436</v>
      </c>
      <c r="AF75" s="79" t="b">
        <v>0</v>
      </c>
      <c r="AG75" s="79" t="s">
        <v>439</v>
      </c>
      <c r="AH75" s="79"/>
      <c r="AI75" s="85" t="s">
        <v>436</v>
      </c>
      <c r="AJ75" s="79" t="b">
        <v>0</v>
      </c>
      <c r="AK75" s="79">
        <v>13</v>
      </c>
      <c r="AL75" s="85" t="s">
        <v>416</v>
      </c>
      <c r="AM75" s="79" t="s">
        <v>444</v>
      </c>
      <c r="AN75" s="79" t="b">
        <v>0</v>
      </c>
      <c r="AO75" s="85" t="s">
        <v>416</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237</v>
      </c>
      <c r="B76" s="64" t="s">
        <v>261</v>
      </c>
      <c r="C76" s="65" t="s">
        <v>1170</v>
      </c>
      <c r="D76" s="66">
        <v>3</v>
      </c>
      <c r="E76" s="67" t="s">
        <v>132</v>
      </c>
      <c r="F76" s="68">
        <v>32</v>
      </c>
      <c r="G76" s="65"/>
      <c r="H76" s="69"/>
      <c r="I76" s="70"/>
      <c r="J76" s="70"/>
      <c r="K76" s="34" t="s">
        <v>65</v>
      </c>
      <c r="L76" s="77">
        <v>76</v>
      </c>
      <c r="M76" s="77"/>
      <c r="N76" s="72"/>
      <c r="O76" s="79" t="s">
        <v>270</v>
      </c>
      <c r="P76" s="81">
        <v>43479.362708333334</v>
      </c>
      <c r="Q76" s="79" t="s">
        <v>272</v>
      </c>
      <c r="R76" s="79"/>
      <c r="S76" s="79"/>
      <c r="T76" s="79"/>
      <c r="U76" s="79"/>
      <c r="V76" s="82" t="s">
        <v>328</v>
      </c>
      <c r="W76" s="81">
        <v>43479.362708333334</v>
      </c>
      <c r="X76" s="82" t="s">
        <v>369</v>
      </c>
      <c r="Y76" s="79"/>
      <c r="Z76" s="79"/>
      <c r="AA76" s="85" t="s">
        <v>415</v>
      </c>
      <c r="AB76" s="79"/>
      <c r="AC76" s="79" t="b">
        <v>0</v>
      </c>
      <c r="AD76" s="79">
        <v>0</v>
      </c>
      <c r="AE76" s="85" t="s">
        <v>436</v>
      </c>
      <c r="AF76" s="79" t="b">
        <v>0</v>
      </c>
      <c r="AG76" s="79" t="s">
        <v>439</v>
      </c>
      <c r="AH76" s="79"/>
      <c r="AI76" s="85" t="s">
        <v>436</v>
      </c>
      <c r="AJ76" s="79" t="b">
        <v>0</v>
      </c>
      <c r="AK76" s="79">
        <v>13</v>
      </c>
      <c r="AL76" s="85" t="s">
        <v>416</v>
      </c>
      <c r="AM76" s="79" t="s">
        <v>444</v>
      </c>
      <c r="AN76" s="79" t="b">
        <v>0</v>
      </c>
      <c r="AO76" s="85" t="s">
        <v>416</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237</v>
      </c>
      <c r="B77" s="64" t="s">
        <v>238</v>
      </c>
      <c r="C77" s="65" t="s">
        <v>1170</v>
      </c>
      <c r="D77" s="66">
        <v>3</v>
      </c>
      <c r="E77" s="67" t="s">
        <v>132</v>
      </c>
      <c r="F77" s="68">
        <v>32</v>
      </c>
      <c r="G77" s="65"/>
      <c r="H77" s="69"/>
      <c r="I77" s="70"/>
      <c r="J77" s="70"/>
      <c r="K77" s="34" t="s">
        <v>65</v>
      </c>
      <c r="L77" s="77">
        <v>77</v>
      </c>
      <c r="M77" s="77"/>
      <c r="N77" s="72"/>
      <c r="O77" s="79" t="s">
        <v>270</v>
      </c>
      <c r="P77" s="81">
        <v>43479.362708333334</v>
      </c>
      <c r="Q77" s="79" t="s">
        <v>272</v>
      </c>
      <c r="R77" s="79"/>
      <c r="S77" s="79"/>
      <c r="T77" s="79"/>
      <c r="U77" s="79"/>
      <c r="V77" s="82" t="s">
        <v>328</v>
      </c>
      <c r="W77" s="81">
        <v>43479.362708333334</v>
      </c>
      <c r="X77" s="82" t="s">
        <v>369</v>
      </c>
      <c r="Y77" s="79"/>
      <c r="Z77" s="79"/>
      <c r="AA77" s="85" t="s">
        <v>415</v>
      </c>
      <c r="AB77" s="79"/>
      <c r="AC77" s="79" t="b">
        <v>0</v>
      </c>
      <c r="AD77" s="79">
        <v>0</v>
      </c>
      <c r="AE77" s="85" t="s">
        <v>436</v>
      </c>
      <c r="AF77" s="79" t="b">
        <v>0</v>
      </c>
      <c r="AG77" s="79" t="s">
        <v>439</v>
      </c>
      <c r="AH77" s="79"/>
      <c r="AI77" s="85" t="s">
        <v>436</v>
      </c>
      <c r="AJ77" s="79" t="b">
        <v>0</v>
      </c>
      <c r="AK77" s="79">
        <v>13</v>
      </c>
      <c r="AL77" s="85" t="s">
        <v>416</v>
      </c>
      <c r="AM77" s="79" t="s">
        <v>444</v>
      </c>
      <c r="AN77" s="79" t="b">
        <v>0</v>
      </c>
      <c r="AO77" s="85" t="s">
        <v>416</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11</v>
      </c>
      <c r="BK77" s="49">
        <v>100</v>
      </c>
      <c r="BL77" s="48">
        <v>11</v>
      </c>
    </row>
    <row r="78" spans="1:64" ht="15">
      <c r="A78" s="64" t="s">
        <v>238</v>
      </c>
      <c r="B78" s="64" t="s">
        <v>265</v>
      </c>
      <c r="C78" s="65" t="s">
        <v>1170</v>
      </c>
      <c r="D78" s="66">
        <v>3</v>
      </c>
      <c r="E78" s="67" t="s">
        <v>132</v>
      </c>
      <c r="F78" s="68">
        <v>32</v>
      </c>
      <c r="G78" s="65"/>
      <c r="H78" s="69"/>
      <c r="I78" s="70"/>
      <c r="J78" s="70"/>
      <c r="K78" s="34" t="s">
        <v>65</v>
      </c>
      <c r="L78" s="77">
        <v>78</v>
      </c>
      <c r="M78" s="77"/>
      <c r="N78" s="72"/>
      <c r="O78" s="79" t="s">
        <v>270</v>
      </c>
      <c r="P78" s="81">
        <v>43474.530590277776</v>
      </c>
      <c r="Q78" s="79" t="s">
        <v>280</v>
      </c>
      <c r="R78" s="79"/>
      <c r="S78" s="79"/>
      <c r="T78" s="79"/>
      <c r="U78" s="82" t="s">
        <v>300</v>
      </c>
      <c r="V78" s="82" t="s">
        <v>300</v>
      </c>
      <c r="W78" s="81">
        <v>43474.530590277776</v>
      </c>
      <c r="X78" s="82" t="s">
        <v>370</v>
      </c>
      <c r="Y78" s="79"/>
      <c r="Z78" s="79"/>
      <c r="AA78" s="85" t="s">
        <v>416</v>
      </c>
      <c r="AB78" s="85" t="s">
        <v>435</v>
      </c>
      <c r="AC78" s="79" t="b">
        <v>0</v>
      </c>
      <c r="AD78" s="79">
        <v>10</v>
      </c>
      <c r="AE78" s="85" t="s">
        <v>438</v>
      </c>
      <c r="AF78" s="79" t="b">
        <v>0</v>
      </c>
      <c r="AG78" s="79" t="s">
        <v>439</v>
      </c>
      <c r="AH78" s="79"/>
      <c r="AI78" s="85" t="s">
        <v>436</v>
      </c>
      <c r="AJ78" s="79" t="b">
        <v>0</v>
      </c>
      <c r="AK78" s="79">
        <v>13</v>
      </c>
      <c r="AL78" s="85" t="s">
        <v>436</v>
      </c>
      <c r="AM78" s="79" t="s">
        <v>442</v>
      </c>
      <c r="AN78" s="79" t="b">
        <v>0</v>
      </c>
      <c r="AO78" s="85" t="s">
        <v>435</v>
      </c>
      <c r="AP78" s="79" t="s">
        <v>448</v>
      </c>
      <c r="AQ78" s="79">
        <v>0</v>
      </c>
      <c r="AR78" s="79">
        <v>0</v>
      </c>
      <c r="AS78" s="79" t="s">
        <v>450</v>
      </c>
      <c r="AT78" s="79" t="s">
        <v>452</v>
      </c>
      <c r="AU78" s="79" t="s">
        <v>454</v>
      </c>
      <c r="AV78" s="79" t="s">
        <v>456</v>
      </c>
      <c r="AW78" s="79" t="s">
        <v>458</v>
      </c>
      <c r="AX78" s="79" t="s">
        <v>460</v>
      </c>
      <c r="AY78" s="79" t="s">
        <v>462</v>
      </c>
      <c r="AZ78" s="82" t="s">
        <v>464</v>
      </c>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238</v>
      </c>
      <c r="B79" s="64" t="s">
        <v>266</v>
      </c>
      <c r="C79" s="65" t="s">
        <v>1170</v>
      </c>
      <c r="D79" s="66">
        <v>3</v>
      </c>
      <c r="E79" s="67" t="s">
        <v>132</v>
      </c>
      <c r="F79" s="68">
        <v>32</v>
      </c>
      <c r="G79" s="65"/>
      <c r="H79" s="69"/>
      <c r="I79" s="70"/>
      <c r="J79" s="70"/>
      <c r="K79" s="34" t="s">
        <v>65</v>
      </c>
      <c r="L79" s="77">
        <v>79</v>
      </c>
      <c r="M79" s="77"/>
      <c r="N79" s="72"/>
      <c r="O79" s="79" t="s">
        <v>270</v>
      </c>
      <c r="P79" s="81">
        <v>43474.530590277776</v>
      </c>
      <c r="Q79" s="79" t="s">
        <v>280</v>
      </c>
      <c r="R79" s="79"/>
      <c r="S79" s="79"/>
      <c r="T79" s="79"/>
      <c r="U79" s="82" t="s">
        <v>300</v>
      </c>
      <c r="V79" s="82" t="s">
        <v>300</v>
      </c>
      <c r="W79" s="81">
        <v>43474.530590277776</v>
      </c>
      <c r="X79" s="82" t="s">
        <v>370</v>
      </c>
      <c r="Y79" s="79"/>
      <c r="Z79" s="79"/>
      <c r="AA79" s="85" t="s">
        <v>416</v>
      </c>
      <c r="AB79" s="85" t="s">
        <v>435</v>
      </c>
      <c r="AC79" s="79" t="b">
        <v>0</v>
      </c>
      <c r="AD79" s="79">
        <v>10</v>
      </c>
      <c r="AE79" s="85" t="s">
        <v>438</v>
      </c>
      <c r="AF79" s="79" t="b">
        <v>0</v>
      </c>
      <c r="AG79" s="79" t="s">
        <v>439</v>
      </c>
      <c r="AH79" s="79"/>
      <c r="AI79" s="85" t="s">
        <v>436</v>
      </c>
      <c r="AJ79" s="79" t="b">
        <v>0</v>
      </c>
      <c r="AK79" s="79">
        <v>13</v>
      </c>
      <c r="AL79" s="85" t="s">
        <v>436</v>
      </c>
      <c r="AM79" s="79" t="s">
        <v>442</v>
      </c>
      <c r="AN79" s="79" t="b">
        <v>0</v>
      </c>
      <c r="AO79" s="85" t="s">
        <v>435</v>
      </c>
      <c r="AP79" s="79" t="s">
        <v>448</v>
      </c>
      <c r="AQ79" s="79">
        <v>0</v>
      </c>
      <c r="AR79" s="79">
        <v>0</v>
      </c>
      <c r="AS79" s="79" t="s">
        <v>450</v>
      </c>
      <c r="AT79" s="79" t="s">
        <v>452</v>
      </c>
      <c r="AU79" s="79" t="s">
        <v>454</v>
      </c>
      <c r="AV79" s="79" t="s">
        <v>456</v>
      </c>
      <c r="AW79" s="79" t="s">
        <v>458</v>
      </c>
      <c r="AX79" s="79" t="s">
        <v>460</v>
      </c>
      <c r="AY79" s="79" t="s">
        <v>462</v>
      </c>
      <c r="AZ79" s="82" t="s">
        <v>464</v>
      </c>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238</v>
      </c>
      <c r="B80" s="64" t="s">
        <v>267</v>
      </c>
      <c r="C80" s="65" t="s">
        <v>1170</v>
      </c>
      <c r="D80" s="66">
        <v>3</v>
      </c>
      <c r="E80" s="67" t="s">
        <v>132</v>
      </c>
      <c r="F80" s="68">
        <v>32</v>
      </c>
      <c r="G80" s="65"/>
      <c r="H80" s="69"/>
      <c r="I80" s="70"/>
      <c r="J80" s="70"/>
      <c r="K80" s="34" t="s">
        <v>65</v>
      </c>
      <c r="L80" s="77">
        <v>80</v>
      </c>
      <c r="M80" s="77"/>
      <c r="N80" s="72"/>
      <c r="O80" s="79" t="s">
        <v>270</v>
      </c>
      <c r="P80" s="81">
        <v>43474.530590277776</v>
      </c>
      <c r="Q80" s="79" t="s">
        <v>280</v>
      </c>
      <c r="R80" s="79"/>
      <c r="S80" s="79"/>
      <c r="T80" s="79"/>
      <c r="U80" s="82" t="s">
        <v>300</v>
      </c>
      <c r="V80" s="82" t="s">
        <v>300</v>
      </c>
      <c r="W80" s="81">
        <v>43474.530590277776</v>
      </c>
      <c r="X80" s="82" t="s">
        <v>370</v>
      </c>
      <c r="Y80" s="79"/>
      <c r="Z80" s="79"/>
      <c r="AA80" s="85" t="s">
        <v>416</v>
      </c>
      <c r="AB80" s="85" t="s">
        <v>435</v>
      </c>
      <c r="AC80" s="79" t="b">
        <v>0</v>
      </c>
      <c r="AD80" s="79">
        <v>10</v>
      </c>
      <c r="AE80" s="85" t="s">
        <v>438</v>
      </c>
      <c r="AF80" s="79" t="b">
        <v>0</v>
      </c>
      <c r="AG80" s="79" t="s">
        <v>439</v>
      </c>
      <c r="AH80" s="79"/>
      <c r="AI80" s="85" t="s">
        <v>436</v>
      </c>
      <c r="AJ80" s="79" t="b">
        <v>0</v>
      </c>
      <c r="AK80" s="79">
        <v>13</v>
      </c>
      <c r="AL80" s="85" t="s">
        <v>436</v>
      </c>
      <c r="AM80" s="79" t="s">
        <v>442</v>
      </c>
      <c r="AN80" s="79" t="b">
        <v>0</v>
      </c>
      <c r="AO80" s="85" t="s">
        <v>435</v>
      </c>
      <c r="AP80" s="79" t="s">
        <v>448</v>
      </c>
      <c r="AQ80" s="79">
        <v>0</v>
      </c>
      <c r="AR80" s="79">
        <v>0</v>
      </c>
      <c r="AS80" s="79" t="s">
        <v>450</v>
      </c>
      <c r="AT80" s="79" t="s">
        <v>452</v>
      </c>
      <c r="AU80" s="79" t="s">
        <v>454</v>
      </c>
      <c r="AV80" s="79" t="s">
        <v>456</v>
      </c>
      <c r="AW80" s="79" t="s">
        <v>458</v>
      </c>
      <c r="AX80" s="79" t="s">
        <v>460</v>
      </c>
      <c r="AY80" s="79" t="s">
        <v>462</v>
      </c>
      <c r="AZ80" s="82" t="s">
        <v>464</v>
      </c>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238</v>
      </c>
      <c r="B81" s="64" t="s">
        <v>268</v>
      </c>
      <c r="C81" s="65" t="s">
        <v>1170</v>
      </c>
      <c r="D81" s="66">
        <v>3</v>
      </c>
      <c r="E81" s="67" t="s">
        <v>132</v>
      </c>
      <c r="F81" s="68">
        <v>32</v>
      </c>
      <c r="G81" s="65"/>
      <c r="H81" s="69"/>
      <c r="I81" s="70"/>
      <c r="J81" s="70"/>
      <c r="K81" s="34" t="s">
        <v>65</v>
      </c>
      <c r="L81" s="77">
        <v>81</v>
      </c>
      <c r="M81" s="77"/>
      <c r="N81" s="72"/>
      <c r="O81" s="79" t="s">
        <v>270</v>
      </c>
      <c r="P81" s="81">
        <v>43474.530590277776</v>
      </c>
      <c r="Q81" s="79" t="s">
        <v>280</v>
      </c>
      <c r="R81" s="79"/>
      <c r="S81" s="79"/>
      <c r="T81" s="79"/>
      <c r="U81" s="82" t="s">
        <v>300</v>
      </c>
      <c r="V81" s="82" t="s">
        <v>300</v>
      </c>
      <c r="W81" s="81">
        <v>43474.530590277776</v>
      </c>
      <c r="X81" s="82" t="s">
        <v>370</v>
      </c>
      <c r="Y81" s="79"/>
      <c r="Z81" s="79"/>
      <c r="AA81" s="85" t="s">
        <v>416</v>
      </c>
      <c r="AB81" s="85" t="s">
        <v>435</v>
      </c>
      <c r="AC81" s="79" t="b">
        <v>0</v>
      </c>
      <c r="AD81" s="79">
        <v>10</v>
      </c>
      <c r="AE81" s="85" t="s">
        <v>438</v>
      </c>
      <c r="AF81" s="79" t="b">
        <v>0</v>
      </c>
      <c r="AG81" s="79" t="s">
        <v>439</v>
      </c>
      <c r="AH81" s="79"/>
      <c r="AI81" s="85" t="s">
        <v>436</v>
      </c>
      <c r="AJ81" s="79" t="b">
        <v>0</v>
      </c>
      <c r="AK81" s="79">
        <v>13</v>
      </c>
      <c r="AL81" s="85" t="s">
        <v>436</v>
      </c>
      <c r="AM81" s="79" t="s">
        <v>442</v>
      </c>
      <c r="AN81" s="79" t="b">
        <v>0</v>
      </c>
      <c r="AO81" s="85" t="s">
        <v>435</v>
      </c>
      <c r="AP81" s="79" t="s">
        <v>448</v>
      </c>
      <c r="AQ81" s="79">
        <v>0</v>
      </c>
      <c r="AR81" s="79">
        <v>0</v>
      </c>
      <c r="AS81" s="79" t="s">
        <v>450</v>
      </c>
      <c r="AT81" s="79" t="s">
        <v>452</v>
      </c>
      <c r="AU81" s="79" t="s">
        <v>454</v>
      </c>
      <c r="AV81" s="79" t="s">
        <v>456</v>
      </c>
      <c r="AW81" s="79" t="s">
        <v>458</v>
      </c>
      <c r="AX81" s="79" t="s">
        <v>460</v>
      </c>
      <c r="AY81" s="79" t="s">
        <v>462</v>
      </c>
      <c r="AZ81" s="82" t="s">
        <v>464</v>
      </c>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238</v>
      </c>
      <c r="B82" s="64" t="s">
        <v>269</v>
      </c>
      <c r="C82" s="65" t="s">
        <v>1170</v>
      </c>
      <c r="D82" s="66">
        <v>3</v>
      </c>
      <c r="E82" s="67" t="s">
        <v>132</v>
      </c>
      <c r="F82" s="68">
        <v>32</v>
      </c>
      <c r="G82" s="65"/>
      <c r="H82" s="69"/>
      <c r="I82" s="70"/>
      <c r="J82" s="70"/>
      <c r="K82" s="34" t="s">
        <v>65</v>
      </c>
      <c r="L82" s="77">
        <v>82</v>
      </c>
      <c r="M82" s="77"/>
      <c r="N82" s="72"/>
      <c r="O82" s="79" t="s">
        <v>270</v>
      </c>
      <c r="P82" s="81">
        <v>43474.530590277776</v>
      </c>
      <c r="Q82" s="79" t="s">
        <v>280</v>
      </c>
      <c r="R82" s="79"/>
      <c r="S82" s="79"/>
      <c r="T82" s="79"/>
      <c r="U82" s="82" t="s">
        <v>300</v>
      </c>
      <c r="V82" s="82" t="s">
        <v>300</v>
      </c>
      <c r="W82" s="81">
        <v>43474.530590277776</v>
      </c>
      <c r="X82" s="82" t="s">
        <v>370</v>
      </c>
      <c r="Y82" s="79"/>
      <c r="Z82" s="79"/>
      <c r="AA82" s="85" t="s">
        <v>416</v>
      </c>
      <c r="AB82" s="85" t="s">
        <v>435</v>
      </c>
      <c r="AC82" s="79" t="b">
        <v>0</v>
      </c>
      <c r="AD82" s="79">
        <v>10</v>
      </c>
      <c r="AE82" s="85" t="s">
        <v>438</v>
      </c>
      <c r="AF82" s="79" t="b">
        <v>0</v>
      </c>
      <c r="AG82" s="79" t="s">
        <v>439</v>
      </c>
      <c r="AH82" s="79"/>
      <c r="AI82" s="85" t="s">
        <v>436</v>
      </c>
      <c r="AJ82" s="79" t="b">
        <v>0</v>
      </c>
      <c r="AK82" s="79">
        <v>13</v>
      </c>
      <c r="AL82" s="85" t="s">
        <v>436</v>
      </c>
      <c r="AM82" s="79" t="s">
        <v>442</v>
      </c>
      <c r="AN82" s="79" t="b">
        <v>0</v>
      </c>
      <c r="AO82" s="85" t="s">
        <v>435</v>
      </c>
      <c r="AP82" s="79" t="s">
        <v>448</v>
      </c>
      <c r="AQ82" s="79">
        <v>0</v>
      </c>
      <c r="AR82" s="79">
        <v>0</v>
      </c>
      <c r="AS82" s="79" t="s">
        <v>450</v>
      </c>
      <c r="AT82" s="79" t="s">
        <v>452</v>
      </c>
      <c r="AU82" s="79" t="s">
        <v>454</v>
      </c>
      <c r="AV82" s="79" t="s">
        <v>456</v>
      </c>
      <c r="AW82" s="79" t="s">
        <v>458</v>
      </c>
      <c r="AX82" s="79" t="s">
        <v>460</v>
      </c>
      <c r="AY82" s="79" t="s">
        <v>462</v>
      </c>
      <c r="AZ82" s="82" t="s">
        <v>464</v>
      </c>
      <c r="BA82">
        <v>1</v>
      </c>
      <c r="BB82" s="78" t="str">
        <f>REPLACE(INDEX(GroupVertices[Group],MATCH(Edges[[#This Row],[Vertex 1]],GroupVertices[Vertex],0)),1,1,"")</f>
        <v>2</v>
      </c>
      <c r="BC82" s="78" t="str">
        <f>REPLACE(INDEX(GroupVertices[Group],MATCH(Edges[[#This Row],[Vertex 2]],GroupVertices[Vertex],0)),1,1,"")</f>
        <v>2</v>
      </c>
      <c r="BD82" s="48">
        <v>1</v>
      </c>
      <c r="BE82" s="49">
        <v>1.5151515151515151</v>
      </c>
      <c r="BF82" s="48">
        <v>1</v>
      </c>
      <c r="BG82" s="49">
        <v>1.5151515151515151</v>
      </c>
      <c r="BH82" s="48">
        <v>0</v>
      </c>
      <c r="BI82" s="49">
        <v>0</v>
      </c>
      <c r="BJ82" s="48">
        <v>64</v>
      </c>
      <c r="BK82" s="49">
        <v>96.96969696969697</v>
      </c>
      <c r="BL82" s="48">
        <v>66</v>
      </c>
    </row>
    <row r="83" spans="1:64" ht="15">
      <c r="A83" s="64" t="s">
        <v>239</v>
      </c>
      <c r="B83" s="64" t="s">
        <v>253</v>
      </c>
      <c r="C83" s="65" t="s">
        <v>1170</v>
      </c>
      <c r="D83" s="66">
        <v>3</v>
      </c>
      <c r="E83" s="67" t="s">
        <v>132</v>
      </c>
      <c r="F83" s="68">
        <v>32</v>
      </c>
      <c r="G83" s="65"/>
      <c r="H83" s="69"/>
      <c r="I83" s="70"/>
      <c r="J83" s="70"/>
      <c r="K83" s="34" t="s">
        <v>65</v>
      </c>
      <c r="L83" s="77">
        <v>83</v>
      </c>
      <c r="M83" s="77"/>
      <c r="N83" s="72"/>
      <c r="O83" s="79" t="s">
        <v>270</v>
      </c>
      <c r="P83" s="81">
        <v>43481.16701388889</v>
      </c>
      <c r="Q83" s="79" t="s">
        <v>272</v>
      </c>
      <c r="R83" s="79"/>
      <c r="S83" s="79"/>
      <c r="T83" s="79"/>
      <c r="U83" s="79"/>
      <c r="V83" s="82" t="s">
        <v>329</v>
      </c>
      <c r="W83" s="81">
        <v>43481.16701388889</v>
      </c>
      <c r="X83" s="82" t="s">
        <v>371</v>
      </c>
      <c r="Y83" s="79"/>
      <c r="Z83" s="79"/>
      <c r="AA83" s="85" t="s">
        <v>417</v>
      </c>
      <c r="AB83" s="79"/>
      <c r="AC83" s="79" t="b">
        <v>0</v>
      </c>
      <c r="AD83" s="79">
        <v>0</v>
      </c>
      <c r="AE83" s="85" t="s">
        <v>436</v>
      </c>
      <c r="AF83" s="79" t="b">
        <v>0</v>
      </c>
      <c r="AG83" s="79" t="s">
        <v>439</v>
      </c>
      <c r="AH83" s="79"/>
      <c r="AI83" s="85" t="s">
        <v>436</v>
      </c>
      <c r="AJ83" s="79" t="b">
        <v>0</v>
      </c>
      <c r="AK83" s="79">
        <v>13</v>
      </c>
      <c r="AL83" s="85" t="s">
        <v>416</v>
      </c>
      <c r="AM83" s="79" t="s">
        <v>445</v>
      </c>
      <c r="AN83" s="79" t="b">
        <v>0</v>
      </c>
      <c r="AO83" s="85" t="s">
        <v>416</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239</v>
      </c>
      <c r="B84" s="64" t="s">
        <v>254</v>
      </c>
      <c r="C84" s="65" t="s">
        <v>1170</v>
      </c>
      <c r="D84" s="66">
        <v>3</v>
      </c>
      <c r="E84" s="67" t="s">
        <v>132</v>
      </c>
      <c r="F84" s="68">
        <v>32</v>
      </c>
      <c r="G84" s="65"/>
      <c r="H84" s="69"/>
      <c r="I84" s="70"/>
      <c r="J84" s="70"/>
      <c r="K84" s="34" t="s">
        <v>65</v>
      </c>
      <c r="L84" s="77">
        <v>84</v>
      </c>
      <c r="M84" s="77"/>
      <c r="N84" s="72"/>
      <c r="O84" s="79" t="s">
        <v>270</v>
      </c>
      <c r="P84" s="81">
        <v>43481.16701388889</v>
      </c>
      <c r="Q84" s="79" t="s">
        <v>272</v>
      </c>
      <c r="R84" s="79"/>
      <c r="S84" s="79"/>
      <c r="T84" s="79"/>
      <c r="U84" s="79"/>
      <c r="V84" s="82" t="s">
        <v>329</v>
      </c>
      <c r="W84" s="81">
        <v>43481.16701388889</v>
      </c>
      <c r="X84" s="82" t="s">
        <v>371</v>
      </c>
      <c r="Y84" s="79"/>
      <c r="Z84" s="79"/>
      <c r="AA84" s="85" t="s">
        <v>417</v>
      </c>
      <c r="AB84" s="79"/>
      <c r="AC84" s="79" t="b">
        <v>0</v>
      </c>
      <c r="AD84" s="79">
        <v>0</v>
      </c>
      <c r="AE84" s="85" t="s">
        <v>436</v>
      </c>
      <c r="AF84" s="79" t="b">
        <v>0</v>
      </c>
      <c r="AG84" s="79" t="s">
        <v>439</v>
      </c>
      <c r="AH84" s="79"/>
      <c r="AI84" s="85" t="s">
        <v>436</v>
      </c>
      <c r="AJ84" s="79" t="b">
        <v>0</v>
      </c>
      <c r="AK84" s="79">
        <v>13</v>
      </c>
      <c r="AL84" s="85" t="s">
        <v>416</v>
      </c>
      <c r="AM84" s="79" t="s">
        <v>445</v>
      </c>
      <c r="AN84" s="79" t="b">
        <v>0</v>
      </c>
      <c r="AO84" s="85" t="s">
        <v>416</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239</v>
      </c>
      <c r="B85" s="64" t="s">
        <v>255</v>
      </c>
      <c r="C85" s="65" t="s">
        <v>1170</v>
      </c>
      <c r="D85" s="66">
        <v>3</v>
      </c>
      <c r="E85" s="67" t="s">
        <v>132</v>
      </c>
      <c r="F85" s="68">
        <v>32</v>
      </c>
      <c r="G85" s="65"/>
      <c r="H85" s="69"/>
      <c r="I85" s="70"/>
      <c r="J85" s="70"/>
      <c r="K85" s="34" t="s">
        <v>65</v>
      </c>
      <c r="L85" s="77">
        <v>85</v>
      </c>
      <c r="M85" s="77"/>
      <c r="N85" s="72"/>
      <c r="O85" s="79" t="s">
        <v>270</v>
      </c>
      <c r="P85" s="81">
        <v>43481.16701388889</v>
      </c>
      <c r="Q85" s="79" t="s">
        <v>272</v>
      </c>
      <c r="R85" s="79"/>
      <c r="S85" s="79"/>
      <c r="T85" s="79"/>
      <c r="U85" s="79"/>
      <c r="V85" s="82" t="s">
        <v>329</v>
      </c>
      <c r="W85" s="81">
        <v>43481.16701388889</v>
      </c>
      <c r="X85" s="82" t="s">
        <v>371</v>
      </c>
      <c r="Y85" s="79"/>
      <c r="Z85" s="79"/>
      <c r="AA85" s="85" t="s">
        <v>417</v>
      </c>
      <c r="AB85" s="79"/>
      <c r="AC85" s="79" t="b">
        <v>0</v>
      </c>
      <c r="AD85" s="79">
        <v>0</v>
      </c>
      <c r="AE85" s="85" t="s">
        <v>436</v>
      </c>
      <c r="AF85" s="79" t="b">
        <v>0</v>
      </c>
      <c r="AG85" s="79" t="s">
        <v>439</v>
      </c>
      <c r="AH85" s="79"/>
      <c r="AI85" s="85" t="s">
        <v>436</v>
      </c>
      <c r="AJ85" s="79" t="b">
        <v>0</v>
      </c>
      <c r="AK85" s="79">
        <v>13</v>
      </c>
      <c r="AL85" s="85" t="s">
        <v>416</v>
      </c>
      <c r="AM85" s="79" t="s">
        <v>445</v>
      </c>
      <c r="AN85" s="79" t="b">
        <v>0</v>
      </c>
      <c r="AO85" s="85" t="s">
        <v>416</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239</v>
      </c>
      <c r="B86" s="64" t="s">
        <v>256</v>
      </c>
      <c r="C86" s="65" t="s">
        <v>1170</v>
      </c>
      <c r="D86" s="66">
        <v>3</v>
      </c>
      <c r="E86" s="67" t="s">
        <v>132</v>
      </c>
      <c r="F86" s="68">
        <v>32</v>
      </c>
      <c r="G86" s="65"/>
      <c r="H86" s="69"/>
      <c r="I86" s="70"/>
      <c r="J86" s="70"/>
      <c r="K86" s="34" t="s">
        <v>65</v>
      </c>
      <c r="L86" s="77">
        <v>86</v>
      </c>
      <c r="M86" s="77"/>
      <c r="N86" s="72"/>
      <c r="O86" s="79" t="s">
        <v>270</v>
      </c>
      <c r="P86" s="81">
        <v>43481.16701388889</v>
      </c>
      <c r="Q86" s="79" t="s">
        <v>272</v>
      </c>
      <c r="R86" s="79"/>
      <c r="S86" s="79"/>
      <c r="T86" s="79"/>
      <c r="U86" s="79"/>
      <c r="V86" s="82" t="s">
        <v>329</v>
      </c>
      <c r="W86" s="81">
        <v>43481.16701388889</v>
      </c>
      <c r="X86" s="82" t="s">
        <v>371</v>
      </c>
      <c r="Y86" s="79"/>
      <c r="Z86" s="79"/>
      <c r="AA86" s="85" t="s">
        <v>417</v>
      </c>
      <c r="AB86" s="79"/>
      <c r="AC86" s="79" t="b">
        <v>0</v>
      </c>
      <c r="AD86" s="79">
        <v>0</v>
      </c>
      <c r="AE86" s="85" t="s">
        <v>436</v>
      </c>
      <c r="AF86" s="79" t="b">
        <v>0</v>
      </c>
      <c r="AG86" s="79" t="s">
        <v>439</v>
      </c>
      <c r="AH86" s="79"/>
      <c r="AI86" s="85" t="s">
        <v>436</v>
      </c>
      <c r="AJ86" s="79" t="b">
        <v>0</v>
      </c>
      <c r="AK86" s="79">
        <v>13</v>
      </c>
      <c r="AL86" s="85" t="s">
        <v>416</v>
      </c>
      <c r="AM86" s="79" t="s">
        <v>445</v>
      </c>
      <c r="AN86" s="79" t="b">
        <v>0</v>
      </c>
      <c r="AO86" s="85" t="s">
        <v>416</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239</v>
      </c>
      <c r="B87" s="64" t="s">
        <v>257</v>
      </c>
      <c r="C87" s="65" t="s">
        <v>1170</v>
      </c>
      <c r="D87" s="66">
        <v>3</v>
      </c>
      <c r="E87" s="67" t="s">
        <v>132</v>
      </c>
      <c r="F87" s="68">
        <v>32</v>
      </c>
      <c r="G87" s="65"/>
      <c r="H87" s="69"/>
      <c r="I87" s="70"/>
      <c r="J87" s="70"/>
      <c r="K87" s="34" t="s">
        <v>65</v>
      </c>
      <c r="L87" s="77">
        <v>87</v>
      </c>
      <c r="M87" s="77"/>
      <c r="N87" s="72"/>
      <c r="O87" s="79" t="s">
        <v>270</v>
      </c>
      <c r="P87" s="81">
        <v>43481.16701388889</v>
      </c>
      <c r="Q87" s="79" t="s">
        <v>272</v>
      </c>
      <c r="R87" s="79"/>
      <c r="S87" s="79"/>
      <c r="T87" s="79"/>
      <c r="U87" s="79"/>
      <c r="V87" s="82" t="s">
        <v>329</v>
      </c>
      <c r="W87" s="81">
        <v>43481.16701388889</v>
      </c>
      <c r="X87" s="82" t="s">
        <v>371</v>
      </c>
      <c r="Y87" s="79"/>
      <c r="Z87" s="79"/>
      <c r="AA87" s="85" t="s">
        <v>417</v>
      </c>
      <c r="AB87" s="79"/>
      <c r="AC87" s="79" t="b">
        <v>0</v>
      </c>
      <c r="AD87" s="79">
        <v>0</v>
      </c>
      <c r="AE87" s="85" t="s">
        <v>436</v>
      </c>
      <c r="AF87" s="79" t="b">
        <v>0</v>
      </c>
      <c r="AG87" s="79" t="s">
        <v>439</v>
      </c>
      <c r="AH87" s="79"/>
      <c r="AI87" s="85" t="s">
        <v>436</v>
      </c>
      <c r="AJ87" s="79" t="b">
        <v>0</v>
      </c>
      <c r="AK87" s="79">
        <v>13</v>
      </c>
      <c r="AL87" s="85" t="s">
        <v>416</v>
      </c>
      <c r="AM87" s="79" t="s">
        <v>445</v>
      </c>
      <c r="AN87" s="79" t="b">
        <v>0</v>
      </c>
      <c r="AO87" s="85" t="s">
        <v>416</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239</v>
      </c>
      <c r="B88" s="64" t="s">
        <v>258</v>
      </c>
      <c r="C88" s="65" t="s">
        <v>1170</v>
      </c>
      <c r="D88" s="66">
        <v>3</v>
      </c>
      <c r="E88" s="67" t="s">
        <v>132</v>
      </c>
      <c r="F88" s="68">
        <v>32</v>
      </c>
      <c r="G88" s="65"/>
      <c r="H88" s="69"/>
      <c r="I88" s="70"/>
      <c r="J88" s="70"/>
      <c r="K88" s="34" t="s">
        <v>65</v>
      </c>
      <c r="L88" s="77">
        <v>88</v>
      </c>
      <c r="M88" s="77"/>
      <c r="N88" s="72"/>
      <c r="O88" s="79" t="s">
        <v>270</v>
      </c>
      <c r="P88" s="81">
        <v>43481.16701388889</v>
      </c>
      <c r="Q88" s="79" t="s">
        <v>272</v>
      </c>
      <c r="R88" s="79"/>
      <c r="S88" s="79"/>
      <c r="T88" s="79"/>
      <c r="U88" s="79"/>
      <c r="V88" s="82" t="s">
        <v>329</v>
      </c>
      <c r="W88" s="81">
        <v>43481.16701388889</v>
      </c>
      <c r="X88" s="82" t="s">
        <v>371</v>
      </c>
      <c r="Y88" s="79"/>
      <c r="Z88" s="79"/>
      <c r="AA88" s="85" t="s">
        <v>417</v>
      </c>
      <c r="AB88" s="79"/>
      <c r="AC88" s="79" t="b">
        <v>0</v>
      </c>
      <c r="AD88" s="79">
        <v>0</v>
      </c>
      <c r="AE88" s="85" t="s">
        <v>436</v>
      </c>
      <c r="AF88" s="79" t="b">
        <v>0</v>
      </c>
      <c r="AG88" s="79" t="s">
        <v>439</v>
      </c>
      <c r="AH88" s="79"/>
      <c r="AI88" s="85" t="s">
        <v>436</v>
      </c>
      <c r="AJ88" s="79" t="b">
        <v>0</v>
      </c>
      <c r="AK88" s="79">
        <v>13</v>
      </c>
      <c r="AL88" s="85" t="s">
        <v>416</v>
      </c>
      <c r="AM88" s="79" t="s">
        <v>445</v>
      </c>
      <c r="AN88" s="79" t="b">
        <v>0</v>
      </c>
      <c r="AO88" s="85" t="s">
        <v>416</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239</v>
      </c>
      <c r="B89" s="64" t="s">
        <v>259</v>
      </c>
      <c r="C89" s="65" t="s">
        <v>1170</v>
      </c>
      <c r="D89" s="66">
        <v>3</v>
      </c>
      <c r="E89" s="67" t="s">
        <v>132</v>
      </c>
      <c r="F89" s="68">
        <v>32</v>
      </c>
      <c r="G89" s="65"/>
      <c r="H89" s="69"/>
      <c r="I89" s="70"/>
      <c r="J89" s="70"/>
      <c r="K89" s="34" t="s">
        <v>65</v>
      </c>
      <c r="L89" s="77">
        <v>89</v>
      </c>
      <c r="M89" s="77"/>
      <c r="N89" s="72"/>
      <c r="O89" s="79" t="s">
        <v>270</v>
      </c>
      <c r="P89" s="81">
        <v>43481.16701388889</v>
      </c>
      <c r="Q89" s="79" t="s">
        <v>272</v>
      </c>
      <c r="R89" s="79"/>
      <c r="S89" s="79"/>
      <c r="T89" s="79"/>
      <c r="U89" s="79"/>
      <c r="V89" s="82" t="s">
        <v>329</v>
      </c>
      <c r="W89" s="81">
        <v>43481.16701388889</v>
      </c>
      <c r="X89" s="82" t="s">
        <v>371</v>
      </c>
      <c r="Y89" s="79"/>
      <c r="Z89" s="79"/>
      <c r="AA89" s="85" t="s">
        <v>417</v>
      </c>
      <c r="AB89" s="79"/>
      <c r="AC89" s="79" t="b">
        <v>0</v>
      </c>
      <c r="AD89" s="79">
        <v>0</v>
      </c>
      <c r="AE89" s="85" t="s">
        <v>436</v>
      </c>
      <c r="AF89" s="79" t="b">
        <v>0</v>
      </c>
      <c r="AG89" s="79" t="s">
        <v>439</v>
      </c>
      <c r="AH89" s="79"/>
      <c r="AI89" s="85" t="s">
        <v>436</v>
      </c>
      <c r="AJ89" s="79" t="b">
        <v>0</v>
      </c>
      <c r="AK89" s="79">
        <v>13</v>
      </c>
      <c r="AL89" s="85" t="s">
        <v>416</v>
      </c>
      <c r="AM89" s="79" t="s">
        <v>445</v>
      </c>
      <c r="AN89" s="79" t="b">
        <v>0</v>
      </c>
      <c r="AO89" s="85" t="s">
        <v>416</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239</v>
      </c>
      <c r="B90" s="64" t="s">
        <v>260</v>
      </c>
      <c r="C90" s="65" t="s">
        <v>1170</v>
      </c>
      <c r="D90" s="66">
        <v>3</v>
      </c>
      <c r="E90" s="67" t="s">
        <v>132</v>
      </c>
      <c r="F90" s="68">
        <v>32</v>
      </c>
      <c r="G90" s="65"/>
      <c r="H90" s="69"/>
      <c r="I90" s="70"/>
      <c r="J90" s="70"/>
      <c r="K90" s="34" t="s">
        <v>65</v>
      </c>
      <c r="L90" s="77">
        <v>90</v>
      </c>
      <c r="M90" s="77"/>
      <c r="N90" s="72"/>
      <c r="O90" s="79" t="s">
        <v>270</v>
      </c>
      <c r="P90" s="81">
        <v>43481.16701388889</v>
      </c>
      <c r="Q90" s="79" t="s">
        <v>272</v>
      </c>
      <c r="R90" s="79"/>
      <c r="S90" s="79"/>
      <c r="T90" s="79"/>
      <c r="U90" s="79"/>
      <c r="V90" s="82" t="s">
        <v>329</v>
      </c>
      <c r="W90" s="81">
        <v>43481.16701388889</v>
      </c>
      <c r="X90" s="82" t="s">
        <v>371</v>
      </c>
      <c r="Y90" s="79"/>
      <c r="Z90" s="79"/>
      <c r="AA90" s="85" t="s">
        <v>417</v>
      </c>
      <c r="AB90" s="79"/>
      <c r="AC90" s="79" t="b">
        <v>0</v>
      </c>
      <c r="AD90" s="79">
        <v>0</v>
      </c>
      <c r="AE90" s="85" t="s">
        <v>436</v>
      </c>
      <c r="AF90" s="79" t="b">
        <v>0</v>
      </c>
      <c r="AG90" s="79" t="s">
        <v>439</v>
      </c>
      <c r="AH90" s="79"/>
      <c r="AI90" s="85" t="s">
        <v>436</v>
      </c>
      <c r="AJ90" s="79" t="b">
        <v>0</v>
      </c>
      <c r="AK90" s="79">
        <v>13</v>
      </c>
      <c r="AL90" s="85" t="s">
        <v>416</v>
      </c>
      <c r="AM90" s="79" t="s">
        <v>445</v>
      </c>
      <c r="AN90" s="79" t="b">
        <v>0</v>
      </c>
      <c r="AO90" s="85" t="s">
        <v>416</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239</v>
      </c>
      <c r="B91" s="64" t="s">
        <v>261</v>
      </c>
      <c r="C91" s="65" t="s">
        <v>1170</v>
      </c>
      <c r="D91" s="66">
        <v>3</v>
      </c>
      <c r="E91" s="67" t="s">
        <v>132</v>
      </c>
      <c r="F91" s="68">
        <v>32</v>
      </c>
      <c r="G91" s="65"/>
      <c r="H91" s="69"/>
      <c r="I91" s="70"/>
      <c r="J91" s="70"/>
      <c r="K91" s="34" t="s">
        <v>65</v>
      </c>
      <c r="L91" s="77">
        <v>91</v>
      </c>
      <c r="M91" s="77"/>
      <c r="N91" s="72"/>
      <c r="O91" s="79" t="s">
        <v>270</v>
      </c>
      <c r="P91" s="81">
        <v>43481.16701388889</v>
      </c>
      <c r="Q91" s="79" t="s">
        <v>272</v>
      </c>
      <c r="R91" s="79"/>
      <c r="S91" s="79"/>
      <c r="T91" s="79"/>
      <c r="U91" s="79"/>
      <c r="V91" s="82" t="s">
        <v>329</v>
      </c>
      <c r="W91" s="81">
        <v>43481.16701388889</v>
      </c>
      <c r="X91" s="82" t="s">
        <v>371</v>
      </c>
      <c r="Y91" s="79"/>
      <c r="Z91" s="79"/>
      <c r="AA91" s="85" t="s">
        <v>417</v>
      </c>
      <c r="AB91" s="79"/>
      <c r="AC91" s="79" t="b">
        <v>0</v>
      </c>
      <c r="AD91" s="79">
        <v>0</v>
      </c>
      <c r="AE91" s="85" t="s">
        <v>436</v>
      </c>
      <c r="AF91" s="79" t="b">
        <v>0</v>
      </c>
      <c r="AG91" s="79" t="s">
        <v>439</v>
      </c>
      <c r="AH91" s="79"/>
      <c r="AI91" s="85" t="s">
        <v>436</v>
      </c>
      <c r="AJ91" s="79" t="b">
        <v>0</v>
      </c>
      <c r="AK91" s="79">
        <v>13</v>
      </c>
      <c r="AL91" s="85" t="s">
        <v>416</v>
      </c>
      <c r="AM91" s="79" t="s">
        <v>445</v>
      </c>
      <c r="AN91" s="79" t="b">
        <v>0</v>
      </c>
      <c r="AO91" s="85" t="s">
        <v>416</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239</v>
      </c>
      <c r="B92" s="64" t="s">
        <v>238</v>
      </c>
      <c r="C92" s="65" t="s">
        <v>1170</v>
      </c>
      <c r="D92" s="66">
        <v>3</v>
      </c>
      <c r="E92" s="67" t="s">
        <v>132</v>
      </c>
      <c r="F92" s="68">
        <v>32</v>
      </c>
      <c r="G92" s="65"/>
      <c r="H92" s="69"/>
      <c r="I92" s="70"/>
      <c r="J92" s="70"/>
      <c r="K92" s="34" t="s">
        <v>65</v>
      </c>
      <c r="L92" s="77">
        <v>92</v>
      </c>
      <c r="M92" s="77"/>
      <c r="N92" s="72"/>
      <c r="O92" s="79" t="s">
        <v>270</v>
      </c>
      <c r="P92" s="81">
        <v>43481.16701388889</v>
      </c>
      <c r="Q92" s="79" t="s">
        <v>272</v>
      </c>
      <c r="R92" s="79"/>
      <c r="S92" s="79"/>
      <c r="T92" s="79"/>
      <c r="U92" s="79"/>
      <c r="V92" s="82" t="s">
        <v>329</v>
      </c>
      <c r="W92" s="81">
        <v>43481.16701388889</v>
      </c>
      <c r="X92" s="82" t="s">
        <v>371</v>
      </c>
      <c r="Y92" s="79"/>
      <c r="Z92" s="79"/>
      <c r="AA92" s="85" t="s">
        <v>417</v>
      </c>
      <c r="AB92" s="79"/>
      <c r="AC92" s="79" t="b">
        <v>0</v>
      </c>
      <c r="AD92" s="79">
        <v>0</v>
      </c>
      <c r="AE92" s="85" t="s">
        <v>436</v>
      </c>
      <c r="AF92" s="79" t="b">
        <v>0</v>
      </c>
      <c r="AG92" s="79" t="s">
        <v>439</v>
      </c>
      <c r="AH92" s="79"/>
      <c r="AI92" s="85" t="s">
        <v>436</v>
      </c>
      <c r="AJ92" s="79" t="b">
        <v>0</v>
      </c>
      <c r="AK92" s="79">
        <v>13</v>
      </c>
      <c r="AL92" s="85" t="s">
        <v>416</v>
      </c>
      <c r="AM92" s="79" t="s">
        <v>445</v>
      </c>
      <c r="AN92" s="79" t="b">
        <v>0</v>
      </c>
      <c r="AO92" s="85" t="s">
        <v>416</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11</v>
      </c>
      <c r="BK92" s="49">
        <v>100</v>
      </c>
      <c r="BL92" s="48">
        <v>11</v>
      </c>
    </row>
    <row r="93" spans="1:64" ht="15">
      <c r="A93" s="64" t="s">
        <v>240</v>
      </c>
      <c r="B93" s="64" t="s">
        <v>253</v>
      </c>
      <c r="C93" s="65" t="s">
        <v>1170</v>
      </c>
      <c r="D93" s="66">
        <v>3</v>
      </c>
      <c r="E93" s="67" t="s">
        <v>132</v>
      </c>
      <c r="F93" s="68">
        <v>32</v>
      </c>
      <c r="G93" s="65"/>
      <c r="H93" s="69"/>
      <c r="I93" s="70"/>
      <c r="J93" s="70"/>
      <c r="K93" s="34" t="s">
        <v>65</v>
      </c>
      <c r="L93" s="77">
        <v>93</v>
      </c>
      <c r="M93" s="77"/>
      <c r="N93" s="72"/>
      <c r="O93" s="79" t="s">
        <v>270</v>
      </c>
      <c r="P93" s="81">
        <v>43481.24795138889</v>
      </c>
      <c r="Q93" s="79" t="s">
        <v>272</v>
      </c>
      <c r="R93" s="79"/>
      <c r="S93" s="79"/>
      <c r="T93" s="79"/>
      <c r="U93" s="79"/>
      <c r="V93" s="82" t="s">
        <v>330</v>
      </c>
      <c r="W93" s="81">
        <v>43481.24795138889</v>
      </c>
      <c r="X93" s="82" t="s">
        <v>372</v>
      </c>
      <c r="Y93" s="79"/>
      <c r="Z93" s="79"/>
      <c r="AA93" s="85" t="s">
        <v>418</v>
      </c>
      <c r="AB93" s="79"/>
      <c r="AC93" s="79" t="b">
        <v>0</v>
      </c>
      <c r="AD93" s="79">
        <v>0</v>
      </c>
      <c r="AE93" s="85" t="s">
        <v>436</v>
      </c>
      <c r="AF93" s="79" t="b">
        <v>0</v>
      </c>
      <c r="AG93" s="79" t="s">
        <v>439</v>
      </c>
      <c r="AH93" s="79"/>
      <c r="AI93" s="85" t="s">
        <v>436</v>
      </c>
      <c r="AJ93" s="79" t="b">
        <v>0</v>
      </c>
      <c r="AK93" s="79">
        <v>13</v>
      </c>
      <c r="AL93" s="85" t="s">
        <v>416</v>
      </c>
      <c r="AM93" s="79" t="s">
        <v>444</v>
      </c>
      <c r="AN93" s="79" t="b">
        <v>0</v>
      </c>
      <c r="AO93" s="85" t="s">
        <v>416</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240</v>
      </c>
      <c r="B94" s="64" t="s">
        <v>254</v>
      </c>
      <c r="C94" s="65" t="s">
        <v>1170</v>
      </c>
      <c r="D94" s="66">
        <v>3</v>
      </c>
      <c r="E94" s="67" t="s">
        <v>132</v>
      </c>
      <c r="F94" s="68">
        <v>32</v>
      </c>
      <c r="G94" s="65"/>
      <c r="H94" s="69"/>
      <c r="I94" s="70"/>
      <c r="J94" s="70"/>
      <c r="K94" s="34" t="s">
        <v>65</v>
      </c>
      <c r="L94" s="77">
        <v>94</v>
      </c>
      <c r="M94" s="77"/>
      <c r="N94" s="72"/>
      <c r="O94" s="79" t="s">
        <v>270</v>
      </c>
      <c r="P94" s="81">
        <v>43481.24795138889</v>
      </c>
      <c r="Q94" s="79" t="s">
        <v>272</v>
      </c>
      <c r="R94" s="79"/>
      <c r="S94" s="79"/>
      <c r="T94" s="79"/>
      <c r="U94" s="79"/>
      <c r="V94" s="82" t="s">
        <v>330</v>
      </c>
      <c r="W94" s="81">
        <v>43481.24795138889</v>
      </c>
      <c r="X94" s="82" t="s">
        <v>372</v>
      </c>
      <c r="Y94" s="79"/>
      <c r="Z94" s="79"/>
      <c r="AA94" s="85" t="s">
        <v>418</v>
      </c>
      <c r="AB94" s="79"/>
      <c r="AC94" s="79" t="b">
        <v>0</v>
      </c>
      <c r="AD94" s="79">
        <v>0</v>
      </c>
      <c r="AE94" s="85" t="s">
        <v>436</v>
      </c>
      <c r="AF94" s="79" t="b">
        <v>0</v>
      </c>
      <c r="AG94" s="79" t="s">
        <v>439</v>
      </c>
      <c r="AH94" s="79"/>
      <c r="AI94" s="85" t="s">
        <v>436</v>
      </c>
      <c r="AJ94" s="79" t="b">
        <v>0</v>
      </c>
      <c r="AK94" s="79">
        <v>13</v>
      </c>
      <c r="AL94" s="85" t="s">
        <v>416</v>
      </c>
      <c r="AM94" s="79" t="s">
        <v>444</v>
      </c>
      <c r="AN94" s="79" t="b">
        <v>0</v>
      </c>
      <c r="AO94" s="85" t="s">
        <v>416</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240</v>
      </c>
      <c r="B95" s="64" t="s">
        <v>255</v>
      </c>
      <c r="C95" s="65" t="s">
        <v>1170</v>
      </c>
      <c r="D95" s="66">
        <v>3</v>
      </c>
      <c r="E95" s="67" t="s">
        <v>132</v>
      </c>
      <c r="F95" s="68">
        <v>32</v>
      </c>
      <c r="G95" s="65"/>
      <c r="H95" s="69"/>
      <c r="I95" s="70"/>
      <c r="J95" s="70"/>
      <c r="K95" s="34" t="s">
        <v>65</v>
      </c>
      <c r="L95" s="77">
        <v>95</v>
      </c>
      <c r="M95" s="77"/>
      <c r="N95" s="72"/>
      <c r="O95" s="79" t="s">
        <v>270</v>
      </c>
      <c r="P95" s="81">
        <v>43481.24795138889</v>
      </c>
      <c r="Q95" s="79" t="s">
        <v>272</v>
      </c>
      <c r="R95" s="79"/>
      <c r="S95" s="79"/>
      <c r="T95" s="79"/>
      <c r="U95" s="79"/>
      <c r="V95" s="82" t="s">
        <v>330</v>
      </c>
      <c r="W95" s="81">
        <v>43481.24795138889</v>
      </c>
      <c r="X95" s="82" t="s">
        <v>372</v>
      </c>
      <c r="Y95" s="79"/>
      <c r="Z95" s="79"/>
      <c r="AA95" s="85" t="s">
        <v>418</v>
      </c>
      <c r="AB95" s="79"/>
      <c r="AC95" s="79" t="b">
        <v>0</v>
      </c>
      <c r="AD95" s="79">
        <v>0</v>
      </c>
      <c r="AE95" s="85" t="s">
        <v>436</v>
      </c>
      <c r="AF95" s="79" t="b">
        <v>0</v>
      </c>
      <c r="AG95" s="79" t="s">
        <v>439</v>
      </c>
      <c r="AH95" s="79"/>
      <c r="AI95" s="85" t="s">
        <v>436</v>
      </c>
      <c r="AJ95" s="79" t="b">
        <v>0</v>
      </c>
      <c r="AK95" s="79">
        <v>13</v>
      </c>
      <c r="AL95" s="85" t="s">
        <v>416</v>
      </c>
      <c r="AM95" s="79" t="s">
        <v>444</v>
      </c>
      <c r="AN95" s="79" t="b">
        <v>0</v>
      </c>
      <c r="AO95" s="85" t="s">
        <v>416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240</v>
      </c>
      <c r="B96" s="64" t="s">
        <v>256</v>
      </c>
      <c r="C96" s="65" t="s">
        <v>1170</v>
      </c>
      <c r="D96" s="66">
        <v>3</v>
      </c>
      <c r="E96" s="67" t="s">
        <v>132</v>
      </c>
      <c r="F96" s="68">
        <v>32</v>
      </c>
      <c r="G96" s="65"/>
      <c r="H96" s="69"/>
      <c r="I96" s="70"/>
      <c r="J96" s="70"/>
      <c r="K96" s="34" t="s">
        <v>65</v>
      </c>
      <c r="L96" s="77">
        <v>96</v>
      </c>
      <c r="M96" s="77"/>
      <c r="N96" s="72"/>
      <c r="O96" s="79" t="s">
        <v>270</v>
      </c>
      <c r="P96" s="81">
        <v>43481.24795138889</v>
      </c>
      <c r="Q96" s="79" t="s">
        <v>272</v>
      </c>
      <c r="R96" s="79"/>
      <c r="S96" s="79"/>
      <c r="T96" s="79"/>
      <c r="U96" s="79"/>
      <c r="V96" s="82" t="s">
        <v>330</v>
      </c>
      <c r="W96" s="81">
        <v>43481.24795138889</v>
      </c>
      <c r="X96" s="82" t="s">
        <v>372</v>
      </c>
      <c r="Y96" s="79"/>
      <c r="Z96" s="79"/>
      <c r="AA96" s="85" t="s">
        <v>418</v>
      </c>
      <c r="AB96" s="79"/>
      <c r="AC96" s="79" t="b">
        <v>0</v>
      </c>
      <c r="AD96" s="79">
        <v>0</v>
      </c>
      <c r="AE96" s="85" t="s">
        <v>436</v>
      </c>
      <c r="AF96" s="79" t="b">
        <v>0</v>
      </c>
      <c r="AG96" s="79" t="s">
        <v>439</v>
      </c>
      <c r="AH96" s="79"/>
      <c r="AI96" s="85" t="s">
        <v>436</v>
      </c>
      <c r="AJ96" s="79" t="b">
        <v>0</v>
      </c>
      <c r="AK96" s="79">
        <v>13</v>
      </c>
      <c r="AL96" s="85" t="s">
        <v>416</v>
      </c>
      <c r="AM96" s="79" t="s">
        <v>444</v>
      </c>
      <c r="AN96" s="79" t="b">
        <v>0</v>
      </c>
      <c r="AO96" s="85" t="s">
        <v>416</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240</v>
      </c>
      <c r="B97" s="64" t="s">
        <v>257</v>
      </c>
      <c r="C97" s="65" t="s">
        <v>1170</v>
      </c>
      <c r="D97" s="66">
        <v>3</v>
      </c>
      <c r="E97" s="67" t="s">
        <v>132</v>
      </c>
      <c r="F97" s="68">
        <v>32</v>
      </c>
      <c r="G97" s="65"/>
      <c r="H97" s="69"/>
      <c r="I97" s="70"/>
      <c r="J97" s="70"/>
      <c r="K97" s="34" t="s">
        <v>65</v>
      </c>
      <c r="L97" s="77">
        <v>97</v>
      </c>
      <c r="M97" s="77"/>
      <c r="N97" s="72"/>
      <c r="O97" s="79" t="s">
        <v>270</v>
      </c>
      <c r="P97" s="81">
        <v>43481.24795138889</v>
      </c>
      <c r="Q97" s="79" t="s">
        <v>272</v>
      </c>
      <c r="R97" s="79"/>
      <c r="S97" s="79"/>
      <c r="T97" s="79"/>
      <c r="U97" s="79"/>
      <c r="V97" s="82" t="s">
        <v>330</v>
      </c>
      <c r="W97" s="81">
        <v>43481.24795138889</v>
      </c>
      <c r="X97" s="82" t="s">
        <v>372</v>
      </c>
      <c r="Y97" s="79"/>
      <c r="Z97" s="79"/>
      <c r="AA97" s="85" t="s">
        <v>418</v>
      </c>
      <c r="AB97" s="79"/>
      <c r="AC97" s="79" t="b">
        <v>0</v>
      </c>
      <c r="AD97" s="79">
        <v>0</v>
      </c>
      <c r="AE97" s="85" t="s">
        <v>436</v>
      </c>
      <c r="AF97" s="79" t="b">
        <v>0</v>
      </c>
      <c r="AG97" s="79" t="s">
        <v>439</v>
      </c>
      <c r="AH97" s="79"/>
      <c r="AI97" s="85" t="s">
        <v>436</v>
      </c>
      <c r="AJ97" s="79" t="b">
        <v>0</v>
      </c>
      <c r="AK97" s="79">
        <v>13</v>
      </c>
      <c r="AL97" s="85" t="s">
        <v>416</v>
      </c>
      <c r="AM97" s="79" t="s">
        <v>444</v>
      </c>
      <c r="AN97" s="79" t="b">
        <v>0</v>
      </c>
      <c r="AO97" s="85" t="s">
        <v>416</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240</v>
      </c>
      <c r="B98" s="64" t="s">
        <v>258</v>
      </c>
      <c r="C98" s="65" t="s">
        <v>1170</v>
      </c>
      <c r="D98" s="66">
        <v>3</v>
      </c>
      <c r="E98" s="67" t="s">
        <v>132</v>
      </c>
      <c r="F98" s="68">
        <v>32</v>
      </c>
      <c r="G98" s="65"/>
      <c r="H98" s="69"/>
      <c r="I98" s="70"/>
      <c r="J98" s="70"/>
      <c r="K98" s="34" t="s">
        <v>65</v>
      </c>
      <c r="L98" s="77">
        <v>98</v>
      </c>
      <c r="M98" s="77"/>
      <c r="N98" s="72"/>
      <c r="O98" s="79" t="s">
        <v>270</v>
      </c>
      <c r="P98" s="81">
        <v>43481.24795138889</v>
      </c>
      <c r="Q98" s="79" t="s">
        <v>272</v>
      </c>
      <c r="R98" s="79"/>
      <c r="S98" s="79"/>
      <c r="T98" s="79"/>
      <c r="U98" s="79"/>
      <c r="V98" s="82" t="s">
        <v>330</v>
      </c>
      <c r="W98" s="81">
        <v>43481.24795138889</v>
      </c>
      <c r="X98" s="82" t="s">
        <v>372</v>
      </c>
      <c r="Y98" s="79"/>
      <c r="Z98" s="79"/>
      <c r="AA98" s="85" t="s">
        <v>418</v>
      </c>
      <c r="AB98" s="79"/>
      <c r="AC98" s="79" t="b">
        <v>0</v>
      </c>
      <c r="AD98" s="79">
        <v>0</v>
      </c>
      <c r="AE98" s="85" t="s">
        <v>436</v>
      </c>
      <c r="AF98" s="79" t="b">
        <v>0</v>
      </c>
      <c r="AG98" s="79" t="s">
        <v>439</v>
      </c>
      <c r="AH98" s="79"/>
      <c r="AI98" s="85" t="s">
        <v>436</v>
      </c>
      <c r="AJ98" s="79" t="b">
        <v>0</v>
      </c>
      <c r="AK98" s="79">
        <v>13</v>
      </c>
      <c r="AL98" s="85" t="s">
        <v>416</v>
      </c>
      <c r="AM98" s="79" t="s">
        <v>444</v>
      </c>
      <c r="AN98" s="79" t="b">
        <v>0</v>
      </c>
      <c r="AO98" s="85" t="s">
        <v>416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240</v>
      </c>
      <c r="B99" s="64" t="s">
        <v>259</v>
      </c>
      <c r="C99" s="65" t="s">
        <v>1170</v>
      </c>
      <c r="D99" s="66">
        <v>3</v>
      </c>
      <c r="E99" s="67" t="s">
        <v>132</v>
      </c>
      <c r="F99" s="68">
        <v>32</v>
      </c>
      <c r="G99" s="65"/>
      <c r="H99" s="69"/>
      <c r="I99" s="70"/>
      <c r="J99" s="70"/>
      <c r="K99" s="34" t="s">
        <v>65</v>
      </c>
      <c r="L99" s="77">
        <v>99</v>
      </c>
      <c r="M99" s="77"/>
      <c r="N99" s="72"/>
      <c r="O99" s="79" t="s">
        <v>270</v>
      </c>
      <c r="P99" s="81">
        <v>43481.24795138889</v>
      </c>
      <c r="Q99" s="79" t="s">
        <v>272</v>
      </c>
      <c r="R99" s="79"/>
      <c r="S99" s="79"/>
      <c r="T99" s="79"/>
      <c r="U99" s="79"/>
      <c r="V99" s="82" t="s">
        <v>330</v>
      </c>
      <c r="W99" s="81">
        <v>43481.24795138889</v>
      </c>
      <c r="X99" s="82" t="s">
        <v>372</v>
      </c>
      <c r="Y99" s="79"/>
      <c r="Z99" s="79"/>
      <c r="AA99" s="85" t="s">
        <v>418</v>
      </c>
      <c r="AB99" s="79"/>
      <c r="AC99" s="79" t="b">
        <v>0</v>
      </c>
      <c r="AD99" s="79">
        <v>0</v>
      </c>
      <c r="AE99" s="85" t="s">
        <v>436</v>
      </c>
      <c r="AF99" s="79" t="b">
        <v>0</v>
      </c>
      <c r="AG99" s="79" t="s">
        <v>439</v>
      </c>
      <c r="AH99" s="79"/>
      <c r="AI99" s="85" t="s">
        <v>436</v>
      </c>
      <c r="AJ99" s="79" t="b">
        <v>0</v>
      </c>
      <c r="AK99" s="79">
        <v>13</v>
      </c>
      <c r="AL99" s="85" t="s">
        <v>416</v>
      </c>
      <c r="AM99" s="79" t="s">
        <v>444</v>
      </c>
      <c r="AN99" s="79" t="b">
        <v>0</v>
      </c>
      <c r="AO99" s="85" t="s">
        <v>416</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240</v>
      </c>
      <c r="B100" s="64" t="s">
        <v>260</v>
      </c>
      <c r="C100" s="65" t="s">
        <v>1170</v>
      </c>
      <c r="D100" s="66">
        <v>3</v>
      </c>
      <c r="E100" s="67" t="s">
        <v>132</v>
      </c>
      <c r="F100" s="68">
        <v>32</v>
      </c>
      <c r="G100" s="65"/>
      <c r="H100" s="69"/>
      <c r="I100" s="70"/>
      <c r="J100" s="70"/>
      <c r="K100" s="34" t="s">
        <v>65</v>
      </c>
      <c r="L100" s="77">
        <v>100</v>
      </c>
      <c r="M100" s="77"/>
      <c r="N100" s="72"/>
      <c r="O100" s="79" t="s">
        <v>270</v>
      </c>
      <c r="P100" s="81">
        <v>43481.24795138889</v>
      </c>
      <c r="Q100" s="79" t="s">
        <v>272</v>
      </c>
      <c r="R100" s="79"/>
      <c r="S100" s="79"/>
      <c r="T100" s="79"/>
      <c r="U100" s="79"/>
      <c r="V100" s="82" t="s">
        <v>330</v>
      </c>
      <c r="W100" s="81">
        <v>43481.24795138889</v>
      </c>
      <c r="X100" s="82" t="s">
        <v>372</v>
      </c>
      <c r="Y100" s="79"/>
      <c r="Z100" s="79"/>
      <c r="AA100" s="85" t="s">
        <v>418</v>
      </c>
      <c r="AB100" s="79"/>
      <c r="AC100" s="79" t="b">
        <v>0</v>
      </c>
      <c r="AD100" s="79">
        <v>0</v>
      </c>
      <c r="AE100" s="85" t="s">
        <v>436</v>
      </c>
      <c r="AF100" s="79" t="b">
        <v>0</v>
      </c>
      <c r="AG100" s="79" t="s">
        <v>439</v>
      </c>
      <c r="AH100" s="79"/>
      <c r="AI100" s="85" t="s">
        <v>436</v>
      </c>
      <c r="AJ100" s="79" t="b">
        <v>0</v>
      </c>
      <c r="AK100" s="79">
        <v>13</v>
      </c>
      <c r="AL100" s="85" t="s">
        <v>416</v>
      </c>
      <c r="AM100" s="79" t="s">
        <v>444</v>
      </c>
      <c r="AN100" s="79" t="b">
        <v>0</v>
      </c>
      <c r="AO100" s="85" t="s">
        <v>416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240</v>
      </c>
      <c r="B101" s="64" t="s">
        <v>261</v>
      </c>
      <c r="C101" s="65" t="s">
        <v>1170</v>
      </c>
      <c r="D101" s="66">
        <v>3</v>
      </c>
      <c r="E101" s="67" t="s">
        <v>132</v>
      </c>
      <c r="F101" s="68">
        <v>32</v>
      </c>
      <c r="G101" s="65"/>
      <c r="H101" s="69"/>
      <c r="I101" s="70"/>
      <c r="J101" s="70"/>
      <c r="K101" s="34" t="s">
        <v>65</v>
      </c>
      <c r="L101" s="77">
        <v>101</v>
      </c>
      <c r="M101" s="77"/>
      <c r="N101" s="72"/>
      <c r="O101" s="79" t="s">
        <v>270</v>
      </c>
      <c r="P101" s="81">
        <v>43481.24795138889</v>
      </c>
      <c r="Q101" s="79" t="s">
        <v>272</v>
      </c>
      <c r="R101" s="79"/>
      <c r="S101" s="79"/>
      <c r="T101" s="79"/>
      <c r="U101" s="79"/>
      <c r="V101" s="82" t="s">
        <v>330</v>
      </c>
      <c r="W101" s="81">
        <v>43481.24795138889</v>
      </c>
      <c r="X101" s="82" t="s">
        <v>372</v>
      </c>
      <c r="Y101" s="79"/>
      <c r="Z101" s="79"/>
      <c r="AA101" s="85" t="s">
        <v>418</v>
      </c>
      <c r="AB101" s="79"/>
      <c r="AC101" s="79" t="b">
        <v>0</v>
      </c>
      <c r="AD101" s="79">
        <v>0</v>
      </c>
      <c r="AE101" s="85" t="s">
        <v>436</v>
      </c>
      <c r="AF101" s="79" t="b">
        <v>0</v>
      </c>
      <c r="AG101" s="79" t="s">
        <v>439</v>
      </c>
      <c r="AH101" s="79"/>
      <c r="AI101" s="85" t="s">
        <v>436</v>
      </c>
      <c r="AJ101" s="79" t="b">
        <v>0</v>
      </c>
      <c r="AK101" s="79">
        <v>13</v>
      </c>
      <c r="AL101" s="85" t="s">
        <v>416</v>
      </c>
      <c r="AM101" s="79" t="s">
        <v>444</v>
      </c>
      <c r="AN101" s="79" t="b">
        <v>0</v>
      </c>
      <c r="AO101" s="85" t="s">
        <v>416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240</v>
      </c>
      <c r="B102" s="64" t="s">
        <v>238</v>
      </c>
      <c r="C102" s="65" t="s">
        <v>1170</v>
      </c>
      <c r="D102" s="66">
        <v>3</v>
      </c>
      <c r="E102" s="67" t="s">
        <v>132</v>
      </c>
      <c r="F102" s="68">
        <v>32</v>
      </c>
      <c r="G102" s="65"/>
      <c r="H102" s="69"/>
      <c r="I102" s="70"/>
      <c r="J102" s="70"/>
      <c r="K102" s="34" t="s">
        <v>65</v>
      </c>
      <c r="L102" s="77">
        <v>102</v>
      </c>
      <c r="M102" s="77"/>
      <c r="N102" s="72"/>
      <c r="O102" s="79" t="s">
        <v>270</v>
      </c>
      <c r="P102" s="81">
        <v>43481.24795138889</v>
      </c>
      <c r="Q102" s="79" t="s">
        <v>272</v>
      </c>
      <c r="R102" s="79"/>
      <c r="S102" s="79"/>
      <c r="T102" s="79"/>
      <c r="U102" s="79"/>
      <c r="V102" s="82" t="s">
        <v>330</v>
      </c>
      <c r="W102" s="81">
        <v>43481.24795138889</v>
      </c>
      <c r="X102" s="82" t="s">
        <v>372</v>
      </c>
      <c r="Y102" s="79"/>
      <c r="Z102" s="79"/>
      <c r="AA102" s="85" t="s">
        <v>418</v>
      </c>
      <c r="AB102" s="79"/>
      <c r="AC102" s="79" t="b">
        <v>0</v>
      </c>
      <c r="AD102" s="79">
        <v>0</v>
      </c>
      <c r="AE102" s="85" t="s">
        <v>436</v>
      </c>
      <c r="AF102" s="79" t="b">
        <v>0</v>
      </c>
      <c r="AG102" s="79" t="s">
        <v>439</v>
      </c>
      <c r="AH102" s="79"/>
      <c r="AI102" s="85" t="s">
        <v>436</v>
      </c>
      <c r="AJ102" s="79" t="b">
        <v>0</v>
      </c>
      <c r="AK102" s="79">
        <v>13</v>
      </c>
      <c r="AL102" s="85" t="s">
        <v>416</v>
      </c>
      <c r="AM102" s="79" t="s">
        <v>444</v>
      </c>
      <c r="AN102" s="79" t="b">
        <v>0</v>
      </c>
      <c r="AO102" s="85" t="s">
        <v>416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11</v>
      </c>
      <c r="BK102" s="49">
        <v>100</v>
      </c>
      <c r="BL102" s="48">
        <v>11</v>
      </c>
    </row>
    <row r="103" spans="1:64" ht="15">
      <c r="A103" s="64" t="s">
        <v>241</v>
      </c>
      <c r="B103" s="64" t="s">
        <v>260</v>
      </c>
      <c r="C103" s="65" t="s">
        <v>1170</v>
      </c>
      <c r="D103" s="66">
        <v>3</v>
      </c>
      <c r="E103" s="67" t="s">
        <v>132</v>
      </c>
      <c r="F103" s="68">
        <v>32</v>
      </c>
      <c r="G103" s="65"/>
      <c r="H103" s="69"/>
      <c r="I103" s="70"/>
      <c r="J103" s="70"/>
      <c r="K103" s="34" t="s">
        <v>65</v>
      </c>
      <c r="L103" s="77">
        <v>103</v>
      </c>
      <c r="M103" s="77"/>
      <c r="N103" s="72"/>
      <c r="O103" s="79" t="s">
        <v>270</v>
      </c>
      <c r="P103" s="81">
        <v>43422.54545138889</v>
      </c>
      <c r="Q103" s="79" t="s">
        <v>281</v>
      </c>
      <c r="R103" s="82" t="s">
        <v>291</v>
      </c>
      <c r="S103" s="79" t="s">
        <v>296</v>
      </c>
      <c r="T103" s="79"/>
      <c r="U103" s="79"/>
      <c r="V103" s="82" t="s">
        <v>331</v>
      </c>
      <c r="W103" s="81">
        <v>43422.54545138889</v>
      </c>
      <c r="X103" s="82" t="s">
        <v>373</v>
      </c>
      <c r="Y103" s="79"/>
      <c r="Z103" s="79"/>
      <c r="AA103" s="85" t="s">
        <v>419</v>
      </c>
      <c r="AB103" s="79"/>
      <c r="AC103" s="79" t="b">
        <v>0</v>
      </c>
      <c r="AD103" s="79">
        <v>291</v>
      </c>
      <c r="AE103" s="85" t="s">
        <v>436</v>
      </c>
      <c r="AF103" s="79" t="b">
        <v>0</v>
      </c>
      <c r="AG103" s="79" t="s">
        <v>439</v>
      </c>
      <c r="AH103" s="79"/>
      <c r="AI103" s="85" t="s">
        <v>436</v>
      </c>
      <c r="AJ103" s="79" t="b">
        <v>0</v>
      </c>
      <c r="AK103" s="79">
        <v>111</v>
      </c>
      <c r="AL103" s="85" t="s">
        <v>436</v>
      </c>
      <c r="AM103" s="79" t="s">
        <v>442</v>
      </c>
      <c r="AN103" s="79" t="b">
        <v>0</v>
      </c>
      <c r="AO103" s="85" t="s">
        <v>419</v>
      </c>
      <c r="AP103" s="79" t="s">
        <v>448</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2</v>
      </c>
      <c r="BD103" s="48"/>
      <c r="BE103" s="49"/>
      <c r="BF103" s="48"/>
      <c r="BG103" s="49"/>
      <c r="BH103" s="48"/>
      <c r="BI103" s="49"/>
      <c r="BJ103" s="48"/>
      <c r="BK103" s="49"/>
      <c r="BL103" s="48"/>
    </row>
    <row r="104" spans="1:64" ht="15">
      <c r="A104" s="64" t="s">
        <v>241</v>
      </c>
      <c r="B104" s="64" t="s">
        <v>248</v>
      </c>
      <c r="C104" s="65" t="s">
        <v>1170</v>
      </c>
      <c r="D104" s="66">
        <v>3</v>
      </c>
      <c r="E104" s="67" t="s">
        <v>132</v>
      </c>
      <c r="F104" s="68">
        <v>32</v>
      </c>
      <c r="G104" s="65"/>
      <c r="H104" s="69"/>
      <c r="I104" s="70"/>
      <c r="J104" s="70"/>
      <c r="K104" s="34" t="s">
        <v>65</v>
      </c>
      <c r="L104" s="77">
        <v>104</v>
      </c>
      <c r="M104" s="77"/>
      <c r="N104" s="72"/>
      <c r="O104" s="79" t="s">
        <v>270</v>
      </c>
      <c r="P104" s="81">
        <v>43422.54545138889</v>
      </c>
      <c r="Q104" s="79" t="s">
        <v>281</v>
      </c>
      <c r="R104" s="82" t="s">
        <v>291</v>
      </c>
      <c r="S104" s="79" t="s">
        <v>296</v>
      </c>
      <c r="T104" s="79"/>
      <c r="U104" s="79"/>
      <c r="V104" s="82" t="s">
        <v>331</v>
      </c>
      <c r="W104" s="81">
        <v>43422.54545138889</v>
      </c>
      <c r="X104" s="82" t="s">
        <v>373</v>
      </c>
      <c r="Y104" s="79"/>
      <c r="Z104" s="79"/>
      <c r="AA104" s="85" t="s">
        <v>419</v>
      </c>
      <c r="AB104" s="79"/>
      <c r="AC104" s="79" t="b">
        <v>0</v>
      </c>
      <c r="AD104" s="79">
        <v>291</v>
      </c>
      <c r="AE104" s="85" t="s">
        <v>436</v>
      </c>
      <c r="AF104" s="79" t="b">
        <v>0</v>
      </c>
      <c r="AG104" s="79" t="s">
        <v>439</v>
      </c>
      <c r="AH104" s="79"/>
      <c r="AI104" s="85" t="s">
        <v>436</v>
      </c>
      <c r="AJ104" s="79" t="b">
        <v>0</v>
      </c>
      <c r="AK104" s="79">
        <v>111</v>
      </c>
      <c r="AL104" s="85" t="s">
        <v>436</v>
      </c>
      <c r="AM104" s="79" t="s">
        <v>442</v>
      </c>
      <c r="AN104" s="79" t="b">
        <v>0</v>
      </c>
      <c r="AO104" s="85" t="s">
        <v>419</v>
      </c>
      <c r="AP104" s="79" t="s">
        <v>448</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3</v>
      </c>
      <c r="BE104" s="49">
        <v>6.818181818181818</v>
      </c>
      <c r="BF104" s="48">
        <v>0</v>
      </c>
      <c r="BG104" s="49">
        <v>0</v>
      </c>
      <c r="BH104" s="48">
        <v>0</v>
      </c>
      <c r="BI104" s="49">
        <v>0</v>
      </c>
      <c r="BJ104" s="48">
        <v>41</v>
      </c>
      <c r="BK104" s="49">
        <v>93.18181818181819</v>
      </c>
      <c r="BL104" s="48">
        <v>44</v>
      </c>
    </row>
    <row r="105" spans="1:64" ht="15">
      <c r="A105" s="64" t="s">
        <v>241</v>
      </c>
      <c r="B105" s="64" t="s">
        <v>250</v>
      </c>
      <c r="C105" s="65" t="s">
        <v>1170</v>
      </c>
      <c r="D105" s="66">
        <v>3</v>
      </c>
      <c r="E105" s="67" t="s">
        <v>132</v>
      </c>
      <c r="F105" s="68">
        <v>32</v>
      </c>
      <c r="G105" s="65"/>
      <c r="H105" s="69"/>
      <c r="I105" s="70"/>
      <c r="J105" s="70"/>
      <c r="K105" s="34" t="s">
        <v>65</v>
      </c>
      <c r="L105" s="77">
        <v>105</v>
      </c>
      <c r="M105" s="77"/>
      <c r="N105" s="72"/>
      <c r="O105" s="79" t="s">
        <v>270</v>
      </c>
      <c r="P105" s="81">
        <v>43422.54545138889</v>
      </c>
      <c r="Q105" s="79" t="s">
        <v>281</v>
      </c>
      <c r="R105" s="82" t="s">
        <v>291</v>
      </c>
      <c r="S105" s="79" t="s">
        <v>296</v>
      </c>
      <c r="T105" s="79"/>
      <c r="U105" s="79"/>
      <c r="V105" s="82" t="s">
        <v>331</v>
      </c>
      <c r="W105" s="81">
        <v>43422.54545138889</v>
      </c>
      <c r="X105" s="82" t="s">
        <v>373</v>
      </c>
      <c r="Y105" s="79"/>
      <c r="Z105" s="79"/>
      <c r="AA105" s="85" t="s">
        <v>419</v>
      </c>
      <c r="AB105" s="79"/>
      <c r="AC105" s="79" t="b">
        <v>0</v>
      </c>
      <c r="AD105" s="79">
        <v>291</v>
      </c>
      <c r="AE105" s="85" t="s">
        <v>436</v>
      </c>
      <c r="AF105" s="79" t="b">
        <v>0</v>
      </c>
      <c r="AG105" s="79" t="s">
        <v>439</v>
      </c>
      <c r="AH105" s="79"/>
      <c r="AI105" s="85" t="s">
        <v>436</v>
      </c>
      <c r="AJ105" s="79" t="b">
        <v>0</v>
      </c>
      <c r="AK105" s="79">
        <v>111</v>
      </c>
      <c r="AL105" s="85" t="s">
        <v>436</v>
      </c>
      <c r="AM105" s="79" t="s">
        <v>442</v>
      </c>
      <c r="AN105" s="79" t="b">
        <v>0</v>
      </c>
      <c r="AO105" s="85" t="s">
        <v>419</v>
      </c>
      <c r="AP105" s="79" t="s">
        <v>448</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242</v>
      </c>
      <c r="B106" s="64" t="s">
        <v>241</v>
      </c>
      <c r="C106" s="65" t="s">
        <v>1170</v>
      </c>
      <c r="D106" s="66">
        <v>3</v>
      </c>
      <c r="E106" s="67" t="s">
        <v>132</v>
      </c>
      <c r="F106" s="68">
        <v>32</v>
      </c>
      <c r="G106" s="65"/>
      <c r="H106" s="69"/>
      <c r="I106" s="70"/>
      <c r="J106" s="70"/>
      <c r="K106" s="34" t="s">
        <v>65</v>
      </c>
      <c r="L106" s="77">
        <v>106</v>
      </c>
      <c r="M106" s="77"/>
      <c r="N106" s="72"/>
      <c r="O106" s="79" t="s">
        <v>270</v>
      </c>
      <c r="P106" s="81">
        <v>43481.3615162037</v>
      </c>
      <c r="Q106" s="79" t="s">
        <v>282</v>
      </c>
      <c r="R106" s="79"/>
      <c r="S106" s="79"/>
      <c r="T106" s="79"/>
      <c r="U106" s="79"/>
      <c r="V106" s="82" t="s">
        <v>332</v>
      </c>
      <c r="W106" s="81">
        <v>43481.3615162037</v>
      </c>
      <c r="X106" s="82" t="s">
        <v>374</v>
      </c>
      <c r="Y106" s="79"/>
      <c r="Z106" s="79"/>
      <c r="AA106" s="85" t="s">
        <v>420</v>
      </c>
      <c r="AB106" s="79"/>
      <c r="AC106" s="79" t="b">
        <v>0</v>
      </c>
      <c r="AD106" s="79">
        <v>0</v>
      </c>
      <c r="AE106" s="85" t="s">
        <v>436</v>
      </c>
      <c r="AF106" s="79" t="b">
        <v>0</v>
      </c>
      <c r="AG106" s="79" t="s">
        <v>439</v>
      </c>
      <c r="AH106" s="79"/>
      <c r="AI106" s="85" t="s">
        <v>436</v>
      </c>
      <c r="AJ106" s="79" t="b">
        <v>0</v>
      </c>
      <c r="AK106" s="79">
        <v>111</v>
      </c>
      <c r="AL106" s="85" t="s">
        <v>419</v>
      </c>
      <c r="AM106" s="79" t="s">
        <v>444</v>
      </c>
      <c r="AN106" s="79" t="b">
        <v>0</v>
      </c>
      <c r="AO106" s="85" t="s">
        <v>419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3</v>
      </c>
      <c r="BE106" s="49">
        <v>12</v>
      </c>
      <c r="BF106" s="48">
        <v>0</v>
      </c>
      <c r="BG106" s="49">
        <v>0</v>
      </c>
      <c r="BH106" s="48">
        <v>0</v>
      </c>
      <c r="BI106" s="49">
        <v>0</v>
      </c>
      <c r="BJ106" s="48">
        <v>22</v>
      </c>
      <c r="BK106" s="49">
        <v>88</v>
      </c>
      <c r="BL106" s="48">
        <v>25</v>
      </c>
    </row>
    <row r="107" spans="1:64" ht="15">
      <c r="A107" s="64" t="s">
        <v>243</v>
      </c>
      <c r="B107" s="64" t="s">
        <v>250</v>
      </c>
      <c r="C107" s="65" t="s">
        <v>1170</v>
      </c>
      <c r="D107" s="66">
        <v>3</v>
      </c>
      <c r="E107" s="67" t="s">
        <v>132</v>
      </c>
      <c r="F107" s="68">
        <v>32</v>
      </c>
      <c r="G107" s="65"/>
      <c r="H107" s="69"/>
      <c r="I107" s="70"/>
      <c r="J107" s="70"/>
      <c r="K107" s="34" t="s">
        <v>65</v>
      </c>
      <c r="L107" s="77">
        <v>107</v>
      </c>
      <c r="M107" s="77"/>
      <c r="N107" s="72"/>
      <c r="O107" s="79" t="s">
        <v>270</v>
      </c>
      <c r="P107" s="81">
        <v>43481.60599537037</v>
      </c>
      <c r="Q107" s="79" t="s">
        <v>283</v>
      </c>
      <c r="R107" s="79"/>
      <c r="S107" s="79"/>
      <c r="T107" s="79"/>
      <c r="U107" s="79"/>
      <c r="V107" s="82" t="s">
        <v>333</v>
      </c>
      <c r="W107" s="81">
        <v>43481.60599537037</v>
      </c>
      <c r="X107" s="82" t="s">
        <v>375</v>
      </c>
      <c r="Y107" s="79"/>
      <c r="Z107" s="79"/>
      <c r="AA107" s="85" t="s">
        <v>421</v>
      </c>
      <c r="AB107" s="79"/>
      <c r="AC107" s="79" t="b">
        <v>0</v>
      </c>
      <c r="AD107" s="79">
        <v>0</v>
      </c>
      <c r="AE107" s="85" t="s">
        <v>436</v>
      </c>
      <c r="AF107" s="79" t="b">
        <v>1</v>
      </c>
      <c r="AG107" s="79" t="s">
        <v>439</v>
      </c>
      <c r="AH107" s="79"/>
      <c r="AI107" s="85" t="s">
        <v>441</v>
      </c>
      <c r="AJ107" s="79" t="b">
        <v>0</v>
      </c>
      <c r="AK107" s="79">
        <v>4</v>
      </c>
      <c r="AL107" s="85" t="s">
        <v>429</v>
      </c>
      <c r="AM107" s="79" t="s">
        <v>443</v>
      </c>
      <c r="AN107" s="79" t="b">
        <v>0</v>
      </c>
      <c r="AO107" s="85" t="s">
        <v>429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243</v>
      </c>
      <c r="B108" s="64" t="s">
        <v>249</v>
      </c>
      <c r="C108" s="65" t="s">
        <v>1170</v>
      </c>
      <c r="D108" s="66">
        <v>3</v>
      </c>
      <c r="E108" s="67" t="s">
        <v>132</v>
      </c>
      <c r="F108" s="68">
        <v>32</v>
      </c>
      <c r="G108" s="65"/>
      <c r="H108" s="69"/>
      <c r="I108" s="70"/>
      <c r="J108" s="70"/>
      <c r="K108" s="34" t="s">
        <v>65</v>
      </c>
      <c r="L108" s="77">
        <v>108</v>
      </c>
      <c r="M108" s="77"/>
      <c r="N108" s="72"/>
      <c r="O108" s="79" t="s">
        <v>270</v>
      </c>
      <c r="P108" s="81">
        <v>43481.60599537037</v>
      </c>
      <c r="Q108" s="79" t="s">
        <v>283</v>
      </c>
      <c r="R108" s="79"/>
      <c r="S108" s="79"/>
      <c r="T108" s="79"/>
      <c r="U108" s="79"/>
      <c r="V108" s="82" t="s">
        <v>333</v>
      </c>
      <c r="W108" s="81">
        <v>43481.60599537037</v>
      </c>
      <c r="X108" s="82" t="s">
        <v>375</v>
      </c>
      <c r="Y108" s="79"/>
      <c r="Z108" s="79"/>
      <c r="AA108" s="85" t="s">
        <v>421</v>
      </c>
      <c r="AB108" s="79"/>
      <c r="AC108" s="79" t="b">
        <v>0</v>
      </c>
      <c r="AD108" s="79">
        <v>0</v>
      </c>
      <c r="AE108" s="85" t="s">
        <v>436</v>
      </c>
      <c r="AF108" s="79" t="b">
        <v>1</v>
      </c>
      <c r="AG108" s="79" t="s">
        <v>439</v>
      </c>
      <c r="AH108" s="79"/>
      <c r="AI108" s="85" t="s">
        <v>441</v>
      </c>
      <c r="AJ108" s="79" t="b">
        <v>0</v>
      </c>
      <c r="AK108" s="79">
        <v>4</v>
      </c>
      <c r="AL108" s="85" t="s">
        <v>429</v>
      </c>
      <c r="AM108" s="79" t="s">
        <v>443</v>
      </c>
      <c r="AN108" s="79" t="b">
        <v>0</v>
      </c>
      <c r="AO108" s="85" t="s">
        <v>429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1</v>
      </c>
      <c r="BG108" s="49">
        <v>4.3478260869565215</v>
      </c>
      <c r="BH108" s="48">
        <v>0</v>
      </c>
      <c r="BI108" s="49">
        <v>0</v>
      </c>
      <c r="BJ108" s="48">
        <v>22</v>
      </c>
      <c r="BK108" s="49">
        <v>95.65217391304348</v>
      </c>
      <c r="BL108" s="48">
        <v>23</v>
      </c>
    </row>
    <row r="109" spans="1:64" ht="15">
      <c r="A109" s="64" t="s">
        <v>244</v>
      </c>
      <c r="B109" s="64" t="s">
        <v>250</v>
      </c>
      <c r="C109" s="65" t="s">
        <v>1170</v>
      </c>
      <c r="D109" s="66">
        <v>3</v>
      </c>
      <c r="E109" s="67" t="s">
        <v>132</v>
      </c>
      <c r="F109" s="68">
        <v>32</v>
      </c>
      <c r="G109" s="65"/>
      <c r="H109" s="69"/>
      <c r="I109" s="70"/>
      <c r="J109" s="70"/>
      <c r="K109" s="34" t="s">
        <v>65</v>
      </c>
      <c r="L109" s="77">
        <v>109</v>
      </c>
      <c r="M109" s="77"/>
      <c r="N109" s="72"/>
      <c r="O109" s="79" t="s">
        <v>270</v>
      </c>
      <c r="P109" s="81">
        <v>43481.60870370371</v>
      </c>
      <c r="Q109" s="79" t="s">
        <v>284</v>
      </c>
      <c r="R109" s="79"/>
      <c r="S109" s="79"/>
      <c r="T109" s="79"/>
      <c r="U109" s="79"/>
      <c r="V109" s="82" t="s">
        <v>334</v>
      </c>
      <c r="W109" s="81">
        <v>43481.60870370371</v>
      </c>
      <c r="X109" s="82" t="s">
        <v>376</v>
      </c>
      <c r="Y109" s="79"/>
      <c r="Z109" s="79"/>
      <c r="AA109" s="85" t="s">
        <v>422</v>
      </c>
      <c r="AB109" s="79"/>
      <c r="AC109" s="79" t="b">
        <v>0</v>
      </c>
      <c r="AD109" s="79">
        <v>0</v>
      </c>
      <c r="AE109" s="85" t="s">
        <v>436</v>
      </c>
      <c r="AF109" s="79" t="b">
        <v>0</v>
      </c>
      <c r="AG109" s="79" t="s">
        <v>439</v>
      </c>
      <c r="AH109" s="79"/>
      <c r="AI109" s="85" t="s">
        <v>436</v>
      </c>
      <c r="AJ109" s="79" t="b">
        <v>0</v>
      </c>
      <c r="AK109" s="79">
        <v>2</v>
      </c>
      <c r="AL109" s="85" t="s">
        <v>430</v>
      </c>
      <c r="AM109" s="79" t="s">
        <v>442</v>
      </c>
      <c r="AN109" s="79" t="b">
        <v>0</v>
      </c>
      <c r="AO109" s="85" t="s">
        <v>430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24</v>
      </c>
      <c r="BK109" s="49">
        <v>100</v>
      </c>
      <c r="BL109" s="48">
        <v>24</v>
      </c>
    </row>
    <row r="110" spans="1:64" ht="15">
      <c r="A110" s="64" t="s">
        <v>245</v>
      </c>
      <c r="B110" s="64" t="s">
        <v>250</v>
      </c>
      <c r="C110" s="65" t="s">
        <v>1170</v>
      </c>
      <c r="D110" s="66">
        <v>3</v>
      </c>
      <c r="E110" s="67" t="s">
        <v>132</v>
      </c>
      <c r="F110" s="68">
        <v>32</v>
      </c>
      <c r="G110" s="65"/>
      <c r="H110" s="69"/>
      <c r="I110" s="70"/>
      <c r="J110" s="70"/>
      <c r="K110" s="34" t="s">
        <v>65</v>
      </c>
      <c r="L110" s="77">
        <v>110</v>
      </c>
      <c r="M110" s="77"/>
      <c r="N110" s="72"/>
      <c r="O110" s="79" t="s">
        <v>270</v>
      </c>
      <c r="P110" s="81">
        <v>43481.66947916667</v>
      </c>
      <c r="Q110" s="79" t="s">
        <v>284</v>
      </c>
      <c r="R110" s="79"/>
      <c r="S110" s="79"/>
      <c r="T110" s="79"/>
      <c r="U110" s="79"/>
      <c r="V110" s="82" t="s">
        <v>335</v>
      </c>
      <c r="W110" s="81">
        <v>43481.66947916667</v>
      </c>
      <c r="X110" s="82" t="s">
        <v>377</v>
      </c>
      <c r="Y110" s="79"/>
      <c r="Z110" s="79"/>
      <c r="AA110" s="85" t="s">
        <v>423</v>
      </c>
      <c r="AB110" s="79"/>
      <c r="AC110" s="79" t="b">
        <v>0</v>
      </c>
      <c r="AD110" s="79">
        <v>0</v>
      </c>
      <c r="AE110" s="85" t="s">
        <v>436</v>
      </c>
      <c r="AF110" s="79" t="b">
        <v>0</v>
      </c>
      <c r="AG110" s="79" t="s">
        <v>439</v>
      </c>
      <c r="AH110" s="79"/>
      <c r="AI110" s="85" t="s">
        <v>436</v>
      </c>
      <c r="AJ110" s="79" t="b">
        <v>0</v>
      </c>
      <c r="AK110" s="79">
        <v>2</v>
      </c>
      <c r="AL110" s="85" t="s">
        <v>430</v>
      </c>
      <c r="AM110" s="79" t="s">
        <v>444</v>
      </c>
      <c r="AN110" s="79" t="b">
        <v>0</v>
      </c>
      <c r="AO110" s="85" t="s">
        <v>430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24</v>
      </c>
      <c r="BK110" s="49">
        <v>100</v>
      </c>
      <c r="BL110" s="48">
        <v>24</v>
      </c>
    </row>
    <row r="111" spans="1:64" ht="15">
      <c r="A111" s="64" t="s">
        <v>246</v>
      </c>
      <c r="B111" s="64" t="s">
        <v>250</v>
      </c>
      <c r="C111" s="65" t="s">
        <v>1170</v>
      </c>
      <c r="D111" s="66">
        <v>3</v>
      </c>
      <c r="E111" s="67" t="s">
        <v>132</v>
      </c>
      <c r="F111" s="68">
        <v>32</v>
      </c>
      <c r="G111" s="65"/>
      <c r="H111" s="69"/>
      <c r="I111" s="70"/>
      <c r="J111" s="70"/>
      <c r="K111" s="34" t="s">
        <v>65</v>
      </c>
      <c r="L111" s="77">
        <v>111</v>
      </c>
      <c r="M111" s="77"/>
      <c r="N111" s="72"/>
      <c r="O111" s="79" t="s">
        <v>270</v>
      </c>
      <c r="P111" s="81">
        <v>43482.02116898148</v>
      </c>
      <c r="Q111" s="79" t="s">
        <v>283</v>
      </c>
      <c r="R111" s="79"/>
      <c r="S111" s="79"/>
      <c r="T111" s="79"/>
      <c r="U111" s="79"/>
      <c r="V111" s="82" t="s">
        <v>336</v>
      </c>
      <c r="W111" s="81">
        <v>43482.02116898148</v>
      </c>
      <c r="X111" s="82" t="s">
        <v>378</v>
      </c>
      <c r="Y111" s="79"/>
      <c r="Z111" s="79"/>
      <c r="AA111" s="85" t="s">
        <v>424</v>
      </c>
      <c r="AB111" s="79"/>
      <c r="AC111" s="79" t="b">
        <v>0</v>
      </c>
      <c r="AD111" s="79">
        <v>0</v>
      </c>
      <c r="AE111" s="85" t="s">
        <v>436</v>
      </c>
      <c r="AF111" s="79" t="b">
        <v>1</v>
      </c>
      <c r="AG111" s="79" t="s">
        <v>439</v>
      </c>
      <c r="AH111" s="79"/>
      <c r="AI111" s="85" t="s">
        <v>441</v>
      </c>
      <c r="AJ111" s="79" t="b">
        <v>0</v>
      </c>
      <c r="AK111" s="79">
        <v>4</v>
      </c>
      <c r="AL111" s="85" t="s">
        <v>429</v>
      </c>
      <c r="AM111" s="79" t="s">
        <v>443</v>
      </c>
      <c r="AN111" s="79" t="b">
        <v>0</v>
      </c>
      <c r="AO111" s="85" t="s">
        <v>429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246</v>
      </c>
      <c r="B112" s="64" t="s">
        <v>249</v>
      </c>
      <c r="C112" s="65" t="s">
        <v>1170</v>
      </c>
      <c r="D112" s="66">
        <v>3</v>
      </c>
      <c r="E112" s="67" t="s">
        <v>132</v>
      </c>
      <c r="F112" s="68">
        <v>32</v>
      </c>
      <c r="G112" s="65"/>
      <c r="H112" s="69"/>
      <c r="I112" s="70"/>
      <c r="J112" s="70"/>
      <c r="K112" s="34" t="s">
        <v>65</v>
      </c>
      <c r="L112" s="77">
        <v>112</v>
      </c>
      <c r="M112" s="77"/>
      <c r="N112" s="72"/>
      <c r="O112" s="79" t="s">
        <v>270</v>
      </c>
      <c r="P112" s="81">
        <v>43482.02116898148</v>
      </c>
      <c r="Q112" s="79" t="s">
        <v>283</v>
      </c>
      <c r="R112" s="79"/>
      <c r="S112" s="79"/>
      <c r="T112" s="79"/>
      <c r="U112" s="79"/>
      <c r="V112" s="82" t="s">
        <v>336</v>
      </c>
      <c r="W112" s="81">
        <v>43482.02116898148</v>
      </c>
      <c r="X112" s="82" t="s">
        <v>378</v>
      </c>
      <c r="Y112" s="79"/>
      <c r="Z112" s="79"/>
      <c r="AA112" s="85" t="s">
        <v>424</v>
      </c>
      <c r="AB112" s="79"/>
      <c r="AC112" s="79" t="b">
        <v>0</v>
      </c>
      <c r="AD112" s="79">
        <v>0</v>
      </c>
      <c r="AE112" s="85" t="s">
        <v>436</v>
      </c>
      <c r="AF112" s="79" t="b">
        <v>1</v>
      </c>
      <c r="AG112" s="79" t="s">
        <v>439</v>
      </c>
      <c r="AH112" s="79"/>
      <c r="AI112" s="85" t="s">
        <v>441</v>
      </c>
      <c r="AJ112" s="79" t="b">
        <v>0</v>
      </c>
      <c r="AK112" s="79">
        <v>4</v>
      </c>
      <c r="AL112" s="85" t="s">
        <v>429</v>
      </c>
      <c r="AM112" s="79" t="s">
        <v>443</v>
      </c>
      <c r="AN112" s="79" t="b">
        <v>0</v>
      </c>
      <c r="AO112" s="85" t="s">
        <v>429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1</v>
      </c>
      <c r="BG112" s="49">
        <v>4.3478260869565215</v>
      </c>
      <c r="BH112" s="48">
        <v>0</v>
      </c>
      <c r="BI112" s="49">
        <v>0</v>
      </c>
      <c r="BJ112" s="48">
        <v>22</v>
      </c>
      <c r="BK112" s="49">
        <v>95.65217391304348</v>
      </c>
      <c r="BL112" s="48">
        <v>23</v>
      </c>
    </row>
    <row r="113" spans="1:64" ht="15">
      <c r="A113" s="64" t="s">
        <v>232</v>
      </c>
      <c r="B113" s="64" t="s">
        <v>250</v>
      </c>
      <c r="C113" s="65" t="s">
        <v>1170</v>
      </c>
      <c r="D113" s="66">
        <v>3</v>
      </c>
      <c r="E113" s="67" t="s">
        <v>132</v>
      </c>
      <c r="F113" s="68">
        <v>32</v>
      </c>
      <c r="G113" s="65"/>
      <c r="H113" s="69"/>
      <c r="I113" s="70"/>
      <c r="J113" s="70"/>
      <c r="K113" s="34" t="s">
        <v>65</v>
      </c>
      <c r="L113" s="77">
        <v>113</v>
      </c>
      <c r="M113" s="77"/>
      <c r="N113" s="72"/>
      <c r="O113" s="79" t="s">
        <v>270</v>
      </c>
      <c r="P113" s="81">
        <v>43477.611342592594</v>
      </c>
      <c r="Q113" s="79" t="s">
        <v>278</v>
      </c>
      <c r="R113" s="82" t="s">
        <v>290</v>
      </c>
      <c r="S113" s="79" t="s">
        <v>295</v>
      </c>
      <c r="T113" s="79"/>
      <c r="U113" s="79"/>
      <c r="V113" s="82" t="s">
        <v>323</v>
      </c>
      <c r="W113" s="81">
        <v>43477.611342592594</v>
      </c>
      <c r="X113" s="82" t="s">
        <v>364</v>
      </c>
      <c r="Y113" s="79"/>
      <c r="Z113" s="79"/>
      <c r="AA113" s="85" t="s">
        <v>410</v>
      </c>
      <c r="AB113" s="79"/>
      <c r="AC113" s="79" t="b">
        <v>0</v>
      </c>
      <c r="AD113" s="79">
        <v>82</v>
      </c>
      <c r="AE113" s="85" t="s">
        <v>436</v>
      </c>
      <c r="AF113" s="79" t="b">
        <v>1</v>
      </c>
      <c r="AG113" s="79" t="s">
        <v>439</v>
      </c>
      <c r="AH113" s="79"/>
      <c r="AI113" s="85" t="s">
        <v>440</v>
      </c>
      <c r="AJ113" s="79" t="b">
        <v>0</v>
      </c>
      <c r="AK113" s="79">
        <v>20</v>
      </c>
      <c r="AL113" s="85" t="s">
        <v>436</v>
      </c>
      <c r="AM113" s="79" t="s">
        <v>443</v>
      </c>
      <c r="AN113" s="79" t="b">
        <v>0</v>
      </c>
      <c r="AO113" s="85" t="s">
        <v>410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3</v>
      </c>
      <c r="BD113" s="48">
        <v>1</v>
      </c>
      <c r="BE113" s="49">
        <v>5</v>
      </c>
      <c r="BF113" s="48">
        <v>0</v>
      </c>
      <c r="BG113" s="49">
        <v>0</v>
      </c>
      <c r="BH113" s="48">
        <v>0</v>
      </c>
      <c r="BI113" s="49">
        <v>0</v>
      </c>
      <c r="BJ113" s="48">
        <v>19</v>
      </c>
      <c r="BK113" s="49">
        <v>95</v>
      </c>
      <c r="BL113" s="48">
        <v>20</v>
      </c>
    </row>
    <row r="114" spans="1:64" ht="15">
      <c r="A114" s="64" t="s">
        <v>232</v>
      </c>
      <c r="B114" s="64" t="s">
        <v>232</v>
      </c>
      <c r="C114" s="65" t="s">
        <v>1170</v>
      </c>
      <c r="D114" s="66">
        <v>3</v>
      </c>
      <c r="E114" s="67" t="s">
        <v>132</v>
      </c>
      <c r="F114" s="68">
        <v>32</v>
      </c>
      <c r="G114" s="65"/>
      <c r="H114" s="69"/>
      <c r="I114" s="70"/>
      <c r="J114" s="70"/>
      <c r="K114" s="34" t="s">
        <v>65</v>
      </c>
      <c r="L114" s="77">
        <v>114</v>
      </c>
      <c r="M114" s="77"/>
      <c r="N114" s="72"/>
      <c r="O114" s="79" t="s">
        <v>176</v>
      </c>
      <c r="P114" s="81">
        <v>43477.69496527778</v>
      </c>
      <c r="Q114" s="79" t="s">
        <v>273</v>
      </c>
      <c r="R114" s="79"/>
      <c r="S114" s="79"/>
      <c r="T114" s="79"/>
      <c r="U114" s="79"/>
      <c r="V114" s="82" t="s">
        <v>323</v>
      </c>
      <c r="W114" s="81">
        <v>43477.69496527778</v>
      </c>
      <c r="X114" s="82" t="s">
        <v>379</v>
      </c>
      <c r="Y114" s="79"/>
      <c r="Z114" s="79"/>
      <c r="AA114" s="85" t="s">
        <v>425</v>
      </c>
      <c r="AB114" s="79"/>
      <c r="AC114" s="79" t="b">
        <v>0</v>
      </c>
      <c r="AD114" s="79">
        <v>0</v>
      </c>
      <c r="AE114" s="85" t="s">
        <v>436</v>
      </c>
      <c r="AF114" s="79" t="b">
        <v>1</v>
      </c>
      <c r="AG114" s="79" t="s">
        <v>439</v>
      </c>
      <c r="AH114" s="79"/>
      <c r="AI114" s="85" t="s">
        <v>440</v>
      </c>
      <c r="AJ114" s="79" t="b">
        <v>0</v>
      </c>
      <c r="AK114" s="79">
        <v>20</v>
      </c>
      <c r="AL114" s="85" t="s">
        <v>410</v>
      </c>
      <c r="AM114" s="79" t="s">
        <v>443</v>
      </c>
      <c r="AN114" s="79" t="b">
        <v>0</v>
      </c>
      <c r="AO114" s="85" t="s">
        <v>410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5</v>
      </c>
      <c r="BF114" s="48">
        <v>0</v>
      </c>
      <c r="BG114" s="49">
        <v>0</v>
      </c>
      <c r="BH114" s="48">
        <v>0</v>
      </c>
      <c r="BI114" s="49">
        <v>0</v>
      </c>
      <c r="BJ114" s="48">
        <v>19</v>
      </c>
      <c r="BK114" s="49">
        <v>95</v>
      </c>
      <c r="BL114" s="48">
        <v>20</v>
      </c>
    </row>
    <row r="115" spans="1:64" ht="15">
      <c r="A115" s="64" t="s">
        <v>238</v>
      </c>
      <c r="B115" s="64" t="s">
        <v>232</v>
      </c>
      <c r="C115" s="65" t="s">
        <v>1170</v>
      </c>
      <c r="D115" s="66">
        <v>3</v>
      </c>
      <c r="E115" s="67" t="s">
        <v>132</v>
      </c>
      <c r="F115" s="68">
        <v>32</v>
      </c>
      <c r="G115" s="65"/>
      <c r="H115" s="69"/>
      <c r="I115" s="70"/>
      <c r="J115" s="70"/>
      <c r="K115" s="34" t="s">
        <v>65</v>
      </c>
      <c r="L115" s="77">
        <v>115</v>
      </c>
      <c r="M115" s="77"/>
      <c r="N115" s="72"/>
      <c r="O115" s="79" t="s">
        <v>270</v>
      </c>
      <c r="P115" s="81">
        <v>43474.530590277776</v>
      </c>
      <c r="Q115" s="79" t="s">
        <v>280</v>
      </c>
      <c r="R115" s="79"/>
      <c r="S115" s="79"/>
      <c r="T115" s="79"/>
      <c r="U115" s="82" t="s">
        <v>300</v>
      </c>
      <c r="V115" s="82" t="s">
        <v>300</v>
      </c>
      <c r="W115" s="81">
        <v>43474.530590277776</v>
      </c>
      <c r="X115" s="82" t="s">
        <v>370</v>
      </c>
      <c r="Y115" s="79"/>
      <c r="Z115" s="79"/>
      <c r="AA115" s="85" t="s">
        <v>416</v>
      </c>
      <c r="AB115" s="85" t="s">
        <v>435</v>
      </c>
      <c r="AC115" s="79" t="b">
        <v>0</v>
      </c>
      <c r="AD115" s="79">
        <v>10</v>
      </c>
      <c r="AE115" s="85" t="s">
        <v>438</v>
      </c>
      <c r="AF115" s="79" t="b">
        <v>0</v>
      </c>
      <c r="AG115" s="79" t="s">
        <v>439</v>
      </c>
      <c r="AH115" s="79"/>
      <c r="AI115" s="85" t="s">
        <v>436</v>
      </c>
      <c r="AJ115" s="79" t="b">
        <v>0</v>
      </c>
      <c r="AK115" s="79">
        <v>13</v>
      </c>
      <c r="AL115" s="85" t="s">
        <v>436</v>
      </c>
      <c r="AM115" s="79" t="s">
        <v>442</v>
      </c>
      <c r="AN115" s="79" t="b">
        <v>0</v>
      </c>
      <c r="AO115" s="85" t="s">
        <v>435</v>
      </c>
      <c r="AP115" s="79" t="s">
        <v>448</v>
      </c>
      <c r="AQ115" s="79">
        <v>0</v>
      </c>
      <c r="AR115" s="79">
        <v>0</v>
      </c>
      <c r="AS115" s="79" t="s">
        <v>450</v>
      </c>
      <c r="AT115" s="79" t="s">
        <v>452</v>
      </c>
      <c r="AU115" s="79" t="s">
        <v>454</v>
      </c>
      <c r="AV115" s="79" t="s">
        <v>456</v>
      </c>
      <c r="AW115" s="79" t="s">
        <v>458</v>
      </c>
      <c r="AX115" s="79" t="s">
        <v>460</v>
      </c>
      <c r="AY115" s="79" t="s">
        <v>462</v>
      </c>
      <c r="AZ115" s="82" t="s">
        <v>464</v>
      </c>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247</v>
      </c>
      <c r="B116" s="64" t="s">
        <v>232</v>
      </c>
      <c r="C116" s="65" t="s">
        <v>1170</v>
      </c>
      <c r="D116" s="66">
        <v>3</v>
      </c>
      <c r="E116" s="67" t="s">
        <v>132</v>
      </c>
      <c r="F116" s="68">
        <v>32</v>
      </c>
      <c r="G116" s="65"/>
      <c r="H116" s="69"/>
      <c r="I116" s="70"/>
      <c r="J116" s="70"/>
      <c r="K116" s="34" t="s">
        <v>65</v>
      </c>
      <c r="L116" s="77">
        <v>116</v>
      </c>
      <c r="M116" s="77"/>
      <c r="N116" s="72"/>
      <c r="O116" s="79" t="s">
        <v>270</v>
      </c>
      <c r="P116" s="81">
        <v>43478.3740625</v>
      </c>
      <c r="Q116" s="79" t="s">
        <v>273</v>
      </c>
      <c r="R116" s="79"/>
      <c r="S116" s="79"/>
      <c r="T116" s="79"/>
      <c r="U116" s="79"/>
      <c r="V116" s="82" t="s">
        <v>337</v>
      </c>
      <c r="W116" s="81">
        <v>43478.3740625</v>
      </c>
      <c r="X116" s="82" t="s">
        <v>380</v>
      </c>
      <c r="Y116" s="79"/>
      <c r="Z116" s="79"/>
      <c r="AA116" s="85" t="s">
        <v>426</v>
      </c>
      <c r="AB116" s="79"/>
      <c r="AC116" s="79" t="b">
        <v>0</v>
      </c>
      <c r="AD116" s="79">
        <v>0</v>
      </c>
      <c r="AE116" s="85" t="s">
        <v>436</v>
      </c>
      <c r="AF116" s="79" t="b">
        <v>1</v>
      </c>
      <c r="AG116" s="79" t="s">
        <v>439</v>
      </c>
      <c r="AH116" s="79"/>
      <c r="AI116" s="85" t="s">
        <v>440</v>
      </c>
      <c r="AJ116" s="79" t="b">
        <v>0</v>
      </c>
      <c r="AK116" s="79">
        <v>20</v>
      </c>
      <c r="AL116" s="85" t="s">
        <v>410</v>
      </c>
      <c r="AM116" s="79" t="s">
        <v>443</v>
      </c>
      <c r="AN116" s="79" t="b">
        <v>0</v>
      </c>
      <c r="AO116" s="85" t="s">
        <v>410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1</v>
      </c>
      <c r="BD116" s="48">
        <v>1</v>
      </c>
      <c r="BE116" s="49">
        <v>5</v>
      </c>
      <c r="BF116" s="48">
        <v>0</v>
      </c>
      <c r="BG116" s="49">
        <v>0</v>
      </c>
      <c r="BH116" s="48">
        <v>0</v>
      </c>
      <c r="BI116" s="49">
        <v>0</v>
      </c>
      <c r="BJ116" s="48">
        <v>19</v>
      </c>
      <c r="BK116" s="49">
        <v>95</v>
      </c>
      <c r="BL116" s="48">
        <v>20</v>
      </c>
    </row>
    <row r="117" spans="1:64" ht="15">
      <c r="A117" s="64" t="s">
        <v>247</v>
      </c>
      <c r="B117" s="64" t="s">
        <v>250</v>
      </c>
      <c r="C117" s="65" t="s">
        <v>1170</v>
      </c>
      <c r="D117" s="66">
        <v>3</v>
      </c>
      <c r="E117" s="67" t="s">
        <v>132</v>
      </c>
      <c r="F117" s="68">
        <v>32</v>
      </c>
      <c r="G117" s="65"/>
      <c r="H117" s="69"/>
      <c r="I117" s="70"/>
      <c r="J117" s="70"/>
      <c r="K117" s="34" t="s">
        <v>65</v>
      </c>
      <c r="L117" s="77">
        <v>117</v>
      </c>
      <c r="M117" s="77"/>
      <c r="N117" s="72"/>
      <c r="O117" s="79" t="s">
        <v>270</v>
      </c>
      <c r="P117" s="81">
        <v>43482.58447916667</v>
      </c>
      <c r="Q117" s="79" t="s">
        <v>283</v>
      </c>
      <c r="R117" s="79"/>
      <c r="S117" s="79"/>
      <c r="T117" s="79"/>
      <c r="U117" s="79"/>
      <c r="V117" s="82" t="s">
        <v>337</v>
      </c>
      <c r="W117" s="81">
        <v>43482.58447916667</v>
      </c>
      <c r="X117" s="82" t="s">
        <v>381</v>
      </c>
      <c r="Y117" s="79"/>
      <c r="Z117" s="79"/>
      <c r="AA117" s="85" t="s">
        <v>427</v>
      </c>
      <c r="AB117" s="79"/>
      <c r="AC117" s="79" t="b">
        <v>0</v>
      </c>
      <c r="AD117" s="79">
        <v>0</v>
      </c>
      <c r="AE117" s="85" t="s">
        <v>436</v>
      </c>
      <c r="AF117" s="79" t="b">
        <v>1</v>
      </c>
      <c r="AG117" s="79" t="s">
        <v>439</v>
      </c>
      <c r="AH117" s="79"/>
      <c r="AI117" s="85" t="s">
        <v>441</v>
      </c>
      <c r="AJ117" s="79" t="b">
        <v>0</v>
      </c>
      <c r="AK117" s="79">
        <v>4</v>
      </c>
      <c r="AL117" s="85" t="s">
        <v>429</v>
      </c>
      <c r="AM117" s="79" t="s">
        <v>442</v>
      </c>
      <c r="AN117" s="79" t="b">
        <v>0</v>
      </c>
      <c r="AO117" s="85" t="s">
        <v>429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247</v>
      </c>
      <c r="B118" s="64" t="s">
        <v>249</v>
      </c>
      <c r="C118" s="65" t="s">
        <v>1170</v>
      </c>
      <c r="D118" s="66">
        <v>3</v>
      </c>
      <c r="E118" s="67" t="s">
        <v>132</v>
      </c>
      <c r="F118" s="68">
        <v>32</v>
      </c>
      <c r="G118" s="65"/>
      <c r="H118" s="69"/>
      <c r="I118" s="70"/>
      <c r="J118" s="70"/>
      <c r="K118" s="34" t="s">
        <v>65</v>
      </c>
      <c r="L118" s="77">
        <v>118</v>
      </c>
      <c r="M118" s="77"/>
      <c r="N118" s="72"/>
      <c r="O118" s="79" t="s">
        <v>270</v>
      </c>
      <c r="P118" s="81">
        <v>43482.58447916667</v>
      </c>
      <c r="Q118" s="79" t="s">
        <v>283</v>
      </c>
      <c r="R118" s="79"/>
      <c r="S118" s="79"/>
      <c r="T118" s="79"/>
      <c r="U118" s="79"/>
      <c r="V118" s="82" t="s">
        <v>337</v>
      </c>
      <c r="W118" s="81">
        <v>43482.58447916667</v>
      </c>
      <c r="X118" s="82" t="s">
        <v>381</v>
      </c>
      <c r="Y118" s="79"/>
      <c r="Z118" s="79"/>
      <c r="AA118" s="85" t="s">
        <v>427</v>
      </c>
      <c r="AB118" s="79"/>
      <c r="AC118" s="79" t="b">
        <v>0</v>
      </c>
      <c r="AD118" s="79">
        <v>0</v>
      </c>
      <c r="AE118" s="85" t="s">
        <v>436</v>
      </c>
      <c r="AF118" s="79" t="b">
        <v>1</v>
      </c>
      <c r="AG118" s="79" t="s">
        <v>439</v>
      </c>
      <c r="AH118" s="79"/>
      <c r="AI118" s="85" t="s">
        <v>441</v>
      </c>
      <c r="AJ118" s="79" t="b">
        <v>0</v>
      </c>
      <c r="AK118" s="79">
        <v>4</v>
      </c>
      <c r="AL118" s="85" t="s">
        <v>429</v>
      </c>
      <c r="AM118" s="79" t="s">
        <v>442</v>
      </c>
      <c r="AN118" s="79" t="b">
        <v>0</v>
      </c>
      <c r="AO118" s="85" t="s">
        <v>429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1</v>
      </c>
      <c r="BG118" s="49">
        <v>4.3478260869565215</v>
      </c>
      <c r="BH118" s="48">
        <v>0</v>
      </c>
      <c r="BI118" s="49">
        <v>0</v>
      </c>
      <c r="BJ118" s="48">
        <v>22</v>
      </c>
      <c r="BK118" s="49">
        <v>95.65217391304348</v>
      </c>
      <c r="BL118" s="48">
        <v>23</v>
      </c>
    </row>
    <row r="119" spans="1:64" ht="15">
      <c r="A119" s="64" t="s">
        <v>248</v>
      </c>
      <c r="B119" s="64" t="s">
        <v>250</v>
      </c>
      <c r="C119" s="65" t="s">
        <v>1170</v>
      </c>
      <c r="D119" s="66">
        <v>3</v>
      </c>
      <c r="E119" s="67" t="s">
        <v>132</v>
      </c>
      <c r="F119" s="68">
        <v>32</v>
      </c>
      <c r="G119" s="65"/>
      <c r="H119" s="69"/>
      <c r="I119" s="70"/>
      <c r="J119" s="70"/>
      <c r="K119" s="34" t="s">
        <v>65</v>
      </c>
      <c r="L119" s="77">
        <v>119</v>
      </c>
      <c r="M119" s="77"/>
      <c r="N119" s="72"/>
      <c r="O119" s="79" t="s">
        <v>270</v>
      </c>
      <c r="P119" s="81">
        <v>43481.58962962963</v>
      </c>
      <c r="Q119" s="79" t="s">
        <v>283</v>
      </c>
      <c r="R119" s="79"/>
      <c r="S119" s="79"/>
      <c r="T119" s="79"/>
      <c r="U119" s="79"/>
      <c r="V119" s="82" t="s">
        <v>338</v>
      </c>
      <c r="W119" s="81">
        <v>43481.58962962963</v>
      </c>
      <c r="X119" s="82" t="s">
        <v>382</v>
      </c>
      <c r="Y119" s="79"/>
      <c r="Z119" s="79"/>
      <c r="AA119" s="85" t="s">
        <v>428</v>
      </c>
      <c r="AB119" s="79"/>
      <c r="AC119" s="79" t="b">
        <v>0</v>
      </c>
      <c r="AD119" s="79">
        <v>0</v>
      </c>
      <c r="AE119" s="85" t="s">
        <v>436</v>
      </c>
      <c r="AF119" s="79" t="b">
        <v>1</v>
      </c>
      <c r="AG119" s="79" t="s">
        <v>439</v>
      </c>
      <c r="AH119" s="79"/>
      <c r="AI119" s="85" t="s">
        <v>441</v>
      </c>
      <c r="AJ119" s="79" t="b">
        <v>0</v>
      </c>
      <c r="AK119" s="79">
        <v>4</v>
      </c>
      <c r="AL119" s="85" t="s">
        <v>429</v>
      </c>
      <c r="AM119" s="79" t="s">
        <v>443</v>
      </c>
      <c r="AN119" s="79" t="b">
        <v>0</v>
      </c>
      <c r="AO119" s="85" t="s">
        <v>429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248</v>
      </c>
      <c r="B120" s="64" t="s">
        <v>249</v>
      </c>
      <c r="C120" s="65" t="s">
        <v>1170</v>
      </c>
      <c r="D120" s="66">
        <v>3</v>
      </c>
      <c r="E120" s="67" t="s">
        <v>132</v>
      </c>
      <c r="F120" s="68">
        <v>32</v>
      </c>
      <c r="G120" s="65"/>
      <c r="H120" s="69"/>
      <c r="I120" s="70"/>
      <c r="J120" s="70"/>
      <c r="K120" s="34" t="s">
        <v>66</v>
      </c>
      <c r="L120" s="77">
        <v>120</v>
      </c>
      <c r="M120" s="77"/>
      <c r="N120" s="72"/>
      <c r="O120" s="79" t="s">
        <v>270</v>
      </c>
      <c r="P120" s="81">
        <v>43481.58962962963</v>
      </c>
      <c r="Q120" s="79" t="s">
        <v>283</v>
      </c>
      <c r="R120" s="79"/>
      <c r="S120" s="79"/>
      <c r="T120" s="79"/>
      <c r="U120" s="79"/>
      <c r="V120" s="82" t="s">
        <v>338</v>
      </c>
      <c r="W120" s="81">
        <v>43481.58962962963</v>
      </c>
      <c r="X120" s="82" t="s">
        <v>382</v>
      </c>
      <c r="Y120" s="79"/>
      <c r="Z120" s="79"/>
      <c r="AA120" s="85" t="s">
        <v>428</v>
      </c>
      <c r="AB120" s="79"/>
      <c r="AC120" s="79" t="b">
        <v>0</v>
      </c>
      <c r="AD120" s="79">
        <v>0</v>
      </c>
      <c r="AE120" s="85" t="s">
        <v>436</v>
      </c>
      <c r="AF120" s="79" t="b">
        <v>1</v>
      </c>
      <c r="AG120" s="79" t="s">
        <v>439</v>
      </c>
      <c r="AH120" s="79"/>
      <c r="AI120" s="85" t="s">
        <v>441</v>
      </c>
      <c r="AJ120" s="79" t="b">
        <v>0</v>
      </c>
      <c r="AK120" s="79">
        <v>4</v>
      </c>
      <c r="AL120" s="85" t="s">
        <v>429</v>
      </c>
      <c r="AM120" s="79" t="s">
        <v>443</v>
      </c>
      <c r="AN120" s="79" t="b">
        <v>0</v>
      </c>
      <c r="AO120" s="85" t="s">
        <v>429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1</v>
      </c>
      <c r="BG120" s="49">
        <v>4.3478260869565215</v>
      </c>
      <c r="BH120" s="48">
        <v>0</v>
      </c>
      <c r="BI120" s="49">
        <v>0</v>
      </c>
      <c r="BJ120" s="48">
        <v>22</v>
      </c>
      <c r="BK120" s="49">
        <v>95.65217391304348</v>
      </c>
      <c r="BL120" s="48">
        <v>23</v>
      </c>
    </row>
    <row r="121" spans="1:64" ht="15">
      <c r="A121" s="64" t="s">
        <v>249</v>
      </c>
      <c r="B121" s="64" t="s">
        <v>248</v>
      </c>
      <c r="C121" s="65" t="s">
        <v>1170</v>
      </c>
      <c r="D121" s="66">
        <v>3</v>
      </c>
      <c r="E121" s="67" t="s">
        <v>132</v>
      </c>
      <c r="F121" s="68">
        <v>32</v>
      </c>
      <c r="G121" s="65"/>
      <c r="H121" s="69"/>
      <c r="I121" s="70"/>
      <c r="J121" s="70"/>
      <c r="K121" s="34" t="s">
        <v>66</v>
      </c>
      <c r="L121" s="77">
        <v>121</v>
      </c>
      <c r="M121" s="77"/>
      <c r="N121" s="72"/>
      <c r="O121" s="79" t="s">
        <v>270</v>
      </c>
      <c r="P121" s="81">
        <v>43481.53413194444</v>
      </c>
      <c r="Q121" s="79" t="s">
        <v>285</v>
      </c>
      <c r="R121" s="82" t="s">
        <v>292</v>
      </c>
      <c r="S121" s="79" t="s">
        <v>295</v>
      </c>
      <c r="T121" s="79" t="s">
        <v>298</v>
      </c>
      <c r="U121" s="79"/>
      <c r="V121" s="82" t="s">
        <v>339</v>
      </c>
      <c r="W121" s="81">
        <v>43481.53413194444</v>
      </c>
      <c r="X121" s="82" t="s">
        <v>383</v>
      </c>
      <c r="Y121" s="79"/>
      <c r="Z121" s="79"/>
      <c r="AA121" s="85" t="s">
        <v>429</v>
      </c>
      <c r="AB121" s="79"/>
      <c r="AC121" s="79" t="b">
        <v>0</v>
      </c>
      <c r="AD121" s="79">
        <v>5</v>
      </c>
      <c r="AE121" s="85" t="s">
        <v>436</v>
      </c>
      <c r="AF121" s="79" t="b">
        <v>1</v>
      </c>
      <c r="AG121" s="79" t="s">
        <v>439</v>
      </c>
      <c r="AH121" s="79"/>
      <c r="AI121" s="85" t="s">
        <v>441</v>
      </c>
      <c r="AJ121" s="79" t="b">
        <v>0</v>
      </c>
      <c r="AK121" s="79">
        <v>4</v>
      </c>
      <c r="AL121" s="85" t="s">
        <v>436</v>
      </c>
      <c r="AM121" s="79" t="s">
        <v>443</v>
      </c>
      <c r="AN121" s="79" t="b">
        <v>0</v>
      </c>
      <c r="AO121" s="85" t="s">
        <v>429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238</v>
      </c>
      <c r="B122" s="64" t="s">
        <v>250</v>
      </c>
      <c r="C122" s="65" t="s">
        <v>1170</v>
      </c>
      <c r="D122" s="66">
        <v>3</v>
      </c>
      <c r="E122" s="67" t="s">
        <v>132</v>
      </c>
      <c r="F122" s="68">
        <v>32</v>
      </c>
      <c r="G122" s="65"/>
      <c r="H122" s="69"/>
      <c r="I122" s="70"/>
      <c r="J122" s="70"/>
      <c r="K122" s="34" t="s">
        <v>65</v>
      </c>
      <c r="L122" s="77">
        <v>122</v>
      </c>
      <c r="M122" s="77"/>
      <c r="N122" s="72"/>
      <c r="O122" s="79" t="s">
        <v>270</v>
      </c>
      <c r="P122" s="81">
        <v>43474.530590277776</v>
      </c>
      <c r="Q122" s="79" t="s">
        <v>280</v>
      </c>
      <c r="R122" s="79"/>
      <c r="S122" s="79"/>
      <c r="T122" s="79"/>
      <c r="U122" s="82" t="s">
        <v>300</v>
      </c>
      <c r="V122" s="82" t="s">
        <v>300</v>
      </c>
      <c r="W122" s="81">
        <v>43474.530590277776</v>
      </c>
      <c r="X122" s="82" t="s">
        <v>370</v>
      </c>
      <c r="Y122" s="79"/>
      <c r="Z122" s="79"/>
      <c r="AA122" s="85" t="s">
        <v>416</v>
      </c>
      <c r="AB122" s="85" t="s">
        <v>435</v>
      </c>
      <c r="AC122" s="79" t="b">
        <v>0</v>
      </c>
      <c r="AD122" s="79">
        <v>10</v>
      </c>
      <c r="AE122" s="85" t="s">
        <v>438</v>
      </c>
      <c r="AF122" s="79" t="b">
        <v>0</v>
      </c>
      <c r="AG122" s="79" t="s">
        <v>439</v>
      </c>
      <c r="AH122" s="79"/>
      <c r="AI122" s="85" t="s">
        <v>436</v>
      </c>
      <c r="AJ122" s="79" t="b">
        <v>0</v>
      </c>
      <c r="AK122" s="79">
        <v>13</v>
      </c>
      <c r="AL122" s="85" t="s">
        <v>436</v>
      </c>
      <c r="AM122" s="79" t="s">
        <v>442</v>
      </c>
      <c r="AN122" s="79" t="b">
        <v>0</v>
      </c>
      <c r="AO122" s="85" t="s">
        <v>435</v>
      </c>
      <c r="AP122" s="79" t="s">
        <v>448</v>
      </c>
      <c r="AQ122" s="79">
        <v>0</v>
      </c>
      <c r="AR122" s="79">
        <v>0</v>
      </c>
      <c r="AS122" s="79" t="s">
        <v>450</v>
      </c>
      <c r="AT122" s="79" t="s">
        <v>452</v>
      </c>
      <c r="AU122" s="79" t="s">
        <v>454</v>
      </c>
      <c r="AV122" s="79" t="s">
        <v>456</v>
      </c>
      <c r="AW122" s="79" t="s">
        <v>458</v>
      </c>
      <c r="AX122" s="79" t="s">
        <v>460</v>
      </c>
      <c r="AY122" s="79" t="s">
        <v>462</v>
      </c>
      <c r="AZ122" s="82" t="s">
        <v>464</v>
      </c>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250</v>
      </c>
      <c r="B123" s="64" t="s">
        <v>250</v>
      </c>
      <c r="C123" s="65" t="s">
        <v>1170</v>
      </c>
      <c r="D123" s="66">
        <v>3</v>
      </c>
      <c r="E123" s="67" t="s">
        <v>132</v>
      </c>
      <c r="F123" s="68">
        <v>32</v>
      </c>
      <c r="G123" s="65"/>
      <c r="H123" s="69"/>
      <c r="I123" s="70"/>
      <c r="J123" s="70"/>
      <c r="K123" s="34" t="s">
        <v>65</v>
      </c>
      <c r="L123" s="77">
        <v>123</v>
      </c>
      <c r="M123" s="77"/>
      <c r="N123" s="72"/>
      <c r="O123" s="79" t="s">
        <v>176</v>
      </c>
      <c r="P123" s="81">
        <v>43481.562002314815</v>
      </c>
      <c r="Q123" s="79" t="s">
        <v>286</v>
      </c>
      <c r="R123" s="79"/>
      <c r="S123" s="79"/>
      <c r="T123" s="79"/>
      <c r="U123" s="82" t="s">
        <v>301</v>
      </c>
      <c r="V123" s="82" t="s">
        <v>301</v>
      </c>
      <c r="W123" s="81">
        <v>43481.562002314815</v>
      </c>
      <c r="X123" s="82" t="s">
        <v>384</v>
      </c>
      <c r="Y123" s="79"/>
      <c r="Z123" s="79"/>
      <c r="AA123" s="85" t="s">
        <v>430</v>
      </c>
      <c r="AB123" s="79"/>
      <c r="AC123" s="79" t="b">
        <v>0</v>
      </c>
      <c r="AD123" s="79">
        <v>0</v>
      </c>
      <c r="AE123" s="85" t="s">
        <v>436</v>
      </c>
      <c r="AF123" s="79" t="b">
        <v>0</v>
      </c>
      <c r="AG123" s="79" t="s">
        <v>439</v>
      </c>
      <c r="AH123" s="79"/>
      <c r="AI123" s="85" t="s">
        <v>436</v>
      </c>
      <c r="AJ123" s="79" t="b">
        <v>0</v>
      </c>
      <c r="AK123" s="79">
        <v>2</v>
      </c>
      <c r="AL123" s="85" t="s">
        <v>436</v>
      </c>
      <c r="AM123" s="79" t="s">
        <v>442</v>
      </c>
      <c r="AN123" s="79" t="b">
        <v>0</v>
      </c>
      <c r="AO123" s="85" t="s">
        <v>430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1</v>
      </c>
      <c r="BE123" s="49">
        <v>2.1739130434782608</v>
      </c>
      <c r="BF123" s="48">
        <v>0</v>
      </c>
      <c r="BG123" s="49">
        <v>0</v>
      </c>
      <c r="BH123" s="48">
        <v>0</v>
      </c>
      <c r="BI123" s="49">
        <v>0</v>
      </c>
      <c r="BJ123" s="48">
        <v>45</v>
      </c>
      <c r="BK123" s="49">
        <v>97.82608695652173</v>
      </c>
      <c r="BL123" s="48">
        <v>46</v>
      </c>
    </row>
    <row r="124" spans="1:64" ht="15">
      <c r="A124" s="64" t="s">
        <v>249</v>
      </c>
      <c r="B124" s="64" t="s">
        <v>250</v>
      </c>
      <c r="C124" s="65" t="s">
        <v>1171</v>
      </c>
      <c r="D124" s="66">
        <v>3</v>
      </c>
      <c r="E124" s="67" t="s">
        <v>136</v>
      </c>
      <c r="F124" s="68">
        <v>6</v>
      </c>
      <c r="G124" s="65"/>
      <c r="H124" s="69"/>
      <c r="I124" s="70"/>
      <c r="J124" s="70"/>
      <c r="K124" s="34" t="s">
        <v>65</v>
      </c>
      <c r="L124" s="77">
        <v>124</v>
      </c>
      <c r="M124" s="77"/>
      <c r="N124" s="72"/>
      <c r="O124" s="79" t="s">
        <v>270</v>
      </c>
      <c r="P124" s="81">
        <v>43481.53413194444</v>
      </c>
      <c r="Q124" s="79" t="s">
        <v>285</v>
      </c>
      <c r="R124" s="82" t="s">
        <v>292</v>
      </c>
      <c r="S124" s="79" t="s">
        <v>295</v>
      </c>
      <c r="T124" s="79" t="s">
        <v>298</v>
      </c>
      <c r="U124" s="79"/>
      <c r="V124" s="82" t="s">
        <v>339</v>
      </c>
      <c r="W124" s="81">
        <v>43481.53413194444</v>
      </c>
      <c r="X124" s="82" t="s">
        <v>383</v>
      </c>
      <c r="Y124" s="79"/>
      <c r="Z124" s="79"/>
      <c r="AA124" s="85" t="s">
        <v>429</v>
      </c>
      <c r="AB124" s="79"/>
      <c r="AC124" s="79" t="b">
        <v>0</v>
      </c>
      <c r="AD124" s="79">
        <v>5</v>
      </c>
      <c r="AE124" s="85" t="s">
        <v>436</v>
      </c>
      <c r="AF124" s="79" t="b">
        <v>1</v>
      </c>
      <c r="AG124" s="79" t="s">
        <v>439</v>
      </c>
      <c r="AH124" s="79"/>
      <c r="AI124" s="85" t="s">
        <v>441</v>
      </c>
      <c r="AJ124" s="79" t="b">
        <v>0</v>
      </c>
      <c r="AK124" s="79">
        <v>4</v>
      </c>
      <c r="AL124" s="85" t="s">
        <v>436</v>
      </c>
      <c r="AM124" s="79" t="s">
        <v>443</v>
      </c>
      <c r="AN124" s="79" t="b">
        <v>0</v>
      </c>
      <c r="AO124" s="85" t="s">
        <v>429</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3</v>
      </c>
      <c r="BC124" s="78" t="str">
        <f>REPLACE(INDEX(GroupVertices[Group],MATCH(Edges[[#This Row],[Vertex 2]],GroupVertices[Vertex],0)),1,1,"")</f>
        <v>3</v>
      </c>
      <c r="BD124" s="48">
        <v>1</v>
      </c>
      <c r="BE124" s="49">
        <v>2.2222222222222223</v>
      </c>
      <c r="BF124" s="48">
        <v>2</v>
      </c>
      <c r="BG124" s="49">
        <v>4.444444444444445</v>
      </c>
      <c r="BH124" s="48">
        <v>0</v>
      </c>
      <c r="BI124" s="49">
        <v>0</v>
      </c>
      <c r="BJ124" s="48">
        <v>42</v>
      </c>
      <c r="BK124" s="49">
        <v>93.33333333333333</v>
      </c>
      <c r="BL124" s="48">
        <v>45</v>
      </c>
    </row>
    <row r="125" spans="1:64" ht="15">
      <c r="A125" s="64" t="s">
        <v>249</v>
      </c>
      <c r="B125" s="64" t="s">
        <v>250</v>
      </c>
      <c r="C125" s="65" t="s">
        <v>1171</v>
      </c>
      <c r="D125" s="66">
        <v>3</v>
      </c>
      <c r="E125" s="67" t="s">
        <v>136</v>
      </c>
      <c r="F125" s="68">
        <v>6</v>
      </c>
      <c r="G125" s="65"/>
      <c r="H125" s="69"/>
      <c r="I125" s="70"/>
      <c r="J125" s="70"/>
      <c r="K125" s="34" t="s">
        <v>65</v>
      </c>
      <c r="L125" s="77">
        <v>125</v>
      </c>
      <c r="M125" s="77"/>
      <c r="N125" s="72"/>
      <c r="O125" s="79" t="s">
        <v>270</v>
      </c>
      <c r="P125" s="81">
        <v>43484.43769675926</v>
      </c>
      <c r="Q125" s="79" t="s">
        <v>287</v>
      </c>
      <c r="R125" s="82" t="s">
        <v>293</v>
      </c>
      <c r="S125" s="79" t="s">
        <v>297</v>
      </c>
      <c r="T125" s="79" t="s">
        <v>299</v>
      </c>
      <c r="U125" s="82" t="s">
        <v>302</v>
      </c>
      <c r="V125" s="82" t="s">
        <v>302</v>
      </c>
      <c r="W125" s="81">
        <v>43484.43769675926</v>
      </c>
      <c r="X125" s="82" t="s">
        <v>385</v>
      </c>
      <c r="Y125" s="79"/>
      <c r="Z125" s="79"/>
      <c r="AA125" s="85" t="s">
        <v>431</v>
      </c>
      <c r="AB125" s="79"/>
      <c r="AC125" s="79" t="b">
        <v>0</v>
      </c>
      <c r="AD125" s="79">
        <v>0</v>
      </c>
      <c r="AE125" s="85" t="s">
        <v>436</v>
      </c>
      <c r="AF125" s="79" t="b">
        <v>0</v>
      </c>
      <c r="AG125" s="79" t="s">
        <v>439</v>
      </c>
      <c r="AH125" s="79"/>
      <c r="AI125" s="85" t="s">
        <v>436</v>
      </c>
      <c r="AJ125" s="79" t="b">
        <v>0</v>
      </c>
      <c r="AK125" s="79">
        <v>1</v>
      </c>
      <c r="AL125" s="85" t="s">
        <v>436</v>
      </c>
      <c r="AM125" s="79" t="s">
        <v>447</v>
      </c>
      <c r="AN125" s="79" t="b">
        <v>0</v>
      </c>
      <c r="AO125" s="85" t="s">
        <v>431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24</v>
      </c>
      <c r="BK125" s="49">
        <v>100</v>
      </c>
      <c r="BL125" s="48">
        <v>24</v>
      </c>
    </row>
    <row r="126" spans="1:64" ht="15">
      <c r="A126" s="64" t="s">
        <v>251</v>
      </c>
      <c r="B126" s="64" t="s">
        <v>250</v>
      </c>
      <c r="C126" s="65" t="s">
        <v>1170</v>
      </c>
      <c r="D126" s="66">
        <v>3</v>
      </c>
      <c r="E126" s="67" t="s">
        <v>132</v>
      </c>
      <c r="F126" s="68">
        <v>32</v>
      </c>
      <c r="G126" s="65"/>
      <c r="H126" s="69"/>
      <c r="I126" s="70"/>
      <c r="J126" s="70"/>
      <c r="K126" s="34" t="s">
        <v>65</v>
      </c>
      <c r="L126" s="77">
        <v>126</v>
      </c>
      <c r="M126" s="77"/>
      <c r="N126" s="72"/>
      <c r="O126" s="79" t="s">
        <v>270</v>
      </c>
      <c r="P126" s="81">
        <v>43484.60616898148</v>
      </c>
      <c r="Q126" s="79" t="s">
        <v>288</v>
      </c>
      <c r="R126" s="79"/>
      <c r="S126" s="79"/>
      <c r="T126" s="79"/>
      <c r="U126" s="79"/>
      <c r="V126" s="82" t="s">
        <v>340</v>
      </c>
      <c r="W126" s="81">
        <v>43484.60616898148</v>
      </c>
      <c r="X126" s="82" t="s">
        <v>386</v>
      </c>
      <c r="Y126" s="79"/>
      <c r="Z126" s="79"/>
      <c r="AA126" s="85" t="s">
        <v>432</v>
      </c>
      <c r="AB126" s="79"/>
      <c r="AC126" s="79" t="b">
        <v>0</v>
      </c>
      <c r="AD126" s="79">
        <v>0</v>
      </c>
      <c r="AE126" s="85" t="s">
        <v>436</v>
      </c>
      <c r="AF126" s="79" t="b">
        <v>0</v>
      </c>
      <c r="AG126" s="79" t="s">
        <v>439</v>
      </c>
      <c r="AH126" s="79"/>
      <c r="AI126" s="85" t="s">
        <v>436</v>
      </c>
      <c r="AJ126" s="79" t="b">
        <v>0</v>
      </c>
      <c r="AK126" s="79">
        <v>1</v>
      </c>
      <c r="AL126" s="85" t="s">
        <v>431</v>
      </c>
      <c r="AM126" s="79" t="s">
        <v>443</v>
      </c>
      <c r="AN126" s="79" t="b">
        <v>0</v>
      </c>
      <c r="AO126" s="85" t="s">
        <v>431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251</v>
      </c>
      <c r="B127" s="64" t="s">
        <v>249</v>
      </c>
      <c r="C127" s="65" t="s">
        <v>1170</v>
      </c>
      <c r="D127" s="66">
        <v>3</v>
      </c>
      <c r="E127" s="67" t="s">
        <v>132</v>
      </c>
      <c r="F127" s="68">
        <v>32</v>
      </c>
      <c r="G127" s="65"/>
      <c r="H127" s="69"/>
      <c r="I127" s="70"/>
      <c r="J127" s="70"/>
      <c r="K127" s="34" t="s">
        <v>65</v>
      </c>
      <c r="L127" s="77">
        <v>127</v>
      </c>
      <c r="M127" s="77"/>
      <c r="N127" s="72"/>
      <c r="O127" s="79" t="s">
        <v>270</v>
      </c>
      <c r="P127" s="81">
        <v>43484.60616898148</v>
      </c>
      <c r="Q127" s="79" t="s">
        <v>288</v>
      </c>
      <c r="R127" s="79"/>
      <c r="S127" s="79"/>
      <c r="T127" s="79"/>
      <c r="U127" s="79"/>
      <c r="V127" s="82" t="s">
        <v>340</v>
      </c>
      <c r="W127" s="81">
        <v>43484.60616898148</v>
      </c>
      <c r="X127" s="82" t="s">
        <v>386</v>
      </c>
      <c r="Y127" s="79"/>
      <c r="Z127" s="79"/>
      <c r="AA127" s="85" t="s">
        <v>432</v>
      </c>
      <c r="AB127" s="79"/>
      <c r="AC127" s="79" t="b">
        <v>0</v>
      </c>
      <c r="AD127" s="79">
        <v>0</v>
      </c>
      <c r="AE127" s="85" t="s">
        <v>436</v>
      </c>
      <c r="AF127" s="79" t="b">
        <v>0</v>
      </c>
      <c r="AG127" s="79" t="s">
        <v>439</v>
      </c>
      <c r="AH127" s="79"/>
      <c r="AI127" s="85" t="s">
        <v>436</v>
      </c>
      <c r="AJ127" s="79" t="b">
        <v>0</v>
      </c>
      <c r="AK127" s="79">
        <v>1</v>
      </c>
      <c r="AL127" s="85" t="s">
        <v>431</v>
      </c>
      <c r="AM127" s="79" t="s">
        <v>443</v>
      </c>
      <c r="AN127" s="79" t="b">
        <v>0</v>
      </c>
      <c r="AO127" s="85" t="s">
        <v>431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20</v>
      </c>
      <c r="BK127" s="49">
        <v>100</v>
      </c>
      <c r="BL127" s="48">
        <v>20</v>
      </c>
    </row>
    <row r="128" spans="1:64" ht="15">
      <c r="A128" s="64" t="s">
        <v>238</v>
      </c>
      <c r="B128" s="64" t="s">
        <v>253</v>
      </c>
      <c r="C128" s="65" t="s">
        <v>1170</v>
      </c>
      <c r="D128" s="66">
        <v>3</v>
      </c>
      <c r="E128" s="67" t="s">
        <v>132</v>
      </c>
      <c r="F128" s="68">
        <v>32</v>
      </c>
      <c r="G128" s="65"/>
      <c r="H128" s="69"/>
      <c r="I128" s="70"/>
      <c r="J128" s="70"/>
      <c r="K128" s="34" t="s">
        <v>65</v>
      </c>
      <c r="L128" s="77">
        <v>128</v>
      </c>
      <c r="M128" s="77"/>
      <c r="N128" s="72"/>
      <c r="O128" s="79" t="s">
        <v>270</v>
      </c>
      <c r="P128" s="81">
        <v>43479.77024305556</v>
      </c>
      <c r="Q128" s="79" t="s">
        <v>272</v>
      </c>
      <c r="R128" s="79"/>
      <c r="S128" s="79"/>
      <c r="T128" s="79"/>
      <c r="U128" s="79"/>
      <c r="V128" s="82" t="s">
        <v>341</v>
      </c>
      <c r="W128" s="81">
        <v>43479.77024305556</v>
      </c>
      <c r="X128" s="82" t="s">
        <v>387</v>
      </c>
      <c r="Y128" s="79"/>
      <c r="Z128" s="79"/>
      <c r="AA128" s="85" t="s">
        <v>433</v>
      </c>
      <c r="AB128" s="79"/>
      <c r="AC128" s="79" t="b">
        <v>0</v>
      </c>
      <c r="AD128" s="79">
        <v>0</v>
      </c>
      <c r="AE128" s="85" t="s">
        <v>436</v>
      </c>
      <c r="AF128" s="79" t="b">
        <v>0</v>
      </c>
      <c r="AG128" s="79" t="s">
        <v>439</v>
      </c>
      <c r="AH128" s="79"/>
      <c r="AI128" s="85" t="s">
        <v>436</v>
      </c>
      <c r="AJ128" s="79" t="b">
        <v>0</v>
      </c>
      <c r="AK128" s="79">
        <v>13</v>
      </c>
      <c r="AL128" s="85" t="s">
        <v>416</v>
      </c>
      <c r="AM128" s="79" t="s">
        <v>442</v>
      </c>
      <c r="AN128" s="79" t="b">
        <v>0</v>
      </c>
      <c r="AO128" s="85" t="s">
        <v>416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252</v>
      </c>
      <c r="B129" s="64" t="s">
        <v>253</v>
      </c>
      <c r="C129" s="65" t="s">
        <v>1170</v>
      </c>
      <c r="D129" s="66">
        <v>3</v>
      </c>
      <c r="E129" s="67" t="s">
        <v>132</v>
      </c>
      <c r="F129" s="68">
        <v>32</v>
      </c>
      <c r="G129" s="65"/>
      <c r="H129" s="69"/>
      <c r="I129" s="70"/>
      <c r="J129" s="70"/>
      <c r="K129" s="34" t="s">
        <v>65</v>
      </c>
      <c r="L129" s="77">
        <v>129</v>
      </c>
      <c r="M129" s="77"/>
      <c r="N129" s="72"/>
      <c r="O129" s="79" t="s">
        <v>270</v>
      </c>
      <c r="P129" s="81">
        <v>43485.39115740741</v>
      </c>
      <c r="Q129" s="79" t="s">
        <v>272</v>
      </c>
      <c r="R129" s="79"/>
      <c r="S129" s="79"/>
      <c r="T129" s="79"/>
      <c r="U129" s="79"/>
      <c r="V129" s="82" t="s">
        <v>342</v>
      </c>
      <c r="W129" s="81">
        <v>43485.39115740741</v>
      </c>
      <c r="X129" s="82" t="s">
        <v>388</v>
      </c>
      <c r="Y129" s="79"/>
      <c r="Z129" s="79"/>
      <c r="AA129" s="85" t="s">
        <v>434</v>
      </c>
      <c r="AB129" s="79"/>
      <c r="AC129" s="79" t="b">
        <v>0</v>
      </c>
      <c r="AD129" s="79">
        <v>0</v>
      </c>
      <c r="AE129" s="85" t="s">
        <v>436</v>
      </c>
      <c r="AF129" s="79" t="b">
        <v>0</v>
      </c>
      <c r="AG129" s="79" t="s">
        <v>439</v>
      </c>
      <c r="AH129" s="79"/>
      <c r="AI129" s="85" t="s">
        <v>436</v>
      </c>
      <c r="AJ129" s="79" t="b">
        <v>0</v>
      </c>
      <c r="AK129" s="79">
        <v>13</v>
      </c>
      <c r="AL129" s="85" t="s">
        <v>416</v>
      </c>
      <c r="AM129" s="79" t="s">
        <v>442</v>
      </c>
      <c r="AN129" s="79" t="b">
        <v>0</v>
      </c>
      <c r="AO129" s="85" t="s">
        <v>416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238</v>
      </c>
      <c r="B130" s="64" t="s">
        <v>254</v>
      </c>
      <c r="C130" s="65" t="s">
        <v>1171</v>
      </c>
      <c r="D130" s="66">
        <v>3</v>
      </c>
      <c r="E130" s="67" t="s">
        <v>136</v>
      </c>
      <c r="F130" s="68">
        <v>6</v>
      </c>
      <c r="G130" s="65"/>
      <c r="H130" s="69"/>
      <c r="I130" s="70"/>
      <c r="J130" s="70"/>
      <c r="K130" s="34" t="s">
        <v>65</v>
      </c>
      <c r="L130" s="77">
        <v>130</v>
      </c>
      <c r="M130" s="77"/>
      <c r="N130" s="72"/>
      <c r="O130" s="79" t="s">
        <v>270</v>
      </c>
      <c r="P130" s="81">
        <v>43474.530590277776</v>
      </c>
      <c r="Q130" s="79" t="s">
        <v>280</v>
      </c>
      <c r="R130" s="79"/>
      <c r="S130" s="79"/>
      <c r="T130" s="79"/>
      <c r="U130" s="82" t="s">
        <v>300</v>
      </c>
      <c r="V130" s="82" t="s">
        <v>300</v>
      </c>
      <c r="W130" s="81">
        <v>43474.530590277776</v>
      </c>
      <c r="X130" s="82" t="s">
        <v>370</v>
      </c>
      <c r="Y130" s="79"/>
      <c r="Z130" s="79"/>
      <c r="AA130" s="85" t="s">
        <v>416</v>
      </c>
      <c r="AB130" s="85" t="s">
        <v>435</v>
      </c>
      <c r="AC130" s="79" t="b">
        <v>0</v>
      </c>
      <c r="AD130" s="79">
        <v>10</v>
      </c>
      <c r="AE130" s="85" t="s">
        <v>438</v>
      </c>
      <c r="AF130" s="79" t="b">
        <v>0</v>
      </c>
      <c r="AG130" s="79" t="s">
        <v>439</v>
      </c>
      <c r="AH130" s="79"/>
      <c r="AI130" s="85" t="s">
        <v>436</v>
      </c>
      <c r="AJ130" s="79" t="b">
        <v>0</v>
      </c>
      <c r="AK130" s="79">
        <v>13</v>
      </c>
      <c r="AL130" s="85" t="s">
        <v>436</v>
      </c>
      <c r="AM130" s="79" t="s">
        <v>442</v>
      </c>
      <c r="AN130" s="79" t="b">
        <v>0</v>
      </c>
      <c r="AO130" s="85" t="s">
        <v>435</v>
      </c>
      <c r="AP130" s="79" t="s">
        <v>448</v>
      </c>
      <c r="AQ130" s="79">
        <v>0</v>
      </c>
      <c r="AR130" s="79">
        <v>0</v>
      </c>
      <c r="AS130" s="79" t="s">
        <v>450</v>
      </c>
      <c r="AT130" s="79" t="s">
        <v>452</v>
      </c>
      <c r="AU130" s="79" t="s">
        <v>454</v>
      </c>
      <c r="AV130" s="79" t="s">
        <v>456</v>
      </c>
      <c r="AW130" s="79" t="s">
        <v>458</v>
      </c>
      <c r="AX130" s="79" t="s">
        <v>460</v>
      </c>
      <c r="AY130" s="79" t="s">
        <v>462</v>
      </c>
      <c r="AZ130" s="82" t="s">
        <v>464</v>
      </c>
      <c r="BA130">
        <v>2</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238</v>
      </c>
      <c r="B131" s="64" t="s">
        <v>254</v>
      </c>
      <c r="C131" s="65" t="s">
        <v>1171</v>
      </c>
      <c r="D131" s="66">
        <v>3</v>
      </c>
      <c r="E131" s="67" t="s">
        <v>136</v>
      </c>
      <c r="F131" s="68">
        <v>6</v>
      </c>
      <c r="G131" s="65"/>
      <c r="H131" s="69"/>
      <c r="I131" s="70"/>
      <c r="J131" s="70"/>
      <c r="K131" s="34" t="s">
        <v>65</v>
      </c>
      <c r="L131" s="77">
        <v>131</v>
      </c>
      <c r="M131" s="77"/>
      <c r="N131" s="72"/>
      <c r="O131" s="79" t="s">
        <v>270</v>
      </c>
      <c r="P131" s="81">
        <v>43479.77024305556</v>
      </c>
      <c r="Q131" s="79" t="s">
        <v>272</v>
      </c>
      <c r="R131" s="79"/>
      <c r="S131" s="79"/>
      <c r="T131" s="79"/>
      <c r="U131" s="79"/>
      <c r="V131" s="82" t="s">
        <v>341</v>
      </c>
      <c r="W131" s="81">
        <v>43479.77024305556</v>
      </c>
      <c r="X131" s="82" t="s">
        <v>387</v>
      </c>
      <c r="Y131" s="79"/>
      <c r="Z131" s="79"/>
      <c r="AA131" s="85" t="s">
        <v>433</v>
      </c>
      <c r="AB131" s="79"/>
      <c r="AC131" s="79" t="b">
        <v>0</v>
      </c>
      <c r="AD131" s="79">
        <v>0</v>
      </c>
      <c r="AE131" s="85" t="s">
        <v>436</v>
      </c>
      <c r="AF131" s="79" t="b">
        <v>0</v>
      </c>
      <c r="AG131" s="79" t="s">
        <v>439</v>
      </c>
      <c r="AH131" s="79"/>
      <c r="AI131" s="85" t="s">
        <v>436</v>
      </c>
      <c r="AJ131" s="79" t="b">
        <v>0</v>
      </c>
      <c r="AK131" s="79">
        <v>13</v>
      </c>
      <c r="AL131" s="85" t="s">
        <v>416</v>
      </c>
      <c r="AM131" s="79" t="s">
        <v>442</v>
      </c>
      <c r="AN131" s="79" t="b">
        <v>0</v>
      </c>
      <c r="AO131" s="85" t="s">
        <v>416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252</v>
      </c>
      <c r="B132" s="64" t="s">
        <v>254</v>
      </c>
      <c r="C132" s="65" t="s">
        <v>1170</v>
      </c>
      <c r="D132" s="66">
        <v>3</v>
      </c>
      <c r="E132" s="67" t="s">
        <v>132</v>
      </c>
      <c r="F132" s="68">
        <v>32</v>
      </c>
      <c r="G132" s="65"/>
      <c r="H132" s="69"/>
      <c r="I132" s="70"/>
      <c r="J132" s="70"/>
      <c r="K132" s="34" t="s">
        <v>65</v>
      </c>
      <c r="L132" s="77">
        <v>132</v>
      </c>
      <c r="M132" s="77"/>
      <c r="N132" s="72"/>
      <c r="O132" s="79" t="s">
        <v>270</v>
      </c>
      <c r="P132" s="81">
        <v>43485.39115740741</v>
      </c>
      <c r="Q132" s="79" t="s">
        <v>272</v>
      </c>
      <c r="R132" s="79"/>
      <c r="S132" s="79"/>
      <c r="T132" s="79"/>
      <c r="U132" s="79"/>
      <c r="V132" s="82" t="s">
        <v>342</v>
      </c>
      <c r="W132" s="81">
        <v>43485.39115740741</v>
      </c>
      <c r="X132" s="82" t="s">
        <v>388</v>
      </c>
      <c r="Y132" s="79"/>
      <c r="Z132" s="79"/>
      <c r="AA132" s="85" t="s">
        <v>434</v>
      </c>
      <c r="AB132" s="79"/>
      <c r="AC132" s="79" t="b">
        <v>0</v>
      </c>
      <c r="AD132" s="79">
        <v>0</v>
      </c>
      <c r="AE132" s="85" t="s">
        <v>436</v>
      </c>
      <c r="AF132" s="79" t="b">
        <v>0</v>
      </c>
      <c r="AG132" s="79" t="s">
        <v>439</v>
      </c>
      <c r="AH132" s="79"/>
      <c r="AI132" s="85" t="s">
        <v>436</v>
      </c>
      <c r="AJ132" s="79" t="b">
        <v>0</v>
      </c>
      <c r="AK132" s="79">
        <v>13</v>
      </c>
      <c r="AL132" s="85" t="s">
        <v>416</v>
      </c>
      <c r="AM132" s="79" t="s">
        <v>442</v>
      </c>
      <c r="AN132" s="79" t="b">
        <v>0</v>
      </c>
      <c r="AO132" s="85" t="s">
        <v>416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238</v>
      </c>
      <c r="B133" s="64" t="s">
        <v>255</v>
      </c>
      <c r="C133" s="65" t="s">
        <v>1171</v>
      </c>
      <c r="D133" s="66">
        <v>3</v>
      </c>
      <c r="E133" s="67" t="s">
        <v>136</v>
      </c>
      <c r="F133" s="68">
        <v>6</v>
      </c>
      <c r="G133" s="65"/>
      <c r="H133" s="69"/>
      <c r="I133" s="70"/>
      <c r="J133" s="70"/>
      <c r="K133" s="34" t="s">
        <v>65</v>
      </c>
      <c r="L133" s="77">
        <v>133</v>
      </c>
      <c r="M133" s="77"/>
      <c r="N133" s="72"/>
      <c r="O133" s="79" t="s">
        <v>270</v>
      </c>
      <c r="P133" s="81">
        <v>43474.530590277776</v>
      </c>
      <c r="Q133" s="79" t="s">
        <v>280</v>
      </c>
      <c r="R133" s="79"/>
      <c r="S133" s="79"/>
      <c r="T133" s="79"/>
      <c r="U133" s="82" t="s">
        <v>300</v>
      </c>
      <c r="V133" s="82" t="s">
        <v>300</v>
      </c>
      <c r="W133" s="81">
        <v>43474.530590277776</v>
      </c>
      <c r="X133" s="82" t="s">
        <v>370</v>
      </c>
      <c r="Y133" s="79"/>
      <c r="Z133" s="79"/>
      <c r="AA133" s="85" t="s">
        <v>416</v>
      </c>
      <c r="AB133" s="85" t="s">
        <v>435</v>
      </c>
      <c r="AC133" s="79" t="b">
        <v>0</v>
      </c>
      <c r="AD133" s="79">
        <v>10</v>
      </c>
      <c r="AE133" s="85" t="s">
        <v>438</v>
      </c>
      <c r="AF133" s="79" t="b">
        <v>0</v>
      </c>
      <c r="AG133" s="79" t="s">
        <v>439</v>
      </c>
      <c r="AH133" s="79"/>
      <c r="AI133" s="85" t="s">
        <v>436</v>
      </c>
      <c r="AJ133" s="79" t="b">
        <v>0</v>
      </c>
      <c r="AK133" s="79">
        <v>13</v>
      </c>
      <c r="AL133" s="85" t="s">
        <v>436</v>
      </c>
      <c r="AM133" s="79" t="s">
        <v>442</v>
      </c>
      <c r="AN133" s="79" t="b">
        <v>0</v>
      </c>
      <c r="AO133" s="85" t="s">
        <v>435</v>
      </c>
      <c r="AP133" s="79" t="s">
        <v>448</v>
      </c>
      <c r="AQ133" s="79">
        <v>0</v>
      </c>
      <c r="AR133" s="79">
        <v>0</v>
      </c>
      <c r="AS133" s="79" t="s">
        <v>450</v>
      </c>
      <c r="AT133" s="79" t="s">
        <v>452</v>
      </c>
      <c r="AU133" s="79" t="s">
        <v>454</v>
      </c>
      <c r="AV133" s="79" t="s">
        <v>456</v>
      </c>
      <c r="AW133" s="79" t="s">
        <v>458</v>
      </c>
      <c r="AX133" s="79" t="s">
        <v>460</v>
      </c>
      <c r="AY133" s="79" t="s">
        <v>462</v>
      </c>
      <c r="AZ133" s="82" t="s">
        <v>464</v>
      </c>
      <c r="BA133">
        <v>2</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238</v>
      </c>
      <c r="B134" s="64" t="s">
        <v>255</v>
      </c>
      <c r="C134" s="65" t="s">
        <v>1171</v>
      </c>
      <c r="D134" s="66">
        <v>3</v>
      </c>
      <c r="E134" s="67" t="s">
        <v>136</v>
      </c>
      <c r="F134" s="68">
        <v>6</v>
      </c>
      <c r="G134" s="65"/>
      <c r="H134" s="69"/>
      <c r="I134" s="70"/>
      <c r="J134" s="70"/>
      <c r="K134" s="34" t="s">
        <v>65</v>
      </c>
      <c r="L134" s="77">
        <v>134</v>
      </c>
      <c r="M134" s="77"/>
      <c r="N134" s="72"/>
      <c r="O134" s="79" t="s">
        <v>270</v>
      </c>
      <c r="P134" s="81">
        <v>43479.77024305556</v>
      </c>
      <c r="Q134" s="79" t="s">
        <v>272</v>
      </c>
      <c r="R134" s="79"/>
      <c r="S134" s="79"/>
      <c r="T134" s="79"/>
      <c r="U134" s="79"/>
      <c r="V134" s="82" t="s">
        <v>341</v>
      </c>
      <c r="W134" s="81">
        <v>43479.77024305556</v>
      </c>
      <c r="X134" s="82" t="s">
        <v>387</v>
      </c>
      <c r="Y134" s="79"/>
      <c r="Z134" s="79"/>
      <c r="AA134" s="85" t="s">
        <v>433</v>
      </c>
      <c r="AB134" s="79"/>
      <c r="AC134" s="79" t="b">
        <v>0</v>
      </c>
      <c r="AD134" s="79">
        <v>0</v>
      </c>
      <c r="AE134" s="85" t="s">
        <v>436</v>
      </c>
      <c r="AF134" s="79" t="b">
        <v>0</v>
      </c>
      <c r="AG134" s="79" t="s">
        <v>439</v>
      </c>
      <c r="AH134" s="79"/>
      <c r="AI134" s="85" t="s">
        <v>436</v>
      </c>
      <c r="AJ134" s="79" t="b">
        <v>0</v>
      </c>
      <c r="AK134" s="79">
        <v>13</v>
      </c>
      <c r="AL134" s="85" t="s">
        <v>416</v>
      </c>
      <c r="AM134" s="79" t="s">
        <v>442</v>
      </c>
      <c r="AN134" s="79" t="b">
        <v>0</v>
      </c>
      <c r="AO134" s="85" t="s">
        <v>416</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252</v>
      </c>
      <c r="B135" s="64" t="s">
        <v>255</v>
      </c>
      <c r="C135" s="65" t="s">
        <v>1170</v>
      </c>
      <c r="D135" s="66">
        <v>3</v>
      </c>
      <c r="E135" s="67" t="s">
        <v>132</v>
      </c>
      <c r="F135" s="68">
        <v>32</v>
      </c>
      <c r="G135" s="65"/>
      <c r="H135" s="69"/>
      <c r="I135" s="70"/>
      <c r="J135" s="70"/>
      <c r="K135" s="34" t="s">
        <v>65</v>
      </c>
      <c r="L135" s="77">
        <v>135</v>
      </c>
      <c r="M135" s="77"/>
      <c r="N135" s="72"/>
      <c r="O135" s="79" t="s">
        <v>270</v>
      </c>
      <c r="P135" s="81">
        <v>43485.39115740741</v>
      </c>
      <c r="Q135" s="79" t="s">
        <v>272</v>
      </c>
      <c r="R135" s="79"/>
      <c r="S135" s="79"/>
      <c r="T135" s="79"/>
      <c r="U135" s="79"/>
      <c r="V135" s="82" t="s">
        <v>342</v>
      </c>
      <c r="W135" s="81">
        <v>43485.39115740741</v>
      </c>
      <c r="X135" s="82" t="s">
        <v>388</v>
      </c>
      <c r="Y135" s="79"/>
      <c r="Z135" s="79"/>
      <c r="AA135" s="85" t="s">
        <v>434</v>
      </c>
      <c r="AB135" s="79"/>
      <c r="AC135" s="79" t="b">
        <v>0</v>
      </c>
      <c r="AD135" s="79">
        <v>0</v>
      </c>
      <c r="AE135" s="85" t="s">
        <v>436</v>
      </c>
      <c r="AF135" s="79" t="b">
        <v>0</v>
      </c>
      <c r="AG135" s="79" t="s">
        <v>439</v>
      </c>
      <c r="AH135" s="79"/>
      <c r="AI135" s="85" t="s">
        <v>436</v>
      </c>
      <c r="AJ135" s="79" t="b">
        <v>0</v>
      </c>
      <c r="AK135" s="79">
        <v>13</v>
      </c>
      <c r="AL135" s="85" t="s">
        <v>416</v>
      </c>
      <c r="AM135" s="79" t="s">
        <v>442</v>
      </c>
      <c r="AN135" s="79" t="b">
        <v>0</v>
      </c>
      <c r="AO135" s="85" t="s">
        <v>416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238</v>
      </c>
      <c r="B136" s="64" t="s">
        <v>256</v>
      </c>
      <c r="C136" s="65" t="s">
        <v>1171</v>
      </c>
      <c r="D136" s="66">
        <v>3</v>
      </c>
      <c r="E136" s="67" t="s">
        <v>136</v>
      </c>
      <c r="F136" s="68">
        <v>6</v>
      </c>
      <c r="G136" s="65"/>
      <c r="H136" s="69"/>
      <c r="I136" s="70"/>
      <c r="J136" s="70"/>
      <c r="K136" s="34" t="s">
        <v>65</v>
      </c>
      <c r="L136" s="77">
        <v>136</v>
      </c>
      <c r="M136" s="77"/>
      <c r="N136" s="72"/>
      <c r="O136" s="79" t="s">
        <v>270</v>
      </c>
      <c r="P136" s="81">
        <v>43474.530590277776</v>
      </c>
      <c r="Q136" s="79" t="s">
        <v>280</v>
      </c>
      <c r="R136" s="79"/>
      <c r="S136" s="79"/>
      <c r="T136" s="79"/>
      <c r="U136" s="82" t="s">
        <v>300</v>
      </c>
      <c r="V136" s="82" t="s">
        <v>300</v>
      </c>
      <c r="W136" s="81">
        <v>43474.530590277776</v>
      </c>
      <c r="X136" s="82" t="s">
        <v>370</v>
      </c>
      <c r="Y136" s="79"/>
      <c r="Z136" s="79"/>
      <c r="AA136" s="85" t="s">
        <v>416</v>
      </c>
      <c r="AB136" s="85" t="s">
        <v>435</v>
      </c>
      <c r="AC136" s="79" t="b">
        <v>0</v>
      </c>
      <c r="AD136" s="79">
        <v>10</v>
      </c>
      <c r="AE136" s="85" t="s">
        <v>438</v>
      </c>
      <c r="AF136" s="79" t="b">
        <v>0</v>
      </c>
      <c r="AG136" s="79" t="s">
        <v>439</v>
      </c>
      <c r="AH136" s="79"/>
      <c r="AI136" s="85" t="s">
        <v>436</v>
      </c>
      <c r="AJ136" s="79" t="b">
        <v>0</v>
      </c>
      <c r="AK136" s="79">
        <v>13</v>
      </c>
      <c r="AL136" s="85" t="s">
        <v>436</v>
      </c>
      <c r="AM136" s="79" t="s">
        <v>442</v>
      </c>
      <c r="AN136" s="79" t="b">
        <v>0</v>
      </c>
      <c r="AO136" s="85" t="s">
        <v>435</v>
      </c>
      <c r="AP136" s="79" t="s">
        <v>448</v>
      </c>
      <c r="AQ136" s="79">
        <v>0</v>
      </c>
      <c r="AR136" s="79">
        <v>0</v>
      </c>
      <c r="AS136" s="79" t="s">
        <v>450</v>
      </c>
      <c r="AT136" s="79" t="s">
        <v>452</v>
      </c>
      <c r="AU136" s="79" t="s">
        <v>454</v>
      </c>
      <c r="AV136" s="79" t="s">
        <v>456</v>
      </c>
      <c r="AW136" s="79" t="s">
        <v>458</v>
      </c>
      <c r="AX136" s="79" t="s">
        <v>460</v>
      </c>
      <c r="AY136" s="79" t="s">
        <v>462</v>
      </c>
      <c r="AZ136" s="82" t="s">
        <v>464</v>
      </c>
      <c r="BA136">
        <v>2</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238</v>
      </c>
      <c r="B137" s="64" t="s">
        <v>256</v>
      </c>
      <c r="C137" s="65" t="s">
        <v>1171</v>
      </c>
      <c r="D137" s="66">
        <v>3</v>
      </c>
      <c r="E137" s="67" t="s">
        <v>136</v>
      </c>
      <c r="F137" s="68">
        <v>6</v>
      </c>
      <c r="G137" s="65"/>
      <c r="H137" s="69"/>
      <c r="I137" s="70"/>
      <c r="J137" s="70"/>
      <c r="K137" s="34" t="s">
        <v>65</v>
      </c>
      <c r="L137" s="77">
        <v>137</v>
      </c>
      <c r="M137" s="77"/>
      <c r="N137" s="72"/>
      <c r="O137" s="79" t="s">
        <v>270</v>
      </c>
      <c r="P137" s="81">
        <v>43479.77024305556</v>
      </c>
      <c r="Q137" s="79" t="s">
        <v>272</v>
      </c>
      <c r="R137" s="79"/>
      <c r="S137" s="79"/>
      <c r="T137" s="79"/>
      <c r="U137" s="79"/>
      <c r="V137" s="82" t="s">
        <v>341</v>
      </c>
      <c r="W137" s="81">
        <v>43479.77024305556</v>
      </c>
      <c r="X137" s="82" t="s">
        <v>387</v>
      </c>
      <c r="Y137" s="79"/>
      <c r="Z137" s="79"/>
      <c r="AA137" s="85" t="s">
        <v>433</v>
      </c>
      <c r="AB137" s="79"/>
      <c r="AC137" s="79" t="b">
        <v>0</v>
      </c>
      <c r="AD137" s="79">
        <v>0</v>
      </c>
      <c r="AE137" s="85" t="s">
        <v>436</v>
      </c>
      <c r="AF137" s="79" t="b">
        <v>0</v>
      </c>
      <c r="AG137" s="79" t="s">
        <v>439</v>
      </c>
      <c r="AH137" s="79"/>
      <c r="AI137" s="85" t="s">
        <v>436</v>
      </c>
      <c r="AJ137" s="79" t="b">
        <v>0</v>
      </c>
      <c r="AK137" s="79">
        <v>13</v>
      </c>
      <c r="AL137" s="85" t="s">
        <v>416</v>
      </c>
      <c r="AM137" s="79" t="s">
        <v>442</v>
      </c>
      <c r="AN137" s="79" t="b">
        <v>0</v>
      </c>
      <c r="AO137" s="85" t="s">
        <v>416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252</v>
      </c>
      <c r="B138" s="64" t="s">
        <v>256</v>
      </c>
      <c r="C138" s="65" t="s">
        <v>1170</v>
      </c>
      <c r="D138" s="66">
        <v>3</v>
      </c>
      <c r="E138" s="67" t="s">
        <v>132</v>
      </c>
      <c r="F138" s="68">
        <v>32</v>
      </c>
      <c r="G138" s="65"/>
      <c r="H138" s="69"/>
      <c r="I138" s="70"/>
      <c r="J138" s="70"/>
      <c r="K138" s="34" t="s">
        <v>65</v>
      </c>
      <c r="L138" s="77">
        <v>138</v>
      </c>
      <c r="M138" s="77"/>
      <c r="N138" s="72"/>
      <c r="O138" s="79" t="s">
        <v>270</v>
      </c>
      <c r="P138" s="81">
        <v>43485.39115740741</v>
      </c>
      <c r="Q138" s="79" t="s">
        <v>272</v>
      </c>
      <c r="R138" s="79"/>
      <c r="S138" s="79"/>
      <c r="T138" s="79"/>
      <c r="U138" s="79"/>
      <c r="V138" s="82" t="s">
        <v>342</v>
      </c>
      <c r="W138" s="81">
        <v>43485.39115740741</v>
      </c>
      <c r="X138" s="82" t="s">
        <v>388</v>
      </c>
      <c r="Y138" s="79"/>
      <c r="Z138" s="79"/>
      <c r="AA138" s="85" t="s">
        <v>434</v>
      </c>
      <c r="AB138" s="79"/>
      <c r="AC138" s="79" t="b">
        <v>0</v>
      </c>
      <c r="AD138" s="79">
        <v>0</v>
      </c>
      <c r="AE138" s="85" t="s">
        <v>436</v>
      </c>
      <c r="AF138" s="79" t="b">
        <v>0</v>
      </c>
      <c r="AG138" s="79" t="s">
        <v>439</v>
      </c>
      <c r="AH138" s="79"/>
      <c r="AI138" s="85" t="s">
        <v>436</v>
      </c>
      <c r="AJ138" s="79" t="b">
        <v>0</v>
      </c>
      <c r="AK138" s="79">
        <v>13</v>
      </c>
      <c r="AL138" s="85" t="s">
        <v>416</v>
      </c>
      <c r="AM138" s="79" t="s">
        <v>442</v>
      </c>
      <c r="AN138" s="79" t="b">
        <v>0</v>
      </c>
      <c r="AO138" s="85" t="s">
        <v>416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238</v>
      </c>
      <c r="B139" s="64" t="s">
        <v>257</v>
      </c>
      <c r="C139" s="65" t="s">
        <v>1171</v>
      </c>
      <c r="D139" s="66">
        <v>3</v>
      </c>
      <c r="E139" s="67" t="s">
        <v>136</v>
      </c>
      <c r="F139" s="68">
        <v>6</v>
      </c>
      <c r="G139" s="65"/>
      <c r="H139" s="69"/>
      <c r="I139" s="70"/>
      <c r="J139" s="70"/>
      <c r="K139" s="34" t="s">
        <v>65</v>
      </c>
      <c r="L139" s="77">
        <v>139</v>
      </c>
      <c r="M139" s="77"/>
      <c r="N139" s="72"/>
      <c r="O139" s="79" t="s">
        <v>270</v>
      </c>
      <c r="P139" s="81">
        <v>43474.530590277776</v>
      </c>
      <c r="Q139" s="79" t="s">
        <v>280</v>
      </c>
      <c r="R139" s="79"/>
      <c r="S139" s="79"/>
      <c r="T139" s="79"/>
      <c r="U139" s="82" t="s">
        <v>300</v>
      </c>
      <c r="V139" s="82" t="s">
        <v>300</v>
      </c>
      <c r="W139" s="81">
        <v>43474.530590277776</v>
      </c>
      <c r="X139" s="82" t="s">
        <v>370</v>
      </c>
      <c r="Y139" s="79"/>
      <c r="Z139" s="79"/>
      <c r="AA139" s="85" t="s">
        <v>416</v>
      </c>
      <c r="AB139" s="85" t="s">
        <v>435</v>
      </c>
      <c r="AC139" s="79" t="b">
        <v>0</v>
      </c>
      <c r="AD139" s="79">
        <v>10</v>
      </c>
      <c r="AE139" s="85" t="s">
        <v>438</v>
      </c>
      <c r="AF139" s="79" t="b">
        <v>0</v>
      </c>
      <c r="AG139" s="79" t="s">
        <v>439</v>
      </c>
      <c r="AH139" s="79"/>
      <c r="AI139" s="85" t="s">
        <v>436</v>
      </c>
      <c r="AJ139" s="79" t="b">
        <v>0</v>
      </c>
      <c r="AK139" s="79">
        <v>13</v>
      </c>
      <c r="AL139" s="85" t="s">
        <v>436</v>
      </c>
      <c r="AM139" s="79" t="s">
        <v>442</v>
      </c>
      <c r="AN139" s="79" t="b">
        <v>0</v>
      </c>
      <c r="AO139" s="85" t="s">
        <v>435</v>
      </c>
      <c r="AP139" s="79" t="s">
        <v>448</v>
      </c>
      <c r="AQ139" s="79">
        <v>0</v>
      </c>
      <c r="AR139" s="79">
        <v>0</v>
      </c>
      <c r="AS139" s="79" t="s">
        <v>450</v>
      </c>
      <c r="AT139" s="79" t="s">
        <v>452</v>
      </c>
      <c r="AU139" s="79" t="s">
        <v>454</v>
      </c>
      <c r="AV139" s="79" t="s">
        <v>456</v>
      </c>
      <c r="AW139" s="79" t="s">
        <v>458</v>
      </c>
      <c r="AX139" s="79" t="s">
        <v>460</v>
      </c>
      <c r="AY139" s="79" t="s">
        <v>462</v>
      </c>
      <c r="AZ139" s="82" t="s">
        <v>464</v>
      </c>
      <c r="BA139">
        <v>2</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238</v>
      </c>
      <c r="B140" s="64" t="s">
        <v>257</v>
      </c>
      <c r="C140" s="65" t="s">
        <v>1171</v>
      </c>
      <c r="D140" s="66">
        <v>3</v>
      </c>
      <c r="E140" s="67" t="s">
        <v>136</v>
      </c>
      <c r="F140" s="68">
        <v>6</v>
      </c>
      <c r="G140" s="65"/>
      <c r="H140" s="69"/>
      <c r="I140" s="70"/>
      <c r="J140" s="70"/>
      <c r="K140" s="34" t="s">
        <v>65</v>
      </c>
      <c r="L140" s="77">
        <v>140</v>
      </c>
      <c r="M140" s="77"/>
      <c r="N140" s="72"/>
      <c r="O140" s="79" t="s">
        <v>270</v>
      </c>
      <c r="P140" s="81">
        <v>43479.77024305556</v>
      </c>
      <c r="Q140" s="79" t="s">
        <v>272</v>
      </c>
      <c r="R140" s="79"/>
      <c r="S140" s="79"/>
      <c r="T140" s="79"/>
      <c r="U140" s="79"/>
      <c r="V140" s="82" t="s">
        <v>341</v>
      </c>
      <c r="W140" s="81">
        <v>43479.77024305556</v>
      </c>
      <c r="X140" s="82" t="s">
        <v>387</v>
      </c>
      <c r="Y140" s="79"/>
      <c r="Z140" s="79"/>
      <c r="AA140" s="85" t="s">
        <v>433</v>
      </c>
      <c r="AB140" s="79"/>
      <c r="AC140" s="79" t="b">
        <v>0</v>
      </c>
      <c r="AD140" s="79">
        <v>0</v>
      </c>
      <c r="AE140" s="85" t="s">
        <v>436</v>
      </c>
      <c r="AF140" s="79" t="b">
        <v>0</v>
      </c>
      <c r="AG140" s="79" t="s">
        <v>439</v>
      </c>
      <c r="AH140" s="79"/>
      <c r="AI140" s="85" t="s">
        <v>436</v>
      </c>
      <c r="AJ140" s="79" t="b">
        <v>0</v>
      </c>
      <c r="AK140" s="79">
        <v>13</v>
      </c>
      <c r="AL140" s="85" t="s">
        <v>416</v>
      </c>
      <c r="AM140" s="79" t="s">
        <v>442</v>
      </c>
      <c r="AN140" s="79" t="b">
        <v>0</v>
      </c>
      <c r="AO140" s="85" t="s">
        <v>416</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252</v>
      </c>
      <c r="B141" s="64" t="s">
        <v>257</v>
      </c>
      <c r="C141" s="65" t="s">
        <v>1170</v>
      </c>
      <c r="D141" s="66">
        <v>3</v>
      </c>
      <c r="E141" s="67" t="s">
        <v>132</v>
      </c>
      <c r="F141" s="68">
        <v>32</v>
      </c>
      <c r="G141" s="65"/>
      <c r="H141" s="69"/>
      <c r="I141" s="70"/>
      <c r="J141" s="70"/>
      <c r="K141" s="34" t="s">
        <v>65</v>
      </c>
      <c r="L141" s="77">
        <v>141</v>
      </c>
      <c r="M141" s="77"/>
      <c r="N141" s="72"/>
      <c r="O141" s="79" t="s">
        <v>270</v>
      </c>
      <c r="P141" s="81">
        <v>43485.39115740741</v>
      </c>
      <c r="Q141" s="79" t="s">
        <v>272</v>
      </c>
      <c r="R141" s="79"/>
      <c r="S141" s="79"/>
      <c r="T141" s="79"/>
      <c r="U141" s="79"/>
      <c r="V141" s="82" t="s">
        <v>342</v>
      </c>
      <c r="W141" s="81">
        <v>43485.39115740741</v>
      </c>
      <c r="X141" s="82" t="s">
        <v>388</v>
      </c>
      <c r="Y141" s="79"/>
      <c r="Z141" s="79"/>
      <c r="AA141" s="85" t="s">
        <v>434</v>
      </c>
      <c r="AB141" s="79"/>
      <c r="AC141" s="79" t="b">
        <v>0</v>
      </c>
      <c r="AD141" s="79">
        <v>0</v>
      </c>
      <c r="AE141" s="85" t="s">
        <v>436</v>
      </c>
      <c r="AF141" s="79" t="b">
        <v>0</v>
      </c>
      <c r="AG141" s="79" t="s">
        <v>439</v>
      </c>
      <c r="AH141" s="79"/>
      <c r="AI141" s="85" t="s">
        <v>436</v>
      </c>
      <c r="AJ141" s="79" t="b">
        <v>0</v>
      </c>
      <c r="AK141" s="79">
        <v>13</v>
      </c>
      <c r="AL141" s="85" t="s">
        <v>416</v>
      </c>
      <c r="AM141" s="79" t="s">
        <v>442</v>
      </c>
      <c r="AN141" s="79" t="b">
        <v>0</v>
      </c>
      <c r="AO141" s="85" t="s">
        <v>416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238</v>
      </c>
      <c r="B142" s="64" t="s">
        <v>258</v>
      </c>
      <c r="C142" s="65" t="s">
        <v>1171</v>
      </c>
      <c r="D142" s="66">
        <v>3</v>
      </c>
      <c r="E142" s="67" t="s">
        <v>136</v>
      </c>
      <c r="F142" s="68">
        <v>6</v>
      </c>
      <c r="G142" s="65"/>
      <c r="H142" s="69"/>
      <c r="I142" s="70"/>
      <c r="J142" s="70"/>
      <c r="K142" s="34" t="s">
        <v>65</v>
      </c>
      <c r="L142" s="77">
        <v>142</v>
      </c>
      <c r="M142" s="77"/>
      <c r="N142" s="72"/>
      <c r="O142" s="79" t="s">
        <v>270</v>
      </c>
      <c r="P142" s="81">
        <v>43474.530590277776</v>
      </c>
      <c r="Q142" s="79" t="s">
        <v>280</v>
      </c>
      <c r="R142" s="79"/>
      <c r="S142" s="79"/>
      <c r="T142" s="79"/>
      <c r="U142" s="82" t="s">
        <v>300</v>
      </c>
      <c r="V142" s="82" t="s">
        <v>300</v>
      </c>
      <c r="W142" s="81">
        <v>43474.530590277776</v>
      </c>
      <c r="X142" s="82" t="s">
        <v>370</v>
      </c>
      <c r="Y142" s="79"/>
      <c r="Z142" s="79"/>
      <c r="AA142" s="85" t="s">
        <v>416</v>
      </c>
      <c r="AB142" s="85" t="s">
        <v>435</v>
      </c>
      <c r="AC142" s="79" t="b">
        <v>0</v>
      </c>
      <c r="AD142" s="79">
        <v>10</v>
      </c>
      <c r="AE142" s="85" t="s">
        <v>438</v>
      </c>
      <c r="AF142" s="79" t="b">
        <v>0</v>
      </c>
      <c r="AG142" s="79" t="s">
        <v>439</v>
      </c>
      <c r="AH142" s="79"/>
      <c r="AI142" s="85" t="s">
        <v>436</v>
      </c>
      <c r="AJ142" s="79" t="b">
        <v>0</v>
      </c>
      <c r="AK142" s="79">
        <v>13</v>
      </c>
      <c r="AL142" s="85" t="s">
        <v>436</v>
      </c>
      <c r="AM142" s="79" t="s">
        <v>442</v>
      </c>
      <c r="AN142" s="79" t="b">
        <v>0</v>
      </c>
      <c r="AO142" s="85" t="s">
        <v>435</v>
      </c>
      <c r="AP142" s="79" t="s">
        <v>448</v>
      </c>
      <c r="AQ142" s="79">
        <v>0</v>
      </c>
      <c r="AR142" s="79">
        <v>0</v>
      </c>
      <c r="AS142" s="79" t="s">
        <v>450</v>
      </c>
      <c r="AT142" s="79" t="s">
        <v>452</v>
      </c>
      <c r="AU142" s="79" t="s">
        <v>454</v>
      </c>
      <c r="AV142" s="79" t="s">
        <v>456</v>
      </c>
      <c r="AW142" s="79" t="s">
        <v>458</v>
      </c>
      <c r="AX142" s="79" t="s">
        <v>460</v>
      </c>
      <c r="AY142" s="79" t="s">
        <v>462</v>
      </c>
      <c r="AZ142" s="82" t="s">
        <v>464</v>
      </c>
      <c r="BA142">
        <v>2</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238</v>
      </c>
      <c r="B143" s="64" t="s">
        <v>258</v>
      </c>
      <c r="C143" s="65" t="s">
        <v>1171</v>
      </c>
      <c r="D143" s="66">
        <v>3</v>
      </c>
      <c r="E143" s="67" t="s">
        <v>136</v>
      </c>
      <c r="F143" s="68">
        <v>6</v>
      </c>
      <c r="G143" s="65"/>
      <c r="H143" s="69"/>
      <c r="I143" s="70"/>
      <c r="J143" s="70"/>
      <c r="K143" s="34" t="s">
        <v>65</v>
      </c>
      <c r="L143" s="77">
        <v>143</v>
      </c>
      <c r="M143" s="77"/>
      <c r="N143" s="72"/>
      <c r="O143" s="79" t="s">
        <v>270</v>
      </c>
      <c r="P143" s="81">
        <v>43479.77024305556</v>
      </c>
      <c r="Q143" s="79" t="s">
        <v>272</v>
      </c>
      <c r="R143" s="79"/>
      <c r="S143" s="79"/>
      <c r="T143" s="79"/>
      <c r="U143" s="79"/>
      <c r="V143" s="82" t="s">
        <v>341</v>
      </c>
      <c r="W143" s="81">
        <v>43479.77024305556</v>
      </c>
      <c r="X143" s="82" t="s">
        <v>387</v>
      </c>
      <c r="Y143" s="79"/>
      <c r="Z143" s="79"/>
      <c r="AA143" s="85" t="s">
        <v>433</v>
      </c>
      <c r="AB143" s="79"/>
      <c r="AC143" s="79" t="b">
        <v>0</v>
      </c>
      <c r="AD143" s="79">
        <v>0</v>
      </c>
      <c r="AE143" s="85" t="s">
        <v>436</v>
      </c>
      <c r="AF143" s="79" t="b">
        <v>0</v>
      </c>
      <c r="AG143" s="79" t="s">
        <v>439</v>
      </c>
      <c r="AH143" s="79"/>
      <c r="AI143" s="85" t="s">
        <v>436</v>
      </c>
      <c r="AJ143" s="79" t="b">
        <v>0</v>
      </c>
      <c r="AK143" s="79">
        <v>13</v>
      </c>
      <c r="AL143" s="85" t="s">
        <v>416</v>
      </c>
      <c r="AM143" s="79" t="s">
        <v>442</v>
      </c>
      <c r="AN143" s="79" t="b">
        <v>0</v>
      </c>
      <c r="AO143" s="85" t="s">
        <v>416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252</v>
      </c>
      <c r="B144" s="64" t="s">
        <v>258</v>
      </c>
      <c r="C144" s="65" t="s">
        <v>1170</v>
      </c>
      <c r="D144" s="66">
        <v>3</v>
      </c>
      <c r="E144" s="67" t="s">
        <v>132</v>
      </c>
      <c r="F144" s="68">
        <v>32</v>
      </c>
      <c r="G144" s="65"/>
      <c r="H144" s="69"/>
      <c r="I144" s="70"/>
      <c r="J144" s="70"/>
      <c r="K144" s="34" t="s">
        <v>65</v>
      </c>
      <c r="L144" s="77">
        <v>144</v>
      </c>
      <c r="M144" s="77"/>
      <c r="N144" s="72"/>
      <c r="O144" s="79" t="s">
        <v>270</v>
      </c>
      <c r="P144" s="81">
        <v>43485.39115740741</v>
      </c>
      <c r="Q144" s="79" t="s">
        <v>272</v>
      </c>
      <c r="R144" s="79"/>
      <c r="S144" s="79"/>
      <c r="T144" s="79"/>
      <c r="U144" s="79"/>
      <c r="V144" s="82" t="s">
        <v>342</v>
      </c>
      <c r="W144" s="81">
        <v>43485.39115740741</v>
      </c>
      <c r="X144" s="82" t="s">
        <v>388</v>
      </c>
      <c r="Y144" s="79"/>
      <c r="Z144" s="79"/>
      <c r="AA144" s="85" t="s">
        <v>434</v>
      </c>
      <c r="AB144" s="79"/>
      <c r="AC144" s="79" t="b">
        <v>0</v>
      </c>
      <c r="AD144" s="79">
        <v>0</v>
      </c>
      <c r="AE144" s="85" t="s">
        <v>436</v>
      </c>
      <c r="AF144" s="79" t="b">
        <v>0</v>
      </c>
      <c r="AG144" s="79" t="s">
        <v>439</v>
      </c>
      <c r="AH144" s="79"/>
      <c r="AI144" s="85" t="s">
        <v>436</v>
      </c>
      <c r="AJ144" s="79" t="b">
        <v>0</v>
      </c>
      <c r="AK144" s="79">
        <v>13</v>
      </c>
      <c r="AL144" s="85" t="s">
        <v>416</v>
      </c>
      <c r="AM144" s="79" t="s">
        <v>442</v>
      </c>
      <c r="AN144" s="79" t="b">
        <v>0</v>
      </c>
      <c r="AO144" s="85" t="s">
        <v>416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238</v>
      </c>
      <c r="B145" s="64" t="s">
        <v>259</v>
      </c>
      <c r="C145" s="65" t="s">
        <v>1171</v>
      </c>
      <c r="D145" s="66">
        <v>3</v>
      </c>
      <c r="E145" s="67" t="s">
        <v>136</v>
      </c>
      <c r="F145" s="68">
        <v>6</v>
      </c>
      <c r="G145" s="65"/>
      <c r="H145" s="69"/>
      <c r="I145" s="70"/>
      <c r="J145" s="70"/>
      <c r="K145" s="34" t="s">
        <v>65</v>
      </c>
      <c r="L145" s="77">
        <v>145</v>
      </c>
      <c r="M145" s="77"/>
      <c r="N145" s="72"/>
      <c r="O145" s="79" t="s">
        <v>270</v>
      </c>
      <c r="P145" s="81">
        <v>43474.530590277776</v>
      </c>
      <c r="Q145" s="79" t="s">
        <v>280</v>
      </c>
      <c r="R145" s="79"/>
      <c r="S145" s="79"/>
      <c r="T145" s="79"/>
      <c r="U145" s="82" t="s">
        <v>300</v>
      </c>
      <c r="V145" s="82" t="s">
        <v>300</v>
      </c>
      <c r="W145" s="81">
        <v>43474.530590277776</v>
      </c>
      <c r="X145" s="82" t="s">
        <v>370</v>
      </c>
      <c r="Y145" s="79"/>
      <c r="Z145" s="79"/>
      <c r="AA145" s="85" t="s">
        <v>416</v>
      </c>
      <c r="AB145" s="85" t="s">
        <v>435</v>
      </c>
      <c r="AC145" s="79" t="b">
        <v>0</v>
      </c>
      <c r="AD145" s="79">
        <v>10</v>
      </c>
      <c r="AE145" s="85" t="s">
        <v>438</v>
      </c>
      <c r="AF145" s="79" t="b">
        <v>0</v>
      </c>
      <c r="AG145" s="79" t="s">
        <v>439</v>
      </c>
      <c r="AH145" s="79"/>
      <c r="AI145" s="85" t="s">
        <v>436</v>
      </c>
      <c r="AJ145" s="79" t="b">
        <v>0</v>
      </c>
      <c r="AK145" s="79">
        <v>13</v>
      </c>
      <c r="AL145" s="85" t="s">
        <v>436</v>
      </c>
      <c r="AM145" s="79" t="s">
        <v>442</v>
      </c>
      <c r="AN145" s="79" t="b">
        <v>0</v>
      </c>
      <c r="AO145" s="85" t="s">
        <v>435</v>
      </c>
      <c r="AP145" s="79" t="s">
        <v>448</v>
      </c>
      <c r="AQ145" s="79">
        <v>0</v>
      </c>
      <c r="AR145" s="79">
        <v>0</v>
      </c>
      <c r="AS145" s="79" t="s">
        <v>450</v>
      </c>
      <c r="AT145" s="79" t="s">
        <v>452</v>
      </c>
      <c r="AU145" s="79" t="s">
        <v>454</v>
      </c>
      <c r="AV145" s="79" t="s">
        <v>456</v>
      </c>
      <c r="AW145" s="79" t="s">
        <v>458</v>
      </c>
      <c r="AX145" s="79" t="s">
        <v>460</v>
      </c>
      <c r="AY145" s="79" t="s">
        <v>462</v>
      </c>
      <c r="AZ145" s="82" t="s">
        <v>464</v>
      </c>
      <c r="BA145">
        <v>2</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238</v>
      </c>
      <c r="B146" s="64" t="s">
        <v>259</v>
      </c>
      <c r="C146" s="65" t="s">
        <v>1171</v>
      </c>
      <c r="D146" s="66">
        <v>3</v>
      </c>
      <c r="E146" s="67" t="s">
        <v>136</v>
      </c>
      <c r="F146" s="68">
        <v>6</v>
      </c>
      <c r="G146" s="65"/>
      <c r="H146" s="69"/>
      <c r="I146" s="70"/>
      <c r="J146" s="70"/>
      <c r="K146" s="34" t="s">
        <v>65</v>
      </c>
      <c r="L146" s="77">
        <v>146</v>
      </c>
      <c r="M146" s="77"/>
      <c r="N146" s="72"/>
      <c r="O146" s="79" t="s">
        <v>270</v>
      </c>
      <c r="P146" s="81">
        <v>43479.77024305556</v>
      </c>
      <c r="Q146" s="79" t="s">
        <v>272</v>
      </c>
      <c r="R146" s="79"/>
      <c r="S146" s="79"/>
      <c r="T146" s="79"/>
      <c r="U146" s="79"/>
      <c r="V146" s="82" t="s">
        <v>341</v>
      </c>
      <c r="W146" s="81">
        <v>43479.77024305556</v>
      </c>
      <c r="X146" s="82" t="s">
        <v>387</v>
      </c>
      <c r="Y146" s="79"/>
      <c r="Z146" s="79"/>
      <c r="AA146" s="85" t="s">
        <v>433</v>
      </c>
      <c r="AB146" s="79"/>
      <c r="AC146" s="79" t="b">
        <v>0</v>
      </c>
      <c r="AD146" s="79">
        <v>0</v>
      </c>
      <c r="AE146" s="85" t="s">
        <v>436</v>
      </c>
      <c r="AF146" s="79" t="b">
        <v>0</v>
      </c>
      <c r="AG146" s="79" t="s">
        <v>439</v>
      </c>
      <c r="AH146" s="79"/>
      <c r="AI146" s="85" t="s">
        <v>436</v>
      </c>
      <c r="AJ146" s="79" t="b">
        <v>0</v>
      </c>
      <c r="AK146" s="79">
        <v>13</v>
      </c>
      <c r="AL146" s="85" t="s">
        <v>416</v>
      </c>
      <c r="AM146" s="79" t="s">
        <v>442</v>
      </c>
      <c r="AN146" s="79" t="b">
        <v>0</v>
      </c>
      <c r="AO146" s="85" t="s">
        <v>416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252</v>
      </c>
      <c r="B147" s="64" t="s">
        <v>259</v>
      </c>
      <c r="C147" s="65" t="s">
        <v>1170</v>
      </c>
      <c r="D147" s="66">
        <v>3</v>
      </c>
      <c r="E147" s="67" t="s">
        <v>132</v>
      </c>
      <c r="F147" s="68">
        <v>32</v>
      </c>
      <c r="G147" s="65"/>
      <c r="H147" s="69"/>
      <c r="I147" s="70"/>
      <c r="J147" s="70"/>
      <c r="K147" s="34" t="s">
        <v>65</v>
      </c>
      <c r="L147" s="77">
        <v>147</v>
      </c>
      <c r="M147" s="77"/>
      <c r="N147" s="72"/>
      <c r="O147" s="79" t="s">
        <v>270</v>
      </c>
      <c r="P147" s="81">
        <v>43485.39115740741</v>
      </c>
      <c r="Q147" s="79" t="s">
        <v>272</v>
      </c>
      <c r="R147" s="79"/>
      <c r="S147" s="79"/>
      <c r="T147" s="79"/>
      <c r="U147" s="79"/>
      <c r="V147" s="82" t="s">
        <v>342</v>
      </c>
      <c r="W147" s="81">
        <v>43485.39115740741</v>
      </c>
      <c r="X147" s="82" t="s">
        <v>388</v>
      </c>
      <c r="Y147" s="79"/>
      <c r="Z147" s="79"/>
      <c r="AA147" s="85" t="s">
        <v>434</v>
      </c>
      <c r="AB147" s="79"/>
      <c r="AC147" s="79" t="b">
        <v>0</v>
      </c>
      <c r="AD147" s="79">
        <v>0</v>
      </c>
      <c r="AE147" s="85" t="s">
        <v>436</v>
      </c>
      <c r="AF147" s="79" t="b">
        <v>0</v>
      </c>
      <c r="AG147" s="79" t="s">
        <v>439</v>
      </c>
      <c r="AH147" s="79"/>
      <c r="AI147" s="85" t="s">
        <v>436</v>
      </c>
      <c r="AJ147" s="79" t="b">
        <v>0</v>
      </c>
      <c r="AK147" s="79">
        <v>13</v>
      </c>
      <c r="AL147" s="85" t="s">
        <v>416</v>
      </c>
      <c r="AM147" s="79" t="s">
        <v>442</v>
      </c>
      <c r="AN147" s="79" t="b">
        <v>0</v>
      </c>
      <c r="AO147" s="85" t="s">
        <v>416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238</v>
      </c>
      <c r="B148" s="64" t="s">
        <v>260</v>
      </c>
      <c r="C148" s="65" t="s">
        <v>1171</v>
      </c>
      <c r="D148" s="66">
        <v>3</v>
      </c>
      <c r="E148" s="67" t="s">
        <v>136</v>
      </c>
      <c r="F148" s="68">
        <v>6</v>
      </c>
      <c r="G148" s="65"/>
      <c r="H148" s="69"/>
      <c r="I148" s="70"/>
      <c r="J148" s="70"/>
      <c r="K148" s="34" t="s">
        <v>65</v>
      </c>
      <c r="L148" s="77">
        <v>148</v>
      </c>
      <c r="M148" s="77"/>
      <c r="N148" s="72"/>
      <c r="O148" s="79" t="s">
        <v>270</v>
      </c>
      <c r="P148" s="81">
        <v>43474.530590277776</v>
      </c>
      <c r="Q148" s="79" t="s">
        <v>280</v>
      </c>
      <c r="R148" s="79"/>
      <c r="S148" s="79"/>
      <c r="T148" s="79"/>
      <c r="U148" s="82" t="s">
        <v>300</v>
      </c>
      <c r="V148" s="82" t="s">
        <v>300</v>
      </c>
      <c r="W148" s="81">
        <v>43474.530590277776</v>
      </c>
      <c r="X148" s="82" t="s">
        <v>370</v>
      </c>
      <c r="Y148" s="79"/>
      <c r="Z148" s="79"/>
      <c r="AA148" s="85" t="s">
        <v>416</v>
      </c>
      <c r="AB148" s="85" t="s">
        <v>435</v>
      </c>
      <c r="AC148" s="79" t="b">
        <v>0</v>
      </c>
      <c r="AD148" s="79">
        <v>10</v>
      </c>
      <c r="AE148" s="85" t="s">
        <v>438</v>
      </c>
      <c r="AF148" s="79" t="b">
        <v>0</v>
      </c>
      <c r="AG148" s="79" t="s">
        <v>439</v>
      </c>
      <c r="AH148" s="79"/>
      <c r="AI148" s="85" t="s">
        <v>436</v>
      </c>
      <c r="AJ148" s="79" t="b">
        <v>0</v>
      </c>
      <c r="AK148" s="79">
        <v>13</v>
      </c>
      <c r="AL148" s="85" t="s">
        <v>436</v>
      </c>
      <c r="AM148" s="79" t="s">
        <v>442</v>
      </c>
      <c r="AN148" s="79" t="b">
        <v>0</v>
      </c>
      <c r="AO148" s="85" t="s">
        <v>435</v>
      </c>
      <c r="AP148" s="79" t="s">
        <v>448</v>
      </c>
      <c r="AQ148" s="79">
        <v>0</v>
      </c>
      <c r="AR148" s="79">
        <v>0</v>
      </c>
      <c r="AS148" s="79" t="s">
        <v>450</v>
      </c>
      <c r="AT148" s="79" t="s">
        <v>452</v>
      </c>
      <c r="AU148" s="79" t="s">
        <v>454</v>
      </c>
      <c r="AV148" s="79" t="s">
        <v>456</v>
      </c>
      <c r="AW148" s="79" t="s">
        <v>458</v>
      </c>
      <c r="AX148" s="79" t="s">
        <v>460</v>
      </c>
      <c r="AY148" s="79" t="s">
        <v>462</v>
      </c>
      <c r="AZ148" s="82" t="s">
        <v>464</v>
      </c>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238</v>
      </c>
      <c r="B149" s="64" t="s">
        <v>260</v>
      </c>
      <c r="C149" s="65" t="s">
        <v>1171</v>
      </c>
      <c r="D149" s="66">
        <v>3</v>
      </c>
      <c r="E149" s="67" t="s">
        <v>136</v>
      </c>
      <c r="F149" s="68">
        <v>6</v>
      </c>
      <c r="G149" s="65"/>
      <c r="H149" s="69"/>
      <c r="I149" s="70"/>
      <c r="J149" s="70"/>
      <c r="K149" s="34" t="s">
        <v>65</v>
      </c>
      <c r="L149" s="77">
        <v>149</v>
      </c>
      <c r="M149" s="77"/>
      <c r="N149" s="72"/>
      <c r="O149" s="79" t="s">
        <v>270</v>
      </c>
      <c r="P149" s="81">
        <v>43479.77024305556</v>
      </c>
      <c r="Q149" s="79" t="s">
        <v>272</v>
      </c>
      <c r="R149" s="79"/>
      <c r="S149" s="79"/>
      <c r="T149" s="79"/>
      <c r="U149" s="79"/>
      <c r="V149" s="82" t="s">
        <v>341</v>
      </c>
      <c r="W149" s="81">
        <v>43479.77024305556</v>
      </c>
      <c r="X149" s="82" t="s">
        <v>387</v>
      </c>
      <c r="Y149" s="79"/>
      <c r="Z149" s="79"/>
      <c r="AA149" s="85" t="s">
        <v>433</v>
      </c>
      <c r="AB149" s="79"/>
      <c r="AC149" s="79" t="b">
        <v>0</v>
      </c>
      <c r="AD149" s="79">
        <v>0</v>
      </c>
      <c r="AE149" s="85" t="s">
        <v>436</v>
      </c>
      <c r="AF149" s="79" t="b">
        <v>0</v>
      </c>
      <c r="AG149" s="79" t="s">
        <v>439</v>
      </c>
      <c r="AH149" s="79"/>
      <c r="AI149" s="85" t="s">
        <v>436</v>
      </c>
      <c r="AJ149" s="79" t="b">
        <v>0</v>
      </c>
      <c r="AK149" s="79">
        <v>13</v>
      </c>
      <c r="AL149" s="85" t="s">
        <v>416</v>
      </c>
      <c r="AM149" s="79" t="s">
        <v>442</v>
      </c>
      <c r="AN149" s="79" t="b">
        <v>0</v>
      </c>
      <c r="AO149" s="85" t="s">
        <v>416</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252</v>
      </c>
      <c r="B150" s="64" t="s">
        <v>260</v>
      </c>
      <c r="C150" s="65" t="s">
        <v>1170</v>
      </c>
      <c r="D150" s="66">
        <v>3</v>
      </c>
      <c r="E150" s="67" t="s">
        <v>132</v>
      </c>
      <c r="F150" s="68">
        <v>32</v>
      </c>
      <c r="G150" s="65"/>
      <c r="H150" s="69"/>
      <c r="I150" s="70"/>
      <c r="J150" s="70"/>
      <c r="K150" s="34" t="s">
        <v>65</v>
      </c>
      <c r="L150" s="77">
        <v>150</v>
      </c>
      <c r="M150" s="77"/>
      <c r="N150" s="72"/>
      <c r="O150" s="79" t="s">
        <v>270</v>
      </c>
      <c r="P150" s="81">
        <v>43485.39115740741</v>
      </c>
      <c r="Q150" s="79" t="s">
        <v>272</v>
      </c>
      <c r="R150" s="79"/>
      <c r="S150" s="79"/>
      <c r="T150" s="79"/>
      <c r="U150" s="79"/>
      <c r="V150" s="82" t="s">
        <v>342</v>
      </c>
      <c r="W150" s="81">
        <v>43485.39115740741</v>
      </c>
      <c r="X150" s="82" t="s">
        <v>388</v>
      </c>
      <c r="Y150" s="79"/>
      <c r="Z150" s="79"/>
      <c r="AA150" s="85" t="s">
        <v>434</v>
      </c>
      <c r="AB150" s="79"/>
      <c r="AC150" s="79" t="b">
        <v>0</v>
      </c>
      <c r="AD150" s="79">
        <v>0</v>
      </c>
      <c r="AE150" s="85" t="s">
        <v>436</v>
      </c>
      <c r="AF150" s="79" t="b">
        <v>0</v>
      </c>
      <c r="AG150" s="79" t="s">
        <v>439</v>
      </c>
      <c r="AH150" s="79"/>
      <c r="AI150" s="85" t="s">
        <v>436</v>
      </c>
      <c r="AJ150" s="79" t="b">
        <v>0</v>
      </c>
      <c r="AK150" s="79">
        <v>13</v>
      </c>
      <c r="AL150" s="85" t="s">
        <v>416</v>
      </c>
      <c r="AM150" s="79" t="s">
        <v>442</v>
      </c>
      <c r="AN150" s="79" t="b">
        <v>0</v>
      </c>
      <c r="AO150" s="85" t="s">
        <v>416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238</v>
      </c>
      <c r="B151" s="64" t="s">
        <v>261</v>
      </c>
      <c r="C151" s="65" t="s">
        <v>1170</v>
      </c>
      <c r="D151" s="66">
        <v>3</v>
      </c>
      <c r="E151" s="67" t="s">
        <v>132</v>
      </c>
      <c r="F151" s="68">
        <v>32</v>
      </c>
      <c r="G151" s="65"/>
      <c r="H151" s="69"/>
      <c r="I151" s="70"/>
      <c r="J151" s="70"/>
      <c r="K151" s="34" t="s">
        <v>65</v>
      </c>
      <c r="L151" s="77">
        <v>151</v>
      </c>
      <c r="M151" s="77"/>
      <c r="N151" s="72"/>
      <c r="O151" s="79" t="s">
        <v>271</v>
      </c>
      <c r="P151" s="81">
        <v>43474.530590277776</v>
      </c>
      <c r="Q151" s="79" t="s">
        <v>280</v>
      </c>
      <c r="R151" s="79"/>
      <c r="S151" s="79"/>
      <c r="T151" s="79"/>
      <c r="U151" s="82" t="s">
        <v>300</v>
      </c>
      <c r="V151" s="82" t="s">
        <v>300</v>
      </c>
      <c r="W151" s="81">
        <v>43474.530590277776</v>
      </c>
      <c r="X151" s="82" t="s">
        <v>370</v>
      </c>
      <c r="Y151" s="79"/>
      <c r="Z151" s="79"/>
      <c r="AA151" s="85" t="s">
        <v>416</v>
      </c>
      <c r="AB151" s="85" t="s">
        <v>435</v>
      </c>
      <c r="AC151" s="79" t="b">
        <v>0</v>
      </c>
      <c r="AD151" s="79">
        <v>10</v>
      </c>
      <c r="AE151" s="85" t="s">
        <v>438</v>
      </c>
      <c r="AF151" s="79" t="b">
        <v>0</v>
      </c>
      <c r="AG151" s="79" t="s">
        <v>439</v>
      </c>
      <c r="AH151" s="79"/>
      <c r="AI151" s="85" t="s">
        <v>436</v>
      </c>
      <c r="AJ151" s="79" t="b">
        <v>0</v>
      </c>
      <c r="AK151" s="79">
        <v>13</v>
      </c>
      <c r="AL151" s="85" t="s">
        <v>436</v>
      </c>
      <c r="AM151" s="79" t="s">
        <v>442</v>
      </c>
      <c r="AN151" s="79" t="b">
        <v>0</v>
      </c>
      <c r="AO151" s="85" t="s">
        <v>435</v>
      </c>
      <c r="AP151" s="79" t="s">
        <v>448</v>
      </c>
      <c r="AQ151" s="79">
        <v>0</v>
      </c>
      <c r="AR151" s="79">
        <v>0</v>
      </c>
      <c r="AS151" s="79" t="s">
        <v>450</v>
      </c>
      <c r="AT151" s="79" t="s">
        <v>452</v>
      </c>
      <c r="AU151" s="79" t="s">
        <v>454</v>
      </c>
      <c r="AV151" s="79" t="s">
        <v>456</v>
      </c>
      <c r="AW151" s="79" t="s">
        <v>458</v>
      </c>
      <c r="AX151" s="79" t="s">
        <v>460</v>
      </c>
      <c r="AY151" s="79" t="s">
        <v>462</v>
      </c>
      <c r="AZ151" s="82" t="s">
        <v>464</v>
      </c>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238</v>
      </c>
      <c r="B152" s="64" t="s">
        <v>261</v>
      </c>
      <c r="C152" s="65" t="s">
        <v>1170</v>
      </c>
      <c r="D152" s="66">
        <v>3</v>
      </c>
      <c r="E152" s="67" t="s">
        <v>132</v>
      </c>
      <c r="F152" s="68">
        <v>32</v>
      </c>
      <c r="G152" s="65"/>
      <c r="H152" s="69"/>
      <c r="I152" s="70"/>
      <c r="J152" s="70"/>
      <c r="K152" s="34" t="s">
        <v>65</v>
      </c>
      <c r="L152" s="77">
        <v>152</v>
      </c>
      <c r="M152" s="77"/>
      <c r="N152" s="72"/>
      <c r="O152" s="79" t="s">
        <v>270</v>
      </c>
      <c r="P152" s="81">
        <v>43479.77024305556</v>
      </c>
      <c r="Q152" s="79" t="s">
        <v>272</v>
      </c>
      <c r="R152" s="79"/>
      <c r="S152" s="79"/>
      <c r="T152" s="79"/>
      <c r="U152" s="79"/>
      <c r="V152" s="82" t="s">
        <v>341</v>
      </c>
      <c r="W152" s="81">
        <v>43479.77024305556</v>
      </c>
      <c r="X152" s="82" t="s">
        <v>387</v>
      </c>
      <c r="Y152" s="79"/>
      <c r="Z152" s="79"/>
      <c r="AA152" s="85" t="s">
        <v>433</v>
      </c>
      <c r="AB152" s="79"/>
      <c r="AC152" s="79" t="b">
        <v>0</v>
      </c>
      <c r="AD152" s="79">
        <v>0</v>
      </c>
      <c r="AE152" s="85" t="s">
        <v>436</v>
      </c>
      <c r="AF152" s="79" t="b">
        <v>0</v>
      </c>
      <c r="AG152" s="79" t="s">
        <v>439</v>
      </c>
      <c r="AH152" s="79"/>
      <c r="AI152" s="85" t="s">
        <v>436</v>
      </c>
      <c r="AJ152" s="79" t="b">
        <v>0</v>
      </c>
      <c r="AK152" s="79">
        <v>13</v>
      </c>
      <c r="AL152" s="85" t="s">
        <v>416</v>
      </c>
      <c r="AM152" s="79" t="s">
        <v>442</v>
      </c>
      <c r="AN152" s="79" t="b">
        <v>0</v>
      </c>
      <c r="AO152" s="85" t="s">
        <v>416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11</v>
      </c>
      <c r="BK152" s="49">
        <v>100</v>
      </c>
      <c r="BL152" s="48">
        <v>11</v>
      </c>
    </row>
    <row r="153" spans="1:64" ht="15">
      <c r="A153" s="64" t="s">
        <v>252</v>
      </c>
      <c r="B153" s="64" t="s">
        <v>261</v>
      </c>
      <c r="C153" s="65" t="s">
        <v>1170</v>
      </c>
      <c r="D153" s="66">
        <v>3</v>
      </c>
      <c r="E153" s="67" t="s">
        <v>132</v>
      </c>
      <c r="F153" s="68">
        <v>32</v>
      </c>
      <c r="G153" s="65"/>
      <c r="H153" s="69"/>
      <c r="I153" s="70"/>
      <c r="J153" s="70"/>
      <c r="K153" s="34" t="s">
        <v>65</v>
      </c>
      <c r="L153" s="77">
        <v>153</v>
      </c>
      <c r="M153" s="77"/>
      <c r="N153" s="72"/>
      <c r="O153" s="79" t="s">
        <v>270</v>
      </c>
      <c r="P153" s="81">
        <v>43485.39115740741</v>
      </c>
      <c r="Q153" s="79" t="s">
        <v>272</v>
      </c>
      <c r="R153" s="79"/>
      <c r="S153" s="79"/>
      <c r="T153" s="79"/>
      <c r="U153" s="79"/>
      <c r="V153" s="82" t="s">
        <v>342</v>
      </c>
      <c r="W153" s="81">
        <v>43485.39115740741</v>
      </c>
      <c r="X153" s="82" t="s">
        <v>388</v>
      </c>
      <c r="Y153" s="79"/>
      <c r="Z153" s="79"/>
      <c r="AA153" s="85" t="s">
        <v>434</v>
      </c>
      <c r="AB153" s="79"/>
      <c r="AC153" s="79" t="b">
        <v>0</v>
      </c>
      <c r="AD153" s="79">
        <v>0</v>
      </c>
      <c r="AE153" s="85" t="s">
        <v>436</v>
      </c>
      <c r="AF153" s="79" t="b">
        <v>0</v>
      </c>
      <c r="AG153" s="79" t="s">
        <v>439</v>
      </c>
      <c r="AH153" s="79"/>
      <c r="AI153" s="85" t="s">
        <v>436</v>
      </c>
      <c r="AJ153" s="79" t="b">
        <v>0</v>
      </c>
      <c r="AK153" s="79">
        <v>13</v>
      </c>
      <c r="AL153" s="85" t="s">
        <v>416</v>
      </c>
      <c r="AM153" s="79" t="s">
        <v>442</v>
      </c>
      <c r="AN153" s="79" t="b">
        <v>0</v>
      </c>
      <c r="AO153" s="85" t="s">
        <v>416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252</v>
      </c>
      <c r="B154" s="64" t="s">
        <v>238</v>
      </c>
      <c r="C154" s="65" t="s">
        <v>1170</v>
      </c>
      <c r="D154" s="66">
        <v>3</v>
      </c>
      <c r="E154" s="67" t="s">
        <v>132</v>
      </c>
      <c r="F154" s="68">
        <v>32</v>
      </c>
      <c r="G154" s="65"/>
      <c r="H154" s="69"/>
      <c r="I154" s="70"/>
      <c r="J154" s="70"/>
      <c r="K154" s="34" t="s">
        <v>65</v>
      </c>
      <c r="L154" s="77">
        <v>154</v>
      </c>
      <c r="M154" s="77"/>
      <c r="N154" s="72"/>
      <c r="O154" s="79" t="s">
        <v>270</v>
      </c>
      <c r="P154" s="81">
        <v>43485.39115740741</v>
      </c>
      <c r="Q154" s="79" t="s">
        <v>272</v>
      </c>
      <c r="R154" s="79"/>
      <c r="S154" s="79"/>
      <c r="T154" s="79"/>
      <c r="U154" s="79"/>
      <c r="V154" s="82" t="s">
        <v>342</v>
      </c>
      <c r="W154" s="81">
        <v>43485.39115740741</v>
      </c>
      <c r="X154" s="82" t="s">
        <v>388</v>
      </c>
      <c r="Y154" s="79"/>
      <c r="Z154" s="79"/>
      <c r="AA154" s="85" t="s">
        <v>434</v>
      </c>
      <c r="AB154" s="79"/>
      <c r="AC154" s="79" t="b">
        <v>0</v>
      </c>
      <c r="AD154" s="79">
        <v>0</v>
      </c>
      <c r="AE154" s="85" t="s">
        <v>436</v>
      </c>
      <c r="AF154" s="79" t="b">
        <v>0</v>
      </c>
      <c r="AG154" s="79" t="s">
        <v>439</v>
      </c>
      <c r="AH154" s="79"/>
      <c r="AI154" s="85" t="s">
        <v>436</v>
      </c>
      <c r="AJ154" s="79" t="b">
        <v>0</v>
      </c>
      <c r="AK154" s="79">
        <v>13</v>
      </c>
      <c r="AL154" s="85" t="s">
        <v>416</v>
      </c>
      <c r="AM154" s="79" t="s">
        <v>442</v>
      </c>
      <c r="AN154" s="79" t="b">
        <v>0</v>
      </c>
      <c r="AO154" s="85" t="s">
        <v>416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11</v>
      </c>
      <c r="BK154" s="49">
        <v>100</v>
      </c>
      <c r="BL154"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hyperlinks>
    <hyperlink ref="R52" r:id="rId1" display="https://twitter.com/carynzinn/status/1083841426700480512"/>
    <hyperlink ref="R103" r:id="rId2" display="https://www.bbc.co.uk/programmes/m00017qw?fbclid=IwAR3_ObH6fVhxqaLDeeRXtb7XWo7qEkQke1bAgHudwdu5ekTdDa9mMKyiz4Y"/>
    <hyperlink ref="R104" r:id="rId3" display="https://www.bbc.co.uk/programmes/m00017qw?fbclid=IwAR3_ObH6fVhxqaLDeeRXtb7XWo7qEkQke1bAgHudwdu5ekTdDa9mMKyiz4Y"/>
    <hyperlink ref="R105" r:id="rId4" display="https://www.bbc.co.uk/programmes/m00017qw?fbclid=IwAR3_ObH6fVhxqaLDeeRXtb7XWo7qEkQke1bAgHudwdu5ekTdDa9mMKyiz4Y"/>
    <hyperlink ref="R113" r:id="rId5" display="https://twitter.com/carynzinn/status/1083841426700480512"/>
    <hyperlink ref="R121" r:id="rId6" display="https://twitter.com/diabetescouk/status/1084132959576305664"/>
    <hyperlink ref="R124" r:id="rId7" display="https://twitter.com/diabetescouk/status/1084132959576305664"/>
    <hyperlink ref="R125" r:id="rId8" display="https://www.xperthealth.org.uk/Forums?platform=hootsuite"/>
    <hyperlink ref="U78" r:id="rId9" display="https://pbs.twimg.com/media/DweFLtjWwAILaTS.jpg"/>
    <hyperlink ref="U79" r:id="rId10" display="https://pbs.twimg.com/media/DweFLtjWwAILaTS.jpg"/>
    <hyperlink ref="U80" r:id="rId11" display="https://pbs.twimg.com/media/DweFLtjWwAILaTS.jpg"/>
    <hyperlink ref="U81" r:id="rId12" display="https://pbs.twimg.com/media/DweFLtjWwAILaTS.jpg"/>
    <hyperlink ref="U82" r:id="rId13" display="https://pbs.twimg.com/media/DweFLtjWwAILaTS.jpg"/>
    <hyperlink ref="U115" r:id="rId14" display="https://pbs.twimg.com/media/DweFLtjWwAILaTS.jpg"/>
    <hyperlink ref="U122" r:id="rId15" display="https://pbs.twimg.com/media/DweFLtjWwAILaTS.jpg"/>
    <hyperlink ref="U123" r:id="rId16" display="https://pbs.twimg.com/media/DxCR3hjWoAAZoUI.jpg"/>
    <hyperlink ref="U125" r:id="rId17" display="https://pbs.twimg.com/media/DxRHDuLWwAEVaY4.jpg"/>
    <hyperlink ref="U130" r:id="rId18" display="https://pbs.twimg.com/media/DweFLtjWwAILaTS.jpg"/>
    <hyperlink ref="U133" r:id="rId19" display="https://pbs.twimg.com/media/DweFLtjWwAILaTS.jpg"/>
    <hyperlink ref="U136" r:id="rId20" display="https://pbs.twimg.com/media/DweFLtjWwAILaTS.jpg"/>
    <hyperlink ref="U139" r:id="rId21" display="https://pbs.twimg.com/media/DweFLtjWwAILaTS.jpg"/>
    <hyperlink ref="U142" r:id="rId22" display="https://pbs.twimg.com/media/DweFLtjWwAILaTS.jpg"/>
    <hyperlink ref="U145" r:id="rId23" display="https://pbs.twimg.com/media/DweFLtjWwAILaTS.jpg"/>
    <hyperlink ref="U148" r:id="rId24" display="https://pbs.twimg.com/media/DweFLtjWwAILaTS.jpg"/>
    <hyperlink ref="U151" r:id="rId25" display="https://pbs.twimg.com/media/DweFLtjWwAILaTS.jpg"/>
    <hyperlink ref="V3" r:id="rId26" display="http://pbs.twimg.com/profile_images/1831835556/aac3a212-5a00-4111-bb39-6aa48adcbc14_normal.png"/>
    <hyperlink ref="V4" r:id="rId27" display="http://pbs.twimg.com/profile_images/1831835556/aac3a212-5a00-4111-bb39-6aa48adcbc14_normal.png"/>
    <hyperlink ref="V5" r:id="rId28" display="http://pbs.twimg.com/profile_images/1831835556/aac3a212-5a00-4111-bb39-6aa48adcbc14_normal.png"/>
    <hyperlink ref="V6" r:id="rId29" display="http://pbs.twimg.com/profile_images/1831835556/aac3a212-5a00-4111-bb39-6aa48adcbc14_normal.png"/>
    <hyperlink ref="V7" r:id="rId30" display="http://pbs.twimg.com/profile_images/1831835556/aac3a212-5a00-4111-bb39-6aa48adcbc14_normal.png"/>
    <hyperlink ref="V8" r:id="rId31" display="http://pbs.twimg.com/profile_images/1831835556/aac3a212-5a00-4111-bb39-6aa48adcbc14_normal.png"/>
    <hyperlink ref="V9" r:id="rId32" display="http://pbs.twimg.com/profile_images/1831835556/aac3a212-5a00-4111-bb39-6aa48adcbc14_normal.png"/>
    <hyperlink ref="V10" r:id="rId33" display="http://pbs.twimg.com/profile_images/1831835556/aac3a212-5a00-4111-bb39-6aa48adcbc14_normal.png"/>
    <hyperlink ref="V11" r:id="rId34" display="http://pbs.twimg.com/profile_images/1831835556/aac3a212-5a00-4111-bb39-6aa48adcbc14_normal.png"/>
    <hyperlink ref="V12" r:id="rId35" display="http://pbs.twimg.com/profile_images/1831835556/aac3a212-5a00-4111-bb39-6aa48adcbc14_normal.png"/>
    <hyperlink ref="V13" r:id="rId36" display="http://pbs.twimg.com/profile_images/1086483757434130433/L7XO9Vkv_normal.jpg"/>
    <hyperlink ref="V14" r:id="rId37" display="http://pbs.twimg.com/profile_images/1086483757434130433/L7XO9Vkv_normal.jpg"/>
    <hyperlink ref="V15" r:id="rId38" display="http://pbs.twimg.com/profile_images/1086483757434130433/L7XO9Vkv_normal.jpg"/>
    <hyperlink ref="V16" r:id="rId39" display="http://pbs.twimg.com/profile_images/1086483757434130433/L7XO9Vkv_normal.jpg"/>
    <hyperlink ref="V17" r:id="rId40" display="http://pbs.twimg.com/profile_images/1086483757434130433/L7XO9Vkv_normal.jpg"/>
    <hyperlink ref="V18" r:id="rId41" display="http://pbs.twimg.com/profile_images/1086483757434130433/L7XO9Vkv_normal.jpg"/>
    <hyperlink ref="V19" r:id="rId42" display="http://pbs.twimg.com/profile_images/1086483757434130433/L7XO9Vkv_normal.jpg"/>
    <hyperlink ref="V20" r:id="rId43" display="http://pbs.twimg.com/profile_images/1086483757434130433/L7XO9Vkv_normal.jpg"/>
    <hyperlink ref="V21" r:id="rId44" display="http://pbs.twimg.com/profile_images/1086483757434130433/L7XO9Vkv_normal.jpg"/>
    <hyperlink ref="V22" r:id="rId45" display="http://pbs.twimg.com/profile_images/1086483757434130433/L7XO9Vkv_normal.jpg"/>
    <hyperlink ref="V23" r:id="rId46" display="http://pbs.twimg.com/profile_images/1082381716076093445/Iwt9x2cj_normal.jpg"/>
    <hyperlink ref="V24" r:id="rId47" display="http://pbs.twimg.com/profile_images/1070391407121231874/rNMMAWWx_normal.jpg"/>
    <hyperlink ref="V25" r:id="rId48" display="http://abs.twimg.com/sticky/default_profile_images/default_profile_normal.png"/>
    <hyperlink ref="V26" r:id="rId49" display="http://pbs.twimg.com/profile_images/486848255863435264/66JfA30u_normal.jpeg"/>
    <hyperlink ref="V27" r:id="rId50" display="http://pbs.twimg.com/profile_images/486848255863435264/66JfA30u_normal.jpeg"/>
    <hyperlink ref="V28" r:id="rId51" display="http://pbs.twimg.com/profile_images/486848255863435264/66JfA30u_normal.jpeg"/>
    <hyperlink ref="V29" r:id="rId52" display="http://pbs.twimg.com/profile_images/1063098643819958273/SllkaNL4_normal.jpg"/>
    <hyperlink ref="V30" r:id="rId53" display="http://pbs.twimg.com/profile_images/876675737754902528/3VkavJQd_normal.jpg"/>
    <hyperlink ref="V31" r:id="rId54" display="http://pbs.twimg.com/profile_images/1068688100812042245/MZjx27Vt_normal.jpg"/>
    <hyperlink ref="V32" r:id="rId55" display="http://pbs.twimg.com/profile_images/864631156930519041/ud4_hXSh_normal.jpg"/>
    <hyperlink ref="V33" r:id="rId56" display="http://pbs.twimg.com/profile_images/999263565503651840/GkVHYpMe_normal.jpg"/>
    <hyperlink ref="V34" r:id="rId57" display="http://pbs.twimg.com/profile_images/1020419934332039168/plCotYae_normal.jpg"/>
    <hyperlink ref="V35" r:id="rId58" display="http://pbs.twimg.com/profile_images/3161901121/3e1ff7214de59a51eb00a61651154cff_normal.jpeg"/>
    <hyperlink ref="V36" r:id="rId59" display="http://pbs.twimg.com/profile_images/1083435803907420160/cUnTLCAd_normal.jpg"/>
    <hyperlink ref="V37" r:id="rId60" display="http://pbs.twimg.com/profile_images/1045439282826088453/0euWsSV-_normal.jpg"/>
    <hyperlink ref="V38" r:id="rId61" display="http://pbs.twimg.com/profile_images/1045439282826088453/0euWsSV-_normal.jpg"/>
    <hyperlink ref="V39" r:id="rId62" display="http://pbs.twimg.com/profile_images/1045439282826088453/0euWsSV-_normal.jpg"/>
    <hyperlink ref="V40" r:id="rId63" display="http://pbs.twimg.com/profile_images/1068536874812284928/lQeJQyoO_normal.jpg"/>
    <hyperlink ref="V41" r:id="rId64" display="http://pbs.twimg.com/profile_images/983075534073745408/ipf9w8yv_normal.jpg"/>
    <hyperlink ref="V42" r:id="rId65" display="http://pbs.twimg.com/profile_images/663314237687754752/lrIInJ_H_normal.jpg"/>
    <hyperlink ref="V43" r:id="rId66" display="http://pbs.twimg.com/profile_images/663314237687754752/lrIInJ_H_normal.jpg"/>
    <hyperlink ref="V44" r:id="rId67" display="http://pbs.twimg.com/profile_images/663314237687754752/lrIInJ_H_normal.jpg"/>
    <hyperlink ref="V45" r:id="rId68" display="http://pbs.twimg.com/profile_images/1076746180808212480/GN3dFW6E_normal.jpg"/>
    <hyperlink ref="V46" r:id="rId69" display="http://pbs.twimg.com/profile_images/1081430086417412096/goZHkQXl_normal.jpg"/>
    <hyperlink ref="V47" r:id="rId70" display="http://pbs.twimg.com/profile_images/1081430086417412096/goZHkQXl_normal.jpg"/>
    <hyperlink ref="V48" r:id="rId71" display="http://pbs.twimg.com/profile_images/1081430086417412096/goZHkQXl_normal.jpg"/>
    <hyperlink ref="V49" r:id="rId72" display="http://pbs.twimg.com/profile_images/1081430086417412096/goZHkQXl_normal.jpg"/>
    <hyperlink ref="V50" r:id="rId73" display="http://pbs.twimg.com/profile_images/1081430086417412096/goZHkQXl_normal.jpg"/>
    <hyperlink ref="V51" r:id="rId74" display="http://pbs.twimg.com/profile_images/1081430086417412096/goZHkQXl_normal.jpg"/>
    <hyperlink ref="V52" r:id="rId75" display="http://pbs.twimg.com/profile_images/980003240103370752/jGEHaPFE_normal.jpg"/>
    <hyperlink ref="V53" r:id="rId76" display="http://pbs.twimg.com/profile_images/1035483347114373121/XWQN2HMb_normal.jpg"/>
    <hyperlink ref="V54" r:id="rId77" display="http://pbs.twimg.com/profile_images/1035483347114373121/XWQN2HMb_normal.jpg"/>
    <hyperlink ref="V55" r:id="rId78" display="http://pbs.twimg.com/profile_images/1035483347114373121/XWQN2HMb_normal.jpg"/>
    <hyperlink ref="V56" r:id="rId79" display="http://pbs.twimg.com/profile_images/662578532187377664/Bl3ElsD5_normal.jpg"/>
    <hyperlink ref="V57" r:id="rId80" display="http://pbs.twimg.com/profile_images/761048509390782464/pNlocaBf_normal.jpg"/>
    <hyperlink ref="V58" r:id="rId81" display="http://pbs.twimg.com/profile_images/761048509390782464/pNlocaBf_normal.jpg"/>
    <hyperlink ref="V59" r:id="rId82" display="http://pbs.twimg.com/profile_images/761048509390782464/pNlocaBf_normal.jpg"/>
    <hyperlink ref="V60" r:id="rId83" display="http://pbs.twimg.com/profile_images/761048509390782464/pNlocaBf_normal.jpg"/>
    <hyperlink ref="V61" r:id="rId84" display="http://pbs.twimg.com/profile_images/761048509390782464/pNlocaBf_normal.jpg"/>
    <hyperlink ref="V62" r:id="rId85" display="http://pbs.twimg.com/profile_images/761048509390782464/pNlocaBf_normal.jpg"/>
    <hyperlink ref="V63" r:id="rId86" display="http://pbs.twimg.com/profile_images/761048509390782464/pNlocaBf_normal.jpg"/>
    <hyperlink ref="V64" r:id="rId87" display="http://pbs.twimg.com/profile_images/761048509390782464/pNlocaBf_normal.jpg"/>
    <hyperlink ref="V65" r:id="rId88" display="http://pbs.twimg.com/profile_images/761048509390782464/pNlocaBf_normal.jpg"/>
    <hyperlink ref="V66" r:id="rId89" display="http://pbs.twimg.com/profile_images/761048509390782464/pNlocaBf_normal.jpg"/>
    <hyperlink ref="V67" r:id="rId90" display="http://pbs.twimg.com/profile_images/213213616/tolu_copy_normal.jpg"/>
    <hyperlink ref="V68" r:id="rId91" display="http://pbs.twimg.com/profile_images/963093921025835009/Qnd3Gohi_normal.jpg"/>
    <hyperlink ref="V69" r:id="rId92" display="http://pbs.twimg.com/profile_images/963093921025835009/Qnd3Gohi_normal.jpg"/>
    <hyperlink ref="V70" r:id="rId93" display="http://pbs.twimg.com/profile_images/963093921025835009/Qnd3Gohi_normal.jpg"/>
    <hyperlink ref="V71" r:id="rId94" display="http://pbs.twimg.com/profile_images/963093921025835009/Qnd3Gohi_normal.jpg"/>
    <hyperlink ref="V72" r:id="rId95" display="http://pbs.twimg.com/profile_images/963093921025835009/Qnd3Gohi_normal.jpg"/>
    <hyperlink ref="V73" r:id="rId96" display="http://pbs.twimg.com/profile_images/963093921025835009/Qnd3Gohi_normal.jpg"/>
    <hyperlink ref="V74" r:id="rId97" display="http://pbs.twimg.com/profile_images/963093921025835009/Qnd3Gohi_normal.jpg"/>
    <hyperlink ref="V75" r:id="rId98" display="http://pbs.twimg.com/profile_images/963093921025835009/Qnd3Gohi_normal.jpg"/>
    <hyperlink ref="V76" r:id="rId99" display="http://pbs.twimg.com/profile_images/963093921025835009/Qnd3Gohi_normal.jpg"/>
    <hyperlink ref="V77" r:id="rId100" display="http://pbs.twimg.com/profile_images/963093921025835009/Qnd3Gohi_normal.jpg"/>
    <hyperlink ref="V78" r:id="rId101" display="https://pbs.twimg.com/media/DweFLtjWwAILaTS.jpg"/>
    <hyperlink ref="V79" r:id="rId102" display="https://pbs.twimg.com/media/DweFLtjWwAILaTS.jpg"/>
    <hyperlink ref="V80" r:id="rId103" display="https://pbs.twimg.com/media/DweFLtjWwAILaTS.jpg"/>
    <hyperlink ref="V81" r:id="rId104" display="https://pbs.twimg.com/media/DweFLtjWwAILaTS.jpg"/>
    <hyperlink ref="V82" r:id="rId105" display="https://pbs.twimg.com/media/DweFLtjWwAILaTS.jpg"/>
    <hyperlink ref="V83" r:id="rId106" display="http://pbs.twimg.com/profile_images/1077325340849176577/m5yjiwcU_normal.jpg"/>
    <hyperlink ref="V84" r:id="rId107" display="http://pbs.twimg.com/profile_images/1077325340849176577/m5yjiwcU_normal.jpg"/>
    <hyperlink ref="V85" r:id="rId108" display="http://pbs.twimg.com/profile_images/1077325340849176577/m5yjiwcU_normal.jpg"/>
    <hyperlink ref="V86" r:id="rId109" display="http://pbs.twimg.com/profile_images/1077325340849176577/m5yjiwcU_normal.jpg"/>
    <hyperlink ref="V87" r:id="rId110" display="http://pbs.twimg.com/profile_images/1077325340849176577/m5yjiwcU_normal.jpg"/>
    <hyperlink ref="V88" r:id="rId111" display="http://pbs.twimg.com/profile_images/1077325340849176577/m5yjiwcU_normal.jpg"/>
    <hyperlink ref="V89" r:id="rId112" display="http://pbs.twimg.com/profile_images/1077325340849176577/m5yjiwcU_normal.jpg"/>
    <hyperlink ref="V90" r:id="rId113" display="http://pbs.twimg.com/profile_images/1077325340849176577/m5yjiwcU_normal.jpg"/>
    <hyperlink ref="V91" r:id="rId114" display="http://pbs.twimg.com/profile_images/1077325340849176577/m5yjiwcU_normal.jpg"/>
    <hyperlink ref="V92" r:id="rId115" display="http://pbs.twimg.com/profile_images/1077325340849176577/m5yjiwcU_normal.jpg"/>
    <hyperlink ref="V93" r:id="rId116" display="http://pbs.twimg.com/profile_images/482941820016402432/UQiWsPFz_normal.jpeg"/>
    <hyperlink ref="V94" r:id="rId117" display="http://pbs.twimg.com/profile_images/482941820016402432/UQiWsPFz_normal.jpeg"/>
    <hyperlink ref="V95" r:id="rId118" display="http://pbs.twimg.com/profile_images/482941820016402432/UQiWsPFz_normal.jpeg"/>
    <hyperlink ref="V96" r:id="rId119" display="http://pbs.twimg.com/profile_images/482941820016402432/UQiWsPFz_normal.jpeg"/>
    <hyperlink ref="V97" r:id="rId120" display="http://pbs.twimg.com/profile_images/482941820016402432/UQiWsPFz_normal.jpeg"/>
    <hyperlink ref="V98" r:id="rId121" display="http://pbs.twimg.com/profile_images/482941820016402432/UQiWsPFz_normal.jpeg"/>
    <hyperlink ref="V99" r:id="rId122" display="http://pbs.twimg.com/profile_images/482941820016402432/UQiWsPFz_normal.jpeg"/>
    <hyperlink ref="V100" r:id="rId123" display="http://pbs.twimg.com/profile_images/482941820016402432/UQiWsPFz_normal.jpeg"/>
    <hyperlink ref="V101" r:id="rId124" display="http://pbs.twimg.com/profile_images/482941820016402432/UQiWsPFz_normal.jpeg"/>
    <hyperlink ref="V102" r:id="rId125" display="http://pbs.twimg.com/profile_images/482941820016402432/UQiWsPFz_normal.jpeg"/>
    <hyperlink ref="V103" r:id="rId126" display="http://pbs.twimg.com/profile_images/943063217122791425/08_imXx9_normal.jpg"/>
    <hyperlink ref="V104" r:id="rId127" display="http://pbs.twimg.com/profile_images/943063217122791425/08_imXx9_normal.jpg"/>
    <hyperlink ref="V105" r:id="rId128" display="http://pbs.twimg.com/profile_images/943063217122791425/08_imXx9_normal.jpg"/>
    <hyperlink ref="V106" r:id="rId129" display="http://pbs.twimg.com/profile_images/1075953301827420160/unUeR7qo_normal.jpg"/>
    <hyperlink ref="V107" r:id="rId130" display="http://pbs.twimg.com/profile_images/1062631949108424705/bh7U0ZBv_normal.jpg"/>
    <hyperlink ref="V108" r:id="rId131" display="http://pbs.twimg.com/profile_images/1062631949108424705/bh7U0ZBv_normal.jpg"/>
    <hyperlink ref="V109" r:id="rId132" display="http://pbs.twimg.com/profile_images/774482391280803840/9S8BO3Oq_normal.jpg"/>
    <hyperlink ref="V110" r:id="rId133" display="http://pbs.twimg.com/profile_images/1083779710990118913/Gu7mCY0A_normal.jpg"/>
    <hyperlink ref="V111" r:id="rId134" display="http://pbs.twimg.com/profile_images/775748263903424512/4mCST3-L_normal.jpg"/>
    <hyperlink ref="V112" r:id="rId135" display="http://pbs.twimg.com/profile_images/775748263903424512/4mCST3-L_normal.jpg"/>
    <hyperlink ref="V113" r:id="rId136" display="http://pbs.twimg.com/profile_images/980003240103370752/jGEHaPFE_normal.jpg"/>
    <hyperlink ref="V114" r:id="rId137" display="http://pbs.twimg.com/profile_images/980003240103370752/jGEHaPFE_normal.jpg"/>
    <hyperlink ref="V115" r:id="rId138" display="https://pbs.twimg.com/media/DweFLtjWwAILaTS.jpg"/>
    <hyperlink ref="V116" r:id="rId139" display="http://pbs.twimg.com/profile_images/1084233607781253123/R5CefXvC_normal.jpg"/>
    <hyperlink ref="V117" r:id="rId140" display="http://pbs.twimg.com/profile_images/1084233607781253123/R5CefXvC_normal.jpg"/>
    <hyperlink ref="V118" r:id="rId141" display="http://pbs.twimg.com/profile_images/1084233607781253123/R5CefXvC_normal.jpg"/>
    <hyperlink ref="V119" r:id="rId142" display="http://pbs.twimg.com/profile_images/534655960430567424/PfbMsDMs_normal.png"/>
    <hyperlink ref="V120" r:id="rId143" display="http://pbs.twimg.com/profile_images/534655960430567424/PfbMsDMs_normal.png"/>
    <hyperlink ref="V121" r:id="rId144" display="http://pbs.twimg.com/profile_images/943049904028569600/_PtlCiE1_normal.jpg"/>
    <hyperlink ref="V122" r:id="rId145" display="https://pbs.twimg.com/media/DweFLtjWwAILaTS.jpg"/>
    <hyperlink ref="V123" r:id="rId146" display="https://pbs.twimg.com/media/DxCR3hjWoAAZoUI.jpg"/>
    <hyperlink ref="V124" r:id="rId147" display="http://pbs.twimg.com/profile_images/943049904028569600/_PtlCiE1_normal.jpg"/>
    <hyperlink ref="V125" r:id="rId148" display="https://pbs.twimg.com/media/DxRHDuLWwAEVaY4.jpg"/>
    <hyperlink ref="V126" r:id="rId149" display="http://pbs.twimg.com/profile_images/1056272097146822663/uO7EhYPk_normal.jpg"/>
    <hyperlink ref="V127" r:id="rId150" display="http://pbs.twimg.com/profile_images/1056272097146822663/uO7EhYPk_normal.jpg"/>
    <hyperlink ref="V128" r:id="rId151" display="http://pbs.twimg.com/profile_images/465452148734443521/8ZTMHnzV_normal.jpeg"/>
    <hyperlink ref="V129" r:id="rId152" display="http://pbs.twimg.com/profile_images/1003902310748172289/jVB7q_7-_normal.jpg"/>
    <hyperlink ref="V130" r:id="rId153" display="https://pbs.twimg.com/media/DweFLtjWwAILaTS.jpg"/>
    <hyperlink ref="V131" r:id="rId154" display="http://pbs.twimg.com/profile_images/465452148734443521/8ZTMHnzV_normal.jpeg"/>
    <hyperlink ref="V132" r:id="rId155" display="http://pbs.twimg.com/profile_images/1003902310748172289/jVB7q_7-_normal.jpg"/>
    <hyperlink ref="V133" r:id="rId156" display="https://pbs.twimg.com/media/DweFLtjWwAILaTS.jpg"/>
    <hyperlink ref="V134" r:id="rId157" display="http://pbs.twimg.com/profile_images/465452148734443521/8ZTMHnzV_normal.jpeg"/>
    <hyperlink ref="V135" r:id="rId158" display="http://pbs.twimg.com/profile_images/1003902310748172289/jVB7q_7-_normal.jpg"/>
    <hyperlink ref="V136" r:id="rId159" display="https://pbs.twimg.com/media/DweFLtjWwAILaTS.jpg"/>
    <hyperlink ref="V137" r:id="rId160" display="http://pbs.twimg.com/profile_images/465452148734443521/8ZTMHnzV_normal.jpeg"/>
    <hyperlink ref="V138" r:id="rId161" display="http://pbs.twimg.com/profile_images/1003902310748172289/jVB7q_7-_normal.jpg"/>
    <hyperlink ref="V139" r:id="rId162" display="https://pbs.twimg.com/media/DweFLtjWwAILaTS.jpg"/>
    <hyperlink ref="V140" r:id="rId163" display="http://pbs.twimg.com/profile_images/465452148734443521/8ZTMHnzV_normal.jpeg"/>
    <hyperlink ref="V141" r:id="rId164" display="http://pbs.twimg.com/profile_images/1003902310748172289/jVB7q_7-_normal.jpg"/>
    <hyperlink ref="V142" r:id="rId165" display="https://pbs.twimg.com/media/DweFLtjWwAILaTS.jpg"/>
    <hyperlink ref="V143" r:id="rId166" display="http://pbs.twimg.com/profile_images/465452148734443521/8ZTMHnzV_normal.jpeg"/>
    <hyperlink ref="V144" r:id="rId167" display="http://pbs.twimg.com/profile_images/1003902310748172289/jVB7q_7-_normal.jpg"/>
    <hyperlink ref="V145" r:id="rId168" display="https://pbs.twimg.com/media/DweFLtjWwAILaTS.jpg"/>
    <hyperlink ref="V146" r:id="rId169" display="http://pbs.twimg.com/profile_images/465452148734443521/8ZTMHnzV_normal.jpeg"/>
    <hyperlink ref="V147" r:id="rId170" display="http://pbs.twimg.com/profile_images/1003902310748172289/jVB7q_7-_normal.jpg"/>
    <hyperlink ref="V148" r:id="rId171" display="https://pbs.twimg.com/media/DweFLtjWwAILaTS.jpg"/>
    <hyperlink ref="V149" r:id="rId172" display="http://pbs.twimg.com/profile_images/465452148734443521/8ZTMHnzV_normal.jpeg"/>
    <hyperlink ref="V150" r:id="rId173" display="http://pbs.twimg.com/profile_images/1003902310748172289/jVB7q_7-_normal.jpg"/>
    <hyperlink ref="V151" r:id="rId174" display="https://pbs.twimg.com/media/DweFLtjWwAILaTS.jpg"/>
    <hyperlink ref="V152" r:id="rId175" display="http://pbs.twimg.com/profile_images/465452148734443521/8ZTMHnzV_normal.jpeg"/>
    <hyperlink ref="V153" r:id="rId176" display="http://pbs.twimg.com/profile_images/1003902310748172289/jVB7q_7-_normal.jpg"/>
    <hyperlink ref="V154" r:id="rId177" display="http://pbs.twimg.com/profile_images/1003902310748172289/jVB7q_7-_normal.jpg"/>
    <hyperlink ref="X3" r:id="rId178" display="https://twitter.com/#!/coolstuff2cheap/status/1083415749786562562"/>
    <hyperlink ref="X4" r:id="rId179" display="https://twitter.com/#!/coolstuff2cheap/status/1083415749786562562"/>
    <hyperlink ref="X5" r:id="rId180" display="https://twitter.com/#!/coolstuff2cheap/status/1083415749786562562"/>
    <hyperlink ref="X6" r:id="rId181" display="https://twitter.com/#!/coolstuff2cheap/status/1083415749786562562"/>
    <hyperlink ref="X7" r:id="rId182" display="https://twitter.com/#!/coolstuff2cheap/status/1083415749786562562"/>
    <hyperlink ref="X8" r:id="rId183" display="https://twitter.com/#!/coolstuff2cheap/status/1083415749786562562"/>
    <hyperlink ref="X9" r:id="rId184" display="https://twitter.com/#!/coolstuff2cheap/status/1083415749786562562"/>
    <hyperlink ref="X10" r:id="rId185" display="https://twitter.com/#!/coolstuff2cheap/status/1083415749786562562"/>
    <hyperlink ref="X11" r:id="rId186" display="https://twitter.com/#!/coolstuff2cheap/status/1083415749786562562"/>
    <hyperlink ref="X12" r:id="rId187" display="https://twitter.com/#!/coolstuff2cheap/status/1083415749786562562"/>
    <hyperlink ref="X13" r:id="rId188" display="https://twitter.com/#!/twistabout/status/1083416219208871936"/>
    <hyperlink ref="X14" r:id="rId189" display="https://twitter.com/#!/twistabout/status/1083416219208871936"/>
    <hyperlink ref="X15" r:id="rId190" display="https://twitter.com/#!/twistabout/status/1083416219208871936"/>
    <hyperlink ref="X16" r:id="rId191" display="https://twitter.com/#!/twistabout/status/1083416219208871936"/>
    <hyperlink ref="X17" r:id="rId192" display="https://twitter.com/#!/twistabout/status/1083416219208871936"/>
    <hyperlink ref="X18" r:id="rId193" display="https://twitter.com/#!/twistabout/status/1083416219208871936"/>
    <hyperlink ref="X19" r:id="rId194" display="https://twitter.com/#!/twistabout/status/1083416219208871936"/>
    <hyperlink ref="X20" r:id="rId195" display="https://twitter.com/#!/twistabout/status/1083416219208871936"/>
    <hyperlink ref="X21" r:id="rId196" display="https://twitter.com/#!/twistabout/status/1083416219208871936"/>
    <hyperlink ref="X22" r:id="rId197" display="https://twitter.com/#!/twistabout/status/1083416219208871936"/>
    <hyperlink ref="X23" r:id="rId198" display="https://twitter.com/#!/leoniedelt/status/1084098141182443521"/>
    <hyperlink ref="X24" r:id="rId199" display="https://twitter.com/#!/solsticesshypo/status/1084106912680079361"/>
    <hyperlink ref="X25" r:id="rId200" display="https://twitter.com/#!/orangebobevil/status/1084107513392517120"/>
    <hyperlink ref="X26" r:id="rId201" display="https://twitter.com/#!/conventcassie/status/1084116348064747521"/>
    <hyperlink ref="X27" r:id="rId202" display="https://twitter.com/#!/conventcassie/status/1084116348064747521"/>
    <hyperlink ref="X28" r:id="rId203" display="https://twitter.com/#!/conventcassie/status/1084116348064747521"/>
    <hyperlink ref="X29" r:id="rId204" display="https://twitter.com/#!/deborah_robins/status/1084126200459640832"/>
    <hyperlink ref="X30" r:id="rId205" display="https://twitter.com/#!/mariaduggan/status/1084130086977241089"/>
    <hyperlink ref="X31" r:id="rId206" display="https://twitter.com/#!/staircase2/status/1084130794099171328"/>
    <hyperlink ref="X32" r:id="rId207" display="https://twitter.com/#!/daveambo/status/1084137097517322240"/>
    <hyperlink ref="X33" r:id="rId208" display="https://twitter.com/#!/mljsackettlynda/status/1084150547215777792"/>
    <hyperlink ref="X34" r:id="rId209" display="https://twitter.com/#!/legacyguyuk/status/1084162907993194498"/>
    <hyperlink ref="X35" r:id="rId210" display="https://twitter.com/#!/davidfekke/status/1084183625258729473"/>
    <hyperlink ref="X36" r:id="rId211" display="https://twitter.com/#!/anasant21919095/status/1084187700494770176"/>
    <hyperlink ref="X37" r:id="rId212" display="https://twitter.com/#!/karageorgos15/status/1084204159035940865"/>
    <hyperlink ref="X38" r:id="rId213" display="https://twitter.com/#!/karageorgos15/status/1084204159035940865"/>
    <hyperlink ref="X39" r:id="rId214" display="https://twitter.com/#!/karageorgos15/status/1084204159035940865"/>
    <hyperlink ref="X40" r:id="rId215" display="https://twitter.com/#!/andrews86495144/status/1084224504321183745"/>
    <hyperlink ref="X41" r:id="rId216" display="https://twitter.com/#!/diannemower/status/1084227792747851776"/>
    <hyperlink ref="X42" r:id="rId217" display="https://twitter.com/#!/afifahhamilton/status/1084232459217190913"/>
    <hyperlink ref="X43" r:id="rId218" display="https://twitter.com/#!/afifahhamilton/status/1084232459217190913"/>
    <hyperlink ref="X44" r:id="rId219" display="https://twitter.com/#!/afifahhamilton/status/1084232459217190913"/>
    <hyperlink ref="X45" r:id="rId220" display="https://twitter.com/#!/ashkjha/status/1084265542578360320"/>
    <hyperlink ref="X46" r:id="rId221" display="https://twitter.com/#!/cancerrideoct/status/1084325771064176642"/>
    <hyperlink ref="X47" r:id="rId222" display="https://twitter.com/#!/cancerrideoct/status/1084325771064176642"/>
    <hyperlink ref="X48" r:id="rId223" display="https://twitter.com/#!/cancerrideoct/status/1084324617429299200"/>
    <hyperlink ref="X49" r:id="rId224" display="https://twitter.com/#!/cancerrideoct/status/1084325771064176642"/>
    <hyperlink ref="X50" r:id="rId225" display="https://twitter.com/#!/cancerrideoct/status/1084325771064176642"/>
    <hyperlink ref="X51" r:id="rId226" display="https://twitter.com/#!/cancerrideoct/status/1084325771064176642"/>
    <hyperlink ref="X52" r:id="rId227" display="https://twitter.com/#!/draseemmalhotra/status/1084097751665831936"/>
    <hyperlink ref="X53" r:id="rId228" display="https://twitter.com/#!/dave06031956/status/1084341784631603200"/>
    <hyperlink ref="X54" r:id="rId229" display="https://twitter.com/#!/dave06031956/status/1084341784631603200"/>
    <hyperlink ref="X55" r:id="rId230" display="https://twitter.com/#!/dave06031956/status/1084341784631603200"/>
    <hyperlink ref="X56" r:id="rId231" display="https://twitter.com/#!/marilyn_ella/status/1084349938551578624"/>
    <hyperlink ref="X57" r:id="rId232" display="https://twitter.com/#!/g_dolman/status/1084371884559474688"/>
    <hyperlink ref="X58" r:id="rId233" display="https://twitter.com/#!/g_dolman/status/1084371884559474688"/>
    <hyperlink ref="X59" r:id="rId234" display="https://twitter.com/#!/g_dolman/status/1084371884559474688"/>
    <hyperlink ref="X60" r:id="rId235" display="https://twitter.com/#!/g_dolman/status/1084371884559474688"/>
    <hyperlink ref="X61" r:id="rId236" display="https://twitter.com/#!/g_dolman/status/1084371884559474688"/>
    <hyperlink ref="X62" r:id="rId237" display="https://twitter.com/#!/g_dolman/status/1084371884559474688"/>
    <hyperlink ref="X63" r:id="rId238" display="https://twitter.com/#!/g_dolman/status/1084371884559474688"/>
    <hyperlink ref="X64" r:id="rId239" display="https://twitter.com/#!/g_dolman/status/1084371884559474688"/>
    <hyperlink ref="X65" r:id="rId240" display="https://twitter.com/#!/g_dolman/status/1084371884559474688"/>
    <hyperlink ref="X66" r:id="rId241" display="https://twitter.com/#!/g_dolman/status/1084371884559474688"/>
    <hyperlink ref="X67" r:id="rId242" display="https://twitter.com/#!/tolusomolu/status/1084412851840786432"/>
    <hyperlink ref="X68" r:id="rId243" display="https://twitter.com/#!/hollysimental/status/1084732426868248578"/>
    <hyperlink ref="X69" r:id="rId244" display="https://twitter.com/#!/hollysimental/status/1084732426868248578"/>
    <hyperlink ref="X70" r:id="rId245" display="https://twitter.com/#!/hollysimental/status/1084732426868248578"/>
    <hyperlink ref="X71" r:id="rId246" display="https://twitter.com/#!/hollysimental/status/1084732426868248578"/>
    <hyperlink ref="X72" r:id="rId247" display="https://twitter.com/#!/hollysimental/status/1084732426868248578"/>
    <hyperlink ref="X73" r:id="rId248" display="https://twitter.com/#!/hollysimental/status/1084732426868248578"/>
    <hyperlink ref="X74" r:id="rId249" display="https://twitter.com/#!/hollysimental/status/1084732426868248578"/>
    <hyperlink ref="X75" r:id="rId250" display="https://twitter.com/#!/hollysimental/status/1084732426868248578"/>
    <hyperlink ref="X76" r:id="rId251" display="https://twitter.com/#!/hollysimental/status/1084732426868248578"/>
    <hyperlink ref="X77" r:id="rId252" display="https://twitter.com/#!/hollysimental/status/1084732426868248578"/>
    <hyperlink ref="X78" r:id="rId253" display="https://twitter.com/#!/carmelabny/status/1082981327048192005"/>
    <hyperlink ref="X79" r:id="rId254" display="https://twitter.com/#!/carmelabny/status/1082981327048192005"/>
    <hyperlink ref="X80" r:id="rId255" display="https://twitter.com/#!/carmelabny/status/1082981327048192005"/>
    <hyperlink ref="X81" r:id="rId256" display="https://twitter.com/#!/carmelabny/status/1082981327048192005"/>
    <hyperlink ref="X82" r:id="rId257" display="https://twitter.com/#!/carmelabny/status/1082981327048192005"/>
    <hyperlink ref="X83" r:id="rId258" display="https://twitter.com/#!/treasurexalley/status/1085386284963639297"/>
    <hyperlink ref="X84" r:id="rId259" display="https://twitter.com/#!/treasurexalley/status/1085386284963639297"/>
    <hyperlink ref="X85" r:id="rId260" display="https://twitter.com/#!/treasurexalley/status/1085386284963639297"/>
    <hyperlink ref="X86" r:id="rId261" display="https://twitter.com/#!/treasurexalley/status/1085386284963639297"/>
    <hyperlink ref="X87" r:id="rId262" display="https://twitter.com/#!/treasurexalley/status/1085386284963639297"/>
    <hyperlink ref="X88" r:id="rId263" display="https://twitter.com/#!/treasurexalley/status/1085386284963639297"/>
    <hyperlink ref="X89" r:id="rId264" display="https://twitter.com/#!/treasurexalley/status/1085386284963639297"/>
    <hyperlink ref="X90" r:id="rId265" display="https://twitter.com/#!/treasurexalley/status/1085386284963639297"/>
    <hyperlink ref="X91" r:id="rId266" display="https://twitter.com/#!/treasurexalley/status/1085386284963639297"/>
    <hyperlink ref="X92" r:id="rId267" display="https://twitter.com/#!/treasurexalley/status/1085386284963639297"/>
    <hyperlink ref="X93" r:id="rId268" display="https://twitter.com/#!/supersoftknits/status/1085415614301261825"/>
    <hyperlink ref="X94" r:id="rId269" display="https://twitter.com/#!/supersoftknits/status/1085415614301261825"/>
    <hyperlink ref="X95" r:id="rId270" display="https://twitter.com/#!/supersoftknits/status/1085415614301261825"/>
    <hyperlink ref="X96" r:id="rId271" display="https://twitter.com/#!/supersoftknits/status/1085415614301261825"/>
    <hyperlink ref="X97" r:id="rId272" display="https://twitter.com/#!/supersoftknits/status/1085415614301261825"/>
    <hyperlink ref="X98" r:id="rId273" display="https://twitter.com/#!/supersoftknits/status/1085415614301261825"/>
    <hyperlink ref="X99" r:id="rId274" display="https://twitter.com/#!/supersoftknits/status/1085415614301261825"/>
    <hyperlink ref="X100" r:id="rId275" display="https://twitter.com/#!/supersoftknits/status/1085415614301261825"/>
    <hyperlink ref="X101" r:id="rId276" display="https://twitter.com/#!/supersoftknits/status/1085415614301261825"/>
    <hyperlink ref="X102" r:id="rId277" display="https://twitter.com/#!/supersoftknits/status/1085415614301261825"/>
    <hyperlink ref="X103" r:id="rId278" display="https://twitter.com/#!/rethinkcake/status/1064142540272738304"/>
    <hyperlink ref="X104" r:id="rId279" display="https://twitter.com/#!/rethinkcake/status/1064142540272738304"/>
    <hyperlink ref="X105" r:id="rId280" display="https://twitter.com/#!/rethinkcake/status/1064142540272738304"/>
    <hyperlink ref="X106" r:id="rId281" display="https://twitter.com/#!/jennyweyman/status/1085456772171624454"/>
    <hyperlink ref="X107" r:id="rId282" display="https://twitter.com/#!/itwontdiabeatus/status/1085545365108154370"/>
    <hyperlink ref="X108" r:id="rId283" display="https://twitter.com/#!/itwontdiabeatus/status/1085545365108154370"/>
    <hyperlink ref="X109" r:id="rId284" display="https://twitter.com/#!/stephbospoon/status/1085546348592676866"/>
    <hyperlink ref="X110" r:id="rId285" display="https://twitter.com/#!/adeleturner72/status/1085568370655850498"/>
    <hyperlink ref="X111" r:id="rId286" display="https://twitter.com/#!/tina_robson/status/1085695818802184192"/>
    <hyperlink ref="X112" r:id="rId287" display="https://twitter.com/#!/tina_robson/status/1085695818802184192"/>
    <hyperlink ref="X113" r:id="rId288" display="https://twitter.com/#!/draseemmalhotra/status/1084097751665831936"/>
    <hyperlink ref="X114" r:id="rId289" display="https://twitter.com/#!/draseemmalhotra/status/1084128058787938304"/>
    <hyperlink ref="X115" r:id="rId290" display="https://twitter.com/#!/carmelabny/status/1082981327048192005"/>
    <hyperlink ref="X116" r:id="rId291" display="https://twitter.com/#!/peter_voshol/status/1084374154835607553"/>
    <hyperlink ref="X117" r:id="rId292" display="https://twitter.com/#!/peter_voshol/status/1085899956832165889"/>
    <hyperlink ref="X118" r:id="rId293" display="https://twitter.com/#!/peter_voshol/status/1085899956832165889"/>
    <hyperlink ref="X119" r:id="rId294" display="https://twitter.com/#!/diabetescouk/status/1085539435897335808"/>
    <hyperlink ref="X120" r:id="rId295" display="https://twitter.com/#!/diabetescouk/status/1085539435897335808"/>
    <hyperlink ref="X121" r:id="rId296" display="https://twitter.com/#!/cddftdiabetes/status/1085519324641665024"/>
    <hyperlink ref="X122" r:id="rId297" display="https://twitter.com/#!/carmelabny/status/1082981327048192005"/>
    <hyperlink ref="X123" r:id="rId298" display="https://twitter.com/#!/xperthealth/status/1085529422009110529"/>
    <hyperlink ref="X124" r:id="rId299" display="https://twitter.com/#!/cddftdiabetes/status/1085519324641665024"/>
    <hyperlink ref="X125" r:id="rId300" display="https://twitter.com/#!/cddftdiabetes/status/1086571540735582208"/>
    <hyperlink ref="X126" r:id="rId301" display="https://twitter.com/#!/drsrikanthmada/status/1086632592403763202"/>
    <hyperlink ref="X127" r:id="rId302" display="https://twitter.com/#!/drsrikanthmada/status/1086632592403763202"/>
    <hyperlink ref="X128" r:id="rId303" display="https://twitter.com/#!/carmelabny/status/1084880112686956546"/>
    <hyperlink ref="X129" r:id="rId304" display="https://twitter.com/#!/products_hot/status/1086917063518633984"/>
    <hyperlink ref="X130" r:id="rId305" display="https://twitter.com/#!/carmelabny/status/1082981327048192005"/>
    <hyperlink ref="X131" r:id="rId306" display="https://twitter.com/#!/carmelabny/status/1084880112686956546"/>
    <hyperlink ref="X132" r:id="rId307" display="https://twitter.com/#!/products_hot/status/1086917063518633984"/>
    <hyperlink ref="X133" r:id="rId308" display="https://twitter.com/#!/carmelabny/status/1082981327048192005"/>
    <hyperlink ref="X134" r:id="rId309" display="https://twitter.com/#!/carmelabny/status/1084880112686956546"/>
    <hyperlink ref="X135" r:id="rId310" display="https://twitter.com/#!/products_hot/status/1086917063518633984"/>
    <hyperlink ref="X136" r:id="rId311" display="https://twitter.com/#!/carmelabny/status/1082981327048192005"/>
    <hyperlink ref="X137" r:id="rId312" display="https://twitter.com/#!/carmelabny/status/1084880112686956546"/>
    <hyperlink ref="X138" r:id="rId313" display="https://twitter.com/#!/products_hot/status/1086917063518633984"/>
    <hyperlink ref="X139" r:id="rId314" display="https://twitter.com/#!/carmelabny/status/1082981327048192005"/>
    <hyperlink ref="X140" r:id="rId315" display="https://twitter.com/#!/carmelabny/status/1084880112686956546"/>
    <hyperlink ref="X141" r:id="rId316" display="https://twitter.com/#!/products_hot/status/1086917063518633984"/>
    <hyperlink ref="X142" r:id="rId317" display="https://twitter.com/#!/carmelabny/status/1082981327048192005"/>
    <hyperlink ref="X143" r:id="rId318" display="https://twitter.com/#!/carmelabny/status/1084880112686956546"/>
    <hyperlink ref="X144" r:id="rId319" display="https://twitter.com/#!/products_hot/status/1086917063518633984"/>
    <hyperlink ref="X145" r:id="rId320" display="https://twitter.com/#!/carmelabny/status/1082981327048192005"/>
    <hyperlink ref="X146" r:id="rId321" display="https://twitter.com/#!/carmelabny/status/1084880112686956546"/>
    <hyperlink ref="X147" r:id="rId322" display="https://twitter.com/#!/products_hot/status/1086917063518633984"/>
    <hyperlink ref="X148" r:id="rId323" display="https://twitter.com/#!/carmelabny/status/1082981327048192005"/>
    <hyperlink ref="X149" r:id="rId324" display="https://twitter.com/#!/carmelabny/status/1084880112686956546"/>
    <hyperlink ref="X150" r:id="rId325" display="https://twitter.com/#!/products_hot/status/1086917063518633984"/>
    <hyperlink ref="X151" r:id="rId326" display="https://twitter.com/#!/carmelabny/status/1082981327048192005"/>
    <hyperlink ref="X152" r:id="rId327" display="https://twitter.com/#!/carmelabny/status/1084880112686956546"/>
    <hyperlink ref="X153" r:id="rId328" display="https://twitter.com/#!/products_hot/status/1086917063518633984"/>
    <hyperlink ref="X154" r:id="rId329" display="https://twitter.com/#!/products_hot/status/1086917063518633984"/>
    <hyperlink ref="AZ53" r:id="rId330" display="https://api.twitter.com/1.1/geo/id/004ec16c62325149.json"/>
    <hyperlink ref="AZ54" r:id="rId331" display="https://api.twitter.com/1.1/geo/id/004ec16c62325149.json"/>
    <hyperlink ref="AZ55" r:id="rId332" display="https://api.twitter.com/1.1/geo/id/004ec16c62325149.json"/>
    <hyperlink ref="AZ78" r:id="rId333" display="https://api.twitter.com/1.1/geo/id/4ec01c9dbc693497.json"/>
    <hyperlink ref="AZ79" r:id="rId334" display="https://api.twitter.com/1.1/geo/id/4ec01c9dbc693497.json"/>
    <hyperlink ref="AZ80" r:id="rId335" display="https://api.twitter.com/1.1/geo/id/4ec01c9dbc693497.json"/>
    <hyperlink ref="AZ81" r:id="rId336" display="https://api.twitter.com/1.1/geo/id/4ec01c9dbc693497.json"/>
    <hyperlink ref="AZ82" r:id="rId337" display="https://api.twitter.com/1.1/geo/id/4ec01c9dbc693497.json"/>
    <hyperlink ref="AZ115" r:id="rId338" display="https://api.twitter.com/1.1/geo/id/4ec01c9dbc693497.json"/>
    <hyperlink ref="AZ122" r:id="rId339" display="https://api.twitter.com/1.1/geo/id/4ec01c9dbc693497.json"/>
    <hyperlink ref="AZ130" r:id="rId340" display="https://api.twitter.com/1.1/geo/id/4ec01c9dbc693497.json"/>
    <hyperlink ref="AZ133" r:id="rId341" display="https://api.twitter.com/1.1/geo/id/4ec01c9dbc693497.json"/>
    <hyperlink ref="AZ136" r:id="rId342" display="https://api.twitter.com/1.1/geo/id/4ec01c9dbc693497.json"/>
    <hyperlink ref="AZ139" r:id="rId343" display="https://api.twitter.com/1.1/geo/id/4ec01c9dbc693497.json"/>
    <hyperlink ref="AZ142" r:id="rId344" display="https://api.twitter.com/1.1/geo/id/4ec01c9dbc693497.json"/>
    <hyperlink ref="AZ145" r:id="rId345" display="https://api.twitter.com/1.1/geo/id/4ec01c9dbc693497.json"/>
    <hyperlink ref="AZ148" r:id="rId346" display="https://api.twitter.com/1.1/geo/id/4ec01c9dbc693497.json"/>
    <hyperlink ref="AZ151" r:id="rId347" display="https://api.twitter.com/1.1/geo/id/4ec01c9dbc693497.json"/>
  </hyperlinks>
  <printOptions/>
  <pageMargins left="0.7" right="0.7" top="0.75" bottom="0.75" header="0.3" footer="0.3"/>
  <pageSetup horizontalDpi="600" verticalDpi="600" orientation="portrait" r:id="rId351"/>
  <legacyDrawing r:id="rId349"/>
  <tableParts>
    <tablePart r:id="rId3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1095</v>
      </c>
      <c r="B1" s="13" t="s">
        <v>1143</v>
      </c>
      <c r="C1" s="13" t="s">
        <v>1144</v>
      </c>
      <c r="D1" s="13" t="s">
        <v>144</v>
      </c>
      <c r="E1" s="13" t="s">
        <v>1146</v>
      </c>
      <c r="F1" s="13" t="s">
        <v>1147</v>
      </c>
      <c r="G1" s="13" t="s">
        <v>1148</v>
      </c>
    </row>
    <row r="2" spans="1:7" ht="15">
      <c r="A2" s="78" t="s">
        <v>955</v>
      </c>
      <c r="B2" s="78">
        <v>37</v>
      </c>
      <c r="C2" s="122">
        <v>0.0357487922705314</v>
      </c>
      <c r="D2" s="78" t="s">
        <v>1145</v>
      </c>
      <c r="E2" s="78"/>
      <c r="F2" s="78"/>
      <c r="G2" s="78"/>
    </row>
    <row r="3" spans="1:7" ht="15">
      <c r="A3" s="78" t="s">
        <v>956</v>
      </c>
      <c r="B3" s="78">
        <v>10</v>
      </c>
      <c r="C3" s="122">
        <v>0.00966183574879227</v>
      </c>
      <c r="D3" s="78" t="s">
        <v>1145</v>
      </c>
      <c r="E3" s="78"/>
      <c r="F3" s="78"/>
      <c r="G3" s="78"/>
    </row>
    <row r="4" spans="1:7" ht="15">
      <c r="A4" s="78" t="s">
        <v>957</v>
      </c>
      <c r="B4" s="78">
        <v>0</v>
      </c>
      <c r="C4" s="122">
        <v>0</v>
      </c>
      <c r="D4" s="78" t="s">
        <v>1145</v>
      </c>
      <c r="E4" s="78"/>
      <c r="F4" s="78"/>
      <c r="G4" s="78"/>
    </row>
    <row r="5" spans="1:7" ht="15">
      <c r="A5" s="78" t="s">
        <v>958</v>
      </c>
      <c r="B5" s="78">
        <v>988</v>
      </c>
      <c r="C5" s="122">
        <v>0.9545893719806763</v>
      </c>
      <c r="D5" s="78" t="s">
        <v>1145</v>
      </c>
      <c r="E5" s="78"/>
      <c r="F5" s="78"/>
      <c r="G5" s="78"/>
    </row>
    <row r="6" spans="1:7" ht="15">
      <c r="A6" s="78" t="s">
        <v>959</v>
      </c>
      <c r="B6" s="78">
        <v>1035</v>
      </c>
      <c r="C6" s="122">
        <v>1</v>
      </c>
      <c r="D6" s="78" t="s">
        <v>1145</v>
      </c>
      <c r="E6" s="78"/>
      <c r="F6" s="78"/>
      <c r="G6" s="78"/>
    </row>
    <row r="7" spans="1:7" ht="15">
      <c r="A7" s="84" t="s">
        <v>232</v>
      </c>
      <c r="B7" s="84">
        <v>25</v>
      </c>
      <c r="C7" s="123">
        <v>0.010695388651435237</v>
      </c>
      <c r="D7" s="84" t="s">
        <v>1145</v>
      </c>
      <c r="E7" s="84" t="b">
        <v>0</v>
      </c>
      <c r="F7" s="84" t="b">
        <v>0</v>
      </c>
      <c r="G7" s="84" t="b">
        <v>0</v>
      </c>
    </row>
    <row r="8" spans="1:7" ht="15">
      <c r="A8" s="84" t="s">
        <v>960</v>
      </c>
      <c r="B8" s="84">
        <v>21</v>
      </c>
      <c r="C8" s="123">
        <v>0.011553003676737887</v>
      </c>
      <c r="D8" s="84" t="s">
        <v>1145</v>
      </c>
      <c r="E8" s="84" t="b">
        <v>0</v>
      </c>
      <c r="F8" s="84" t="b">
        <v>0</v>
      </c>
      <c r="G8" s="84" t="b">
        <v>0</v>
      </c>
    </row>
    <row r="9" spans="1:7" ht="15">
      <c r="A9" s="84" t="s">
        <v>961</v>
      </c>
      <c r="B9" s="84">
        <v>20</v>
      </c>
      <c r="C9" s="123">
        <v>0.011687490662927071</v>
      </c>
      <c r="D9" s="84" t="s">
        <v>1145</v>
      </c>
      <c r="E9" s="84" t="b">
        <v>0</v>
      </c>
      <c r="F9" s="84" t="b">
        <v>0</v>
      </c>
      <c r="G9" s="84" t="b">
        <v>0</v>
      </c>
    </row>
    <row r="10" spans="1:7" ht="15">
      <c r="A10" s="84" t="s">
        <v>962</v>
      </c>
      <c r="B10" s="84">
        <v>20</v>
      </c>
      <c r="C10" s="123">
        <v>0.011687490662927071</v>
      </c>
      <c r="D10" s="84" t="s">
        <v>1145</v>
      </c>
      <c r="E10" s="84" t="b">
        <v>1</v>
      </c>
      <c r="F10" s="84" t="b">
        <v>0</v>
      </c>
      <c r="G10" s="84" t="b">
        <v>0</v>
      </c>
    </row>
    <row r="11" spans="1:7" ht="15">
      <c r="A11" s="84" t="s">
        <v>963</v>
      </c>
      <c r="B11" s="84">
        <v>20</v>
      </c>
      <c r="C11" s="123">
        <v>0.011687490662927071</v>
      </c>
      <c r="D11" s="84" t="s">
        <v>1145</v>
      </c>
      <c r="E11" s="84" t="b">
        <v>0</v>
      </c>
      <c r="F11" s="84" t="b">
        <v>0</v>
      </c>
      <c r="G11" s="84" t="b">
        <v>0</v>
      </c>
    </row>
    <row r="12" spans="1:7" ht="15">
      <c r="A12" s="84" t="s">
        <v>965</v>
      </c>
      <c r="B12" s="84">
        <v>20</v>
      </c>
      <c r="C12" s="123">
        <v>0.011687490662927071</v>
      </c>
      <c r="D12" s="84" t="s">
        <v>1145</v>
      </c>
      <c r="E12" s="84" t="b">
        <v>0</v>
      </c>
      <c r="F12" s="84" t="b">
        <v>0</v>
      </c>
      <c r="G12" s="84" t="b">
        <v>0</v>
      </c>
    </row>
    <row r="13" spans="1:7" ht="15">
      <c r="A13" s="84" t="s">
        <v>966</v>
      </c>
      <c r="B13" s="84">
        <v>20</v>
      </c>
      <c r="C13" s="123">
        <v>0.011687490662927071</v>
      </c>
      <c r="D13" s="84" t="s">
        <v>1145</v>
      </c>
      <c r="E13" s="84" t="b">
        <v>0</v>
      </c>
      <c r="F13" s="84" t="b">
        <v>0</v>
      </c>
      <c r="G13" s="84" t="b">
        <v>0</v>
      </c>
    </row>
    <row r="14" spans="1:7" ht="15">
      <c r="A14" s="84" t="s">
        <v>967</v>
      </c>
      <c r="B14" s="84">
        <v>20</v>
      </c>
      <c r="C14" s="123">
        <v>0.011687490662927071</v>
      </c>
      <c r="D14" s="84" t="s">
        <v>1145</v>
      </c>
      <c r="E14" s="84" t="b">
        <v>0</v>
      </c>
      <c r="F14" s="84" t="b">
        <v>0</v>
      </c>
      <c r="G14" s="84" t="b">
        <v>0</v>
      </c>
    </row>
    <row r="15" spans="1:7" ht="15">
      <c r="A15" s="84" t="s">
        <v>968</v>
      </c>
      <c r="B15" s="84">
        <v>20</v>
      </c>
      <c r="C15" s="123">
        <v>0.011687490662927071</v>
      </c>
      <c r="D15" s="84" t="s">
        <v>1145</v>
      </c>
      <c r="E15" s="84" t="b">
        <v>0</v>
      </c>
      <c r="F15" s="84" t="b">
        <v>0</v>
      </c>
      <c r="G15" s="84" t="b">
        <v>0</v>
      </c>
    </row>
    <row r="16" spans="1:7" ht="15">
      <c r="A16" s="84" t="s">
        <v>969</v>
      </c>
      <c r="B16" s="84">
        <v>20</v>
      </c>
      <c r="C16" s="123">
        <v>0.011687490662927071</v>
      </c>
      <c r="D16" s="84" t="s">
        <v>1145</v>
      </c>
      <c r="E16" s="84" t="b">
        <v>0</v>
      </c>
      <c r="F16" s="84" t="b">
        <v>0</v>
      </c>
      <c r="G16" s="84" t="b">
        <v>0</v>
      </c>
    </row>
    <row r="17" spans="1:7" ht="15">
      <c r="A17" s="84" t="s">
        <v>250</v>
      </c>
      <c r="B17" s="84">
        <v>19</v>
      </c>
      <c r="C17" s="123">
        <v>0.012507627148605963</v>
      </c>
      <c r="D17" s="84" t="s">
        <v>1145</v>
      </c>
      <c r="E17" s="84" t="b">
        <v>0</v>
      </c>
      <c r="F17" s="84" t="b">
        <v>0</v>
      </c>
      <c r="G17" s="84" t="b">
        <v>0</v>
      </c>
    </row>
    <row r="18" spans="1:7" ht="15">
      <c r="A18" s="84" t="s">
        <v>1023</v>
      </c>
      <c r="B18" s="84">
        <v>19</v>
      </c>
      <c r="C18" s="123">
        <v>0.01178688268795825</v>
      </c>
      <c r="D18" s="84" t="s">
        <v>1145</v>
      </c>
      <c r="E18" s="84" t="b">
        <v>0</v>
      </c>
      <c r="F18" s="84" t="b">
        <v>0</v>
      </c>
      <c r="G18" s="84" t="b">
        <v>0</v>
      </c>
    </row>
    <row r="19" spans="1:7" ht="15">
      <c r="A19" s="84" t="s">
        <v>260</v>
      </c>
      <c r="B19" s="84">
        <v>10</v>
      </c>
      <c r="C19" s="123">
        <v>0.010706911658829954</v>
      </c>
      <c r="D19" s="84" t="s">
        <v>1145</v>
      </c>
      <c r="E19" s="84" t="b">
        <v>0</v>
      </c>
      <c r="F19" s="84" t="b">
        <v>0</v>
      </c>
      <c r="G19" s="84" t="b">
        <v>0</v>
      </c>
    </row>
    <row r="20" spans="1:7" ht="15">
      <c r="A20" s="84" t="s">
        <v>973</v>
      </c>
      <c r="B20" s="84">
        <v>10</v>
      </c>
      <c r="C20" s="123">
        <v>0.013209366585901734</v>
      </c>
      <c r="D20" s="84" t="s">
        <v>1145</v>
      </c>
      <c r="E20" s="84" t="b">
        <v>0</v>
      </c>
      <c r="F20" s="84" t="b">
        <v>0</v>
      </c>
      <c r="G20" s="84" t="b">
        <v>0</v>
      </c>
    </row>
    <row r="21" spans="1:7" ht="15">
      <c r="A21" s="84" t="s">
        <v>261</v>
      </c>
      <c r="B21" s="84">
        <v>9</v>
      </c>
      <c r="C21" s="123">
        <v>0.010301515186074705</v>
      </c>
      <c r="D21" s="84" t="s">
        <v>1145</v>
      </c>
      <c r="E21" s="84" t="b">
        <v>0</v>
      </c>
      <c r="F21" s="84" t="b">
        <v>0</v>
      </c>
      <c r="G21" s="84" t="b">
        <v>0</v>
      </c>
    </row>
    <row r="22" spans="1:7" ht="15">
      <c r="A22" s="84" t="s">
        <v>259</v>
      </c>
      <c r="B22" s="84">
        <v>9</v>
      </c>
      <c r="C22" s="123">
        <v>0.010301515186074705</v>
      </c>
      <c r="D22" s="84" t="s">
        <v>1145</v>
      </c>
      <c r="E22" s="84" t="b">
        <v>0</v>
      </c>
      <c r="F22" s="84" t="b">
        <v>0</v>
      </c>
      <c r="G22" s="84" t="b">
        <v>0</v>
      </c>
    </row>
    <row r="23" spans="1:7" ht="15">
      <c r="A23" s="84" t="s">
        <v>258</v>
      </c>
      <c r="B23" s="84">
        <v>9</v>
      </c>
      <c r="C23" s="123">
        <v>0.010301515186074705</v>
      </c>
      <c r="D23" s="84" t="s">
        <v>1145</v>
      </c>
      <c r="E23" s="84" t="b">
        <v>0</v>
      </c>
      <c r="F23" s="84" t="b">
        <v>0</v>
      </c>
      <c r="G23" s="84" t="b">
        <v>0</v>
      </c>
    </row>
    <row r="24" spans="1:7" ht="15">
      <c r="A24" s="84" t="s">
        <v>257</v>
      </c>
      <c r="B24" s="84">
        <v>9</v>
      </c>
      <c r="C24" s="123">
        <v>0.010301515186074705</v>
      </c>
      <c r="D24" s="84" t="s">
        <v>1145</v>
      </c>
      <c r="E24" s="84" t="b">
        <v>0</v>
      </c>
      <c r="F24" s="84" t="b">
        <v>0</v>
      </c>
      <c r="G24" s="84" t="b">
        <v>0</v>
      </c>
    </row>
    <row r="25" spans="1:7" ht="15">
      <c r="A25" s="84" t="s">
        <v>256</v>
      </c>
      <c r="B25" s="84">
        <v>9</v>
      </c>
      <c r="C25" s="123">
        <v>0.010301515186074705</v>
      </c>
      <c r="D25" s="84" t="s">
        <v>1145</v>
      </c>
      <c r="E25" s="84" t="b">
        <v>0</v>
      </c>
      <c r="F25" s="84" t="b">
        <v>0</v>
      </c>
      <c r="G25" s="84" t="b">
        <v>0</v>
      </c>
    </row>
    <row r="26" spans="1:7" ht="15">
      <c r="A26" s="84" t="s">
        <v>255</v>
      </c>
      <c r="B26" s="84">
        <v>9</v>
      </c>
      <c r="C26" s="123">
        <v>0.010301515186074705</v>
      </c>
      <c r="D26" s="84" t="s">
        <v>1145</v>
      </c>
      <c r="E26" s="84" t="b">
        <v>0</v>
      </c>
      <c r="F26" s="84" t="b">
        <v>0</v>
      </c>
      <c r="G26" s="84" t="b">
        <v>0</v>
      </c>
    </row>
    <row r="27" spans="1:7" ht="15">
      <c r="A27" s="84" t="s">
        <v>254</v>
      </c>
      <c r="B27" s="84">
        <v>9</v>
      </c>
      <c r="C27" s="123">
        <v>0.010301515186074705</v>
      </c>
      <c r="D27" s="84" t="s">
        <v>1145</v>
      </c>
      <c r="E27" s="84" t="b">
        <v>0</v>
      </c>
      <c r="F27" s="84" t="b">
        <v>0</v>
      </c>
      <c r="G27" s="84" t="b">
        <v>0</v>
      </c>
    </row>
    <row r="28" spans="1:7" ht="15">
      <c r="A28" s="84" t="s">
        <v>238</v>
      </c>
      <c r="B28" s="84">
        <v>8</v>
      </c>
      <c r="C28" s="123">
        <v>0.009818001223775515</v>
      </c>
      <c r="D28" s="84" t="s">
        <v>1145</v>
      </c>
      <c r="E28" s="84" t="b">
        <v>0</v>
      </c>
      <c r="F28" s="84" t="b">
        <v>0</v>
      </c>
      <c r="G28" s="84" t="b">
        <v>0</v>
      </c>
    </row>
    <row r="29" spans="1:7" ht="15">
      <c r="A29" s="84" t="s">
        <v>253</v>
      </c>
      <c r="B29" s="84">
        <v>8</v>
      </c>
      <c r="C29" s="123">
        <v>0.009818001223775515</v>
      </c>
      <c r="D29" s="84" t="s">
        <v>1145</v>
      </c>
      <c r="E29" s="84" t="b">
        <v>0</v>
      </c>
      <c r="F29" s="84" t="b">
        <v>0</v>
      </c>
      <c r="G29" s="84" t="b">
        <v>0</v>
      </c>
    </row>
    <row r="30" spans="1:7" ht="15">
      <c r="A30" s="84" t="s">
        <v>972</v>
      </c>
      <c r="B30" s="84">
        <v>7</v>
      </c>
      <c r="C30" s="123">
        <v>0.009246556610131212</v>
      </c>
      <c r="D30" s="84" t="s">
        <v>1145</v>
      </c>
      <c r="E30" s="84" t="b">
        <v>0</v>
      </c>
      <c r="F30" s="84" t="b">
        <v>0</v>
      </c>
      <c r="G30" s="84" t="b">
        <v>0</v>
      </c>
    </row>
    <row r="31" spans="1:7" ht="15">
      <c r="A31" s="84" t="s">
        <v>975</v>
      </c>
      <c r="B31" s="84">
        <v>6</v>
      </c>
      <c r="C31" s="123">
        <v>0.00857453875248398</v>
      </c>
      <c r="D31" s="84" t="s">
        <v>1145</v>
      </c>
      <c r="E31" s="84" t="b">
        <v>0</v>
      </c>
      <c r="F31" s="84" t="b">
        <v>0</v>
      </c>
      <c r="G31" s="84" t="b">
        <v>0</v>
      </c>
    </row>
    <row r="32" spans="1:7" ht="15">
      <c r="A32" s="84" t="s">
        <v>262</v>
      </c>
      <c r="B32" s="84">
        <v>6</v>
      </c>
      <c r="C32" s="123">
        <v>0.00857453875248398</v>
      </c>
      <c r="D32" s="84" t="s">
        <v>1145</v>
      </c>
      <c r="E32" s="84" t="b">
        <v>0</v>
      </c>
      <c r="F32" s="84" t="b">
        <v>0</v>
      </c>
      <c r="G32" s="84" t="b">
        <v>0</v>
      </c>
    </row>
    <row r="33" spans="1:7" ht="15">
      <c r="A33" s="84" t="s">
        <v>249</v>
      </c>
      <c r="B33" s="84">
        <v>5</v>
      </c>
      <c r="C33" s="123">
        <v>0.007785038993098185</v>
      </c>
      <c r="D33" s="84" t="s">
        <v>1145</v>
      </c>
      <c r="E33" s="84" t="b">
        <v>0</v>
      </c>
      <c r="F33" s="84" t="b">
        <v>0</v>
      </c>
      <c r="G33" s="84" t="b">
        <v>0</v>
      </c>
    </row>
    <row r="34" spans="1:7" ht="15">
      <c r="A34" s="84" t="s">
        <v>974</v>
      </c>
      <c r="B34" s="84">
        <v>5</v>
      </c>
      <c r="C34" s="123">
        <v>0.007785038993098185</v>
      </c>
      <c r="D34" s="84" t="s">
        <v>1145</v>
      </c>
      <c r="E34" s="84" t="b">
        <v>0</v>
      </c>
      <c r="F34" s="84" t="b">
        <v>1</v>
      </c>
      <c r="G34" s="84" t="b">
        <v>0</v>
      </c>
    </row>
    <row r="35" spans="1:7" ht="15">
      <c r="A35" s="84" t="s">
        <v>976</v>
      </c>
      <c r="B35" s="84">
        <v>5</v>
      </c>
      <c r="C35" s="123">
        <v>0.007785038993098185</v>
      </c>
      <c r="D35" s="84" t="s">
        <v>1145</v>
      </c>
      <c r="E35" s="84" t="b">
        <v>0</v>
      </c>
      <c r="F35" s="84" t="b">
        <v>0</v>
      </c>
      <c r="G35" s="84" t="b">
        <v>0</v>
      </c>
    </row>
    <row r="36" spans="1:7" ht="15">
      <c r="A36" s="84" t="s">
        <v>977</v>
      </c>
      <c r="B36" s="84">
        <v>5</v>
      </c>
      <c r="C36" s="123">
        <v>0.007785038993098185</v>
      </c>
      <c r="D36" s="84" t="s">
        <v>1145</v>
      </c>
      <c r="E36" s="84" t="b">
        <v>0</v>
      </c>
      <c r="F36" s="84" t="b">
        <v>0</v>
      </c>
      <c r="G36" s="84" t="b">
        <v>0</v>
      </c>
    </row>
    <row r="37" spans="1:7" ht="15">
      <c r="A37" s="84" t="s">
        <v>978</v>
      </c>
      <c r="B37" s="84">
        <v>5</v>
      </c>
      <c r="C37" s="123">
        <v>0.007785038993098185</v>
      </c>
      <c r="D37" s="84" t="s">
        <v>1145</v>
      </c>
      <c r="E37" s="84" t="b">
        <v>0</v>
      </c>
      <c r="F37" s="84" t="b">
        <v>0</v>
      </c>
      <c r="G37" s="84" t="b">
        <v>0</v>
      </c>
    </row>
    <row r="38" spans="1:7" ht="15">
      <c r="A38" s="84" t="s">
        <v>979</v>
      </c>
      <c r="B38" s="84">
        <v>5</v>
      </c>
      <c r="C38" s="123">
        <v>0.007785038993098185</v>
      </c>
      <c r="D38" s="84" t="s">
        <v>1145</v>
      </c>
      <c r="E38" s="84" t="b">
        <v>0</v>
      </c>
      <c r="F38" s="84" t="b">
        <v>0</v>
      </c>
      <c r="G38" s="84" t="b">
        <v>0</v>
      </c>
    </row>
    <row r="39" spans="1:7" ht="15">
      <c r="A39" s="84" t="s">
        <v>1096</v>
      </c>
      <c r="B39" s="84">
        <v>5</v>
      </c>
      <c r="C39" s="123">
        <v>0.007785038993098185</v>
      </c>
      <c r="D39" s="84" t="s">
        <v>1145</v>
      </c>
      <c r="E39" s="84" t="b">
        <v>0</v>
      </c>
      <c r="F39" s="84" t="b">
        <v>0</v>
      </c>
      <c r="G39" s="84" t="b">
        <v>0</v>
      </c>
    </row>
    <row r="40" spans="1:7" ht="15">
      <c r="A40" s="84" t="s">
        <v>1097</v>
      </c>
      <c r="B40" s="84">
        <v>5</v>
      </c>
      <c r="C40" s="123">
        <v>0.007785038993098185</v>
      </c>
      <c r="D40" s="84" t="s">
        <v>1145</v>
      </c>
      <c r="E40" s="84" t="b">
        <v>0</v>
      </c>
      <c r="F40" s="84" t="b">
        <v>0</v>
      </c>
      <c r="G40" s="84" t="b">
        <v>0</v>
      </c>
    </row>
    <row r="41" spans="1:7" ht="15">
      <c r="A41" s="84" t="s">
        <v>1098</v>
      </c>
      <c r="B41" s="84">
        <v>4</v>
      </c>
      <c r="C41" s="123">
        <v>0.006854267142834324</v>
      </c>
      <c r="D41" s="84" t="s">
        <v>1145</v>
      </c>
      <c r="E41" s="84" t="b">
        <v>0</v>
      </c>
      <c r="F41" s="84" t="b">
        <v>0</v>
      </c>
      <c r="G41" s="84" t="b">
        <v>0</v>
      </c>
    </row>
    <row r="42" spans="1:7" ht="15">
      <c r="A42" s="84" t="s">
        <v>1099</v>
      </c>
      <c r="B42" s="84">
        <v>4</v>
      </c>
      <c r="C42" s="123">
        <v>0.006854267142834324</v>
      </c>
      <c r="D42" s="84" t="s">
        <v>1145</v>
      </c>
      <c r="E42" s="84" t="b">
        <v>0</v>
      </c>
      <c r="F42" s="84" t="b">
        <v>0</v>
      </c>
      <c r="G42" s="84" t="b">
        <v>0</v>
      </c>
    </row>
    <row r="43" spans="1:7" ht="15">
      <c r="A43" s="84" t="s">
        <v>1100</v>
      </c>
      <c r="B43" s="84">
        <v>4</v>
      </c>
      <c r="C43" s="123">
        <v>0.00879953367378089</v>
      </c>
      <c r="D43" s="84" t="s">
        <v>1145</v>
      </c>
      <c r="E43" s="84" t="b">
        <v>0</v>
      </c>
      <c r="F43" s="84" t="b">
        <v>0</v>
      </c>
      <c r="G43" s="84" t="b">
        <v>0</v>
      </c>
    </row>
    <row r="44" spans="1:7" ht="15">
      <c r="A44" s="84" t="s">
        <v>1101</v>
      </c>
      <c r="B44" s="84">
        <v>4</v>
      </c>
      <c r="C44" s="123">
        <v>0.00879953367378089</v>
      </c>
      <c r="D44" s="84" t="s">
        <v>1145</v>
      </c>
      <c r="E44" s="84" t="b">
        <v>0</v>
      </c>
      <c r="F44" s="84" t="b">
        <v>0</v>
      </c>
      <c r="G44" s="84" t="b">
        <v>0</v>
      </c>
    </row>
    <row r="45" spans="1:7" ht="15">
      <c r="A45" s="84" t="s">
        <v>1102</v>
      </c>
      <c r="B45" s="84">
        <v>3</v>
      </c>
      <c r="C45" s="123">
        <v>0.005746219274451915</v>
      </c>
      <c r="D45" s="84" t="s">
        <v>1145</v>
      </c>
      <c r="E45" s="84" t="b">
        <v>0</v>
      </c>
      <c r="F45" s="84" t="b">
        <v>0</v>
      </c>
      <c r="G45" s="84" t="b">
        <v>0</v>
      </c>
    </row>
    <row r="46" spans="1:7" ht="15">
      <c r="A46" s="84" t="s">
        <v>1103</v>
      </c>
      <c r="B46" s="84">
        <v>3</v>
      </c>
      <c r="C46" s="123">
        <v>0.005746219274451915</v>
      </c>
      <c r="D46" s="84" t="s">
        <v>1145</v>
      </c>
      <c r="E46" s="84" t="b">
        <v>0</v>
      </c>
      <c r="F46" s="84" t="b">
        <v>0</v>
      </c>
      <c r="G46" s="84" t="b">
        <v>0</v>
      </c>
    </row>
    <row r="47" spans="1:7" ht="15">
      <c r="A47" s="84" t="s">
        <v>1104</v>
      </c>
      <c r="B47" s="84">
        <v>3</v>
      </c>
      <c r="C47" s="123">
        <v>0.005746219274451915</v>
      </c>
      <c r="D47" s="84" t="s">
        <v>1145</v>
      </c>
      <c r="E47" s="84" t="b">
        <v>0</v>
      </c>
      <c r="F47" s="84" t="b">
        <v>0</v>
      </c>
      <c r="G47" s="84" t="b">
        <v>0</v>
      </c>
    </row>
    <row r="48" spans="1:7" ht="15">
      <c r="A48" s="84" t="s">
        <v>1105</v>
      </c>
      <c r="B48" s="84">
        <v>3</v>
      </c>
      <c r="C48" s="123">
        <v>0.005746219274451915</v>
      </c>
      <c r="D48" s="84" t="s">
        <v>1145</v>
      </c>
      <c r="E48" s="84" t="b">
        <v>0</v>
      </c>
      <c r="F48" s="84" t="b">
        <v>0</v>
      </c>
      <c r="G48" s="84" t="b">
        <v>0</v>
      </c>
    </row>
    <row r="49" spans="1:7" ht="15">
      <c r="A49" s="84" t="s">
        <v>1106</v>
      </c>
      <c r="B49" s="84">
        <v>3</v>
      </c>
      <c r="C49" s="123">
        <v>0.005746219274451915</v>
      </c>
      <c r="D49" s="84" t="s">
        <v>1145</v>
      </c>
      <c r="E49" s="84" t="b">
        <v>0</v>
      </c>
      <c r="F49" s="84" t="b">
        <v>0</v>
      </c>
      <c r="G49" s="84" t="b">
        <v>0</v>
      </c>
    </row>
    <row r="50" spans="1:7" ht="15">
      <c r="A50" s="84" t="s">
        <v>1107</v>
      </c>
      <c r="B50" s="84">
        <v>3</v>
      </c>
      <c r="C50" s="123">
        <v>0.005746219274451915</v>
      </c>
      <c r="D50" s="84" t="s">
        <v>1145</v>
      </c>
      <c r="E50" s="84" t="b">
        <v>0</v>
      </c>
      <c r="F50" s="84" t="b">
        <v>0</v>
      </c>
      <c r="G50" s="84" t="b">
        <v>0</v>
      </c>
    </row>
    <row r="51" spans="1:7" ht="15">
      <c r="A51" s="84" t="s">
        <v>1108</v>
      </c>
      <c r="B51" s="84">
        <v>3</v>
      </c>
      <c r="C51" s="123">
        <v>0.005746219274451915</v>
      </c>
      <c r="D51" s="84" t="s">
        <v>1145</v>
      </c>
      <c r="E51" s="84" t="b">
        <v>0</v>
      </c>
      <c r="F51" s="84" t="b">
        <v>0</v>
      </c>
      <c r="G51" s="84" t="b">
        <v>0</v>
      </c>
    </row>
    <row r="52" spans="1:7" ht="15">
      <c r="A52" s="84" t="s">
        <v>1109</v>
      </c>
      <c r="B52" s="84">
        <v>3</v>
      </c>
      <c r="C52" s="123">
        <v>0.005746219274451915</v>
      </c>
      <c r="D52" s="84" t="s">
        <v>1145</v>
      </c>
      <c r="E52" s="84" t="b">
        <v>0</v>
      </c>
      <c r="F52" s="84" t="b">
        <v>0</v>
      </c>
      <c r="G52" s="84" t="b">
        <v>0</v>
      </c>
    </row>
    <row r="53" spans="1:7" ht="15">
      <c r="A53" s="84" t="s">
        <v>1110</v>
      </c>
      <c r="B53" s="84">
        <v>3</v>
      </c>
      <c r="C53" s="123">
        <v>0.005746219274451915</v>
      </c>
      <c r="D53" s="84" t="s">
        <v>1145</v>
      </c>
      <c r="E53" s="84" t="b">
        <v>0</v>
      </c>
      <c r="F53" s="84" t="b">
        <v>0</v>
      </c>
      <c r="G53" s="84" t="b">
        <v>0</v>
      </c>
    </row>
    <row r="54" spans="1:7" ht="15">
      <c r="A54" s="84" t="s">
        <v>1111</v>
      </c>
      <c r="B54" s="84">
        <v>3</v>
      </c>
      <c r="C54" s="123">
        <v>0.005746219274451915</v>
      </c>
      <c r="D54" s="84" t="s">
        <v>1145</v>
      </c>
      <c r="E54" s="84" t="b">
        <v>0</v>
      </c>
      <c r="F54" s="84" t="b">
        <v>0</v>
      </c>
      <c r="G54" s="84" t="b">
        <v>0</v>
      </c>
    </row>
    <row r="55" spans="1:7" ht="15">
      <c r="A55" s="84" t="s">
        <v>1112</v>
      </c>
      <c r="B55" s="84">
        <v>3</v>
      </c>
      <c r="C55" s="123">
        <v>0.005746219274451915</v>
      </c>
      <c r="D55" s="84" t="s">
        <v>1145</v>
      </c>
      <c r="E55" s="84" t="b">
        <v>0</v>
      </c>
      <c r="F55" s="84" t="b">
        <v>0</v>
      </c>
      <c r="G55" s="84" t="b">
        <v>0</v>
      </c>
    </row>
    <row r="56" spans="1:7" ht="15">
      <c r="A56" s="84" t="s">
        <v>1113</v>
      </c>
      <c r="B56" s="84">
        <v>3</v>
      </c>
      <c r="C56" s="123">
        <v>0.006599650255335668</v>
      </c>
      <c r="D56" s="84" t="s">
        <v>1145</v>
      </c>
      <c r="E56" s="84" t="b">
        <v>1</v>
      </c>
      <c r="F56" s="84" t="b">
        <v>0</v>
      </c>
      <c r="G56" s="84" t="b">
        <v>0</v>
      </c>
    </row>
    <row r="57" spans="1:7" ht="15">
      <c r="A57" s="84" t="s">
        <v>1114</v>
      </c>
      <c r="B57" s="84">
        <v>3</v>
      </c>
      <c r="C57" s="123">
        <v>0.006599650255335668</v>
      </c>
      <c r="D57" s="84" t="s">
        <v>1145</v>
      </c>
      <c r="E57" s="84" t="b">
        <v>0</v>
      </c>
      <c r="F57" s="84" t="b">
        <v>0</v>
      </c>
      <c r="G57" s="84" t="b">
        <v>0</v>
      </c>
    </row>
    <row r="58" spans="1:7" ht="15">
      <c r="A58" s="84" t="s">
        <v>1115</v>
      </c>
      <c r="B58" s="84">
        <v>3</v>
      </c>
      <c r="C58" s="123">
        <v>0.008058600153545594</v>
      </c>
      <c r="D58" s="84" t="s">
        <v>1145</v>
      </c>
      <c r="E58" s="84" t="b">
        <v>0</v>
      </c>
      <c r="F58" s="84" t="b">
        <v>0</v>
      </c>
      <c r="G58" s="84" t="b">
        <v>0</v>
      </c>
    </row>
    <row r="59" spans="1:7" ht="15">
      <c r="A59" s="84" t="s">
        <v>1116</v>
      </c>
      <c r="B59" s="84">
        <v>3</v>
      </c>
      <c r="C59" s="123">
        <v>0.005746219274451915</v>
      </c>
      <c r="D59" s="84" t="s">
        <v>1145</v>
      </c>
      <c r="E59" s="84" t="b">
        <v>0</v>
      </c>
      <c r="F59" s="84" t="b">
        <v>0</v>
      </c>
      <c r="G59" s="84" t="b">
        <v>0</v>
      </c>
    </row>
    <row r="60" spans="1:7" ht="15">
      <c r="A60" s="84" t="s">
        <v>1117</v>
      </c>
      <c r="B60" s="84">
        <v>2</v>
      </c>
      <c r="C60" s="123">
        <v>0.004399766836890445</v>
      </c>
      <c r="D60" s="84" t="s">
        <v>1145</v>
      </c>
      <c r="E60" s="84" t="b">
        <v>0</v>
      </c>
      <c r="F60" s="84" t="b">
        <v>0</v>
      </c>
      <c r="G60" s="84" t="b">
        <v>0</v>
      </c>
    </row>
    <row r="61" spans="1:7" ht="15">
      <c r="A61" s="84" t="s">
        <v>1118</v>
      </c>
      <c r="B61" s="84">
        <v>2</v>
      </c>
      <c r="C61" s="123">
        <v>0.004399766836890445</v>
      </c>
      <c r="D61" s="84" t="s">
        <v>1145</v>
      </c>
      <c r="E61" s="84" t="b">
        <v>0</v>
      </c>
      <c r="F61" s="84" t="b">
        <v>0</v>
      </c>
      <c r="G61" s="84" t="b">
        <v>0</v>
      </c>
    </row>
    <row r="62" spans="1:7" ht="15">
      <c r="A62" s="84" t="s">
        <v>1119</v>
      </c>
      <c r="B62" s="84">
        <v>2</v>
      </c>
      <c r="C62" s="123">
        <v>0.004399766836890445</v>
      </c>
      <c r="D62" s="84" t="s">
        <v>1145</v>
      </c>
      <c r="E62" s="84" t="b">
        <v>0</v>
      </c>
      <c r="F62" s="84" t="b">
        <v>0</v>
      </c>
      <c r="G62" s="84" t="b">
        <v>0</v>
      </c>
    </row>
    <row r="63" spans="1:7" ht="15">
      <c r="A63" s="84" t="s">
        <v>1120</v>
      </c>
      <c r="B63" s="84">
        <v>2</v>
      </c>
      <c r="C63" s="123">
        <v>0.004399766836890445</v>
      </c>
      <c r="D63" s="84" t="s">
        <v>1145</v>
      </c>
      <c r="E63" s="84" t="b">
        <v>0</v>
      </c>
      <c r="F63" s="84" t="b">
        <v>0</v>
      </c>
      <c r="G63" s="84" t="b">
        <v>0</v>
      </c>
    </row>
    <row r="64" spans="1:7" ht="15">
      <c r="A64" s="84" t="s">
        <v>1121</v>
      </c>
      <c r="B64" s="84">
        <v>2</v>
      </c>
      <c r="C64" s="123">
        <v>0.004399766836890445</v>
      </c>
      <c r="D64" s="84" t="s">
        <v>1145</v>
      </c>
      <c r="E64" s="84" t="b">
        <v>0</v>
      </c>
      <c r="F64" s="84" t="b">
        <v>0</v>
      </c>
      <c r="G64" s="84" t="b">
        <v>0</v>
      </c>
    </row>
    <row r="65" spans="1:7" ht="15">
      <c r="A65" s="84" t="s">
        <v>1122</v>
      </c>
      <c r="B65" s="84">
        <v>2</v>
      </c>
      <c r="C65" s="123">
        <v>0.004399766836890445</v>
      </c>
      <c r="D65" s="84" t="s">
        <v>1145</v>
      </c>
      <c r="E65" s="84" t="b">
        <v>0</v>
      </c>
      <c r="F65" s="84" t="b">
        <v>0</v>
      </c>
      <c r="G65" s="84" t="b">
        <v>0</v>
      </c>
    </row>
    <row r="66" spans="1:7" ht="15">
      <c r="A66" s="84" t="s">
        <v>1123</v>
      </c>
      <c r="B66" s="84">
        <v>2</v>
      </c>
      <c r="C66" s="123">
        <v>0.004399766836890445</v>
      </c>
      <c r="D66" s="84" t="s">
        <v>1145</v>
      </c>
      <c r="E66" s="84" t="b">
        <v>0</v>
      </c>
      <c r="F66" s="84" t="b">
        <v>0</v>
      </c>
      <c r="G66" s="84" t="b">
        <v>0</v>
      </c>
    </row>
    <row r="67" spans="1:7" ht="15">
      <c r="A67" s="84" t="s">
        <v>947</v>
      </c>
      <c r="B67" s="84">
        <v>2</v>
      </c>
      <c r="C67" s="123">
        <v>0.004399766836890445</v>
      </c>
      <c r="D67" s="84" t="s">
        <v>1145</v>
      </c>
      <c r="E67" s="84" t="b">
        <v>0</v>
      </c>
      <c r="F67" s="84" t="b">
        <v>0</v>
      </c>
      <c r="G67" s="84" t="b">
        <v>0</v>
      </c>
    </row>
    <row r="68" spans="1:7" ht="15">
      <c r="A68" s="84" t="s">
        <v>1124</v>
      </c>
      <c r="B68" s="84">
        <v>2</v>
      </c>
      <c r="C68" s="123">
        <v>0.004399766836890445</v>
      </c>
      <c r="D68" s="84" t="s">
        <v>1145</v>
      </c>
      <c r="E68" s="84" t="b">
        <v>0</v>
      </c>
      <c r="F68" s="84" t="b">
        <v>0</v>
      </c>
      <c r="G68" s="84" t="b">
        <v>0</v>
      </c>
    </row>
    <row r="69" spans="1:7" ht="15">
      <c r="A69" s="84" t="s">
        <v>248</v>
      </c>
      <c r="B69" s="84">
        <v>2</v>
      </c>
      <c r="C69" s="123">
        <v>0.004399766836890445</v>
      </c>
      <c r="D69" s="84" t="s">
        <v>1145</v>
      </c>
      <c r="E69" s="84" t="b">
        <v>0</v>
      </c>
      <c r="F69" s="84" t="b">
        <v>0</v>
      </c>
      <c r="G69" s="84" t="b">
        <v>0</v>
      </c>
    </row>
    <row r="70" spans="1:7" ht="15">
      <c r="A70" s="84" t="s">
        <v>1125</v>
      </c>
      <c r="B70" s="84">
        <v>2</v>
      </c>
      <c r="C70" s="123">
        <v>0.004399766836890445</v>
      </c>
      <c r="D70" s="84" t="s">
        <v>1145</v>
      </c>
      <c r="E70" s="84" t="b">
        <v>0</v>
      </c>
      <c r="F70" s="84" t="b">
        <v>0</v>
      </c>
      <c r="G70" s="84" t="b">
        <v>0</v>
      </c>
    </row>
    <row r="71" spans="1:7" ht="15">
      <c r="A71" s="84" t="s">
        <v>1126</v>
      </c>
      <c r="B71" s="84">
        <v>2</v>
      </c>
      <c r="C71" s="123">
        <v>0.004399766836890445</v>
      </c>
      <c r="D71" s="84" t="s">
        <v>1145</v>
      </c>
      <c r="E71" s="84" t="b">
        <v>0</v>
      </c>
      <c r="F71" s="84" t="b">
        <v>0</v>
      </c>
      <c r="G71" s="84" t="b">
        <v>0</v>
      </c>
    </row>
    <row r="72" spans="1:7" ht="15">
      <c r="A72" s="84" t="s">
        <v>1127</v>
      </c>
      <c r="B72" s="84">
        <v>2</v>
      </c>
      <c r="C72" s="123">
        <v>0.004399766836890445</v>
      </c>
      <c r="D72" s="84" t="s">
        <v>1145</v>
      </c>
      <c r="E72" s="84" t="b">
        <v>0</v>
      </c>
      <c r="F72" s="84" t="b">
        <v>0</v>
      </c>
      <c r="G72" s="84" t="b">
        <v>0</v>
      </c>
    </row>
    <row r="73" spans="1:7" ht="15">
      <c r="A73" s="84" t="s">
        <v>1128</v>
      </c>
      <c r="B73" s="84">
        <v>2</v>
      </c>
      <c r="C73" s="123">
        <v>0.004399766836890445</v>
      </c>
      <c r="D73" s="84" t="s">
        <v>1145</v>
      </c>
      <c r="E73" s="84" t="b">
        <v>1</v>
      </c>
      <c r="F73" s="84" t="b">
        <v>0</v>
      </c>
      <c r="G73" s="84" t="b">
        <v>0</v>
      </c>
    </row>
    <row r="74" spans="1:7" ht="15">
      <c r="A74" s="84" t="s">
        <v>1129</v>
      </c>
      <c r="B74" s="84">
        <v>2</v>
      </c>
      <c r="C74" s="123">
        <v>0.004399766836890445</v>
      </c>
      <c r="D74" s="84" t="s">
        <v>1145</v>
      </c>
      <c r="E74" s="84" t="b">
        <v>0</v>
      </c>
      <c r="F74" s="84" t="b">
        <v>0</v>
      </c>
      <c r="G74" s="84" t="b">
        <v>0</v>
      </c>
    </row>
    <row r="75" spans="1:7" ht="15">
      <c r="A75" s="84" t="s">
        <v>1130</v>
      </c>
      <c r="B75" s="84">
        <v>2</v>
      </c>
      <c r="C75" s="123">
        <v>0.004399766836890445</v>
      </c>
      <c r="D75" s="84" t="s">
        <v>1145</v>
      </c>
      <c r="E75" s="84" t="b">
        <v>0</v>
      </c>
      <c r="F75" s="84" t="b">
        <v>0</v>
      </c>
      <c r="G75" s="84" t="b">
        <v>0</v>
      </c>
    </row>
    <row r="76" spans="1:7" ht="15">
      <c r="A76" s="84" t="s">
        <v>1131</v>
      </c>
      <c r="B76" s="84">
        <v>2</v>
      </c>
      <c r="C76" s="123">
        <v>0.004399766836890445</v>
      </c>
      <c r="D76" s="84" t="s">
        <v>1145</v>
      </c>
      <c r="E76" s="84" t="b">
        <v>1</v>
      </c>
      <c r="F76" s="84" t="b">
        <v>0</v>
      </c>
      <c r="G76" s="84" t="b">
        <v>0</v>
      </c>
    </row>
    <row r="77" spans="1:7" ht="15">
      <c r="A77" s="84" t="s">
        <v>1132</v>
      </c>
      <c r="B77" s="84">
        <v>2</v>
      </c>
      <c r="C77" s="123">
        <v>0.004399766836890445</v>
      </c>
      <c r="D77" s="84" t="s">
        <v>1145</v>
      </c>
      <c r="E77" s="84" t="b">
        <v>0</v>
      </c>
      <c r="F77" s="84" t="b">
        <v>0</v>
      </c>
      <c r="G77" s="84" t="b">
        <v>0</v>
      </c>
    </row>
    <row r="78" spans="1:7" ht="15">
      <c r="A78" s="84" t="s">
        <v>1133</v>
      </c>
      <c r="B78" s="84">
        <v>2</v>
      </c>
      <c r="C78" s="123">
        <v>0.004399766836890445</v>
      </c>
      <c r="D78" s="84" t="s">
        <v>1145</v>
      </c>
      <c r="E78" s="84" t="b">
        <v>1</v>
      </c>
      <c r="F78" s="84" t="b">
        <v>0</v>
      </c>
      <c r="G78" s="84" t="b">
        <v>0</v>
      </c>
    </row>
    <row r="79" spans="1:7" ht="15">
      <c r="A79" s="84" t="s">
        <v>1134</v>
      </c>
      <c r="B79" s="84">
        <v>2</v>
      </c>
      <c r="C79" s="123">
        <v>0.004399766836890445</v>
      </c>
      <c r="D79" s="84" t="s">
        <v>1145</v>
      </c>
      <c r="E79" s="84" t="b">
        <v>0</v>
      </c>
      <c r="F79" s="84" t="b">
        <v>0</v>
      </c>
      <c r="G79" s="84" t="b">
        <v>0</v>
      </c>
    </row>
    <row r="80" spans="1:7" ht="15">
      <c r="A80" s="84" t="s">
        <v>1135</v>
      </c>
      <c r="B80" s="84">
        <v>2</v>
      </c>
      <c r="C80" s="123">
        <v>0.004399766836890445</v>
      </c>
      <c r="D80" s="84" t="s">
        <v>1145</v>
      </c>
      <c r="E80" s="84" t="b">
        <v>0</v>
      </c>
      <c r="F80" s="84" t="b">
        <v>0</v>
      </c>
      <c r="G80" s="84" t="b">
        <v>0</v>
      </c>
    </row>
    <row r="81" spans="1:7" ht="15">
      <c r="A81" s="84" t="s">
        <v>1136</v>
      </c>
      <c r="B81" s="84">
        <v>2</v>
      </c>
      <c r="C81" s="123">
        <v>0.005372400102363729</v>
      </c>
      <c r="D81" s="84" t="s">
        <v>1145</v>
      </c>
      <c r="E81" s="84" t="b">
        <v>0</v>
      </c>
      <c r="F81" s="84" t="b">
        <v>0</v>
      </c>
      <c r="G81" s="84" t="b">
        <v>0</v>
      </c>
    </row>
    <row r="82" spans="1:7" ht="15">
      <c r="A82" s="84" t="s">
        <v>1137</v>
      </c>
      <c r="B82" s="84">
        <v>2</v>
      </c>
      <c r="C82" s="123">
        <v>0.005372400102363729</v>
      </c>
      <c r="D82" s="84" t="s">
        <v>1145</v>
      </c>
      <c r="E82" s="84" t="b">
        <v>0</v>
      </c>
      <c r="F82" s="84" t="b">
        <v>0</v>
      </c>
      <c r="G82" s="84" t="b">
        <v>0</v>
      </c>
    </row>
    <row r="83" spans="1:7" ht="15">
      <c r="A83" s="84" t="s">
        <v>1138</v>
      </c>
      <c r="B83" s="84">
        <v>2</v>
      </c>
      <c r="C83" s="123">
        <v>0.005372400102363729</v>
      </c>
      <c r="D83" s="84" t="s">
        <v>1145</v>
      </c>
      <c r="E83" s="84" t="b">
        <v>0</v>
      </c>
      <c r="F83" s="84" t="b">
        <v>0</v>
      </c>
      <c r="G83" s="84" t="b">
        <v>0</v>
      </c>
    </row>
    <row r="84" spans="1:7" ht="15">
      <c r="A84" s="84" t="s">
        <v>1139</v>
      </c>
      <c r="B84" s="84">
        <v>2</v>
      </c>
      <c r="C84" s="123">
        <v>0.004399766836890445</v>
      </c>
      <c r="D84" s="84" t="s">
        <v>1145</v>
      </c>
      <c r="E84" s="84" t="b">
        <v>0</v>
      </c>
      <c r="F84" s="84" t="b">
        <v>0</v>
      </c>
      <c r="G84" s="84" t="b">
        <v>0</v>
      </c>
    </row>
    <row r="85" spans="1:7" ht="15">
      <c r="A85" s="84" t="s">
        <v>1140</v>
      </c>
      <c r="B85" s="84">
        <v>2</v>
      </c>
      <c r="C85" s="123">
        <v>0.004399766836890445</v>
      </c>
      <c r="D85" s="84" t="s">
        <v>1145</v>
      </c>
      <c r="E85" s="84" t="b">
        <v>0</v>
      </c>
      <c r="F85" s="84" t="b">
        <v>0</v>
      </c>
      <c r="G85" s="84" t="b">
        <v>0</v>
      </c>
    </row>
    <row r="86" spans="1:7" ht="15">
      <c r="A86" s="84" t="s">
        <v>1141</v>
      </c>
      <c r="B86" s="84">
        <v>2</v>
      </c>
      <c r="C86" s="123">
        <v>0.004399766836890445</v>
      </c>
      <c r="D86" s="84" t="s">
        <v>1145</v>
      </c>
      <c r="E86" s="84" t="b">
        <v>0</v>
      </c>
      <c r="F86" s="84" t="b">
        <v>0</v>
      </c>
      <c r="G86" s="84" t="b">
        <v>0</v>
      </c>
    </row>
    <row r="87" spans="1:7" ht="15">
      <c r="A87" s="84" t="s">
        <v>1142</v>
      </c>
      <c r="B87" s="84">
        <v>2</v>
      </c>
      <c r="C87" s="123">
        <v>0.005372400102363729</v>
      </c>
      <c r="D87" s="84" t="s">
        <v>1145</v>
      </c>
      <c r="E87" s="84" t="b">
        <v>0</v>
      </c>
      <c r="F87" s="84" t="b">
        <v>0</v>
      </c>
      <c r="G87" s="84" t="b">
        <v>0</v>
      </c>
    </row>
    <row r="88" spans="1:7" ht="15">
      <c r="A88" s="84" t="s">
        <v>232</v>
      </c>
      <c r="B88" s="84">
        <v>23</v>
      </c>
      <c r="C88" s="123">
        <v>0.0014761053158413265</v>
      </c>
      <c r="D88" s="84" t="s">
        <v>907</v>
      </c>
      <c r="E88" s="84" t="b">
        <v>0</v>
      </c>
      <c r="F88" s="84" t="b">
        <v>0</v>
      </c>
      <c r="G88" s="84" t="b">
        <v>0</v>
      </c>
    </row>
    <row r="89" spans="1:7" ht="15">
      <c r="A89" s="84" t="s">
        <v>960</v>
      </c>
      <c r="B89" s="84">
        <v>20</v>
      </c>
      <c r="C89" s="123">
        <v>0.005498697642196168</v>
      </c>
      <c r="D89" s="84" t="s">
        <v>907</v>
      </c>
      <c r="E89" s="84" t="b">
        <v>0</v>
      </c>
      <c r="F89" s="84" t="b">
        <v>0</v>
      </c>
      <c r="G89" s="84" t="b">
        <v>0</v>
      </c>
    </row>
    <row r="90" spans="1:7" ht="15">
      <c r="A90" s="84" t="s">
        <v>961</v>
      </c>
      <c r="B90" s="84">
        <v>19</v>
      </c>
      <c r="C90" s="123">
        <v>0.00669338602228043</v>
      </c>
      <c r="D90" s="84" t="s">
        <v>907</v>
      </c>
      <c r="E90" s="84" t="b">
        <v>0</v>
      </c>
      <c r="F90" s="84" t="b">
        <v>0</v>
      </c>
      <c r="G90" s="84" t="b">
        <v>0</v>
      </c>
    </row>
    <row r="91" spans="1:7" ht="15">
      <c r="A91" s="84" t="s">
        <v>962</v>
      </c>
      <c r="B91" s="84">
        <v>19</v>
      </c>
      <c r="C91" s="123">
        <v>0.00669338602228043</v>
      </c>
      <c r="D91" s="84" t="s">
        <v>907</v>
      </c>
      <c r="E91" s="84" t="b">
        <v>1</v>
      </c>
      <c r="F91" s="84" t="b">
        <v>0</v>
      </c>
      <c r="G91" s="84" t="b">
        <v>0</v>
      </c>
    </row>
    <row r="92" spans="1:7" ht="15">
      <c r="A92" s="84" t="s">
        <v>963</v>
      </c>
      <c r="B92" s="84">
        <v>19</v>
      </c>
      <c r="C92" s="123">
        <v>0.00669338602228043</v>
      </c>
      <c r="D92" s="84" t="s">
        <v>907</v>
      </c>
      <c r="E92" s="84" t="b">
        <v>0</v>
      </c>
      <c r="F92" s="84" t="b">
        <v>0</v>
      </c>
      <c r="G92" s="84" t="b">
        <v>0</v>
      </c>
    </row>
    <row r="93" spans="1:7" ht="15">
      <c r="A93" s="84" t="s">
        <v>965</v>
      </c>
      <c r="B93" s="84">
        <v>19</v>
      </c>
      <c r="C93" s="123">
        <v>0.00669338602228043</v>
      </c>
      <c r="D93" s="84" t="s">
        <v>907</v>
      </c>
      <c r="E93" s="84" t="b">
        <v>0</v>
      </c>
      <c r="F93" s="84" t="b">
        <v>0</v>
      </c>
      <c r="G93" s="84" t="b">
        <v>0</v>
      </c>
    </row>
    <row r="94" spans="1:7" ht="15">
      <c r="A94" s="84" t="s">
        <v>966</v>
      </c>
      <c r="B94" s="84">
        <v>19</v>
      </c>
      <c r="C94" s="123">
        <v>0.00669338602228043</v>
      </c>
      <c r="D94" s="84" t="s">
        <v>907</v>
      </c>
      <c r="E94" s="84" t="b">
        <v>0</v>
      </c>
      <c r="F94" s="84" t="b">
        <v>0</v>
      </c>
      <c r="G94" s="84" t="b">
        <v>0</v>
      </c>
    </row>
    <row r="95" spans="1:7" ht="15">
      <c r="A95" s="84" t="s">
        <v>967</v>
      </c>
      <c r="B95" s="84">
        <v>19</v>
      </c>
      <c r="C95" s="123">
        <v>0.00669338602228043</v>
      </c>
      <c r="D95" s="84" t="s">
        <v>907</v>
      </c>
      <c r="E95" s="84" t="b">
        <v>0</v>
      </c>
      <c r="F95" s="84" t="b">
        <v>0</v>
      </c>
      <c r="G95" s="84" t="b">
        <v>0</v>
      </c>
    </row>
    <row r="96" spans="1:7" ht="15">
      <c r="A96" s="84" t="s">
        <v>968</v>
      </c>
      <c r="B96" s="84">
        <v>19</v>
      </c>
      <c r="C96" s="123">
        <v>0.00669338602228043</v>
      </c>
      <c r="D96" s="84" t="s">
        <v>907</v>
      </c>
      <c r="E96" s="84" t="b">
        <v>0</v>
      </c>
      <c r="F96" s="84" t="b">
        <v>0</v>
      </c>
      <c r="G96" s="84" t="b">
        <v>0</v>
      </c>
    </row>
    <row r="97" spans="1:7" ht="15">
      <c r="A97" s="84" t="s">
        <v>969</v>
      </c>
      <c r="B97" s="84">
        <v>19</v>
      </c>
      <c r="C97" s="123">
        <v>0.00669338602228043</v>
      </c>
      <c r="D97" s="84" t="s">
        <v>907</v>
      </c>
      <c r="E97" s="84" t="b">
        <v>0</v>
      </c>
      <c r="F97" s="84" t="b">
        <v>0</v>
      </c>
      <c r="G97" s="84" t="b">
        <v>0</v>
      </c>
    </row>
    <row r="98" spans="1:7" ht="15">
      <c r="A98" s="84" t="s">
        <v>1023</v>
      </c>
      <c r="B98" s="84">
        <v>18</v>
      </c>
      <c r="C98" s="123">
        <v>0.007808671038018746</v>
      </c>
      <c r="D98" s="84" t="s">
        <v>907</v>
      </c>
      <c r="E98" s="84" t="b">
        <v>0</v>
      </c>
      <c r="F98" s="84" t="b">
        <v>0</v>
      </c>
      <c r="G98" s="84" t="b">
        <v>0</v>
      </c>
    </row>
    <row r="99" spans="1:7" ht="15">
      <c r="A99" s="84" t="s">
        <v>250</v>
      </c>
      <c r="B99" s="84">
        <v>6</v>
      </c>
      <c r="C99" s="123">
        <v>0.012542916485999216</v>
      </c>
      <c r="D99" s="84" t="s">
        <v>907</v>
      </c>
      <c r="E99" s="84" t="b">
        <v>0</v>
      </c>
      <c r="F99" s="84" t="b">
        <v>0</v>
      </c>
      <c r="G99" s="84" t="b">
        <v>0</v>
      </c>
    </row>
    <row r="100" spans="1:7" ht="15">
      <c r="A100" s="84" t="s">
        <v>262</v>
      </c>
      <c r="B100" s="84">
        <v>6</v>
      </c>
      <c r="C100" s="123">
        <v>0.012542916485999216</v>
      </c>
      <c r="D100" s="84" t="s">
        <v>907</v>
      </c>
      <c r="E100" s="84" t="b">
        <v>0</v>
      </c>
      <c r="F100" s="84" t="b">
        <v>0</v>
      </c>
      <c r="G100" s="84" t="b">
        <v>0</v>
      </c>
    </row>
    <row r="101" spans="1:7" ht="15">
      <c r="A101" s="84" t="s">
        <v>973</v>
      </c>
      <c r="B101" s="84">
        <v>4</v>
      </c>
      <c r="C101" s="123">
        <v>0.014988628417328122</v>
      </c>
      <c r="D101" s="84" t="s">
        <v>907</v>
      </c>
      <c r="E101" s="84" t="b">
        <v>0</v>
      </c>
      <c r="F101" s="84" t="b">
        <v>0</v>
      </c>
      <c r="G101" s="84" t="b">
        <v>0</v>
      </c>
    </row>
    <row r="102" spans="1:7" ht="15">
      <c r="A102" s="84" t="s">
        <v>1138</v>
      </c>
      <c r="B102" s="84">
        <v>2</v>
      </c>
      <c r="C102" s="123">
        <v>0.00958480028966393</v>
      </c>
      <c r="D102" s="84" t="s">
        <v>907</v>
      </c>
      <c r="E102" s="84" t="b">
        <v>0</v>
      </c>
      <c r="F102" s="84" t="b">
        <v>0</v>
      </c>
      <c r="G102" s="84" t="b">
        <v>0</v>
      </c>
    </row>
    <row r="103" spans="1:7" ht="15">
      <c r="A103" s="84" t="s">
        <v>1113</v>
      </c>
      <c r="B103" s="84">
        <v>2</v>
      </c>
      <c r="C103" s="123">
        <v>0.00958480028966393</v>
      </c>
      <c r="D103" s="84" t="s">
        <v>907</v>
      </c>
      <c r="E103" s="84" t="b">
        <v>1</v>
      </c>
      <c r="F103" s="84" t="b">
        <v>0</v>
      </c>
      <c r="G103" s="84" t="b">
        <v>0</v>
      </c>
    </row>
    <row r="104" spans="1:7" ht="15">
      <c r="A104" s="84" t="s">
        <v>1139</v>
      </c>
      <c r="B104" s="84">
        <v>2</v>
      </c>
      <c r="C104" s="123">
        <v>0.007494314208664061</v>
      </c>
      <c r="D104" s="84" t="s">
        <v>907</v>
      </c>
      <c r="E104" s="84" t="b">
        <v>0</v>
      </c>
      <c r="F104" s="84" t="b">
        <v>0</v>
      </c>
      <c r="G104" s="84" t="b">
        <v>0</v>
      </c>
    </row>
    <row r="105" spans="1:7" ht="15">
      <c r="A105" s="84" t="s">
        <v>1140</v>
      </c>
      <c r="B105" s="84">
        <v>2</v>
      </c>
      <c r="C105" s="123">
        <v>0.007494314208664061</v>
      </c>
      <c r="D105" s="84" t="s">
        <v>907</v>
      </c>
      <c r="E105" s="84" t="b">
        <v>0</v>
      </c>
      <c r="F105" s="84" t="b">
        <v>0</v>
      </c>
      <c r="G105" s="84" t="b">
        <v>0</v>
      </c>
    </row>
    <row r="106" spans="1:7" ht="15">
      <c r="A106" s="84" t="s">
        <v>1116</v>
      </c>
      <c r="B106" s="84">
        <v>2</v>
      </c>
      <c r="C106" s="123">
        <v>0.007494314208664061</v>
      </c>
      <c r="D106" s="84" t="s">
        <v>907</v>
      </c>
      <c r="E106" s="84" t="b">
        <v>0</v>
      </c>
      <c r="F106" s="84" t="b">
        <v>0</v>
      </c>
      <c r="G106" s="84" t="b">
        <v>0</v>
      </c>
    </row>
    <row r="107" spans="1:7" ht="15">
      <c r="A107" s="84" t="s">
        <v>1141</v>
      </c>
      <c r="B107" s="84">
        <v>2</v>
      </c>
      <c r="C107" s="123">
        <v>0.007494314208664061</v>
      </c>
      <c r="D107" s="84" t="s">
        <v>907</v>
      </c>
      <c r="E107" s="84" t="b">
        <v>0</v>
      </c>
      <c r="F107" s="84" t="b">
        <v>0</v>
      </c>
      <c r="G107" s="84" t="b">
        <v>0</v>
      </c>
    </row>
    <row r="108" spans="1:7" ht="15">
      <c r="A108" s="84" t="s">
        <v>1114</v>
      </c>
      <c r="B108" s="84">
        <v>2</v>
      </c>
      <c r="C108" s="123">
        <v>0.00958480028966393</v>
      </c>
      <c r="D108" s="84" t="s">
        <v>907</v>
      </c>
      <c r="E108" s="84" t="b">
        <v>0</v>
      </c>
      <c r="F108" s="84" t="b">
        <v>0</v>
      </c>
      <c r="G108" s="84" t="b">
        <v>0</v>
      </c>
    </row>
    <row r="109" spans="1:7" ht="15">
      <c r="A109" s="84" t="s">
        <v>261</v>
      </c>
      <c r="B109" s="84">
        <v>9</v>
      </c>
      <c r="C109" s="123">
        <v>0</v>
      </c>
      <c r="D109" s="84" t="s">
        <v>908</v>
      </c>
      <c r="E109" s="84" t="b">
        <v>0</v>
      </c>
      <c r="F109" s="84" t="b">
        <v>0</v>
      </c>
      <c r="G109" s="84" t="b">
        <v>0</v>
      </c>
    </row>
    <row r="110" spans="1:7" ht="15">
      <c r="A110" s="84" t="s">
        <v>260</v>
      </c>
      <c r="B110" s="84">
        <v>9</v>
      </c>
      <c r="C110" s="123">
        <v>0</v>
      </c>
      <c r="D110" s="84" t="s">
        <v>908</v>
      </c>
      <c r="E110" s="84" t="b">
        <v>0</v>
      </c>
      <c r="F110" s="84" t="b">
        <v>0</v>
      </c>
      <c r="G110" s="84" t="b">
        <v>0</v>
      </c>
    </row>
    <row r="111" spans="1:7" ht="15">
      <c r="A111" s="84" t="s">
        <v>259</v>
      </c>
      <c r="B111" s="84">
        <v>9</v>
      </c>
      <c r="C111" s="123">
        <v>0</v>
      </c>
      <c r="D111" s="84" t="s">
        <v>908</v>
      </c>
      <c r="E111" s="84" t="b">
        <v>0</v>
      </c>
      <c r="F111" s="84" t="b">
        <v>0</v>
      </c>
      <c r="G111" s="84" t="b">
        <v>0</v>
      </c>
    </row>
    <row r="112" spans="1:7" ht="15">
      <c r="A112" s="84" t="s">
        <v>258</v>
      </c>
      <c r="B112" s="84">
        <v>9</v>
      </c>
      <c r="C112" s="123">
        <v>0</v>
      </c>
      <c r="D112" s="84" t="s">
        <v>908</v>
      </c>
      <c r="E112" s="84" t="b">
        <v>0</v>
      </c>
      <c r="F112" s="84" t="b">
        <v>0</v>
      </c>
      <c r="G112" s="84" t="b">
        <v>0</v>
      </c>
    </row>
    <row r="113" spans="1:7" ht="15">
      <c r="A113" s="84" t="s">
        <v>257</v>
      </c>
      <c r="B113" s="84">
        <v>9</v>
      </c>
      <c r="C113" s="123">
        <v>0</v>
      </c>
      <c r="D113" s="84" t="s">
        <v>908</v>
      </c>
      <c r="E113" s="84" t="b">
        <v>0</v>
      </c>
      <c r="F113" s="84" t="b">
        <v>0</v>
      </c>
      <c r="G113" s="84" t="b">
        <v>0</v>
      </c>
    </row>
    <row r="114" spans="1:7" ht="15">
      <c r="A114" s="84" t="s">
        <v>256</v>
      </c>
      <c r="B114" s="84">
        <v>9</v>
      </c>
      <c r="C114" s="123">
        <v>0</v>
      </c>
      <c r="D114" s="84" t="s">
        <v>908</v>
      </c>
      <c r="E114" s="84" t="b">
        <v>0</v>
      </c>
      <c r="F114" s="84" t="b">
        <v>0</v>
      </c>
      <c r="G114" s="84" t="b">
        <v>0</v>
      </c>
    </row>
    <row r="115" spans="1:7" ht="15">
      <c r="A115" s="84" t="s">
        <v>255</v>
      </c>
      <c r="B115" s="84">
        <v>9</v>
      </c>
      <c r="C115" s="123">
        <v>0</v>
      </c>
      <c r="D115" s="84" t="s">
        <v>908</v>
      </c>
      <c r="E115" s="84" t="b">
        <v>0</v>
      </c>
      <c r="F115" s="84" t="b">
        <v>0</v>
      </c>
      <c r="G115" s="84" t="b">
        <v>0</v>
      </c>
    </row>
    <row r="116" spans="1:7" ht="15">
      <c r="A116" s="84" t="s">
        <v>254</v>
      </c>
      <c r="B116" s="84">
        <v>9</v>
      </c>
      <c r="C116" s="123">
        <v>0</v>
      </c>
      <c r="D116" s="84" t="s">
        <v>908</v>
      </c>
      <c r="E116" s="84" t="b">
        <v>0</v>
      </c>
      <c r="F116" s="84" t="b">
        <v>0</v>
      </c>
      <c r="G116" s="84" t="b">
        <v>0</v>
      </c>
    </row>
    <row r="117" spans="1:7" ht="15">
      <c r="A117" s="84" t="s">
        <v>238</v>
      </c>
      <c r="B117" s="84">
        <v>8</v>
      </c>
      <c r="C117" s="123">
        <v>0.003381984955198763</v>
      </c>
      <c r="D117" s="84" t="s">
        <v>908</v>
      </c>
      <c r="E117" s="84" t="b">
        <v>0</v>
      </c>
      <c r="F117" s="84" t="b">
        <v>0</v>
      </c>
      <c r="G117" s="84" t="b">
        <v>0</v>
      </c>
    </row>
    <row r="118" spans="1:7" ht="15">
      <c r="A118" s="84" t="s">
        <v>253</v>
      </c>
      <c r="B118" s="84">
        <v>8</v>
      </c>
      <c r="C118" s="123">
        <v>0.003381984955198763</v>
      </c>
      <c r="D118" s="84" t="s">
        <v>908</v>
      </c>
      <c r="E118" s="84" t="b">
        <v>0</v>
      </c>
      <c r="F118" s="84" t="b">
        <v>0</v>
      </c>
      <c r="G118" s="84" t="b">
        <v>0</v>
      </c>
    </row>
    <row r="119" spans="1:7" ht="15">
      <c r="A119" s="84" t="s">
        <v>1115</v>
      </c>
      <c r="B119" s="84">
        <v>3</v>
      </c>
      <c r="C119" s="123">
        <v>0.023658905192710536</v>
      </c>
      <c r="D119" s="84" t="s">
        <v>908</v>
      </c>
      <c r="E119" s="84" t="b">
        <v>0</v>
      </c>
      <c r="F119" s="84" t="b">
        <v>0</v>
      </c>
      <c r="G119" s="84" t="b">
        <v>0</v>
      </c>
    </row>
    <row r="120" spans="1:7" ht="15">
      <c r="A120" s="84" t="s">
        <v>1136</v>
      </c>
      <c r="B120" s="84">
        <v>2</v>
      </c>
      <c r="C120" s="123">
        <v>0.015772603461807023</v>
      </c>
      <c r="D120" s="84" t="s">
        <v>908</v>
      </c>
      <c r="E120" s="84" t="b">
        <v>0</v>
      </c>
      <c r="F120" s="84" t="b">
        <v>0</v>
      </c>
      <c r="G120" s="84" t="b">
        <v>0</v>
      </c>
    </row>
    <row r="121" spans="1:7" ht="15">
      <c r="A121" s="84" t="s">
        <v>1137</v>
      </c>
      <c r="B121" s="84">
        <v>2</v>
      </c>
      <c r="C121" s="123">
        <v>0.015772603461807023</v>
      </c>
      <c r="D121" s="84" t="s">
        <v>908</v>
      </c>
      <c r="E121" s="84" t="b">
        <v>0</v>
      </c>
      <c r="F121" s="84" t="b">
        <v>0</v>
      </c>
      <c r="G121" s="84" t="b">
        <v>0</v>
      </c>
    </row>
    <row r="122" spans="1:7" ht="15">
      <c r="A122" s="84" t="s">
        <v>250</v>
      </c>
      <c r="B122" s="84">
        <v>12</v>
      </c>
      <c r="C122" s="123">
        <v>0.0041457524084920995</v>
      </c>
      <c r="D122" s="84" t="s">
        <v>909</v>
      </c>
      <c r="E122" s="84" t="b">
        <v>0</v>
      </c>
      <c r="F122" s="84" t="b">
        <v>0</v>
      </c>
      <c r="G122" s="84" t="b">
        <v>0</v>
      </c>
    </row>
    <row r="123" spans="1:7" ht="15">
      <c r="A123" s="84" t="s">
        <v>972</v>
      </c>
      <c r="B123" s="84">
        <v>7</v>
      </c>
      <c r="C123" s="123">
        <v>0.008961510409752665</v>
      </c>
      <c r="D123" s="84" t="s">
        <v>909</v>
      </c>
      <c r="E123" s="84" t="b">
        <v>0</v>
      </c>
      <c r="F123" s="84" t="b">
        <v>0</v>
      </c>
      <c r="G123" s="84" t="b">
        <v>0</v>
      </c>
    </row>
    <row r="124" spans="1:7" ht="15">
      <c r="A124" s="84" t="s">
        <v>973</v>
      </c>
      <c r="B124" s="84">
        <v>6</v>
      </c>
      <c r="C124" s="123">
        <v>0.011856381370594799</v>
      </c>
      <c r="D124" s="84" t="s">
        <v>909</v>
      </c>
      <c r="E124" s="84" t="b">
        <v>0</v>
      </c>
      <c r="F124" s="84" t="b">
        <v>0</v>
      </c>
      <c r="G124" s="84" t="b">
        <v>0</v>
      </c>
    </row>
    <row r="125" spans="1:7" ht="15">
      <c r="A125" s="84" t="s">
        <v>249</v>
      </c>
      <c r="B125" s="84">
        <v>5</v>
      </c>
      <c r="C125" s="123">
        <v>0.009880317808828998</v>
      </c>
      <c r="D125" s="84" t="s">
        <v>909</v>
      </c>
      <c r="E125" s="84" t="b">
        <v>0</v>
      </c>
      <c r="F125" s="84" t="b">
        <v>0</v>
      </c>
      <c r="G125" s="84" t="b">
        <v>0</v>
      </c>
    </row>
    <row r="126" spans="1:7" ht="15">
      <c r="A126" s="84" t="s">
        <v>974</v>
      </c>
      <c r="B126" s="84">
        <v>5</v>
      </c>
      <c r="C126" s="123">
        <v>0.009880317808828998</v>
      </c>
      <c r="D126" s="84" t="s">
        <v>909</v>
      </c>
      <c r="E126" s="84" t="b">
        <v>0</v>
      </c>
      <c r="F126" s="84" t="b">
        <v>1</v>
      </c>
      <c r="G126" s="84" t="b">
        <v>0</v>
      </c>
    </row>
    <row r="127" spans="1:7" ht="15">
      <c r="A127" s="84" t="s">
        <v>975</v>
      </c>
      <c r="B127" s="84">
        <v>5</v>
      </c>
      <c r="C127" s="123">
        <v>0.009880317808828998</v>
      </c>
      <c r="D127" s="84" t="s">
        <v>909</v>
      </c>
      <c r="E127" s="84" t="b">
        <v>0</v>
      </c>
      <c r="F127" s="84" t="b">
        <v>0</v>
      </c>
      <c r="G127" s="84" t="b">
        <v>0</v>
      </c>
    </row>
    <row r="128" spans="1:7" ht="15">
      <c r="A128" s="84" t="s">
        <v>976</v>
      </c>
      <c r="B128" s="84">
        <v>5</v>
      </c>
      <c r="C128" s="123">
        <v>0.009880317808828998</v>
      </c>
      <c r="D128" s="84" t="s">
        <v>909</v>
      </c>
      <c r="E128" s="84" t="b">
        <v>0</v>
      </c>
      <c r="F128" s="84" t="b">
        <v>0</v>
      </c>
      <c r="G128" s="84" t="b">
        <v>0</v>
      </c>
    </row>
    <row r="129" spans="1:7" ht="15">
      <c r="A129" s="84" t="s">
        <v>977</v>
      </c>
      <c r="B129" s="84">
        <v>5</v>
      </c>
      <c r="C129" s="123">
        <v>0.009880317808828998</v>
      </c>
      <c r="D129" s="84" t="s">
        <v>909</v>
      </c>
      <c r="E129" s="84" t="b">
        <v>0</v>
      </c>
      <c r="F129" s="84" t="b">
        <v>0</v>
      </c>
      <c r="G129" s="84" t="b">
        <v>0</v>
      </c>
    </row>
    <row r="130" spans="1:7" ht="15">
      <c r="A130" s="84" t="s">
        <v>978</v>
      </c>
      <c r="B130" s="84">
        <v>5</v>
      </c>
      <c r="C130" s="123">
        <v>0.009880317808828998</v>
      </c>
      <c r="D130" s="84" t="s">
        <v>909</v>
      </c>
      <c r="E130" s="84" t="b">
        <v>0</v>
      </c>
      <c r="F130" s="84" t="b">
        <v>0</v>
      </c>
      <c r="G130" s="84" t="b">
        <v>0</v>
      </c>
    </row>
    <row r="131" spans="1:7" ht="15">
      <c r="A131" s="84" t="s">
        <v>979</v>
      </c>
      <c r="B131" s="84">
        <v>5</v>
      </c>
      <c r="C131" s="123">
        <v>0.009880317808828998</v>
      </c>
      <c r="D131" s="84" t="s">
        <v>909</v>
      </c>
      <c r="E131" s="84" t="b">
        <v>0</v>
      </c>
      <c r="F131" s="84" t="b">
        <v>0</v>
      </c>
      <c r="G131" s="84" t="b">
        <v>0</v>
      </c>
    </row>
    <row r="132" spans="1:7" ht="15">
      <c r="A132" s="84" t="s">
        <v>1096</v>
      </c>
      <c r="B132" s="84">
        <v>5</v>
      </c>
      <c r="C132" s="123">
        <v>0.009880317808828998</v>
      </c>
      <c r="D132" s="84" t="s">
        <v>909</v>
      </c>
      <c r="E132" s="84" t="b">
        <v>0</v>
      </c>
      <c r="F132" s="84" t="b">
        <v>0</v>
      </c>
      <c r="G132" s="84" t="b">
        <v>0</v>
      </c>
    </row>
    <row r="133" spans="1:7" ht="15">
      <c r="A133" s="84" t="s">
        <v>1097</v>
      </c>
      <c r="B133" s="84">
        <v>5</v>
      </c>
      <c r="C133" s="123">
        <v>0.009880317808828998</v>
      </c>
      <c r="D133" s="84" t="s">
        <v>909</v>
      </c>
      <c r="E133" s="84" t="b">
        <v>0</v>
      </c>
      <c r="F133" s="84" t="b">
        <v>0</v>
      </c>
      <c r="G133" s="84" t="b">
        <v>0</v>
      </c>
    </row>
    <row r="134" spans="1:7" ht="15">
      <c r="A134" s="84" t="s">
        <v>1099</v>
      </c>
      <c r="B134" s="84">
        <v>4</v>
      </c>
      <c r="C134" s="123">
        <v>0.009750159256740464</v>
      </c>
      <c r="D134" s="84" t="s">
        <v>909</v>
      </c>
      <c r="E134" s="84" t="b">
        <v>0</v>
      </c>
      <c r="F134" s="84" t="b">
        <v>0</v>
      </c>
      <c r="G134" s="84" t="b">
        <v>0</v>
      </c>
    </row>
    <row r="135" spans="1:7" ht="15">
      <c r="A135" s="84" t="s">
        <v>1098</v>
      </c>
      <c r="B135" s="84">
        <v>4</v>
      </c>
      <c r="C135" s="123">
        <v>0.009750159256740464</v>
      </c>
      <c r="D135" s="84" t="s">
        <v>909</v>
      </c>
      <c r="E135" s="84" t="b">
        <v>0</v>
      </c>
      <c r="F135" s="84" t="b">
        <v>0</v>
      </c>
      <c r="G135" s="84" t="b">
        <v>0</v>
      </c>
    </row>
    <row r="136" spans="1:7" ht="15">
      <c r="A136" s="84" t="s">
        <v>1100</v>
      </c>
      <c r="B136" s="84">
        <v>4</v>
      </c>
      <c r="C136" s="123">
        <v>0.015484063936054393</v>
      </c>
      <c r="D136" s="84" t="s">
        <v>909</v>
      </c>
      <c r="E136" s="84" t="b">
        <v>0</v>
      </c>
      <c r="F136" s="84" t="b">
        <v>0</v>
      </c>
      <c r="G136" s="84" t="b">
        <v>0</v>
      </c>
    </row>
    <row r="137" spans="1:7" ht="15">
      <c r="A137" s="84" t="s">
        <v>1101</v>
      </c>
      <c r="B137" s="84">
        <v>4</v>
      </c>
      <c r="C137" s="123">
        <v>0.015484063936054393</v>
      </c>
      <c r="D137" s="84" t="s">
        <v>909</v>
      </c>
      <c r="E137" s="84" t="b">
        <v>0</v>
      </c>
      <c r="F137" s="84" t="b">
        <v>0</v>
      </c>
      <c r="G137" s="84" t="b">
        <v>0</v>
      </c>
    </row>
    <row r="138" spans="1:7" ht="15">
      <c r="A138" s="84" t="s">
        <v>1103</v>
      </c>
      <c r="B138" s="84">
        <v>3</v>
      </c>
      <c r="C138" s="123">
        <v>0.009097458536959634</v>
      </c>
      <c r="D138" s="84" t="s">
        <v>909</v>
      </c>
      <c r="E138" s="84" t="b">
        <v>0</v>
      </c>
      <c r="F138" s="84" t="b">
        <v>0</v>
      </c>
      <c r="G138" s="84" t="b">
        <v>0</v>
      </c>
    </row>
    <row r="139" spans="1:7" ht="15">
      <c r="A139" s="84" t="s">
        <v>1104</v>
      </c>
      <c r="B139" s="84">
        <v>3</v>
      </c>
      <c r="C139" s="123">
        <v>0.009097458536959634</v>
      </c>
      <c r="D139" s="84" t="s">
        <v>909</v>
      </c>
      <c r="E139" s="84" t="b">
        <v>0</v>
      </c>
      <c r="F139" s="84" t="b">
        <v>0</v>
      </c>
      <c r="G139" s="84" t="b">
        <v>0</v>
      </c>
    </row>
    <row r="140" spans="1:7" ht="15">
      <c r="A140" s="84" t="s">
        <v>1105</v>
      </c>
      <c r="B140" s="84">
        <v>3</v>
      </c>
      <c r="C140" s="123">
        <v>0.009097458536959634</v>
      </c>
      <c r="D140" s="84" t="s">
        <v>909</v>
      </c>
      <c r="E140" s="84" t="b">
        <v>0</v>
      </c>
      <c r="F140" s="84" t="b">
        <v>0</v>
      </c>
      <c r="G140" s="84" t="b">
        <v>0</v>
      </c>
    </row>
    <row r="141" spans="1:7" ht="15">
      <c r="A141" s="84" t="s">
        <v>1106</v>
      </c>
      <c r="B141" s="84">
        <v>3</v>
      </c>
      <c r="C141" s="123">
        <v>0.009097458536959634</v>
      </c>
      <c r="D141" s="84" t="s">
        <v>909</v>
      </c>
      <c r="E141" s="84" t="b">
        <v>0</v>
      </c>
      <c r="F141" s="84" t="b">
        <v>0</v>
      </c>
      <c r="G141" s="84" t="b">
        <v>0</v>
      </c>
    </row>
    <row r="142" spans="1:7" ht="15">
      <c r="A142" s="84" t="s">
        <v>1107</v>
      </c>
      <c r="B142" s="84">
        <v>3</v>
      </c>
      <c r="C142" s="123">
        <v>0.009097458536959634</v>
      </c>
      <c r="D142" s="84" t="s">
        <v>909</v>
      </c>
      <c r="E142" s="84" t="b">
        <v>0</v>
      </c>
      <c r="F142" s="84" t="b">
        <v>0</v>
      </c>
      <c r="G142" s="84" t="b">
        <v>0</v>
      </c>
    </row>
    <row r="143" spans="1:7" ht="15">
      <c r="A143" s="84" t="s">
        <v>1108</v>
      </c>
      <c r="B143" s="84">
        <v>3</v>
      </c>
      <c r="C143" s="123">
        <v>0.009097458536959634</v>
      </c>
      <c r="D143" s="84" t="s">
        <v>909</v>
      </c>
      <c r="E143" s="84" t="b">
        <v>0</v>
      </c>
      <c r="F143" s="84" t="b">
        <v>0</v>
      </c>
      <c r="G143" s="84" t="b">
        <v>0</v>
      </c>
    </row>
    <row r="144" spans="1:7" ht="15">
      <c r="A144" s="84" t="s">
        <v>1109</v>
      </c>
      <c r="B144" s="84">
        <v>3</v>
      </c>
      <c r="C144" s="123">
        <v>0.009097458536959634</v>
      </c>
      <c r="D144" s="84" t="s">
        <v>909</v>
      </c>
      <c r="E144" s="84" t="b">
        <v>0</v>
      </c>
      <c r="F144" s="84" t="b">
        <v>0</v>
      </c>
      <c r="G144" s="84" t="b">
        <v>0</v>
      </c>
    </row>
    <row r="145" spans="1:7" ht="15">
      <c r="A145" s="84" t="s">
        <v>1110</v>
      </c>
      <c r="B145" s="84">
        <v>3</v>
      </c>
      <c r="C145" s="123">
        <v>0.009097458536959634</v>
      </c>
      <c r="D145" s="84" t="s">
        <v>909</v>
      </c>
      <c r="E145" s="84" t="b">
        <v>0</v>
      </c>
      <c r="F145" s="84" t="b">
        <v>0</v>
      </c>
      <c r="G145" s="84" t="b">
        <v>0</v>
      </c>
    </row>
    <row r="146" spans="1:7" ht="15">
      <c r="A146" s="84" t="s">
        <v>1111</v>
      </c>
      <c r="B146" s="84">
        <v>3</v>
      </c>
      <c r="C146" s="123">
        <v>0.009097458536959634</v>
      </c>
      <c r="D146" s="84" t="s">
        <v>909</v>
      </c>
      <c r="E146" s="84" t="b">
        <v>0</v>
      </c>
      <c r="F146" s="84" t="b">
        <v>0</v>
      </c>
      <c r="G146" s="84" t="b">
        <v>0</v>
      </c>
    </row>
    <row r="147" spans="1:7" ht="15">
      <c r="A147" s="84" t="s">
        <v>1112</v>
      </c>
      <c r="B147" s="84">
        <v>3</v>
      </c>
      <c r="C147" s="123">
        <v>0.009097458536959634</v>
      </c>
      <c r="D147" s="84" t="s">
        <v>909</v>
      </c>
      <c r="E147" s="84" t="b">
        <v>0</v>
      </c>
      <c r="F147" s="84" t="b">
        <v>0</v>
      </c>
      <c r="G147" s="84" t="b">
        <v>0</v>
      </c>
    </row>
    <row r="148" spans="1:7" ht="15">
      <c r="A148" s="84" t="s">
        <v>1117</v>
      </c>
      <c r="B148" s="84">
        <v>2</v>
      </c>
      <c r="C148" s="123">
        <v>0.0077420319680271965</v>
      </c>
      <c r="D148" s="84" t="s">
        <v>909</v>
      </c>
      <c r="E148" s="84" t="b">
        <v>0</v>
      </c>
      <c r="F148" s="84" t="b">
        <v>0</v>
      </c>
      <c r="G148" s="84" t="b">
        <v>0</v>
      </c>
    </row>
    <row r="149" spans="1:7" ht="15">
      <c r="A149" s="84" t="s">
        <v>1118</v>
      </c>
      <c r="B149" s="84">
        <v>2</v>
      </c>
      <c r="C149" s="123">
        <v>0.0077420319680271965</v>
      </c>
      <c r="D149" s="84" t="s">
        <v>909</v>
      </c>
      <c r="E149" s="84" t="b">
        <v>0</v>
      </c>
      <c r="F149" s="84" t="b">
        <v>0</v>
      </c>
      <c r="G149" s="84" t="b">
        <v>0</v>
      </c>
    </row>
    <row r="150" spans="1:7" ht="15">
      <c r="A150" s="84" t="s">
        <v>1119</v>
      </c>
      <c r="B150" s="84">
        <v>2</v>
      </c>
      <c r="C150" s="123">
        <v>0.0077420319680271965</v>
      </c>
      <c r="D150" s="84" t="s">
        <v>909</v>
      </c>
      <c r="E150" s="84" t="b">
        <v>0</v>
      </c>
      <c r="F150" s="84" t="b">
        <v>0</v>
      </c>
      <c r="G150" s="84" t="b">
        <v>0</v>
      </c>
    </row>
    <row r="151" spans="1:7" ht="15">
      <c r="A151" s="84" t="s">
        <v>1120</v>
      </c>
      <c r="B151" s="84">
        <v>2</v>
      </c>
      <c r="C151" s="123">
        <v>0.0077420319680271965</v>
      </c>
      <c r="D151" s="84" t="s">
        <v>909</v>
      </c>
      <c r="E151" s="84" t="b">
        <v>0</v>
      </c>
      <c r="F151" s="84" t="b">
        <v>0</v>
      </c>
      <c r="G151" s="84" t="b">
        <v>0</v>
      </c>
    </row>
    <row r="152" spans="1:7" ht="15">
      <c r="A152" s="84" t="s">
        <v>1121</v>
      </c>
      <c r="B152" s="84">
        <v>2</v>
      </c>
      <c r="C152" s="123">
        <v>0.0077420319680271965</v>
      </c>
      <c r="D152" s="84" t="s">
        <v>909</v>
      </c>
      <c r="E152" s="84" t="b">
        <v>0</v>
      </c>
      <c r="F152" s="84" t="b">
        <v>0</v>
      </c>
      <c r="G152" s="84" t="b">
        <v>0</v>
      </c>
    </row>
    <row r="153" spans="1:7" ht="15">
      <c r="A153" s="84" t="s">
        <v>1122</v>
      </c>
      <c r="B153" s="84">
        <v>2</v>
      </c>
      <c r="C153" s="123">
        <v>0.0077420319680271965</v>
      </c>
      <c r="D153" s="84" t="s">
        <v>909</v>
      </c>
      <c r="E153" s="84" t="b">
        <v>0</v>
      </c>
      <c r="F153" s="84" t="b">
        <v>0</v>
      </c>
      <c r="G153" s="84" t="b">
        <v>0</v>
      </c>
    </row>
    <row r="154" spans="1:7" ht="15">
      <c r="A154" s="84" t="s">
        <v>1123</v>
      </c>
      <c r="B154" s="84">
        <v>2</v>
      </c>
      <c r="C154" s="123">
        <v>0.0077420319680271965</v>
      </c>
      <c r="D154" s="84" t="s">
        <v>909</v>
      </c>
      <c r="E154" s="84" t="b">
        <v>0</v>
      </c>
      <c r="F154" s="84" t="b">
        <v>0</v>
      </c>
      <c r="G154" s="84" t="b">
        <v>0</v>
      </c>
    </row>
    <row r="155" spans="1:7" ht="15">
      <c r="A155" s="84" t="s">
        <v>1102</v>
      </c>
      <c r="B155" s="84">
        <v>2</v>
      </c>
      <c r="C155" s="123">
        <v>0.0077420319680271965</v>
      </c>
      <c r="D155" s="84" t="s">
        <v>909</v>
      </c>
      <c r="E155" s="84" t="b">
        <v>0</v>
      </c>
      <c r="F155" s="84" t="b">
        <v>0</v>
      </c>
      <c r="G155" s="84" t="b">
        <v>0</v>
      </c>
    </row>
    <row r="156" spans="1:7" ht="15">
      <c r="A156" s="84" t="s">
        <v>947</v>
      </c>
      <c r="B156" s="84">
        <v>2</v>
      </c>
      <c r="C156" s="123">
        <v>0.0077420319680271965</v>
      </c>
      <c r="D156" s="84" t="s">
        <v>909</v>
      </c>
      <c r="E156" s="84" t="b">
        <v>0</v>
      </c>
      <c r="F156" s="84" t="b">
        <v>0</v>
      </c>
      <c r="G156" s="84" t="b">
        <v>0</v>
      </c>
    </row>
    <row r="157" spans="1:7" ht="15">
      <c r="A157" s="84" t="s">
        <v>248</v>
      </c>
      <c r="B157" s="84">
        <v>2</v>
      </c>
      <c r="C157" s="123">
        <v>0.0077420319680271965</v>
      </c>
      <c r="D157" s="84" t="s">
        <v>909</v>
      </c>
      <c r="E157" s="84" t="b">
        <v>0</v>
      </c>
      <c r="F157" s="84" t="b">
        <v>0</v>
      </c>
      <c r="G157" s="84" t="b">
        <v>0</v>
      </c>
    </row>
    <row r="158" spans="1:7" ht="15">
      <c r="A158" s="84" t="s">
        <v>1142</v>
      </c>
      <c r="B158" s="84">
        <v>2</v>
      </c>
      <c r="C158" s="123">
        <v>0.01060898430768416</v>
      </c>
      <c r="D158" s="84" t="s">
        <v>909</v>
      </c>
      <c r="E158" s="84" t="b">
        <v>0</v>
      </c>
      <c r="F158" s="84" t="b">
        <v>0</v>
      </c>
      <c r="G158" s="84" t="b">
        <v>0</v>
      </c>
    </row>
    <row r="159" spans="1:7" ht="15">
      <c r="A159" s="84" t="s">
        <v>1125</v>
      </c>
      <c r="B159" s="84">
        <v>2</v>
      </c>
      <c r="C159" s="123">
        <v>0.0077420319680271965</v>
      </c>
      <c r="D159" s="84" t="s">
        <v>909</v>
      </c>
      <c r="E159" s="84" t="b">
        <v>0</v>
      </c>
      <c r="F159" s="84" t="b">
        <v>0</v>
      </c>
      <c r="G159" s="84" t="b">
        <v>0</v>
      </c>
    </row>
    <row r="160" spans="1:7" ht="15">
      <c r="A160" s="84" t="s">
        <v>1126</v>
      </c>
      <c r="B160" s="84">
        <v>2</v>
      </c>
      <c r="C160" s="123">
        <v>0.0077420319680271965</v>
      </c>
      <c r="D160" s="84" t="s">
        <v>909</v>
      </c>
      <c r="E160" s="84" t="b">
        <v>0</v>
      </c>
      <c r="F160" s="84" t="b">
        <v>0</v>
      </c>
      <c r="G160" s="84" t="b">
        <v>0</v>
      </c>
    </row>
    <row r="161" spans="1:7" ht="15">
      <c r="A161" s="84" t="s">
        <v>1127</v>
      </c>
      <c r="B161" s="84">
        <v>2</v>
      </c>
      <c r="C161" s="123">
        <v>0.0077420319680271965</v>
      </c>
      <c r="D161" s="84" t="s">
        <v>909</v>
      </c>
      <c r="E161" s="84" t="b">
        <v>0</v>
      </c>
      <c r="F161" s="84" t="b">
        <v>0</v>
      </c>
      <c r="G161" s="84" t="b">
        <v>0</v>
      </c>
    </row>
    <row r="162" spans="1:7" ht="15">
      <c r="A162" s="84" t="s">
        <v>1128</v>
      </c>
      <c r="B162" s="84">
        <v>2</v>
      </c>
      <c r="C162" s="123">
        <v>0.0077420319680271965</v>
      </c>
      <c r="D162" s="84" t="s">
        <v>909</v>
      </c>
      <c r="E162" s="84" t="b">
        <v>1</v>
      </c>
      <c r="F162" s="84" t="b">
        <v>0</v>
      </c>
      <c r="G162" s="84" t="b">
        <v>0</v>
      </c>
    </row>
    <row r="163" spans="1:7" ht="15">
      <c r="A163" s="84" t="s">
        <v>1129</v>
      </c>
      <c r="B163" s="84">
        <v>2</v>
      </c>
      <c r="C163" s="123">
        <v>0.0077420319680271965</v>
      </c>
      <c r="D163" s="84" t="s">
        <v>909</v>
      </c>
      <c r="E163" s="84" t="b">
        <v>0</v>
      </c>
      <c r="F163" s="84" t="b">
        <v>0</v>
      </c>
      <c r="G163" s="84" t="b">
        <v>0</v>
      </c>
    </row>
    <row r="164" spans="1:7" ht="15">
      <c r="A164" s="84" t="s">
        <v>1130</v>
      </c>
      <c r="B164" s="84">
        <v>2</v>
      </c>
      <c r="C164" s="123">
        <v>0.0077420319680271965</v>
      </c>
      <c r="D164" s="84" t="s">
        <v>909</v>
      </c>
      <c r="E164" s="84" t="b">
        <v>0</v>
      </c>
      <c r="F164" s="84" t="b">
        <v>0</v>
      </c>
      <c r="G164" s="84" t="b">
        <v>0</v>
      </c>
    </row>
    <row r="165" spans="1:7" ht="15">
      <c r="A165" s="84" t="s">
        <v>1131</v>
      </c>
      <c r="B165" s="84">
        <v>2</v>
      </c>
      <c r="C165" s="123">
        <v>0.0077420319680271965</v>
      </c>
      <c r="D165" s="84" t="s">
        <v>909</v>
      </c>
      <c r="E165" s="84" t="b">
        <v>1</v>
      </c>
      <c r="F165" s="84" t="b">
        <v>0</v>
      </c>
      <c r="G165" s="84" t="b">
        <v>0</v>
      </c>
    </row>
    <row r="166" spans="1:7" ht="15">
      <c r="A166" s="84" t="s">
        <v>1132</v>
      </c>
      <c r="B166" s="84">
        <v>2</v>
      </c>
      <c r="C166" s="123">
        <v>0.0077420319680271965</v>
      </c>
      <c r="D166" s="84" t="s">
        <v>909</v>
      </c>
      <c r="E166" s="84" t="b">
        <v>0</v>
      </c>
      <c r="F166" s="84" t="b">
        <v>0</v>
      </c>
      <c r="G166" s="84" t="b">
        <v>0</v>
      </c>
    </row>
    <row r="167" spans="1:7" ht="15">
      <c r="A167" s="84" t="s">
        <v>1133</v>
      </c>
      <c r="B167" s="84">
        <v>2</v>
      </c>
      <c r="C167" s="123">
        <v>0.0077420319680271965</v>
      </c>
      <c r="D167" s="84" t="s">
        <v>909</v>
      </c>
      <c r="E167" s="84" t="b">
        <v>1</v>
      </c>
      <c r="F167" s="84" t="b">
        <v>0</v>
      </c>
      <c r="G1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1149</v>
      </c>
      <c r="B1" s="13" t="s">
        <v>1150</v>
      </c>
      <c r="C1" s="13" t="s">
        <v>1143</v>
      </c>
      <c r="D1" s="13" t="s">
        <v>1144</v>
      </c>
      <c r="E1" s="13" t="s">
        <v>1151</v>
      </c>
      <c r="F1" s="13" t="s">
        <v>144</v>
      </c>
      <c r="G1" s="13" t="s">
        <v>1152</v>
      </c>
      <c r="H1" s="13" t="s">
        <v>1153</v>
      </c>
      <c r="I1" s="13" t="s">
        <v>1154</v>
      </c>
      <c r="J1" s="13" t="s">
        <v>1155</v>
      </c>
      <c r="K1" s="13" t="s">
        <v>1156</v>
      </c>
      <c r="L1" s="13" t="s">
        <v>1157</v>
      </c>
    </row>
    <row r="2" spans="1:12" ht="15">
      <c r="A2" s="84" t="s">
        <v>961</v>
      </c>
      <c r="B2" s="84" t="s">
        <v>962</v>
      </c>
      <c r="C2" s="84">
        <v>20</v>
      </c>
      <c r="D2" s="123">
        <v>0.011687490662927071</v>
      </c>
      <c r="E2" s="123">
        <v>1.4571246263034088</v>
      </c>
      <c r="F2" s="84" t="s">
        <v>1145</v>
      </c>
      <c r="G2" s="84" t="b">
        <v>0</v>
      </c>
      <c r="H2" s="84" t="b">
        <v>0</v>
      </c>
      <c r="I2" s="84" t="b">
        <v>0</v>
      </c>
      <c r="J2" s="84" t="b">
        <v>1</v>
      </c>
      <c r="K2" s="84" t="b">
        <v>0</v>
      </c>
      <c r="L2" s="84" t="b">
        <v>0</v>
      </c>
    </row>
    <row r="3" spans="1:12" ht="15">
      <c r="A3" s="84" t="s">
        <v>962</v>
      </c>
      <c r="B3" s="84" t="s">
        <v>960</v>
      </c>
      <c r="C3" s="84">
        <v>20</v>
      </c>
      <c r="D3" s="123">
        <v>0.011687490662927071</v>
      </c>
      <c r="E3" s="123">
        <v>1.4359353272334707</v>
      </c>
      <c r="F3" s="84" t="s">
        <v>1145</v>
      </c>
      <c r="G3" s="84" t="b">
        <v>1</v>
      </c>
      <c r="H3" s="84" t="b">
        <v>0</v>
      </c>
      <c r="I3" s="84" t="b">
        <v>0</v>
      </c>
      <c r="J3" s="84" t="b">
        <v>0</v>
      </c>
      <c r="K3" s="84" t="b">
        <v>0</v>
      </c>
      <c r="L3" s="84" t="b">
        <v>0</v>
      </c>
    </row>
    <row r="4" spans="1:12" ht="15">
      <c r="A4" s="84" t="s">
        <v>960</v>
      </c>
      <c r="B4" s="84" t="s">
        <v>963</v>
      </c>
      <c r="C4" s="84">
        <v>20</v>
      </c>
      <c r="D4" s="123">
        <v>0.011687490662927071</v>
      </c>
      <c r="E4" s="123">
        <v>1.4571246263034088</v>
      </c>
      <c r="F4" s="84" t="s">
        <v>1145</v>
      </c>
      <c r="G4" s="84" t="b">
        <v>0</v>
      </c>
      <c r="H4" s="84" t="b">
        <v>0</v>
      </c>
      <c r="I4" s="84" t="b">
        <v>0</v>
      </c>
      <c r="J4" s="84" t="b">
        <v>0</v>
      </c>
      <c r="K4" s="84" t="b">
        <v>0</v>
      </c>
      <c r="L4" s="84" t="b">
        <v>0</v>
      </c>
    </row>
    <row r="5" spans="1:12" ht="15">
      <c r="A5" s="84" t="s">
        <v>963</v>
      </c>
      <c r="B5" s="84" t="s">
        <v>965</v>
      </c>
      <c r="C5" s="84">
        <v>20</v>
      </c>
      <c r="D5" s="123">
        <v>0.011687490662927071</v>
      </c>
      <c r="E5" s="123">
        <v>1.4571246263034088</v>
      </c>
      <c r="F5" s="84" t="s">
        <v>1145</v>
      </c>
      <c r="G5" s="84" t="b">
        <v>0</v>
      </c>
      <c r="H5" s="84" t="b">
        <v>0</v>
      </c>
      <c r="I5" s="84" t="b">
        <v>0</v>
      </c>
      <c r="J5" s="84" t="b">
        <v>0</v>
      </c>
      <c r="K5" s="84" t="b">
        <v>0</v>
      </c>
      <c r="L5" s="84" t="b">
        <v>0</v>
      </c>
    </row>
    <row r="6" spans="1:12" ht="15">
      <c r="A6" s="84" t="s">
        <v>965</v>
      </c>
      <c r="B6" s="84" t="s">
        <v>966</v>
      </c>
      <c r="C6" s="84">
        <v>20</v>
      </c>
      <c r="D6" s="123">
        <v>0.011687490662927071</v>
      </c>
      <c r="E6" s="123">
        <v>1.4571246263034088</v>
      </c>
      <c r="F6" s="84" t="s">
        <v>1145</v>
      </c>
      <c r="G6" s="84" t="b">
        <v>0</v>
      </c>
      <c r="H6" s="84" t="b">
        <v>0</v>
      </c>
      <c r="I6" s="84" t="b">
        <v>0</v>
      </c>
      <c r="J6" s="84" t="b">
        <v>0</v>
      </c>
      <c r="K6" s="84" t="b">
        <v>0</v>
      </c>
      <c r="L6" s="84" t="b">
        <v>0</v>
      </c>
    </row>
    <row r="7" spans="1:12" ht="15">
      <c r="A7" s="84" t="s">
        <v>966</v>
      </c>
      <c r="B7" s="84" t="s">
        <v>967</v>
      </c>
      <c r="C7" s="84">
        <v>20</v>
      </c>
      <c r="D7" s="123">
        <v>0.011687490662927071</v>
      </c>
      <c r="E7" s="123">
        <v>1.4571246263034088</v>
      </c>
      <c r="F7" s="84" t="s">
        <v>1145</v>
      </c>
      <c r="G7" s="84" t="b">
        <v>0</v>
      </c>
      <c r="H7" s="84" t="b">
        <v>0</v>
      </c>
      <c r="I7" s="84" t="b">
        <v>0</v>
      </c>
      <c r="J7" s="84" t="b">
        <v>0</v>
      </c>
      <c r="K7" s="84" t="b">
        <v>0</v>
      </c>
      <c r="L7" s="84" t="b">
        <v>0</v>
      </c>
    </row>
    <row r="8" spans="1:12" ht="15">
      <c r="A8" s="84" t="s">
        <v>967</v>
      </c>
      <c r="B8" s="84" t="s">
        <v>968</v>
      </c>
      <c r="C8" s="84">
        <v>20</v>
      </c>
      <c r="D8" s="123">
        <v>0.011687490662927071</v>
      </c>
      <c r="E8" s="123">
        <v>1.4571246263034088</v>
      </c>
      <c r="F8" s="84" t="s">
        <v>1145</v>
      </c>
      <c r="G8" s="84" t="b">
        <v>0</v>
      </c>
      <c r="H8" s="84" t="b">
        <v>0</v>
      </c>
      <c r="I8" s="84" t="b">
        <v>0</v>
      </c>
      <c r="J8" s="84" t="b">
        <v>0</v>
      </c>
      <c r="K8" s="84" t="b">
        <v>0</v>
      </c>
      <c r="L8" s="84" t="b">
        <v>0</v>
      </c>
    </row>
    <row r="9" spans="1:12" ht="15">
      <c r="A9" s="84" t="s">
        <v>968</v>
      </c>
      <c r="B9" s="84" t="s">
        <v>969</v>
      </c>
      <c r="C9" s="84">
        <v>20</v>
      </c>
      <c r="D9" s="123">
        <v>0.011687490662927071</v>
      </c>
      <c r="E9" s="123">
        <v>1.4571246263034088</v>
      </c>
      <c r="F9" s="84" t="s">
        <v>1145</v>
      </c>
      <c r="G9" s="84" t="b">
        <v>0</v>
      </c>
      <c r="H9" s="84" t="b">
        <v>0</v>
      </c>
      <c r="I9" s="84" t="b">
        <v>0</v>
      </c>
      <c r="J9" s="84" t="b">
        <v>0</v>
      </c>
      <c r="K9" s="84" t="b">
        <v>0</v>
      </c>
      <c r="L9" s="84" t="b">
        <v>0</v>
      </c>
    </row>
    <row r="10" spans="1:12" ht="15">
      <c r="A10" s="84" t="s">
        <v>232</v>
      </c>
      <c r="B10" s="84" t="s">
        <v>961</v>
      </c>
      <c r="C10" s="84">
        <v>19</v>
      </c>
      <c r="D10" s="123">
        <v>0.01178688268795825</v>
      </c>
      <c r="E10" s="123">
        <v>1.3602146132953523</v>
      </c>
      <c r="F10" s="84" t="s">
        <v>1145</v>
      </c>
      <c r="G10" s="84" t="b">
        <v>0</v>
      </c>
      <c r="H10" s="84" t="b">
        <v>0</v>
      </c>
      <c r="I10" s="84" t="b">
        <v>0</v>
      </c>
      <c r="J10" s="84" t="b">
        <v>0</v>
      </c>
      <c r="K10" s="84" t="b">
        <v>0</v>
      </c>
      <c r="L10" s="84" t="b">
        <v>0</v>
      </c>
    </row>
    <row r="11" spans="1:12" ht="15">
      <c r="A11" s="84" t="s">
        <v>969</v>
      </c>
      <c r="B11" s="84" t="s">
        <v>1023</v>
      </c>
      <c r="C11" s="84">
        <v>19</v>
      </c>
      <c r="D11" s="123">
        <v>0.01178688268795825</v>
      </c>
      <c r="E11" s="123">
        <v>1.4571246263034088</v>
      </c>
      <c r="F11" s="84" t="s">
        <v>1145</v>
      </c>
      <c r="G11" s="84" t="b">
        <v>0</v>
      </c>
      <c r="H11" s="84" t="b">
        <v>0</v>
      </c>
      <c r="I11" s="84" t="b">
        <v>0</v>
      </c>
      <c r="J11" s="84" t="b">
        <v>0</v>
      </c>
      <c r="K11" s="84" t="b">
        <v>0</v>
      </c>
      <c r="L11" s="84" t="b">
        <v>0</v>
      </c>
    </row>
    <row r="12" spans="1:12" ht="15">
      <c r="A12" s="84" t="s">
        <v>261</v>
      </c>
      <c r="B12" s="84" t="s">
        <v>260</v>
      </c>
      <c r="C12" s="84">
        <v>9</v>
      </c>
      <c r="D12" s="123">
        <v>0.010301515186074705</v>
      </c>
      <c r="E12" s="123">
        <v>1.75815462196739</v>
      </c>
      <c r="F12" s="84" t="s">
        <v>1145</v>
      </c>
      <c r="G12" s="84" t="b">
        <v>0</v>
      </c>
      <c r="H12" s="84" t="b">
        <v>0</v>
      </c>
      <c r="I12" s="84" t="b">
        <v>0</v>
      </c>
      <c r="J12" s="84" t="b">
        <v>0</v>
      </c>
      <c r="K12" s="84" t="b">
        <v>0</v>
      </c>
      <c r="L12" s="84" t="b">
        <v>0</v>
      </c>
    </row>
    <row r="13" spans="1:12" ht="15">
      <c r="A13" s="84" t="s">
        <v>260</v>
      </c>
      <c r="B13" s="84" t="s">
        <v>259</v>
      </c>
      <c r="C13" s="84">
        <v>9</v>
      </c>
      <c r="D13" s="123">
        <v>0.010301515186074705</v>
      </c>
      <c r="E13" s="123">
        <v>1.75815462196739</v>
      </c>
      <c r="F13" s="84" t="s">
        <v>1145</v>
      </c>
      <c r="G13" s="84" t="b">
        <v>0</v>
      </c>
      <c r="H13" s="84" t="b">
        <v>0</v>
      </c>
      <c r="I13" s="84" t="b">
        <v>0</v>
      </c>
      <c r="J13" s="84" t="b">
        <v>0</v>
      </c>
      <c r="K13" s="84" t="b">
        <v>0</v>
      </c>
      <c r="L13" s="84" t="b">
        <v>0</v>
      </c>
    </row>
    <row r="14" spans="1:12" ht="15">
      <c r="A14" s="84" t="s">
        <v>259</v>
      </c>
      <c r="B14" s="84" t="s">
        <v>258</v>
      </c>
      <c r="C14" s="84">
        <v>9</v>
      </c>
      <c r="D14" s="123">
        <v>0.010301515186074705</v>
      </c>
      <c r="E14" s="123">
        <v>1.803912112528065</v>
      </c>
      <c r="F14" s="84" t="s">
        <v>1145</v>
      </c>
      <c r="G14" s="84" t="b">
        <v>0</v>
      </c>
      <c r="H14" s="84" t="b">
        <v>0</v>
      </c>
      <c r="I14" s="84" t="b">
        <v>0</v>
      </c>
      <c r="J14" s="84" t="b">
        <v>0</v>
      </c>
      <c r="K14" s="84" t="b">
        <v>0</v>
      </c>
      <c r="L14" s="84" t="b">
        <v>0</v>
      </c>
    </row>
    <row r="15" spans="1:12" ht="15">
      <c r="A15" s="84" t="s">
        <v>258</v>
      </c>
      <c r="B15" s="84" t="s">
        <v>257</v>
      </c>
      <c r="C15" s="84">
        <v>9</v>
      </c>
      <c r="D15" s="123">
        <v>0.010301515186074705</v>
      </c>
      <c r="E15" s="123">
        <v>1.803912112528065</v>
      </c>
      <c r="F15" s="84" t="s">
        <v>1145</v>
      </c>
      <c r="G15" s="84" t="b">
        <v>0</v>
      </c>
      <c r="H15" s="84" t="b">
        <v>0</v>
      </c>
      <c r="I15" s="84" t="b">
        <v>0</v>
      </c>
      <c r="J15" s="84" t="b">
        <v>0</v>
      </c>
      <c r="K15" s="84" t="b">
        <v>0</v>
      </c>
      <c r="L15" s="84" t="b">
        <v>0</v>
      </c>
    </row>
    <row r="16" spans="1:12" ht="15">
      <c r="A16" s="84" t="s">
        <v>257</v>
      </c>
      <c r="B16" s="84" t="s">
        <v>256</v>
      </c>
      <c r="C16" s="84">
        <v>9</v>
      </c>
      <c r="D16" s="123">
        <v>0.010301515186074705</v>
      </c>
      <c r="E16" s="123">
        <v>1.803912112528065</v>
      </c>
      <c r="F16" s="84" t="s">
        <v>1145</v>
      </c>
      <c r="G16" s="84" t="b">
        <v>0</v>
      </c>
      <c r="H16" s="84" t="b">
        <v>0</v>
      </c>
      <c r="I16" s="84" t="b">
        <v>0</v>
      </c>
      <c r="J16" s="84" t="b">
        <v>0</v>
      </c>
      <c r="K16" s="84" t="b">
        <v>0</v>
      </c>
      <c r="L16" s="84" t="b">
        <v>0</v>
      </c>
    </row>
    <row r="17" spans="1:12" ht="15">
      <c r="A17" s="84" t="s">
        <v>256</v>
      </c>
      <c r="B17" s="84" t="s">
        <v>255</v>
      </c>
      <c r="C17" s="84">
        <v>9</v>
      </c>
      <c r="D17" s="123">
        <v>0.010301515186074705</v>
      </c>
      <c r="E17" s="123">
        <v>1.803912112528065</v>
      </c>
      <c r="F17" s="84" t="s">
        <v>1145</v>
      </c>
      <c r="G17" s="84" t="b">
        <v>0</v>
      </c>
      <c r="H17" s="84" t="b">
        <v>0</v>
      </c>
      <c r="I17" s="84" t="b">
        <v>0</v>
      </c>
      <c r="J17" s="84" t="b">
        <v>0</v>
      </c>
      <c r="K17" s="84" t="b">
        <v>0</v>
      </c>
      <c r="L17" s="84" t="b">
        <v>0</v>
      </c>
    </row>
    <row r="18" spans="1:12" ht="15">
      <c r="A18" s="84" t="s">
        <v>255</v>
      </c>
      <c r="B18" s="84" t="s">
        <v>254</v>
      </c>
      <c r="C18" s="84">
        <v>9</v>
      </c>
      <c r="D18" s="123">
        <v>0.010301515186074705</v>
      </c>
      <c r="E18" s="123">
        <v>1.803912112528065</v>
      </c>
      <c r="F18" s="84" t="s">
        <v>1145</v>
      </c>
      <c r="G18" s="84" t="b">
        <v>0</v>
      </c>
      <c r="H18" s="84" t="b">
        <v>0</v>
      </c>
      <c r="I18" s="84" t="b">
        <v>0</v>
      </c>
      <c r="J18" s="84" t="b">
        <v>0</v>
      </c>
      <c r="K18" s="84" t="b">
        <v>0</v>
      </c>
      <c r="L18" s="84" t="b">
        <v>0</v>
      </c>
    </row>
    <row r="19" spans="1:12" ht="15">
      <c r="A19" s="84" t="s">
        <v>238</v>
      </c>
      <c r="B19" s="84" t="s">
        <v>261</v>
      </c>
      <c r="C19" s="84">
        <v>8</v>
      </c>
      <c r="D19" s="123">
        <v>0.009818001223775515</v>
      </c>
      <c r="E19" s="123">
        <v>1.8550646349754465</v>
      </c>
      <c r="F19" s="84" t="s">
        <v>1145</v>
      </c>
      <c r="G19" s="84" t="b">
        <v>0</v>
      </c>
      <c r="H19" s="84" t="b">
        <v>0</v>
      </c>
      <c r="I19" s="84" t="b">
        <v>0</v>
      </c>
      <c r="J19" s="84" t="b">
        <v>0</v>
      </c>
      <c r="K19" s="84" t="b">
        <v>0</v>
      </c>
      <c r="L19" s="84" t="b">
        <v>0</v>
      </c>
    </row>
    <row r="20" spans="1:12" ht="15">
      <c r="A20" s="84" t="s">
        <v>254</v>
      </c>
      <c r="B20" s="84" t="s">
        <v>253</v>
      </c>
      <c r="C20" s="84">
        <v>8</v>
      </c>
      <c r="D20" s="123">
        <v>0.009818001223775515</v>
      </c>
      <c r="E20" s="123">
        <v>1.803912112528065</v>
      </c>
      <c r="F20" s="84" t="s">
        <v>1145</v>
      </c>
      <c r="G20" s="84" t="b">
        <v>0</v>
      </c>
      <c r="H20" s="84" t="b">
        <v>0</v>
      </c>
      <c r="I20" s="84" t="b">
        <v>0</v>
      </c>
      <c r="J20" s="84" t="b">
        <v>0</v>
      </c>
      <c r="K20" s="84" t="b">
        <v>0</v>
      </c>
      <c r="L20" s="84" t="b">
        <v>0</v>
      </c>
    </row>
    <row r="21" spans="1:12" ht="15">
      <c r="A21" s="84" t="s">
        <v>250</v>
      </c>
      <c r="B21" s="84" t="s">
        <v>262</v>
      </c>
      <c r="C21" s="84">
        <v>6</v>
      </c>
      <c r="D21" s="123">
        <v>0.00857453875248398</v>
      </c>
      <c r="E21" s="123">
        <v>1.5028821168640838</v>
      </c>
      <c r="F21" s="84" t="s">
        <v>1145</v>
      </c>
      <c r="G21" s="84" t="b">
        <v>0</v>
      </c>
      <c r="H21" s="84" t="b">
        <v>0</v>
      </c>
      <c r="I21" s="84" t="b">
        <v>0</v>
      </c>
      <c r="J21" s="84" t="b">
        <v>0</v>
      </c>
      <c r="K21" s="84" t="b">
        <v>0</v>
      </c>
      <c r="L21" s="84" t="b">
        <v>0</v>
      </c>
    </row>
    <row r="22" spans="1:12" ht="15">
      <c r="A22" s="84" t="s">
        <v>974</v>
      </c>
      <c r="B22" s="84" t="s">
        <v>975</v>
      </c>
      <c r="C22" s="84">
        <v>5</v>
      </c>
      <c r="D22" s="123">
        <v>0.007785038993098185</v>
      </c>
      <c r="E22" s="123">
        <v>1.9800033715837464</v>
      </c>
      <c r="F22" s="84" t="s">
        <v>1145</v>
      </c>
      <c r="G22" s="84" t="b">
        <v>0</v>
      </c>
      <c r="H22" s="84" t="b">
        <v>1</v>
      </c>
      <c r="I22" s="84" t="b">
        <v>0</v>
      </c>
      <c r="J22" s="84" t="b">
        <v>0</v>
      </c>
      <c r="K22" s="84" t="b">
        <v>0</v>
      </c>
      <c r="L22" s="84" t="b">
        <v>0</v>
      </c>
    </row>
    <row r="23" spans="1:12" ht="15">
      <c r="A23" s="84" t="s">
        <v>975</v>
      </c>
      <c r="B23" s="84" t="s">
        <v>976</v>
      </c>
      <c r="C23" s="84">
        <v>5</v>
      </c>
      <c r="D23" s="123">
        <v>0.007785038993098185</v>
      </c>
      <c r="E23" s="123">
        <v>1.9800033715837464</v>
      </c>
      <c r="F23" s="84" t="s">
        <v>1145</v>
      </c>
      <c r="G23" s="84" t="b">
        <v>0</v>
      </c>
      <c r="H23" s="84" t="b">
        <v>0</v>
      </c>
      <c r="I23" s="84" t="b">
        <v>0</v>
      </c>
      <c r="J23" s="84" t="b">
        <v>0</v>
      </c>
      <c r="K23" s="84" t="b">
        <v>0</v>
      </c>
      <c r="L23" s="84" t="b">
        <v>0</v>
      </c>
    </row>
    <row r="24" spans="1:12" ht="15">
      <c r="A24" s="84" t="s">
        <v>976</v>
      </c>
      <c r="B24" s="84" t="s">
        <v>972</v>
      </c>
      <c r="C24" s="84">
        <v>5</v>
      </c>
      <c r="D24" s="123">
        <v>0.007785038993098185</v>
      </c>
      <c r="E24" s="123">
        <v>1.913056581953133</v>
      </c>
      <c r="F24" s="84" t="s">
        <v>1145</v>
      </c>
      <c r="G24" s="84" t="b">
        <v>0</v>
      </c>
      <c r="H24" s="84" t="b">
        <v>0</v>
      </c>
      <c r="I24" s="84" t="b">
        <v>0</v>
      </c>
      <c r="J24" s="84" t="b">
        <v>0</v>
      </c>
      <c r="K24" s="84" t="b">
        <v>0</v>
      </c>
      <c r="L24" s="84" t="b">
        <v>0</v>
      </c>
    </row>
    <row r="25" spans="1:12" ht="15">
      <c r="A25" s="84" t="s">
        <v>972</v>
      </c>
      <c r="B25" s="84" t="s">
        <v>973</v>
      </c>
      <c r="C25" s="84">
        <v>5</v>
      </c>
      <c r="D25" s="123">
        <v>0.007785038993098185</v>
      </c>
      <c r="E25" s="123">
        <v>1.6789733759197651</v>
      </c>
      <c r="F25" s="84" t="s">
        <v>1145</v>
      </c>
      <c r="G25" s="84" t="b">
        <v>0</v>
      </c>
      <c r="H25" s="84" t="b">
        <v>0</v>
      </c>
      <c r="I25" s="84" t="b">
        <v>0</v>
      </c>
      <c r="J25" s="84" t="b">
        <v>0</v>
      </c>
      <c r="K25" s="84" t="b">
        <v>0</v>
      </c>
      <c r="L25" s="84" t="b">
        <v>0</v>
      </c>
    </row>
    <row r="26" spans="1:12" ht="15">
      <c r="A26" s="84" t="s">
        <v>973</v>
      </c>
      <c r="B26" s="84" t="s">
        <v>977</v>
      </c>
      <c r="C26" s="84">
        <v>5</v>
      </c>
      <c r="D26" s="123">
        <v>0.007785038993098185</v>
      </c>
      <c r="E26" s="123">
        <v>1.803912112528065</v>
      </c>
      <c r="F26" s="84" t="s">
        <v>1145</v>
      </c>
      <c r="G26" s="84" t="b">
        <v>0</v>
      </c>
      <c r="H26" s="84" t="b">
        <v>0</v>
      </c>
      <c r="I26" s="84" t="b">
        <v>0</v>
      </c>
      <c r="J26" s="84" t="b">
        <v>0</v>
      </c>
      <c r="K26" s="84" t="b">
        <v>0</v>
      </c>
      <c r="L26" s="84" t="b">
        <v>0</v>
      </c>
    </row>
    <row r="27" spans="1:12" ht="15">
      <c r="A27" s="84" t="s">
        <v>977</v>
      </c>
      <c r="B27" s="84" t="s">
        <v>978</v>
      </c>
      <c r="C27" s="84">
        <v>5</v>
      </c>
      <c r="D27" s="123">
        <v>0.007785038993098185</v>
      </c>
      <c r="E27" s="123">
        <v>2.059184617631371</v>
      </c>
      <c r="F27" s="84" t="s">
        <v>1145</v>
      </c>
      <c r="G27" s="84" t="b">
        <v>0</v>
      </c>
      <c r="H27" s="84" t="b">
        <v>0</v>
      </c>
      <c r="I27" s="84" t="b">
        <v>0</v>
      </c>
      <c r="J27" s="84" t="b">
        <v>0</v>
      </c>
      <c r="K27" s="84" t="b">
        <v>0</v>
      </c>
      <c r="L27" s="84" t="b">
        <v>0</v>
      </c>
    </row>
    <row r="28" spans="1:12" ht="15">
      <c r="A28" s="84" t="s">
        <v>978</v>
      </c>
      <c r="B28" s="84" t="s">
        <v>979</v>
      </c>
      <c r="C28" s="84">
        <v>5</v>
      </c>
      <c r="D28" s="123">
        <v>0.007785038993098185</v>
      </c>
      <c r="E28" s="123">
        <v>2.059184617631371</v>
      </c>
      <c r="F28" s="84" t="s">
        <v>1145</v>
      </c>
      <c r="G28" s="84" t="b">
        <v>0</v>
      </c>
      <c r="H28" s="84" t="b">
        <v>0</v>
      </c>
      <c r="I28" s="84" t="b">
        <v>0</v>
      </c>
      <c r="J28" s="84" t="b">
        <v>0</v>
      </c>
      <c r="K28" s="84" t="b">
        <v>0</v>
      </c>
      <c r="L28" s="84" t="b">
        <v>0</v>
      </c>
    </row>
    <row r="29" spans="1:12" ht="15">
      <c r="A29" s="84" t="s">
        <v>979</v>
      </c>
      <c r="B29" s="84" t="s">
        <v>250</v>
      </c>
      <c r="C29" s="84">
        <v>5</v>
      </c>
      <c r="D29" s="123">
        <v>0.007785038993098185</v>
      </c>
      <c r="E29" s="123">
        <v>1.527705700589116</v>
      </c>
      <c r="F29" s="84" t="s">
        <v>1145</v>
      </c>
      <c r="G29" s="84" t="b">
        <v>0</v>
      </c>
      <c r="H29" s="84" t="b">
        <v>0</v>
      </c>
      <c r="I29" s="84" t="b">
        <v>0</v>
      </c>
      <c r="J29" s="84" t="b">
        <v>0</v>
      </c>
      <c r="K29" s="84" t="b">
        <v>0</v>
      </c>
      <c r="L29" s="84" t="b">
        <v>0</v>
      </c>
    </row>
    <row r="30" spans="1:12" ht="15">
      <c r="A30" s="84" t="s">
        <v>250</v>
      </c>
      <c r="B30" s="84" t="s">
        <v>1096</v>
      </c>
      <c r="C30" s="84">
        <v>5</v>
      </c>
      <c r="D30" s="123">
        <v>0.007785038993098185</v>
      </c>
      <c r="E30" s="123">
        <v>1.502882116864084</v>
      </c>
      <c r="F30" s="84" t="s">
        <v>1145</v>
      </c>
      <c r="G30" s="84" t="b">
        <v>0</v>
      </c>
      <c r="H30" s="84" t="b">
        <v>0</v>
      </c>
      <c r="I30" s="84" t="b">
        <v>0</v>
      </c>
      <c r="J30" s="84" t="b">
        <v>0</v>
      </c>
      <c r="K30" s="84" t="b">
        <v>0</v>
      </c>
      <c r="L30" s="84" t="b">
        <v>0</v>
      </c>
    </row>
    <row r="31" spans="1:12" ht="15">
      <c r="A31" s="84" t="s">
        <v>1096</v>
      </c>
      <c r="B31" s="84" t="s">
        <v>1097</v>
      </c>
      <c r="C31" s="84">
        <v>5</v>
      </c>
      <c r="D31" s="123">
        <v>0.007785038993098185</v>
      </c>
      <c r="E31" s="123">
        <v>2.059184617631371</v>
      </c>
      <c r="F31" s="84" t="s">
        <v>1145</v>
      </c>
      <c r="G31" s="84" t="b">
        <v>0</v>
      </c>
      <c r="H31" s="84" t="b">
        <v>0</v>
      </c>
      <c r="I31" s="84" t="b">
        <v>0</v>
      </c>
      <c r="J31" s="84" t="b">
        <v>0</v>
      </c>
      <c r="K31" s="84" t="b">
        <v>0</v>
      </c>
      <c r="L31" s="84" t="b">
        <v>0</v>
      </c>
    </row>
    <row r="32" spans="1:12" ht="15">
      <c r="A32" s="84" t="s">
        <v>232</v>
      </c>
      <c r="B32" s="84" t="s">
        <v>250</v>
      </c>
      <c r="C32" s="84">
        <v>5</v>
      </c>
      <c r="D32" s="123">
        <v>0.007785038993098185</v>
      </c>
      <c r="E32" s="123">
        <v>0.8287356962530972</v>
      </c>
      <c r="F32" s="84" t="s">
        <v>1145</v>
      </c>
      <c r="G32" s="84" t="b">
        <v>0</v>
      </c>
      <c r="H32" s="84" t="b">
        <v>0</v>
      </c>
      <c r="I32" s="84" t="b">
        <v>0</v>
      </c>
      <c r="J32" s="84" t="b">
        <v>0</v>
      </c>
      <c r="K32" s="84" t="b">
        <v>0</v>
      </c>
      <c r="L32" s="84" t="b">
        <v>0</v>
      </c>
    </row>
    <row r="33" spans="1:12" ht="15">
      <c r="A33" s="84" t="s">
        <v>249</v>
      </c>
      <c r="B33" s="84" t="s">
        <v>974</v>
      </c>
      <c r="C33" s="84">
        <v>4</v>
      </c>
      <c r="D33" s="123">
        <v>0.006854267142834324</v>
      </c>
      <c r="E33" s="123">
        <v>2.059184617631371</v>
      </c>
      <c r="F33" s="84" t="s">
        <v>1145</v>
      </c>
      <c r="G33" s="84" t="b">
        <v>0</v>
      </c>
      <c r="H33" s="84" t="b">
        <v>0</v>
      </c>
      <c r="I33" s="84" t="b">
        <v>0</v>
      </c>
      <c r="J33" s="84" t="b">
        <v>0</v>
      </c>
      <c r="K33" s="84" t="b">
        <v>1</v>
      </c>
      <c r="L33" s="84" t="b">
        <v>0</v>
      </c>
    </row>
    <row r="34" spans="1:12" ht="15">
      <c r="A34" s="84" t="s">
        <v>1097</v>
      </c>
      <c r="B34" s="84" t="s">
        <v>1098</v>
      </c>
      <c r="C34" s="84">
        <v>4</v>
      </c>
      <c r="D34" s="123">
        <v>0.006854267142834324</v>
      </c>
      <c r="E34" s="123">
        <v>2.059184617631371</v>
      </c>
      <c r="F34" s="84" t="s">
        <v>1145</v>
      </c>
      <c r="G34" s="84" t="b">
        <v>0</v>
      </c>
      <c r="H34" s="84" t="b">
        <v>0</v>
      </c>
      <c r="I34" s="84" t="b">
        <v>0</v>
      </c>
      <c r="J34" s="84" t="b">
        <v>0</v>
      </c>
      <c r="K34" s="84" t="b">
        <v>0</v>
      </c>
      <c r="L34" s="84" t="b">
        <v>0</v>
      </c>
    </row>
    <row r="35" spans="1:12" ht="15">
      <c r="A35" s="84" t="s">
        <v>1103</v>
      </c>
      <c r="B35" s="84" t="s">
        <v>1104</v>
      </c>
      <c r="C35" s="84">
        <v>3</v>
      </c>
      <c r="D35" s="123">
        <v>0.005746219274451915</v>
      </c>
      <c r="E35" s="123">
        <v>2.2810333672477277</v>
      </c>
      <c r="F35" s="84" t="s">
        <v>1145</v>
      </c>
      <c r="G35" s="84" t="b">
        <v>0</v>
      </c>
      <c r="H35" s="84" t="b">
        <v>0</v>
      </c>
      <c r="I35" s="84" t="b">
        <v>0</v>
      </c>
      <c r="J35" s="84" t="b">
        <v>0</v>
      </c>
      <c r="K35" s="84" t="b">
        <v>0</v>
      </c>
      <c r="L35" s="84" t="b">
        <v>0</v>
      </c>
    </row>
    <row r="36" spans="1:12" ht="15">
      <c r="A36" s="84" t="s">
        <v>1104</v>
      </c>
      <c r="B36" s="84" t="s">
        <v>1105</v>
      </c>
      <c r="C36" s="84">
        <v>3</v>
      </c>
      <c r="D36" s="123">
        <v>0.005746219274451915</v>
      </c>
      <c r="E36" s="123">
        <v>2.2810333672477277</v>
      </c>
      <c r="F36" s="84" t="s">
        <v>1145</v>
      </c>
      <c r="G36" s="84" t="b">
        <v>0</v>
      </c>
      <c r="H36" s="84" t="b">
        <v>0</v>
      </c>
      <c r="I36" s="84" t="b">
        <v>0</v>
      </c>
      <c r="J36" s="84" t="b">
        <v>0</v>
      </c>
      <c r="K36" s="84" t="b">
        <v>0</v>
      </c>
      <c r="L36" s="84" t="b">
        <v>0</v>
      </c>
    </row>
    <row r="37" spans="1:12" ht="15">
      <c r="A37" s="84" t="s">
        <v>1105</v>
      </c>
      <c r="B37" s="84" t="s">
        <v>1106</v>
      </c>
      <c r="C37" s="84">
        <v>3</v>
      </c>
      <c r="D37" s="123">
        <v>0.005746219274451915</v>
      </c>
      <c r="E37" s="123">
        <v>2.2810333672477277</v>
      </c>
      <c r="F37" s="84" t="s">
        <v>1145</v>
      </c>
      <c r="G37" s="84" t="b">
        <v>0</v>
      </c>
      <c r="H37" s="84" t="b">
        <v>0</v>
      </c>
      <c r="I37" s="84" t="b">
        <v>0</v>
      </c>
      <c r="J37" s="84" t="b">
        <v>0</v>
      </c>
      <c r="K37" s="84" t="b">
        <v>0</v>
      </c>
      <c r="L37" s="84" t="b">
        <v>0</v>
      </c>
    </row>
    <row r="38" spans="1:12" ht="15">
      <c r="A38" s="84" t="s">
        <v>1106</v>
      </c>
      <c r="B38" s="84" t="s">
        <v>1107</v>
      </c>
      <c r="C38" s="84">
        <v>3</v>
      </c>
      <c r="D38" s="123">
        <v>0.005746219274451915</v>
      </c>
      <c r="E38" s="123">
        <v>2.2810333672477277</v>
      </c>
      <c r="F38" s="84" t="s">
        <v>1145</v>
      </c>
      <c r="G38" s="84" t="b">
        <v>0</v>
      </c>
      <c r="H38" s="84" t="b">
        <v>0</v>
      </c>
      <c r="I38" s="84" t="b">
        <v>0</v>
      </c>
      <c r="J38" s="84" t="b">
        <v>0</v>
      </c>
      <c r="K38" s="84" t="b">
        <v>0</v>
      </c>
      <c r="L38" s="84" t="b">
        <v>0</v>
      </c>
    </row>
    <row r="39" spans="1:12" ht="15">
      <c r="A39" s="84" t="s">
        <v>1107</v>
      </c>
      <c r="B39" s="84" t="s">
        <v>1108</v>
      </c>
      <c r="C39" s="84">
        <v>3</v>
      </c>
      <c r="D39" s="123">
        <v>0.005746219274451915</v>
      </c>
      <c r="E39" s="123">
        <v>2.2810333672477277</v>
      </c>
      <c r="F39" s="84" t="s">
        <v>1145</v>
      </c>
      <c r="G39" s="84" t="b">
        <v>0</v>
      </c>
      <c r="H39" s="84" t="b">
        <v>0</v>
      </c>
      <c r="I39" s="84" t="b">
        <v>0</v>
      </c>
      <c r="J39" s="84" t="b">
        <v>0</v>
      </c>
      <c r="K39" s="84" t="b">
        <v>0</v>
      </c>
      <c r="L39" s="84" t="b">
        <v>0</v>
      </c>
    </row>
    <row r="40" spans="1:12" ht="15">
      <c r="A40" s="84" t="s">
        <v>1108</v>
      </c>
      <c r="B40" s="84" t="s">
        <v>1099</v>
      </c>
      <c r="C40" s="84">
        <v>3</v>
      </c>
      <c r="D40" s="123">
        <v>0.005746219274451915</v>
      </c>
      <c r="E40" s="123">
        <v>2.1560946306394277</v>
      </c>
      <c r="F40" s="84" t="s">
        <v>1145</v>
      </c>
      <c r="G40" s="84" t="b">
        <v>0</v>
      </c>
      <c r="H40" s="84" t="b">
        <v>0</v>
      </c>
      <c r="I40" s="84" t="b">
        <v>0</v>
      </c>
      <c r="J40" s="84" t="b">
        <v>0</v>
      </c>
      <c r="K40" s="84" t="b">
        <v>0</v>
      </c>
      <c r="L40" s="84" t="b">
        <v>0</v>
      </c>
    </row>
    <row r="41" spans="1:12" ht="15">
      <c r="A41" s="84" t="s">
        <v>1099</v>
      </c>
      <c r="B41" s="84" t="s">
        <v>1109</v>
      </c>
      <c r="C41" s="84">
        <v>3</v>
      </c>
      <c r="D41" s="123">
        <v>0.005746219274451915</v>
      </c>
      <c r="E41" s="123">
        <v>2.1560946306394277</v>
      </c>
      <c r="F41" s="84" t="s">
        <v>1145</v>
      </c>
      <c r="G41" s="84" t="b">
        <v>0</v>
      </c>
      <c r="H41" s="84" t="b">
        <v>0</v>
      </c>
      <c r="I41" s="84" t="b">
        <v>0</v>
      </c>
      <c r="J41" s="84" t="b">
        <v>0</v>
      </c>
      <c r="K41" s="84" t="b">
        <v>0</v>
      </c>
      <c r="L41" s="84" t="b">
        <v>0</v>
      </c>
    </row>
    <row r="42" spans="1:12" ht="15">
      <c r="A42" s="84" t="s">
        <v>1109</v>
      </c>
      <c r="B42" s="84" t="s">
        <v>1110</v>
      </c>
      <c r="C42" s="84">
        <v>3</v>
      </c>
      <c r="D42" s="123">
        <v>0.005746219274451915</v>
      </c>
      <c r="E42" s="123">
        <v>2.2810333672477277</v>
      </c>
      <c r="F42" s="84" t="s">
        <v>1145</v>
      </c>
      <c r="G42" s="84" t="b">
        <v>0</v>
      </c>
      <c r="H42" s="84" t="b">
        <v>0</v>
      </c>
      <c r="I42" s="84" t="b">
        <v>0</v>
      </c>
      <c r="J42" s="84" t="b">
        <v>0</v>
      </c>
      <c r="K42" s="84" t="b">
        <v>0</v>
      </c>
      <c r="L42" s="84" t="b">
        <v>0</v>
      </c>
    </row>
    <row r="43" spans="1:12" ht="15">
      <c r="A43" s="84" t="s">
        <v>1110</v>
      </c>
      <c r="B43" s="84" t="s">
        <v>1111</v>
      </c>
      <c r="C43" s="84">
        <v>3</v>
      </c>
      <c r="D43" s="123">
        <v>0.005746219274451915</v>
      </c>
      <c r="E43" s="123">
        <v>2.2810333672477277</v>
      </c>
      <c r="F43" s="84" t="s">
        <v>1145</v>
      </c>
      <c r="G43" s="84" t="b">
        <v>0</v>
      </c>
      <c r="H43" s="84" t="b">
        <v>0</v>
      </c>
      <c r="I43" s="84" t="b">
        <v>0</v>
      </c>
      <c r="J43" s="84" t="b">
        <v>0</v>
      </c>
      <c r="K43" s="84" t="b">
        <v>0</v>
      </c>
      <c r="L43" s="84" t="b">
        <v>0</v>
      </c>
    </row>
    <row r="44" spans="1:12" ht="15">
      <c r="A44" s="84" t="s">
        <v>1111</v>
      </c>
      <c r="B44" s="84" t="s">
        <v>1112</v>
      </c>
      <c r="C44" s="84">
        <v>3</v>
      </c>
      <c r="D44" s="123">
        <v>0.005746219274451915</v>
      </c>
      <c r="E44" s="123">
        <v>2.2810333672477277</v>
      </c>
      <c r="F44" s="84" t="s">
        <v>1145</v>
      </c>
      <c r="G44" s="84" t="b">
        <v>0</v>
      </c>
      <c r="H44" s="84" t="b">
        <v>0</v>
      </c>
      <c r="I44" s="84" t="b">
        <v>0</v>
      </c>
      <c r="J44" s="84" t="b">
        <v>0</v>
      </c>
      <c r="K44" s="84" t="b">
        <v>0</v>
      </c>
      <c r="L44" s="84" t="b">
        <v>0</v>
      </c>
    </row>
    <row r="45" spans="1:12" ht="15">
      <c r="A45" s="84" t="s">
        <v>1117</v>
      </c>
      <c r="B45" s="84" t="s">
        <v>1118</v>
      </c>
      <c r="C45" s="84">
        <v>2</v>
      </c>
      <c r="D45" s="123">
        <v>0.004399766836890445</v>
      </c>
      <c r="E45" s="123">
        <v>2.457124626303409</v>
      </c>
      <c r="F45" s="84" t="s">
        <v>1145</v>
      </c>
      <c r="G45" s="84" t="b">
        <v>0</v>
      </c>
      <c r="H45" s="84" t="b">
        <v>0</v>
      </c>
      <c r="I45" s="84" t="b">
        <v>0</v>
      </c>
      <c r="J45" s="84" t="b">
        <v>0</v>
      </c>
      <c r="K45" s="84" t="b">
        <v>0</v>
      </c>
      <c r="L45" s="84" t="b">
        <v>0</v>
      </c>
    </row>
    <row r="46" spans="1:12" ht="15">
      <c r="A46" s="84" t="s">
        <v>1118</v>
      </c>
      <c r="B46" s="84" t="s">
        <v>250</v>
      </c>
      <c r="C46" s="84">
        <v>2</v>
      </c>
      <c r="D46" s="123">
        <v>0.004399766836890445</v>
      </c>
      <c r="E46" s="123">
        <v>1.527705700589116</v>
      </c>
      <c r="F46" s="84" t="s">
        <v>1145</v>
      </c>
      <c r="G46" s="84" t="b">
        <v>0</v>
      </c>
      <c r="H46" s="84" t="b">
        <v>0</v>
      </c>
      <c r="I46" s="84" t="b">
        <v>0</v>
      </c>
      <c r="J46" s="84" t="b">
        <v>0</v>
      </c>
      <c r="K46" s="84" t="b">
        <v>0</v>
      </c>
      <c r="L46" s="84" t="b">
        <v>0</v>
      </c>
    </row>
    <row r="47" spans="1:12" ht="15">
      <c r="A47" s="84" t="s">
        <v>250</v>
      </c>
      <c r="B47" s="84" t="s">
        <v>1119</v>
      </c>
      <c r="C47" s="84">
        <v>2</v>
      </c>
      <c r="D47" s="123">
        <v>0.004399766836890445</v>
      </c>
      <c r="E47" s="123">
        <v>1.502882116864084</v>
      </c>
      <c r="F47" s="84" t="s">
        <v>1145</v>
      </c>
      <c r="G47" s="84" t="b">
        <v>0</v>
      </c>
      <c r="H47" s="84" t="b">
        <v>0</v>
      </c>
      <c r="I47" s="84" t="b">
        <v>0</v>
      </c>
      <c r="J47" s="84" t="b">
        <v>0</v>
      </c>
      <c r="K47" s="84" t="b">
        <v>0</v>
      </c>
      <c r="L47" s="84" t="b">
        <v>0</v>
      </c>
    </row>
    <row r="48" spans="1:12" ht="15">
      <c r="A48" s="84" t="s">
        <v>1119</v>
      </c>
      <c r="B48" s="84" t="s">
        <v>1120</v>
      </c>
      <c r="C48" s="84">
        <v>2</v>
      </c>
      <c r="D48" s="123">
        <v>0.004399766836890445</v>
      </c>
      <c r="E48" s="123">
        <v>2.457124626303409</v>
      </c>
      <c r="F48" s="84" t="s">
        <v>1145</v>
      </c>
      <c r="G48" s="84" t="b">
        <v>0</v>
      </c>
      <c r="H48" s="84" t="b">
        <v>0</v>
      </c>
      <c r="I48" s="84" t="b">
        <v>0</v>
      </c>
      <c r="J48" s="84" t="b">
        <v>0</v>
      </c>
      <c r="K48" s="84" t="b">
        <v>0</v>
      </c>
      <c r="L48" s="84" t="b">
        <v>0</v>
      </c>
    </row>
    <row r="49" spans="1:12" ht="15">
      <c r="A49" s="84" t="s">
        <v>1120</v>
      </c>
      <c r="B49" s="84" t="s">
        <v>1121</v>
      </c>
      <c r="C49" s="84">
        <v>2</v>
      </c>
      <c r="D49" s="123">
        <v>0.004399766836890445</v>
      </c>
      <c r="E49" s="123">
        <v>2.457124626303409</v>
      </c>
      <c r="F49" s="84" t="s">
        <v>1145</v>
      </c>
      <c r="G49" s="84" t="b">
        <v>0</v>
      </c>
      <c r="H49" s="84" t="b">
        <v>0</v>
      </c>
      <c r="I49" s="84" t="b">
        <v>0</v>
      </c>
      <c r="J49" s="84" t="b">
        <v>0</v>
      </c>
      <c r="K49" s="84" t="b">
        <v>0</v>
      </c>
      <c r="L49" s="84" t="b">
        <v>0</v>
      </c>
    </row>
    <row r="50" spans="1:12" ht="15">
      <c r="A50" s="84" t="s">
        <v>1121</v>
      </c>
      <c r="B50" s="84" t="s">
        <v>1122</v>
      </c>
      <c r="C50" s="84">
        <v>2</v>
      </c>
      <c r="D50" s="123">
        <v>0.004399766836890445</v>
      </c>
      <c r="E50" s="123">
        <v>2.457124626303409</v>
      </c>
      <c r="F50" s="84" t="s">
        <v>1145</v>
      </c>
      <c r="G50" s="84" t="b">
        <v>0</v>
      </c>
      <c r="H50" s="84" t="b">
        <v>0</v>
      </c>
      <c r="I50" s="84" t="b">
        <v>0</v>
      </c>
      <c r="J50" s="84" t="b">
        <v>0</v>
      </c>
      <c r="K50" s="84" t="b">
        <v>0</v>
      </c>
      <c r="L50" s="84" t="b">
        <v>0</v>
      </c>
    </row>
    <row r="51" spans="1:12" ht="15">
      <c r="A51" s="84" t="s">
        <v>1122</v>
      </c>
      <c r="B51" s="84" t="s">
        <v>1123</v>
      </c>
      <c r="C51" s="84">
        <v>2</v>
      </c>
      <c r="D51" s="123">
        <v>0.004399766836890445</v>
      </c>
      <c r="E51" s="123">
        <v>2.457124626303409</v>
      </c>
      <c r="F51" s="84" t="s">
        <v>1145</v>
      </c>
      <c r="G51" s="84" t="b">
        <v>0</v>
      </c>
      <c r="H51" s="84" t="b">
        <v>0</v>
      </c>
      <c r="I51" s="84" t="b">
        <v>0</v>
      </c>
      <c r="J51" s="84" t="b">
        <v>0</v>
      </c>
      <c r="K51" s="84" t="b">
        <v>0</v>
      </c>
      <c r="L51" s="84" t="b">
        <v>0</v>
      </c>
    </row>
    <row r="52" spans="1:12" ht="15">
      <c r="A52" s="84" t="s">
        <v>1123</v>
      </c>
      <c r="B52" s="84" t="s">
        <v>1102</v>
      </c>
      <c r="C52" s="84">
        <v>2</v>
      </c>
      <c r="D52" s="123">
        <v>0.004399766836890445</v>
      </c>
      <c r="E52" s="123">
        <v>2.2810333672477277</v>
      </c>
      <c r="F52" s="84" t="s">
        <v>1145</v>
      </c>
      <c r="G52" s="84" t="b">
        <v>0</v>
      </c>
      <c r="H52" s="84" t="b">
        <v>0</v>
      </c>
      <c r="I52" s="84" t="b">
        <v>0</v>
      </c>
      <c r="J52" s="84" t="b">
        <v>0</v>
      </c>
      <c r="K52" s="84" t="b">
        <v>0</v>
      </c>
      <c r="L52" s="84" t="b">
        <v>0</v>
      </c>
    </row>
    <row r="53" spans="1:12" ht="15">
      <c r="A53" s="84" t="s">
        <v>1102</v>
      </c>
      <c r="B53" s="84" t="s">
        <v>972</v>
      </c>
      <c r="C53" s="84">
        <v>2</v>
      </c>
      <c r="D53" s="123">
        <v>0.004399766836890445</v>
      </c>
      <c r="E53" s="123">
        <v>1.736965322897452</v>
      </c>
      <c r="F53" s="84" t="s">
        <v>1145</v>
      </c>
      <c r="G53" s="84" t="b">
        <v>0</v>
      </c>
      <c r="H53" s="84" t="b">
        <v>0</v>
      </c>
      <c r="I53" s="84" t="b">
        <v>0</v>
      </c>
      <c r="J53" s="84" t="b">
        <v>0</v>
      </c>
      <c r="K53" s="84" t="b">
        <v>0</v>
      </c>
      <c r="L53" s="84" t="b">
        <v>0</v>
      </c>
    </row>
    <row r="54" spans="1:12" ht="15">
      <c r="A54" s="84" t="s">
        <v>250</v>
      </c>
      <c r="B54" s="84" t="s">
        <v>1103</v>
      </c>
      <c r="C54" s="84">
        <v>2</v>
      </c>
      <c r="D54" s="123">
        <v>0.004399766836890445</v>
      </c>
      <c r="E54" s="123">
        <v>1.502882116864084</v>
      </c>
      <c r="F54" s="84" t="s">
        <v>1145</v>
      </c>
      <c r="G54" s="84" t="b">
        <v>0</v>
      </c>
      <c r="H54" s="84" t="b">
        <v>0</v>
      </c>
      <c r="I54" s="84" t="b">
        <v>0</v>
      </c>
      <c r="J54" s="84" t="b">
        <v>0</v>
      </c>
      <c r="K54" s="84" t="b">
        <v>0</v>
      </c>
      <c r="L54" s="84" t="b">
        <v>0</v>
      </c>
    </row>
    <row r="55" spans="1:12" ht="15">
      <c r="A55" s="84" t="s">
        <v>1125</v>
      </c>
      <c r="B55" s="84" t="s">
        <v>1100</v>
      </c>
      <c r="C55" s="84">
        <v>2</v>
      </c>
      <c r="D55" s="123">
        <v>0.004399766836890445</v>
      </c>
      <c r="E55" s="123">
        <v>2.1560946306394277</v>
      </c>
      <c r="F55" s="84" t="s">
        <v>1145</v>
      </c>
      <c r="G55" s="84" t="b">
        <v>0</v>
      </c>
      <c r="H55" s="84" t="b">
        <v>0</v>
      </c>
      <c r="I55" s="84" t="b">
        <v>0</v>
      </c>
      <c r="J55" s="84" t="b">
        <v>0</v>
      </c>
      <c r="K55" s="84" t="b">
        <v>0</v>
      </c>
      <c r="L55" s="84" t="b">
        <v>0</v>
      </c>
    </row>
    <row r="56" spans="1:12" ht="15">
      <c r="A56" s="84" t="s">
        <v>1100</v>
      </c>
      <c r="B56" s="84" t="s">
        <v>1126</v>
      </c>
      <c r="C56" s="84">
        <v>2</v>
      </c>
      <c r="D56" s="123">
        <v>0.004399766836890445</v>
      </c>
      <c r="E56" s="123">
        <v>2.1560946306394277</v>
      </c>
      <c r="F56" s="84" t="s">
        <v>1145</v>
      </c>
      <c r="G56" s="84" t="b">
        <v>0</v>
      </c>
      <c r="H56" s="84" t="b">
        <v>0</v>
      </c>
      <c r="I56" s="84" t="b">
        <v>0</v>
      </c>
      <c r="J56" s="84" t="b">
        <v>0</v>
      </c>
      <c r="K56" s="84" t="b">
        <v>0</v>
      </c>
      <c r="L56" s="84" t="b">
        <v>0</v>
      </c>
    </row>
    <row r="57" spans="1:12" ht="15">
      <c r="A57" s="84" t="s">
        <v>1126</v>
      </c>
      <c r="B57" s="84" t="s">
        <v>1100</v>
      </c>
      <c r="C57" s="84">
        <v>2</v>
      </c>
      <c r="D57" s="123">
        <v>0.004399766836890445</v>
      </c>
      <c r="E57" s="123">
        <v>2.1560946306394277</v>
      </c>
      <c r="F57" s="84" t="s">
        <v>1145</v>
      </c>
      <c r="G57" s="84" t="b">
        <v>0</v>
      </c>
      <c r="H57" s="84" t="b">
        <v>0</v>
      </c>
      <c r="I57" s="84" t="b">
        <v>0</v>
      </c>
      <c r="J57" s="84" t="b">
        <v>0</v>
      </c>
      <c r="K57" s="84" t="b">
        <v>0</v>
      </c>
      <c r="L57" s="84" t="b">
        <v>0</v>
      </c>
    </row>
    <row r="58" spans="1:12" ht="15">
      <c r="A58" s="84" t="s">
        <v>1100</v>
      </c>
      <c r="B58" s="84" t="s">
        <v>1127</v>
      </c>
      <c r="C58" s="84">
        <v>2</v>
      </c>
      <c r="D58" s="123">
        <v>0.004399766836890445</v>
      </c>
      <c r="E58" s="123">
        <v>2.1560946306394277</v>
      </c>
      <c r="F58" s="84" t="s">
        <v>1145</v>
      </c>
      <c r="G58" s="84" t="b">
        <v>0</v>
      </c>
      <c r="H58" s="84" t="b">
        <v>0</v>
      </c>
      <c r="I58" s="84" t="b">
        <v>0</v>
      </c>
      <c r="J58" s="84" t="b">
        <v>0</v>
      </c>
      <c r="K58" s="84" t="b">
        <v>0</v>
      </c>
      <c r="L58" s="84" t="b">
        <v>0</v>
      </c>
    </row>
    <row r="59" spans="1:12" ht="15">
      <c r="A59" s="84" t="s">
        <v>1127</v>
      </c>
      <c r="B59" s="84" t="s">
        <v>1101</v>
      </c>
      <c r="C59" s="84">
        <v>2</v>
      </c>
      <c r="D59" s="123">
        <v>0.004399766836890445</v>
      </c>
      <c r="E59" s="123">
        <v>2.1560946306394277</v>
      </c>
      <c r="F59" s="84" t="s">
        <v>1145</v>
      </c>
      <c r="G59" s="84" t="b">
        <v>0</v>
      </c>
      <c r="H59" s="84" t="b">
        <v>0</v>
      </c>
      <c r="I59" s="84" t="b">
        <v>0</v>
      </c>
      <c r="J59" s="84" t="b">
        <v>0</v>
      </c>
      <c r="K59" s="84" t="b">
        <v>0</v>
      </c>
      <c r="L59" s="84" t="b">
        <v>0</v>
      </c>
    </row>
    <row r="60" spans="1:12" ht="15">
      <c r="A60" s="84" t="s">
        <v>1101</v>
      </c>
      <c r="B60" s="84" t="s">
        <v>1128</v>
      </c>
      <c r="C60" s="84">
        <v>2</v>
      </c>
      <c r="D60" s="123">
        <v>0.004399766836890445</v>
      </c>
      <c r="E60" s="123">
        <v>2.1560946306394277</v>
      </c>
      <c r="F60" s="84" t="s">
        <v>1145</v>
      </c>
      <c r="G60" s="84" t="b">
        <v>0</v>
      </c>
      <c r="H60" s="84" t="b">
        <v>0</v>
      </c>
      <c r="I60" s="84" t="b">
        <v>0</v>
      </c>
      <c r="J60" s="84" t="b">
        <v>1</v>
      </c>
      <c r="K60" s="84" t="b">
        <v>0</v>
      </c>
      <c r="L60" s="84" t="b">
        <v>0</v>
      </c>
    </row>
    <row r="61" spans="1:12" ht="15">
      <c r="A61" s="84" t="s">
        <v>1128</v>
      </c>
      <c r="B61" s="84" t="s">
        <v>1129</v>
      </c>
      <c r="C61" s="84">
        <v>2</v>
      </c>
      <c r="D61" s="123">
        <v>0.004399766836890445</v>
      </c>
      <c r="E61" s="123">
        <v>2.457124626303409</v>
      </c>
      <c r="F61" s="84" t="s">
        <v>1145</v>
      </c>
      <c r="G61" s="84" t="b">
        <v>1</v>
      </c>
      <c r="H61" s="84" t="b">
        <v>0</v>
      </c>
      <c r="I61" s="84" t="b">
        <v>0</v>
      </c>
      <c r="J61" s="84" t="b">
        <v>0</v>
      </c>
      <c r="K61" s="84" t="b">
        <v>0</v>
      </c>
      <c r="L61" s="84" t="b">
        <v>0</v>
      </c>
    </row>
    <row r="62" spans="1:12" ht="15">
      <c r="A62" s="84" t="s">
        <v>1129</v>
      </c>
      <c r="B62" s="84" t="s">
        <v>1130</v>
      </c>
      <c r="C62" s="84">
        <v>2</v>
      </c>
      <c r="D62" s="123">
        <v>0.004399766836890445</v>
      </c>
      <c r="E62" s="123">
        <v>2.457124626303409</v>
      </c>
      <c r="F62" s="84" t="s">
        <v>1145</v>
      </c>
      <c r="G62" s="84" t="b">
        <v>0</v>
      </c>
      <c r="H62" s="84" t="b">
        <v>0</v>
      </c>
      <c r="I62" s="84" t="b">
        <v>0</v>
      </c>
      <c r="J62" s="84" t="b">
        <v>0</v>
      </c>
      <c r="K62" s="84" t="b">
        <v>0</v>
      </c>
      <c r="L62" s="84" t="b">
        <v>0</v>
      </c>
    </row>
    <row r="63" spans="1:12" ht="15">
      <c r="A63" s="84" t="s">
        <v>1130</v>
      </c>
      <c r="B63" s="84" t="s">
        <v>1131</v>
      </c>
      <c r="C63" s="84">
        <v>2</v>
      </c>
      <c r="D63" s="123">
        <v>0.004399766836890445</v>
      </c>
      <c r="E63" s="123">
        <v>2.457124626303409</v>
      </c>
      <c r="F63" s="84" t="s">
        <v>1145</v>
      </c>
      <c r="G63" s="84" t="b">
        <v>0</v>
      </c>
      <c r="H63" s="84" t="b">
        <v>0</v>
      </c>
      <c r="I63" s="84" t="b">
        <v>0</v>
      </c>
      <c r="J63" s="84" t="b">
        <v>1</v>
      </c>
      <c r="K63" s="84" t="b">
        <v>0</v>
      </c>
      <c r="L63" s="84" t="b">
        <v>0</v>
      </c>
    </row>
    <row r="64" spans="1:12" ht="15">
      <c r="A64" s="84" t="s">
        <v>1131</v>
      </c>
      <c r="B64" s="84" t="s">
        <v>1132</v>
      </c>
      <c r="C64" s="84">
        <v>2</v>
      </c>
      <c r="D64" s="123">
        <v>0.004399766836890445</v>
      </c>
      <c r="E64" s="123">
        <v>2.457124626303409</v>
      </c>
      <c r="F64" s="84" t="s">
        <v>1145</v>
      </c>
      <c r="G64" s="84" t="b">
        <v>1</v>
      </c>
      <c r="H64" s="84" t="b">
        <v>0</v>
      </c>
      <c r="I64" s="84" t="b">
        <v>0</v>
      </c>
      <c r="J64" s="84" t="b">
        <v>0</v>
      </c>
      <c r="K64" s="84" t="b">
        <v>0</v>
      </c>
      <c r="L64" s="84" t="b">
        <v>0</v>
      </c>
    </row>
    <row r="65" spans="1:12" ht="15">
      <c r="A65" s="84" t="s">
        <v>1132</v>
      </c>
      <c r="B65" s="84" t="s">
        <v>1101</v>
      </c>
      <c r="C65" s="84">
        <v>2</v>
      </c>
      <c r="D65" s="123">
        <v>0.004399766836890445</v>
      </c>
      <c r="E65" s="123">
        <v>2.1560946306394277</v>
      </c>
      <c r="F65" s="84" t="s">
        <v>1145</v>
      </c>
      <c r="G65" s="84" t="b">
        <v>0</v>
      </c>
      <c r="H65" s="84" t="b">
        <v>0</v>
      </c>
      <c r="I65" s="84" t="b">
        <v>0</v>
      </c>
      <c r="J65" s="84" t="b">
        <v>0</v>
      </c>
      <c r="K65" s="84" t="b">
        <v>0</v>
      </c>
      <c r="L65" s="84" t="b">
        <v>0</v>
      </c>
    </row>
    <row r="66" spans="1:12" ht="15">
      <c r="A66" s="84" t="s">
        <v>1101</v>
      </c>
      <c r="B66" s="84" t="s">
        <v>1133</v>
      </c>
      <c r="C66" s="84">
        <v>2</v>
      </c>
      <c r="D66" s="123">
        <v>0.004399766836890445</v>
      </c>
      <c r="E66" s="123">
        <v>2.1560946306394277</v>
      </c>
      <c r="F66" s="84" t="s">
        <v>1145</v>
      </c>
      <c r="G66" s="84" t="b">
        <v>0</v>
      </c>
      <c r="H66" s="84" t="b">
        <v>0</v>
      </c>
      <c r="I66" s="84" t="b">
        <v>0</v>
      </c>
      <c r="J66" s="84" t="b">
        <v>1</v>
      </c>
      <c r="K66" s="84" t="b">
        <v>0</v>
      </c>
      <c r="L66" s="84" t="b">
        <v>0</v>
      </c>
    </row>
    <row r="67" spans="1:12" ht="15">
      <c r="A67" s="84" t="s">
        <v>1114</v>
      </c>
      <c r="B67" s="84" t="s">
        <v>973</v>
      </c>
      <c r="C67" s="84">
        <v>2</v>
      </c>
      <c r="D67" s="123">
        <v>0.005372400102363729</v>
      </c>
      <c r="E67" s="123">
        <v>1.5820633629117087</v>
      </c>
      <c r="F67" s="84" t="s">
        <v>1145</v>
      </c>
      <c r="G67" s="84" t="b">
        <v>0</v>
      </c>
      <c r="H67" s="84" t="b">
        <v>0</v>
      </c>
      <c r="I67" s="84" t="b">
        <v>0</v>
      </c>
      <c r="J67" s="84" t="b">
        <v>0</v>
      </c>
      <c r="K67" s="84" t="b">
        <v>0</v>
      </c>
      <c r="L67" s="84" t="b">
        <v>0</v>
      </c>
    </row>
    <row r="68" spans="1:12" ht="15">
      <c r="A68" s="84" t="s">
        <v>961</v>
      </c>
      <c r="B68" s="84" t="s">
        <v>962</v>
      </c>
      <c r="C68" s="84">
        <v>19</v>
      </c>
      <c r="D68" s="123">
        <v>0.00669338602228043</v>
      </c>
      <c r="E68" s="123">
        <v>1.142850325917002</v>
      </c>
      <c r="F68" s="84" t="s">
        <v>907</v>
      </c>
      <c r="G68" s="84" t="b">
        <v>0</v>
      </c>
      <c r="H68" s="84" t="b">
        <v>0</v>
      </c>
      <c r="I68" s="84" t="b">
        <v>0</v>
      </c>
      <c r="J68" s="84" t="b">
        <v>1</v>
      </c>
      <c r="K68" s="84" t="b">
        <v>0</v>
      </c>
      <c r="L68" s="84" t="b">
        <v>0</v>
      </c>
    </row>
    <row r="69" spans="1:12" ht="15">
      <c r="A69" s="84" t="s">
        <v>962</v>
      </c>
      <c r="B69" s="84" t="s">
        <v>960</v>
      </c>
      <c r="C69" s="84">
        <v>19</v>
      </c>
      <c r="D69" s="123">
        <v>0.00669338602228043</v>
      </c>
      <c r="E69" s="123">
        <v>1.1205739312058498</v>
      </c>
      <c r="F69" s="84" t="s">
        <v>907</v>
      </c>
      <c r="G69" s="84" t="b">
        <v>1</v>
      </c>
      <c r="H69" s="84" t="b">
        <v>0</v>
      </c>
      <c r="I69" s="84" t="b">
        <v>0</v>
      </c>
      <c r="J69" s="84" t="b">
        <v>0</v>
      </c>
      <c r="K69" s="84" t="b">
        <v>0</v>
      </c>
      <c r="L69" s="84" t="b">
        <v>0</v>
      </c>
    </row>
    <row r="70" spans="1:12" ht="15">
      <c r="A70" s="84" t="s">
        <v>960</v>
      </c>
      <c r="B70" s="84" t="s">
        <v>963</v>
      </c>
      <c r="C70" s="84">
        <v>19</v>
      </c>
      <c r="D70" s="123">
        <v>0.00669338602228043</v>
      </c>
      <c r="E70" s="123">
        <v>1.142850325917002</v>
      </c>
      <c r="F70" s="84" t="s">
        <v>907</v>
      </c>
      <c r="G70" s="84" t="b">
        <v>0</v>
      </c>
      <c r="H70" s="84" t="b">
        <v>0</v>
      </c>
      <c r="I70" s="84" t="b">
        <v>0</v>
      </c>
      <c r="J70" s="84" t="b">
        <v>0</v>
      </c>
      <c r="K70" s="84" t="b">
        <v>0</v>
      </c>
      <c r="L70" s="84" t="b">
        <v>0</v>
      </c>
    </row>
    <row r="71" spans="1:12" ht="15">
      <c r="A71" s="84" t="s">
        <v>963</v>
      </c>
      <c r="B71" s="84" t="s">
        <v>965</v>
      </c>
      <c r="C71" s="84">
        <v>19</v>
      </c>
      <c r="D71" s="123">
        <v>0.00669338602228043</v>
      </c>
      <c r="E71" s="123">
        <v>1.142850325917002</v>
      </c>
      <c r="F71" s="84" t="s">
        <v>907</v>
      </c>
      <c r="G71" s="84" t="b">
        <v>0</v>
      </c>
      <c r="H71" s="84" t="b">
        <v>0</v>
      </c>
      <c r="I71" s="84" t="b">
        <v>0</v>
      </c>
      <c r="J71" s="84" t="b">
        <v>0</v>
      </c>
      <c r="K71" s="84" t="b">
        <v>0</v>
      </c>
      <c r="L71" s="84" t="b">
        <v>0</v>
      </c>
    </row>
    <row r="72" spans="1:12" ht="15">
      <c r="A72" s="84" t="s">
        <v>965</v>
      </c>
      <c r="B72" s="84" t="s">
        <v>966</v>
      </c>
      <c r="C72" s="84">
        <v>19</v>
      </c>
      <c r="D72" s="123">
        <v>0.00669338602228043</v>
      </c>
      <c r="E72" s="123">
        <v>1.142850325917002</v>
      </c>
      <c r="F72" s="84" t="s">
        <v>907</v>
      </c>
      <c r="G72" s="84" t="b">
        <v>0</v>
      </c>
      <c r="H72" s="84" t="b">
        <v>0</v>
      </c>
      <c r="I72" s="84" t="b">
        <v>0</v>
      </c>
      <c r="J72" s="84" t="b">
        <v>0</v>
      </c>
      <c r="K72" s="84" t="b">
        <v>0</v>
      </c>
      <c r="L72" s="84" t="b">
        <v>0</v>
      </c>
    </row>
    <row r="73" spans="1:12" ht="15">
      <c r="A73" s="84" t="s">
        <v>966</v>
      </c>
      <c r="B73" s="84" t="s">
        <v>967</v>
      </c>
      <c r="C73" s="84">
        <v>19</v>
      </c>
      <c r="D73" s="123">
        <v>0.00669338602228043</v>
      </c>
      <c r="E73" s="123">
        <v>1.142850325917002</v>
      </c>
      <c r="F73" s="84" t="s">
        <v>907</v>
      </c>
      <c r="G73" s="84" t="b">
        <v>0</v>
      </c>
      <c r="H73" s="84" t="b">
        <v>0</v>
      </c>
      <c r="I73" s="84" t="b">
        <v>0</v>
      </c>
      <c r="J73" s="84" t="b">
        <v>0</v>
      </c>
      <c r="K73" s="84" t="b">
        <v>0</v>
      </c>
      <c r="L73" s="84" t="b">
        <v>0</v>
      </c>
    </row>
    <row r="74" spans="1:12" ht="15">
      <c r="A74" s="84" t="s">
        <v>967</v>
      </c>
      <c r="B74" s="84" t="s">
        <v>968</v>
      </c>
      <c r="C74" s="84">
        <v>19</v>
      </c>
      <c r="D74" s="123">
        <v>0.00669338602228043</v>
      </c>
      <c r="E74" s="123">
        <v>1.142850325917002</v>
      </c>
      <c r="F74" s="84" t="s">
        <v>907</v>
      </c>
      <c r="G74" s="84" t="b">
        <v>0</v>
      </c>
      <c r="H74" s="84" t="b">
        <v>0</v>
      </c>
      <c r="I74" s="84" t="b">
        <v>0</v>
      </c>
      <c r="J74" s="84" t="b">
        <v>0</v>
      </c>
      <c r="K74" s="84" t="b">
        <v>0</v>
      </c>
      <c r="L74" s="84" t="b">
        <v>0</v>
      </c>
    </row>
    <row r="75" spans="1:12" ht="15">
      <c r="A75" s="84" t="s">
        <v>968</v>
      </c>
      <c r="B75" s="84" t="s">
        <v>969</v>
      </c>
      <c r="C75" s="84">
        <v>19</v>
      </c>
      <c r="D75" s="123">
        <v>0.00669338602228043</v>
      </c>
      <c r="E75" s="123">
        <v>1.142850325917002</v>
      </c>
      <c r="F75" s="84" t="s">
        <v>907</v>
      </c>
      <c r="G75" s="84" t="b">
        <v>0</v>
      </c>
      <c r="H75" s="84" t="b">
        <v>0</v>
      </c>
      <c r="I75" s="84" t="b">
        <v>0</v>
      </c>
      <c r="J75" s="84" t="b">
        <v>0</v>
      </c>
      <c r="K75" s="84" t="b">
        <v>0</v>
      </c>
      <c r="L75" s="84" t="b">
        <v>0</v>
      </c>
    </row>
    <row r="76" spans="1:12" ht="15">
      <c r="A76" s="84" t="s">
        <v>232</v>
      </c>
      <c r="B76" s="84" t="s">
        <v>961</v>
      </c>
      <c r="C76" s="84">
        <v>18</v>
      </c>
      <c r="D76" s="123">
        <v>0.007808671038018746</v>
      </c>
      <c r="E76" s="123">
        <v>1.0598760908522382</v>
      </c>
      <c r="F76" s="84" t="s">
        <v>907</v>
      </c>
      <c r="G76" s="84" t="b">
        <v>0</v>
      </c>
      <c r="H76" s="84" t="b">
        <v>0</v>
      </c>
      <c r="I76" s="84" t="b">
        <v>0</v>
      </c>
      <c r="J76" s="84" t="b">
        <v>0</v>
      </c>
      <c r="K76" s="84" t="b">
        <v>0</v>
      </c>
      <c r="L76" s="84" t="b">
        <v>0</v>
      </c>
    </row>
    <row r="77" spans="1:12" ht="15">
      <c r="A77" s="84" t="s">
        <v>969</v>
      </c>
      <c r="B77" s="84" t="s">
        <v>1023</v>
      </c>
      <c r="C77" s="84">
        <v>18</v>
      </c>
      <c r="D77" s="123">
        <v>0.007808671038018746</v>
      </c>
      <c r="E77" s="123">
        <v>1.142850325917002</v>
      </c>
      <c r="F77" s="84" t="s">
        <v>907</v>
      </c>
      <c r="G77" s="84" t="b">
        <v>0</v>
      </c>
      <c r="H77" s="84" t="b">
        <v>0</v>
      </c>
      <c r="I77" s="84" t="b">
        <v>0</v>
      </c>
      <c r="J77" s="84" t="b">
        <v>0</v>
      </c>
      <c r="K77" s="84" t="b">
        <v>0</v>
      </c>
      <c r="L77" s="84" t="b">
        <v>0</v>
      </c>
    </row>
    <row r="78" spans="1:12" ht="15">
      <c r="A78" s="84" t="s">
        <v>250</v>
      </c>
      <c r="B78" s="84" t="s">
        <v>262</v>
      </c>
      <c r="C78" s="84">
        <v>6</v>
      </c>
      <c r="D78" s="123">
        <v>0.012542916485999216</v>
      </c>
      <c r="E78" s="123">
        <v>1.6434526764861874</v>
      </c>
      <c r="F78" s="84" t="s">
        <v>907</v>
      </c>
      <c r="G78" s="84" t="b">
        <v>0</v>
      </c>
      <c r="H78" s="84" t="b">
        <v>0</v>
      </c>
      <c r="I78" s="84" t="b">
        <v>0</v>
      </c>
      <c r="J78" s="84" t="b">
        <v>0</v>
      </c>
      <c r="K78" s="84" t="b">
        <v>0</v>
      </c>
      <c r="L78" s="84" t="b">
        <v>0</v>
      </c>
    </row>
    <row r="79" spans="1:12" ht="15">
      <c r="A79" s="84" t="s">
        <v>232</v>
      </c>
      <c r="B79" s="84" t="s">
        <v>250</v>
      </c>
      <c r="C79" s="84">
        <v>5</v>
      </c>
      <c r="D79" s="123">
        <v>0.011827104815548389</v>
      </c>
      <c r="E79" s="123">
        <v>0.9806948448046133</v>
      </c>
      <c r="F79" s="84" t="s">
        <v>907</v>
      </c>
      <c r="G79" s="84" t="b">
        <v>0</v>
      </c>
      <c r="H79" s="84" t="b">
        <v>0</v>
      </c>
      <c r="I79" s="84" t="b">
        <v>0</v>
      </c>
      <c r="J79" s="84" t="b">
        <v>0</v>
      </c>
      <c r="K79" s="84" t="b">
        <v>0</v>
      </c>
      <c r="L79" s="84" t="b">
        <v>0</v>
      </c>
    </row>
    <row r="80" spans="1:12" ht="15">
      <c r="A80" s="84" t="s">
        <v>1114</v>
      </c>
      <c r="B80" s="84" t="s">
        <v>973</v>
      </c>
      <c r="C80" s="84">
        <v>2</v>
      </c>
      <c r="D80" s="123">
        <v>0.00958480028966393</v>
      </c>
      <c r="E80" s="123">
        <v>1.8195439355418688</v>
      </c>
      <c r="F80" s="84" t="s">
        <v>907</v>
      </c>
      <c r="G80" s="84" t="b">
        <v>0</v>
      </c>
      <c r="H80" s="84" t="b">
        <v>0</v>
      </c>
      <c r="I80" s="84" t="b">
        <v>0</v>
      </c>
      <c r="J80" s="84" t="b">
        <v>0</v>
      </c>
      <c r="K80" s="84" t="b">
        <v>0</v>
      </c>
      <c r="L80" s="84" t="b">
        <v>0</v>
      </c>
    </row>
    <row r="81" spans="1:12" ht="15">
      <c r="A81" s="84" t="s">
        <v>261</v>
      </c>
      <c r="B81" s="84" t="s">
        <v>260</v>
      </c>
      <c r="C81" s="84">
        <v>9</v>
      </c>
      <c r="D81" s="123">
        <v>0</v>
      </c>
      <c r="E81" s="123">
        <v>1.0949755132308567</v>
      </c>
      <c r="F81" s="84" t="s">
        <v>908</v>
      </c>
      <c r="G81" s="84" t="b">
        <v>0</v>
      </c>
      <c r="H81" s="84" t="b">
        <v>0</v>
      </c>
      <c r="I81" s="84" t="b">
        <v>0</v>
      </c>
      <c r="J81" s="84" t="b">
        <v>0</v>
      </c>
      <c r="K81" s="84" t="b">
        <v>0</v>
      </c>
      <c r="L81" s="84" t="b">
        <v>0</v>
      </c>
    </row>
    <row r="82" spans="1:12" ht="15">
      <c r="A82" s="84" t="s">
        <v>260</v>
      </c>
      <c r="B82" s="84" t="s">
        <v>259</v>
      </c>
      <c r="C82" s="84">
        <v>9</v>
      </c>
      <c r="D82" s="123">
        <v>0</v>
      </c>
      <c r="E82" s="123">
        <v>1.0949755132308567</v>
      </c>
      <c r="F82" s="84" t="s">
        <v>908</v>
      </c>
      <c r="G82" s="84" t="b">
        <v>0</v>
      </c>
      <c r="H82" s="84" t="b">
        <v>0</v>
      </c>
      <c r="I82" s="84" t="b">
        <v>0</v>
      </c>
      <c r="J82" s="84" t="b">
        <v>0</v>
      </c>
      <c r="K82" s="84" t="b">
        <v>0</v>
      </c>
      <c r="L82" s="84" t="b">
        <v>0</v>
      </c>
    </row>
    <row r="83" spans="1:12" ht="15">
      <c r="A83" s="84" t="s">
        <v>259</v>
      </c>
      <c r="B83" s="84" t="s">
        <v>258</v>
      </c>
      <c r="C83" s="84">
        <v>9</v>
      </c>
      <c r="D83" s="123">
        <v>0</v>
      </c>
      <c r="E83" s="123">
        <v>1.0949755132308567</v>
      </c>
      <c r="F83" s="84" t="s">
        <v>908</v>
      </c>
      <c r="G83" s="84" t="b">
        <v>0</v>
      </c>
      <c r="H83" s="84" t="b">
        <v>0</v>
      </c>
      <c r="I83" s="84" t="b">
        <v>0</v>
      </c>
      <c r="J83" s="84" t="b">
        <v>0</v>
      </c>
      <c r="K83" s="84" t="b">
        <v>0</v>
      </c>
      <c r="L83" s="84" t="b">
        <v>0</v>
      </c>
    </row>
    <row r="84" spans="1:12" ht="15">
      <c r="A84" s="84" t="s">
        <v>258</v>
      </c>
      <c r="B84" s="84" t="s">
        <v>257</v>
      </c>
      <c r="C84" s="84">
        <v>9</v>
      </c>
      <c r="D84" s="123">
        <v>0</v>
      </c>
      <c r="E84" s="123">
        <v>1.0949755132308567</v>
      </c>
      <c r="F84" s="84" t="s">
        <v>908</v>
      </c>
      <c r="G84" s="84" t="b">
        <v>0</v>
      </c>
      <c r="H84" s="84" t="b">
        <v>0</v>
      </c>
      <c r="I84" s="84" t="b">
        <v>0</v>
      </c>
      <c r="J84" s="84" t="b">
        <v>0</v>
      </c>
      <c r="K84" s="84" t="b">
        <v>0</v>
      </c>
      <c r="L84" s="84" t="b">
        <v>0</v>
      </c>
    </row>
    <row r="85" spans="1:12" ht="15">
      <c r="A85" s="84" t="s">
        <v>257</v>
      </c>
      <c r="B85" s="84" t="s">
        <v>256</v>
      </c>
      <c r="C85" s="84">
        <v>9</v>
      </c>
      <c r="D85" s="123">
        <v>0</v>
      </c>
      <c r="E85" s="123">
        <v>1.0949755132308567</v>
      </c>
      <c r="F85" s="84" t="s">
        <v>908</v>
      </c>
      <c r="G85" s="84" t="b">
        <v>0</v>
      </c>
      <c r="H85" s="84" t="b">
        <v>0</v>
      </c>
      <c r="I85" s="84" t="b">
        <v>0</v>
      </c>
      <c r="J85" s="84" t="b">
        <v>0</v>
      </c>
      <c r="K85" s="84" t="b">
        <v>0</v>
      </c>
      <c r="L85" s="84" t="b">
        <v>0</v>
      </c>
    </row>
    <row r="86" spans="1:12" ht="15">
      <c r="A86" s="84" t="s">
        <v>256</v>
      </c>
      <c r="B86" s="84" t="s">
        <v>255</v>
      </c>
      <c r="C86" s="84">
        <v>9</v>
      </c>
      <c r="D86" s="123">
        <v>0</v>
      </c>
      <c r="E86" s="123">
        <v>1.0949755132308567</v>
      </c>
      <c r="F86" s="84" t="s">
        <v>908</v>
      </c>
      <c r="G86" s="84" t="b">
        <v>0</v>
      </c>
      <c r="H86" s="84" t="b">
        <v>0</v>
      </c>
      <c r="I86" s="84" t="b">
        <v>0</v>
      </c>
      <c r="J86" s="84" t="b">
        <v>0</v>
      </c>
      <c r="K86" s="84" t="b">
        <v>0</v>
      </c>
      <c r="L86" s="84" t="b">
        <v>0</v>
      </c>
    </row>
    <row r="87" spans="1:12" ht="15">
      <c r="A87" s="84" t="s">
        <v>255</v>
      </c>
      <c r="B87" s="84" t="s">
        <v>254</v>
      </c>
      <c r="C87" s="84">
        <v>9</v>
      </c>
      <c r="D87" s="123">
        <v>0</v>
      </c>
      <c r="E87" s="123">
        <v>1.0949755132308567</v>
      </c>
      <c r="F87" s="84" t="s">
        <v>908</v>
      </c>
      <c r="G87" s="84" t="b">
        <v>0</v>
      </c>
      <c r="H87" s="84" t="b">
        <v>0</v>
      </c>
      <c r="I87" s="84" t="b">
        <v>0</v>
      </c>
      <c r="J87" s="84" t="b">
        <v>0</v>
      </c>
      <c r="K87" s="84" t="b">
        <v>0</v>
      </c>
      <c r="L87" s="84" t="b">
        <v>0</v>
      </c>
    </row>
    <row r="88" spans="1:12" ht="15">
      <c r="A88" s="84" t="s">
        <v>238</v>
      </c>
      <c r="B88" s="84" t="s">
        <v>261</v>
      </c>
      <c r="C88" s="84">
        <v>8</v>
      </c>
      <c r="D88" s="123">
        <v>0.003381984955198763</v>
      </c>
      <c r="E88" s="123">
        <v>1.146128035678238</v>
      </c>
      <c r="F88" s="84" t="s">
        <v>908</v>
      </c>
      <c r="G88" s="84" t="b">
        <v>0</v>
      </c>
      <c r="H88" s="84" t="b">
        <v>0</v>
      </c>
      <c r="I88" s="84" t="b">
        <v>0</v>
      </c>
      <c r="J88" s="84" t="b">
        <v>0</v>
      </c>
      <c r="K88" s="84" t="b">
        <v>0</v>
      </c>
      <c r="L88" s="84" t="b">
        <v>0</v>
      </c>
    </row>
    <row r="89" spans="1:12" ht="15">
      <c r="A89" s="84" t="s">
        <v>254</v>
      </c>
      <c r="B89" s="84" t="s">
        <v>253</v>
      </c>
      <c r="C89" s="84">
        <v>8</v>
      </c>
      <c r="D89" s="123">
        <v>0.003381984955198763</v>
      </c>
      <c r="E89" s="123">
        <v>1.0949755132308567</v>
      </c>
      <c r="F89" s="84" t="s">
        <v>908</v>
      </c>
      <c r="G89" s="84" t="b">
        <v>0</v>
      </c>
      <c r="H89" s="84" t="b">
        <v>0</v>
      </c>
      <c r="I89" s="84" t="b">
        <v>0</v>
      </c>
      <c r="J89" s="84" t="b">
        <v>0</v>
      </c>
      <c r="K89" s="84" t="b">
        <v>0</v>
      </c>
      <c r="L89" s="84" t="b">
        <v>0</v>
      </c>
    </row>
    <row r="90" spans="1:12" ht="15">
      <c r="A90" s="84" t="s">
        <v>974</v>
      </c>
      <c r="B90" s="84" t="s">
        <v>975</v>
      </c>
      <c r="C90" s="84">
        <v>5</v>
      </c>
      <c r="D90" s="123">
        <v>0.009880317808828998</v>
      </c>
      <c r="E90" s="123">
        <v>1.5954962218255742</v>
      </c>
      <c r="F90" s="84" t="s">
        <v>909</v>
      </c>
      <c r="G90" s="84" t="b">
        <v>0</v>
      </c>
      <c r="H90" s="84" t="b">
        <v>1</v>
      </c>
      <c r="I90" s="84" t="b">
        <v>0</v>
      </c>
      <c r="J90" s="84" t="b">
        <v>0</v>
      </c>
      <c r="K90" s="84" t="b">
        <v>0</v>
      </c>
      <c r="L90" s="84" t="b">
        <v>0</v>
      </c>
    </row>
    <row r="91" spans="1:12" ht="15">
      <c r="A91" s="84" t="s">
        <v>975</v>
      </c>
      <c r="B91" s="84" t="s">
        <v>976</v>
      </c>
      <c r="C91" s="84">
        <v>5</v>
      </c>
      <c r="D91" s="123">
        <v>0.009880317808828998</v>
      </c>
      <c r="E91" s="123">
        <v>1.5954962218255742</v>
      </c>
      <c r="F91" s="84" t="s">
        <v>909</v>
      </c>
      <c r="G91" s="84" t="b">
        <v>0</v>
      </c>
      <c r="H91" s="84" t="b">
        <v>0</v>
      </c>
      <c r="I91" s="84" t="b">
        <v>0</v>
      </c>
      <c r="J91" s="84" t="b">
        <v>0</v>
      </c>
      <c r="K91" s="84" t="b">
        <v>0</v>
      </c>
      <c r="L91" s="84" t="b">
        <v>0</v>
      </c>
    </row>
    <row r="92" spans="1:12" ht="15">
      <c r="A92" s="84" t="s">
        <v>976</v>
      </c>
      <c r="B92" s="84" t="s">
        <v>972</v>
      </c>
      <c r="C92" s="84">
        <v>5</v>
      </c>
      <c r="D92" s="123">
        <v>0.009880317808828998</v>
      </c>
      <c r="E92" s="123">
        <v>1.449368186147336</v>
      </c>
      <c r="F92" s="84" t="s">
        <v>909</v>
      </c>
      <c r="G92" s="84" t="b">
        <v>0</v>
      </c>
      <c r="H92" s="84" t="b">
        <v>0</v>
      </c>
      <c r="I92" s="84" t="b">
        <v>0</v>
      </c>
      <c r="J92" s="84" t="b">
        <v>0</v>
      </c>
      <c r="K92" s="84" t="b">
        <v>0</v>
      </c>
      <c r="L92" s="84" t="b">
        <v>0</v>
      </c>
    </row>
    <row r="93" spans="1:12" ht="15">
      <c r="A93" s="84" t="s">
        <v>972</v>
      </c>
      <c r="B93" s="84" t="s">
        <v>973</v>
      </c>
      <c r="C93" s="84">
        <v>5</v>
      </c>
      <c r="D93" s="123">
        <v>0.009880317808828998</v>
      </c>
      <c r="E93" s="123">
        <v>1.4371337297303244</v>
      </c>
      <c r="F93" s="84" t="s">
        <v>909</v>
      </c>
      <c r="G93" s="84" t="b">
        <v>0</v>
      </c>
      <c r="H93" s="84" t="b">
        <v>0</v>
      </c>
      <c r="I93" s="84" t="b">
        <v>0</v>
      </c>
      <c r="J93" s="84" t="b">
        <v>0</v>
      </c>
      <c r="K93" s="84" t="b">
        <v>0</v>
      </c>
      <c r="L93" s="84" t="b">
        <v>0</v>
      </c>
    </row>
    <row r="94" spans="1:12" ht="15">
      <c r="A94" s="84" t="s">
        <v>973</v>
      </c>
      <c r="B94" s="84" t="s">
        <v>977</v>
      </c>
      <c r="C94" s="84">
        <v>5</v>
      </c>
      <c r="D94" s="123">
        <v>0.009880317808828998</v>
      </c>
      <c r="E94" s="123">
        <v>1.5163149757779493</v>
      </c>
      <c r="F94" s="84" t="s">
        <v>909</v>
      </c>
      <c r="G94" s="84" t="b">
        <v>0</v>
      </c>
      <c r="H94" s="84" t="b">
        <v>0</v>
      </c>
      <c r="I94" s="84" t="b">
        <v>0</v>
      </c>
      <c r="J94" s="84" t="b">
        <v>0</v>
      </c>
      <c r="K94" s="84" t="b">
        <v>0</v>
      </c>
      <c r="L94" s="84" t="b">
        <v>0</v>
      </c>
    </row>
    <row r="95" spans="1:12" ht="15">
      <c r="A95" s="84" t="s">
        <v>977</v>
      </c>
      <c r="B95" s="84" t="s">
        <v>978</v>
      </c>
      <c r="C95" s="84">
        <v>5</v>
      </c>
      <c r="D95" s="123">
        <v>0.009880317808828998</v>
      </c>
      <c r="E95" s="123">
        <v>1.5954962218255742</v>
      </c>
      <c r="F95" s="84" t="s">
        <v>909</v>
      </c>
      <c r="G95" s="84" t="b">
        <v>0</v>
      </c>
      <c r="H95" s="84" t="b">
        <v>0</v>
      </c>
      <c r="I95" s="84" t="b">
        <v>0</v>
      </c>
      <c r="J95" s="84" t="b">
        <v>0</v>
      </c>
      <c r="K95" s="84" t="b">
        <v>0</v>
      </c>
      <c r="L95" s="84" t="b">
        <v>0</v>
      </c>
    </row>
    <row r="96" spans="1:12" ht="15">
      <c r="A96" s="84" t="s">
        <v>978</v>
      </c>
      <c r="B96" s="84" t="s">
        <v>979</v>
      </c>
      <c r="C96" s="84">
        <v>5</v>
      </c>
      <c r="D96" s="123">
        <v>0.009880317808828998</v>
      </c>
      <c r="E96" s="123">
        <v>1.5954962218255742</v>
      </c>
      <c r="F96" s="84" t="s">
        <v>909</v>
      </c>
      <c r="G96" s="84" t="b">
        <v>0</v>
      </c>
      <c r="H96" s="84" t="b">
        <v>0</v>
      </c>
      <c r="I96" s="84" t="b">
        <v>0</v>
      </c>
      <c r="J96" s="84" t="b">
        <v>0</v>
      </c>
      <c r="K96" s="84" t="b">
        <v>0</v>
      </c>
      <c r="L96" s="84" t="b">
        <v>0</v>
      </c>
    </row>
    <row r="97" spans="1:12" ht="15">
      <c r="A97" s="84" t="s">
        <v>979</v>
      </c>
      <c r="B97" s="84" t="s">
        <v>250</v>
      </c>
      <c r="C97" s="84">
        <v>5</v>
      </c>
      <c r="D97" s="123">
        <v>0.009880317808828998</v>
      </c>
      <c r="E97" s="123">
        <v>1.294466226161593</v>
      </c>
      <c r="F97" s="84" t="s">
        <v>909</v>
      </c>
      <c r="G97" s="84" t="b">
        <v>0</v>
      </c>
      <c r="H97" s="84" t="b">
        <v>0</v>
      </c>
      <c r="I97" s="84" t="b">
        <v>0</v>
      </c>
      <c r="J97" s="84" t="b">
        <v>0</v>
      </c>
      <c r="K97" s="84" t="b">
        <v>0</v>
      </c>
      <c r="L97" s="84" t="b">
        <v>0</v>
      </c>
    </row>
    <row r="98" spans="1:12" ht="15">
      <c r="A98" s="84" t="s">
        <v>250</v>
      </c>
      <c r="B98" s="84" t="s">
        <v>1096</v>
      </c>
      <c r="C98" s="84">
        <v>5</v>
      </c>
      <c r="D98" s="123">
        <v>0.009880317808828998</v>
      </c>
      <c r="E98" s="123">
        <v>1.253073541003368</v>
      </c>
      <c r="F98" s="84" t="s">
        <v>909</v>
      </c>
      <c r="G98" s="84" t="b">
        <v>0</v>
      </c>
      <c r="H98" s="84" t="b">
        <v>0</v>
      </c>
      <c r="I98" s="84" t="b">
        <v>0</v>
      </c>
      <c r="J98" s="84" t="b">
        <v>0</v>
      </c>
      <c r="K98" s="84" t="b">
        <v>0</v>
      </c>
      <c r="L98" s="84" t="b">
        <v>0</v>
      </c>
    </row>
    <row r="99" spans="1:12" ht="15">
      <c r="A99" s="84" t="s">
        <v>1096</v>
      </c>
      <c r="B99" s="84" t="s">
        <v>1097</v>
      </c>
      <c r="C99" s="84">
        <v>5</v>
      </c>
      <c r="D99" s="123">
        <v>0.009880317808828998</v>
      </c>
      <c r="E99" s="123">
        <v>1.5954962218255742</v>
      </c>
      <c r="F99" s="84" t="s">
        <v>909</v>
      </c>
      <c r="G99" s="84" t="b">
        <v>0</v>
      </c>
      <c r="H99" s="84" t="b">
        <v>0</v>
      </c>
      <c r="I99" s="84" t="b">
        <v>0</v>
      </c>
      <c r="J99" s="84" t="b">
        <v>0</v>
      </c>
      <c r="K99" s="84" t="b">
        <v>0</v>
      </c>
      <c r="L99" s="84" t="b">
        <v>0</v>
      </c>
    </row>
    <row r="100" spans="1:12" ht="15">
      <c r="A100" s="84" t="s">
        <v>249</v>
      </c>
      <c r="B100" s="84" t="s">
        <v>974</v>
      </c>
      <c r="C100" s="84">
        <v>4</v>
      </c>
      <c r="D100" s="123">
        <v>0.009750159256740464</v>
      </c>
      <c r="E100" s="123">
        <v>1.5954962218255742</v>
      </c>
      <c r="F100" s="84" t="s">
        <v>909</v>
      </c>
      <c r="G100" s="84" t="b">
        <v>0</v>
      </c>
      <c r="H100" s="84" t="b">
        <v>0</v>
      </c>
      <c r="I100" s="84" t="b">
        <v>0</v>
      </c>
      <c r="J100" s="84" t="b">
        <v>0</v>
      </c>
      <c r="K100" s="84" t="b">
        <v>1</v>
      </c>
      <c r="L100" s="84" t="b">
        <v>0</v>
      </c>
    </row>
    <row r="101" spans="1:12" ht="15">
      <c r="A101" s="84" t="s">
        <v>1097</v>
      </c>
      <c r="B101" s="84" t="s">
        <v>1098</v>
      </c>
      <c r="C101" s="84">
        <v>4</v>
      </c>
      <c r="D101" s="123">
        <v>0.009750159256740464</v>
      </c>
      <c r="E101" s="123">
        <v>1.5954962218255742</v>
      </c>
      <c r="F101" s="84" t="s">
        <v>909</v>
      </c>
      <c r="G101" s="84" t="b">
        <v>0</v>
      </c>
      <c r="H101" s="84" t="b">
        <v>0</v>
      </c>
      <c r="I101" s="84" t="b">
        <v>0</v>
      </c>
      <c r="J101" s="84" t="b">
        <v>0</v>
      </c>
      <c r="K101" s="84" t="b">
        <v>0</v>
      </c>
      <c r="L101" s="84" t="b">
        <v>0</v>
      </c>
    </row>
    <row r="102" spans="1:12" ht="15">
      <c r="A102" s="84" t="s">
        <v>1103</v>
      </c>
      <c r="B102" s="84" t="s">
        <v>1104</v>
      </c>
      <c r="C102" s="84">
        <v>3</v>
      </c>
      <c r="D102" s="123">
        <v>0.009097458536959634</v>
      </c>
      <c r="E102" s="123">
        <v>1.8173449714419305</v>
      </c>
      <c r="F102" s="84" t="s">
        <v>909</v>
      </c>
      <c r="G102" s="84" t="b">
        <v>0</v>
      </c>
      <c r="H102" s="84" t="b">
        <v>0</v>
      </c>
      <c r="I102" s="84" t="b">
        <v>0</v>
      </c>
      <c r="J102" s="84" t="b">
        <v>0</v>
      </c>
      <c r="K102" s="84" t="b">
        <v>0</v>
      </c>
      <c r="L102" s="84" t="b">
        <v>0</v>
      </c>
    </row>
    <row r="103" spans="1:12" ht="15">
      <c r="A103" s="84" t="s">
        <v>1104</v>
      </c>
      <c r="B103" s="84" t="s">
        <v>1105</v>
      </c>
      <c r="C103" s="84">
        <v>3</v>
      </c>
      <c r="D103" s="123">
        <v>0.009097458536959634</v>
      </c>
      <c r="E103" s="123">
        <v>1.8173449714419305</v>
      </c>
      <c r="F103" s="84" t="s">
        <v>909</v>
      </c>
      <c r="G103" s="84" t="b">
        <v>0</v>
      </c>
      <c r="H103" s="84" t="b">
        <v>0</v>
      </c>
      <c r="I103" s="84" t="b">
        <v>0</v>
      </c>
      <c r="J103" s="84" t="b">
        <v>0</v>
      </c>
      <c r="K103" s="84" t="b">
        <v>0</v>
      </c>
      <c r="L103" s="84" t="b">
        <v>0</v>
      </c>
    </row>
    <row r="104" spans="1:12" ht="15">
      <c r="A104" s="84" t="s">
        <v>1105</v>
      </c>
      <c r="B104" s="84" t="s">
        <v>1106</v>
      </c>
      <c r="C104" s="84">
        <v>3</v>
      </c>
      <c r="D104" s="123">
        <v>0.009097458536959634</v>
      </c>
      <c r="E104" s="123">
        <v>1.8173449714419305</v>
      </c>
      <c r="F104" s="84" t="s">
        <v>909</v>
      </c>
      <c r="G104" s="84" t="b">
        <v>0</v>
      </c>
      <c r="H104" s="84" t="b">
        <v>0</v>
      </c>
      <c r="I104" s="84" t="b">
        <v>0</v>
      </c>
      <c r="J104" s="84" t="b">
        <v>0</v>
      </c>
      <c r="K104" s="84" t="b">
        <v>0</v>
      </c>
      <c r="L104" s="84" t="b">
        <v>0</v>
      </c>
    </row>
    <row r="105" spans="1:12" ht="15">
      <c r="A105" s="84" t="s">
        <v>1106</v>
      </c>
      <c r="B105" s="84" t="s">
        <v>1107</v>
      </c>
      <c r="C105" s="84">
        <v>3</v>
      </c>
      <c r="D105" s="123">
        <v>0.009097458536959634</v>
      </c>
      <c r="E105" s="123">
        <v>1.8173449714419305</v>
      </c>
      <c r="F105" s="84" t="s">
        <v>909</v>
      </c>
      <c r="G105" s="84" t="b">
        <v>0</v>
      </c>
      <c r="H105" s="84" t="b">
        <v>0</v>
      </c>
      <c r="I105" s="84" t="b">
        <v>0</v>
      </c>
      <c r="J105" s="84" t="b">
        <v>0</v>
      </c>
      <c r="K105" s="84" t="b">
        <v>0</v>
      </c>
      <c r="L105" s="84" t="b">
        <v>0</v>
      </c>
    </row>
    <row r="106" spans="1:12" ht="15">
      <c r="A106" s="84" t="s">
        <v>1107</v>
      </c>
      <c r="B106" s="84" t="s">
        <v>1108</v>
      </c>
      <c r="C106" s="84">
        <v>3</v>
      </c>
      <c r="D106" s="123">
        <v>0.009097458536959634</v>
      </c>
      <c r="E106" s="123">
        <v>1.8173449714419305</v>
      </c>
      <c r="F106" s="84" t="s">
        <v>909</v>
      </c>
      <c r="G106" s="84" t="b">
        <v>0</v>
      </c>
      <c r="H106" s="84" t="b">
        <v>0</v>
      </c>
      <c r="I106" s="84" t="b">
        <v>0</v>
      </c>
      <c r="J106" s="84" t="b">
        <v>0</v>
      </c>
      <c r="K106" s="84" t="b">
        <v>0</v>
      </c>
      <c r="L106" s="84" t="b">
        <v>0</v>
      </c>
    </row>
    <row r="107" spans="1:12" ht="15">
      <c r="A107" s="84" t="s">
        <v>1108</v>
      </c>
      <c r="B107" s="84" t="s">
        <v>1099</v>
      </c>
      <c r="C107" s="84">
        <v>3</v>
      </c>
      <c r="D107" s="123">
        <v>0.009097458536959634</v>
      </c>
      <c r="E107" s="123">
        <v>1.6924062348336306</v>
      </c>
      <c r="F107" s="84" t="s">
        <v>909</v>
      </c>
      <c r="G107" s="84" t="b">
        <v>0</v>
      </c>
      <c r="H107" s="84" t="b">
        <v>0</v>
      </c>
      <c r="I107" s="84" t="b">
        <v>0</v>
      </c>
      <c r="J107" s="84" t="b">
        <v>0</v>
      </c>
      <c r="K107" s="84" t="b">
        <v>0</v>
      </c>
      <c r="L107" s="84" t="b">
        <v>0</v>
      </c>
    </row>
    <row r="108" spans="1:12" ht="15">
      <c r="A108" s="84" t="s">
        <v>1099</v>
      </c>
      <c r="B108" s="84" t="s">
        <v>1109</v>
      </c>
      <c r="C108" s="84">
        <v>3</v>
      </c>
      <c r="D108" s="123">
        <v>0.009097458536959634</v>
      </c>
      <c r="E108" s="123">
        <v>1.6924062348336306</v>
      </c>
      <c r="F108" s="84" t="s">
        <v>909</v>
      </c>
      <c r="G108" s="84" t="b">
        <v>0</v>
      </c>
      <c r="H108" s="84" t="b">
        <v>0</v>
      </c>
      <c r="I108" s="84" t="b">
        <v>0</v>
      </c>
      <c r="J108" s="84" t="b">
        <v>0</v>
      </c>
      <c r="K108" s="84" t="b">
        <v>0</v>
      </c>
      <c r="L108" s="84" t="b">
        <v>0</v>
      </c>
    </row>
    <row r="109" spans="1:12" ht="15">
      <c r="A109" s="84" t="s">
        <v>1109</v>
      </c>
      <c r="B109" s="84" t="s">
        <v>1110</v>
      </c>
      <c r="C109" s="84">
        <v>3</v>
      </c>
      <c r="D109" s="123">
        <v>0.009097458536959634</v>
      </c>
      <c r="E109" s="123">
        <v>1.8173449714419305</v>
      </c>
      <c r="F109" s="84" t="s">
        <v>909</v>
      </c>
      <c r="G109" s="84" t="b">
        <v>0</v>
      </c>
      <c r="H109" s="84" t="b">
        <v>0</v>
      </c>
      <c r="I109" s="84" t="b">
        <v>0</v>
      </c>
      <c r="J109" s="84" t="b">
        <v>0</v>
      </c>
      <c r="K109" s="84" t="b">
        <v>0</v>
      </c>
      <c r="L109" s="84" t="b">
        <v>0</v>
      </c>
    </row>
    <row r="110" spans="1:12" ht="15">
      <c r="A110" s="84" t="s">
        <v>1110</v>
      </c>
      <c r="B110" s="84" t="s">
        <v>1111</v>
      </c>
      <c r="C110" s="84">
        <v>3</v>
      </c>
      <c r="D110" s="123">
        <v>0.009097458536959634</v>
      </c>
      <c r="E110" s="123">
        <v>1.8173449714419305</v>
      </c>
      <c r="F110" s="84" t="s">
        <v>909</v>
      </c>
      <c r="G110" s="84" t="b">
        <v>0</v>
      </c>
      <c r="H110" s="84" t="b">
        <v>0</v>
      </c>
      <c r="I110" s="84" t="b">
        <v>0</v>
      </c>
      <c r="J110" s="84" t="b">
        <v>0</v>
      </c>
      <c r="K110" s="84" t="b">
        <v>0</v>
      </c>
      <c r="L110" s="84" t="b">
        <v>0</v>
      </c>
    </row>
    <row r="111" spans="1:12" ht="15">
      <c r="A111" s="84" t="s">
        <v>1111</v>
      </c>
      <c r="B111" s="84" t="s">
        <v>1112</v>
      </c>
      <c r="C111" s="84">
        <v>3</v>
      </c>
      <c r="D111" s="123">
        <v>0.009097458536959634</v>
      </c>
      <c r="E111" s="123">
        <v>1.8173449714419305</v>
      </c>
      <c r="F111" s="84" t="s">
        <v>909</v>
      </c>
      <c r="G111" s="84" t="b">
        <v>0</v>
      </c>
      <c r="H111" s="84" t="b">
        <v>0</v>
      </c>
      <c r="I111" s="84" t="b">
        <v>0</v>
      </c>
      <c r="J111" s="84" t="b">
        <v>0</v>
      </c>
      <c r="K111" s="84" t="b">
        <v>0</v>
      </c>
      <c r="L111" s="84" t="b">
        <v>0</v>
      </c>
    </row>
    <row r="112" spans="1:12" ht="15">
      <c r="A112" s="84" t="s">
        <v>1117</v>
      </c>
      <c r="B112" s="84" t="s">
        <v>1118</v>
      </c>
      <c r="C112" s="84">
        <v>2</v>
      </c>
      <c r="D112" s="123">
        <v>0.0077420319680271965</v>
      </c>
      <c r="E112" s="123">
        <v>1.9934362304976116</v>
      </c>
      <c r="F112" s="84" t="s">
        <v>909</v>
      </c>
      <c r="G112" s="84" t="b">
        <v>0</v>
      </c>
      <c r="H112" s="84" t="b">
        <v>0</v>
      </c>
      <c r="I112" s="84" t="b">
        <v>0</v>
      </c>
      <c r="J112" s="84" t="b">
        <v>0</v>
      </c>
      <c r="K112" s="84" t="b">
        <v>0</v>
      </c>
      <c r="L112" s="84" t="b">
        <v>0</v>
      </c>
    </row>
    <row r="113" spans="1:12" ht="15">
      <c r="A113" s="84" t="s">
        <v>1118</v>
      </c>
      <c r="B113" s="84" t="s">
        <v>250</v>
      </c>
      <c r="C113" s="84">
        <v>2</v>
      </c>
      <c r="D113" s="123">
        <v>0.0077420319680271965</v>
      </c>
      <c r="E113" s="123">
        <v>1.294466226161593</v>
      </c>
      <c r="F113" s="84" t="s">
        <v>909</v>
      </c>
      <c r="G113" s="84" t="b">
        <v>0</v>
      </c>
      <c r="H113" s="84" t="b">
        <v>0</v>
      </c>
      <c r="I113" s="84" t="b">
        <v>0</v>
      </c>
      <c r="J113" s="84" t="b">
        <v>0</v>
      </c>
      <c r="K113" s="84" t="b">
        <v>0</v>
      </c>
      <c r="L113" s="84" t="b">
        <v>0</v>
      </c>
    </row>
    <row r="114" spans="1:12" ht="15">
      <c r="A114" s="84" t="s">
        <v>250</v>
      </c>
      <c r="B114" s="84" t="s">
        <v>1119</v>
      </c>
      <c r="C114" s="84">
        <v>2</v>
      </c>
      <c r="D114" s="123">
        <v>0.0077420319680271965</v>
      </c>
      <c r="E114" s="123">
        <v>1.2530735410033678</v>
      </c>
      <c r="F114" s="84" t="s">
        <v>909</v>
      </c>
      <c r="G114" s="84" t="b">
        <v>0</v>
      </c>
      <c r="H114" s="84" t="b">
        <v>0</v>
      </c>
      <c r="I114" s="84" t="b">
        <v>0</v>
      </c>
      <c r="J114" s="84" t="b">
        <v>0</v>
      </c>
      <c r="K114" s="84" t="b">
        <v>0</v>
      </c>
      <c r="L114" s="84" t="b">
        <v>0</v>
      </c>
    </row>
    <row r="115" spans="1:12" ht="15">
      <c r="A115" s="84" t="s">
        <v>1119</v>
      </c>
      <c r="B115" s="84" t="s">
        <v>1120</v>
      </c>
      <c r="C115" s="84">
        <v>2</v>
      </c>
      <c r="D115" s="123">
        <v>0.0077420319680271965</v>
      </c>
      <c r="E115" s="123">
        <v>1.9934362304976116</v>
      </c>
      <c r="F115" s="84" t="s">
        <v>909</v>
      </c>
      <c r="G115" s="84" t="b">
        <v>0</v>
      </c>
      <c r="H115" s="84" t="b">
        <v>0</v>
      </c>
      <c r="I115" s="84" t="b">
        <v>0</v>
      </c>
      <c r="J115" s="84" t="b">
        <v>0</v>
      </c>
      <c r="K115" s="84" t="b">
        <v>0</v>
      </c>
      <c r="L115" s="84" t="b">
        <v>0</v>
      </c>
    </row>
    <row r="116" spans="1:12" ht="15">
      <c r="A116" s="84" t="s">
        <v>1120</v>
      </c>
      <c r="B116" s="84" t="s">
        <v>1121</v>
      </c>
      <c r="C116" s="84">
        <v>2</v>
      </c>
      <c r="D116" s="123">
        <v>0.0077420319680271965</v>
      </c>
      <c r="E116" s="123">
        <v>1.9934362304976116</v>
      </c>
      <c r="F116" s="84" t="s">
        <v>909</v>
      </c>
      <c r="G116" s="84" t="b">
        <v>0</v>
      </c>
      <c r="H116" s="84" t="b">
        <v>0</v>
      </c>
      <c r="I116" s="84" t="b">
        <v>0</v>
      </c>
      <c r="J116" s="84" t="b">
        <v>0</v>
      </c>
      <c r="K116" s="84" t="b">
        <v>0</v>
      </c>
      <c r="L116" s="84" t="b">
        <v>0</v>
      </c>
    </row>
    <row r="117" spans="1:12" ht="15">
      <c r="A117" s="84" t="s">
        <v>1121</v>
      </c>
      <c r="B117" s="84" t="s">
        <v>1122</v>
      </c>
      <c r="C117" s="84">
        <v>2</v>
      </c>
      <c r="D117" s="123">
        <v>0.0077420319680271965</v>
      </c>
      <c r="E117" s="123">
        <v>1.9934362304976116</v>
      </c>
      <c r="F117" s="84" t="s">
        <v>909</v>
      </c>
      <c r="G117" s="84" t="b">
        <v>0</v>
      </c>
      <c r="H117" s="84" t="b">
        <v>0</v>
      </c>
      <c r="I117" s="84" t="b">
        <v>0</v>
      </c>
      <c r="J117" s="84" t="b">
        <v>0</v>
      </c>
      <c r="K117" s="84" t="b">
        <v>0</v>
      </c>
      <c r="L117" s="84" t="b">
        <v>0</v>
      </c>
    </row>
    <row r="118" spans="1:12" ht="15">
      <c r="A118" s="84" t="s">
        <v>1122</v>
      </c>
      <c r="B118" s="84" t="s">
        <v>1123</v>
      </c>
      <c r="C118" s="84">
        <v>2</v>
      </c>
      <c r="D118" s="123">
        <v>0.0077420319680271965</v>
      </c>
      <c r="E118" s="123">
        <v>1.9934362304976116</v>
      </c>
      <c r="F118" s="84" t="s">
        <v>909</v>
      </c>
      <c r="G118" s="84" t="b">
        <v>0</v>
      </c>
      <c r="H118" s="84" t="b">
        <v>0</v>
      </c>
      <c r="I118" s="84" t="b">
        <v>0</v>
      </c>
      <c r="J118" s="84" t="b">
        <v>0</v>
      </c>
      <c r="K118" s="84" t="b">
        <v>0</v>
      </c>
      <c r="L118" s="84" t="b">
        <v>0</v>
      </c>
    </row>
    <row r="119" spans="1:12" ht="15">
      <c r="A119" s="84" t="s">
        <v>1123</v>
      </c>
      <c r="B119" s="84" t="s">
        <v>1102</v>
      </c>
      <c r="C119" s="84">
        <v>2</v>
      </c>
      <c r="D119" s="123">
        <v>0.0077420319680271965</v>
      </c>
      <c r="E119" s="123">
        <v>1.9934362304976116</v>
      </c>
      <c r="F119" s="84" t="s">
        <v>909</v>
      </c>
      <c r="G119" s="84" t="b">
        <v>0</v>
      </c>
      <c r="H119" s="84" t="b">
        <v>0</v>
      </c>
      <c r="I119" s="84" t="b">
        <v>0</v>
      </c>
      <c r="J119" s="84" t="b">
        <v>0</v>
      </c>
      <c r="K119" s="84" t="b">
        <v>0</v>
      </c>
      <c r="L119" s="84" t="b">
        <v>0</v>
      </c>
    </row>
    <row r="120" spans="1:12" ht="15">
      <c r="A120" s="84" t="s">
        <v>1102</v>
      </c>
      <c r="B120" s="84" t="s">
        <v>972</v>
      </c>
      <c r="C120" s="84">
        <v>2</v>
      </c>
      <c r="D120" s="123">
        <v>0.0077420319680271965</v>
      </c>
      <c r="E120" s="123">
        <v>1.449368186147336</v>
      </c>
      <c r="F120" s="84" t="s">
        <v>909</v>
      </c>
      <c r="G120" s="84" t="b">
        <v>0</v>
      </c>
      <c r="H120" s="84" t="b">
        <v>0</v>
      </c>
      <c r="I120" s="84" t="b">
        <v>0</v>
      </c>
      <c r="J120" s="84" t="b">
        <v>0</v>
      </c>
      <c r="K120" s="84" t="b">
        <v>0</v>
      </c>
      <c r="L120" s="84" t="b">
        <v>0</v>
      </c>
    </row>
    <row r="121" spans="1:12" ht="15">
      <c r="A121" s="84" t="s">
        <v>250</v>
      </c>
      <c r="B121" s="84" t="s">
        <v>1103</v>
      </c>
      <c r="C121" s="84">
        <v>2</v>
      </c>
      <c r="D121" s="123">
        <v>0.0077420319680271965</v>
      </c>
      <c r="E121" s="123">
        <v>1.2530735410033678</v>
      </c>
      <c r="F121" s="84" t="s">
        <v>909</v>
      </c>
      <c r="G121" s="84" t="b">
        <v>0</v>
      </c>
      <c r="H121" s="84" t="b">
        <v>0</v>
      </c>
      <c r="I121" s="84" t="b">
        <v>0</v>
      </c>
      <c r="J121" s="84" t="b">
        <v>0</v>
      </c>
      <c r="K121" s="84" t="b">
        <v>0</v>
      </c>
      <c r="L121" s="84" t="b">
        <v>0</v>
      </c>
    </row>
    <row r="122" spans="1:12" ht="15">
      <c r="A122" s="84" t="s">
        <v>1125</v>
      </c>
      <c r="B122" s="84" t="s">
        <v>1100</v>
      </c>
      <c r="C122" s="84">
        <v>2</v>
      </c>
      <c r="D122" s="123">
        <v>0.0077420319680271965</v>
      </c>
      <c r="E122" s="123">
        <v>1.6924062348336306</v>
      </c>
      <c r="F122" s="84" t="s">
        <v>909</v>
      </c>
      <c r="G122" s="84" t="b">
        <v>0</v>
      </c>
      <c r="H122" s="84" t="b">
        <v>0</v>
      </c>
      <c r="I122" s="84" t="b">
        <v>0</v>
      </c>
      <c r="J122" s="84" t="b">
        <v>0</v>
      </c>
      <c r="K122" s="84" t="b">
        <v>0</v>
      </c>
      <c r="L122" s="84" t="b">
        <v>0</v>
      </c>
    </row>
    <row r="123" spans="1:12" ht="15">
      <c r="A123" s="84" t="s">
        <v>1100</v>
      </c>
      <c r="B123" s="84" t="s">
        <v>1126</v>
      </c>
      <c r="C123" s="84">
        <v>2</v>
      </c>
      <c r="D123" s="123">
        <v>0.0077420319680271965</v>
      </c>
      <c r="E123" s="123">
        <v>1.6924062348336306</v>
      </c>
      <c r="F123" s="84" t="s">
        <v>909</v>
      </c>
      <c r="G123" s="84" t="b">
        <v>0</v>
      </c>
      <c r="H123" s="84" t="b">
        <v>0</v>
      </c>
      <c r="I123" s="84" t="b">
        <v>0</v>
      </c>
      <c r="J123" s="84" t="b">
        <v>0</v>
      </c>
      <c r="K123" s="84" t="b">
        <v>0</v>
      </c>
      <c r="L123" s="84" t="b">
        <v>0</v>
      </c>
    </row>
    <row r="124" spans="1:12" ht="15">
      <c r="A124" s="84" t="s">
        <v>1126</v>
      </c>
      <c r="B124" s="84" t="s">
        <v>1100</v>
      </c>
      <c r="C124" s="84">
        <v>2</v>
      </c>
      <c r="D124" s="123">
        <v>0.0077420319680271965</v>
      </c>
      <c r="E124" s="123">
        <v>1.6924062348336306</v>
      </c>
      <c r="F124" s="84" t="s">
        <v>909</v>
      </c>
      <c r="G124" s="84" t="b">
        <v>0</v>
      </c>
      <c r="H124" s="84" t="b">
        <v>0</v>
      </c>
      <c r="I124" s="84" t="b">
        <v>0</v>
      </c>
      <c r="J124" s="84" t="b">
        <v>0</v>
      </c>
      <c r="K124" s="84" t="b">
        <v>0</v>
      </c>
      <c r="L124" s="84" t="b">
        <v>0</v>
      </c>
    </row>
    <row r="125" spans="1:12" ht="15">
      <c r="A125" s="84" t="s">
        <v>1100</v>
      </c>
      <c r="B125" s="84" t="s">
        <v>1127</v>
      </c>
      <c r="C125" s="84">
        <v>2</v>
      </c>
      <c r="D125" s="123">
        <v>0.0077420319680271965</v>
      </c>
      <c r="E125" s="123">
        <v>1.6924062348336306</v>
      </c>
      <c r="F125" s="84" t="s">
        <v>909</v>
      </c>
      <c r="G125" s="84" t="b">
        <v>0</v>
      </c>
      <c r="H125" s="84" t="b">
        <v>0</v>
      </c>
      <c r="I125" s="84" t="b">
        <v>0</v>
      </c>
      <c r="J125" s="84" t="b">
        <v>0</v>
      </c>
      <c r="K125" s="84" t="b">
        <v>0</v>
      </c>
      <c r="L125" s="84" t="b">
        <v>0</v>
      </c>
    </row>
    <row r="126" spans="1:12" ht="15">
      <c r="A126" s="84" t="s">
        <v>1127</v>
      </c>
      <c r="B126" s="84" t="s">
        <v>1101</v>
      </c>
      <c r="C126" s="84">
        <v>2</v>
      </c>
      <c r="D126" s="123">
        <v>0.0077420319680271965</v>
      </c>
      <c r="E126" s="123">
        <v>1.6924062348336306</v>
      </c>
      <c r="F126" s="84" t="s">
        <v>909</v>
      </c>
      <c r="G126" s="84" t="b">
        <v>0</v>
      </c>
      <c r="H126" s="84" t="b">
        <v>0</v>
      </c>
      <c r="I126" s="84" t="b">
        <v>0</v>
      </c>
      <c r="J126" s="84" t="b">
        <v>0</v>
      </c>
      <c r="K126" s="84" t="b">
        <v>0</v>
      </c>
      <c r="L126" s="84" t="b">
        <v>0</v>
      </c>
    </row>
    <row r="127" spans="1:12" ht="15">
      <c r="A127" s="84" t="s">
        <v>1101</v>
      </c>
      <c r="B127" s="84" t="s">
        <v>1128</v>
      </c>
      <c r="C127" s="84">
        <v>2</v>
      </c>
      <c r="D127" s="123">
        <v>0.0077420319680271965</v>
      </c>
      <c r="E127" s="123">
        <v>1.6924062348336306</v>
      </c>
      <c r="F127" s="84" t="s">
        <v>909</v>
      </c>
      <c r="G127" s="84" t="b">
        <v>0</v>
      </c>
      <c r="H127" s="84" t="b">
        <v>0</v>
      </c>
      <c r="I127" s="84" t="b">
        <v>0</v>
      </c>
      <c r="J127" s="84" t="b">
        <v>1</v>
      </c>
      <c r="K127" s="84" t="b">
        <v>0</v>
      </c>
      <c r="L127" s="84" t="b">
        <v>0</v>
      </c>
    </row>
    <row r="128" spans="1:12" ht="15">
      <c r="A128" s="84" t="s">
        <v>1128</v>
      </c>
      <c r="B128" s="84" t="s">
        <v>1129</v>
      </c>
      <c r="C128" s="84">
        <v>2</v>
      </c>
      <c r="D128" s="123">
        <v>0.0077420319680271965</v>
      </c>
      <c r="E128" s="123">
        <v>1.9934362304976116</v>
      </c>
      <c r="F128" s="84" t="s">
        <v>909</v>
      </c>
      <c r="G128" s="84" t="b">
        <v>1</v>
      </c>
      <c r="H128" s="84" t="b">
        <v>0</v>
      </c>
      <c r="I128" s="84" t="b">
        <v>0</v>
      </c>
      <c r="J128" s="84" t="b">
        <v>0</v>
      </c>
      <c r="K128" s="84" t="b">
        <v>0</v>
      </c>
      <c r="L128" s="84" t="b">
        <v>0</v>
      </c>
    </row>
    <row r="129" spans="1:12" ht="15">
      <c r="A129" s="84" t="s">
        <v>1129</v>
      </c>
      <c r="B129" s="84" t="s">
        <v>1130</v>
      </c>
      <c r="C129" s="84">
        <v>2</v>
      </c>
      <c r="D129" s="123">
        <v>0.0077420319680271965</v>
      </c>
      <c r="E129" s="123">
        <v>1.9934362304976116</v>
      </c>
      <c r="F129" s="84" t="s">
        <v>909</v>
      </c>
      <c r="G129" s="84" t="b">
        <v>0</v>
      </c>
      <c r="H129" s="84" t="b">
        <v>0</v>
      </c>
      <c r="I129" s="84" t="b">
        <v>0</v>
      </c>
      <c r="J129" s="84" t="b">
        <v>0</v>
      </c>
      <c r="K129" s="84" t="b">
        <v>0</v>
      </c>
      <c r="L129" s="84" t="b">
        <v>0</v>
      </c>
    </row>
    <row r="130" spans="1:12" ht="15">
      <c r="A130" s="84" t="s">
        <v>1130</v>
      </c>
      <c r="B130" s="84" t="s">
        <v>1131</v>
      </c>
      <c r="C130" s="84">
        <v>2</v>
      </c>
      <c r="D130" s="123">
        <v>0.0077420319680271965</v>
      </c>
      <c r="E130" s="123">
        <v>1.9934362304976116</v>
      </c>
      <c r="F130" s="84" t="s">
        <v>909</v>
      </c>
      <c r="G130" s="84" t="b">
        <v>0</v>
      </c>
      <c r="H130" s="84" t="b">
        <v>0</v>
      </c>
      <c r="I130" s="84" t="b">
        <v>0</v>
      </c>
      <c r="J130" s="84" t="b">
        <v>1</v>
      </c>
      <c r="K130" s="84" t="b">
        <v>0</v>
      </c>
      <c r="L130" s="84" t="b">
        <v>0</v>
      </c>
    </row>
    <row r="131" spans="1:12" ht="15">
      <c r="A131" s="84" t="s">
        <v>1131</v>
      </c>
      <c r="B131" s="84" t="s">
        <v>1132</v>
      </c>
      <c r="C131" s="84">
        <v>2</v>
      </c>
      <c r="D131" s="123">
        <v>0.0077420319680271965</v>
      </c>
      <c r="E131" s="123">
        <v>1.9934362304976116</v>
      </c>
      <c r="F131" s="84" t="s">
        <v>909</v>
      </c>
      <c r="G131" s="84" t="b">
        <v>1</v>
      </c>
      <c r="H131" s="84" t="b">
        <v>0</v>
      </c>
      <c r="I131" s="84" t="b">
        <v>0</v>
      </c>
      <c r="J131" s="84" t="b">
        <v>0</v>
      </c>
      <c r="K131" s="84" t="b">
        <v>0</v>
      </c>
      <c r="L131" s="84" t="b">
        <v>0</v>
      </c>
    </row>
    <row r="132" spans="1:12" ht="15">
      <c r="A132" s="84" t="s">
        <v>1132</v>
      </c>
      <c r="B132" s="84" t="s">
        <v>1101</v>
      </c>
      <c r="C132" s="84">
        <v>2</v>
      </c>
      <c r="D132" s="123">
        <v>0.0077420319680271965</v>
      </c>
      <c r="E132" s="123">
        <v>1.6924062348336306</v>
      </c>
      <c r="F132" s="84" t="s">
        <v>909</v>
      </c>
      <c r="G132" s="84" t="b">
        <v>0</v>
      </c>
      <c r="H132" s="84" t="b">
        <v>0</v>
      </c>
      <c r="I132" s="84" t="b">
        <v>0</v>
      </c>
      <c r="J132" s="84" t="b">
        <v>0</v>
      </c>
      <c r="K132" s="84" t="b">
        <v>0</v>
      </c>
      <c r="L132" s="84" t="b">
        <v>0</v>
      </c>
    </row>
    <row r="133" spans="1:12" ht="15">
      <c r="A133" s="84" t="s">
        <v>1101</v>
      </c>
      <c r="B133" s="84" t="s">
        <v>1133</v>
      </c>
      <c r="C133" s="84">
        <v>2</v>
      </c>
      <c r="D133" s="123">
        <v>0.0077420319680271965</v>
      </c>
      <c r="E133" s="123">
        <v>1.6924062348336306</v>
      </c>
      <c r="F133" s="84" t="s">
        <v>909</v>
      </c>
      <c r="G133" s="84" t="b">
        <v>0</v>
      </c>
      <c r="H133" s="84" t="b">
        <v>0</v>
      </c>
      <c r="I133" s="84" t="b">
        <v>0</v>
      </c>
      <c r="J133" s="84" t="b">
        <v>1</v>
      </c>
      <c r="K133" s="84" t="b">
        <v>0</v>
      </c>
      <c r="L13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1169</v>
      </c>
      <c r="B1" s="13" t="s">
        <v>34</v>
      </c>
    </row>
    <row r="2" spans="1:2" ht="15">
      <c r="A2" s="115" t="s">
        <v>232</v>
      </c>
      <c r="B2" s="78">
        <v>1793.904762</v>
      </c>
    </row>
    <row r="3" spans="1:2" ht="15">
      <c r="A3" s="115" t="s">
        <v>238</v>
      </c>
      <c r="B3" s="78">
        <v>1626.644444</v>
      </c>
    </row>
    <row r="4" spans="1:2" ht="15">
      <c r="A4" s="115" t="s">
        <v>250</v>
      </c>
      <c r="B4" s="78">
        <v>1006.269841</v>
      </c>
    </row>
    <row r="5" spans="1:2" ht="15">
      <c r="A5" s="115" t="s">
        <v>231</v>
      </c>
      <c r="B5" s="78">
        <v>225.285714</v>
      </c>
    </row>
    <row r="6" spans="1:2" ht="15">
      <c r="A6" s="115" t="s">
        <v>241</v>
      </c>
      <c r="B6" s="78">
        <v>133.666667</v>
      </c>
    </row>
    <row r="7" spans="1:2" ht="15">
      <c r="A7" s="115" t="s">
        <v>260</v>
      </c>
      <c r="B7" s="78">
        <v>79.644444</v>
      </c>
    </row>
    <row r="8" spans="1:2" ht="15">
      <c r="A8" s="115" t="s">
        <v>247</v>
      </c>
      <c r="B8" s="78">
        <v>17.285714</v>
      </c>
    </row>
    <row r="9" spans="1:2" ht="15">
      <c r="A9" s="115" t="s">
        <v>240</v>
      </c>
      <c r="B9" s="78">
        <v>12.555556</v>
      </c>
    </row>
    <row r="10" spans="1:2" ht="15">
      <c r="A10" s="115" t="s">
        <v>235</v>
      </c>
      <c r="B10" s="78">
        <v>12.555556</v>
      </c>
    </row>
    <row r="11" spans="1:2" ht="15">
      <c r="A11" s="115" t="s">
        <v>239</v>
      </c>
      <c r="B11" s="78">
        <v>12.555556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1177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465</v>
      </c>
      <c r="AF2" s="13" t="s">
        <v>466</v>
      </c>
      <c r="AG2" s="13" t="s">
        <v>467</v>
      </c>
      <c r="AH2" s="13" t="s">
        <v>468</v>
      </c>
      <c r="AI2" s="13" t="s">
        <v>469</v>
      </c>
      <c r="AJ2" s="13" t="s">
        <v>470</v>
      </c>
      <c r="AK2" s="13" t="s">
        <v>471</v>
      </c>
      <c r="AL2" s="13" t="s">
        <v>472</v>
      </c>
      <c r="AM2" s="13" t="s">
        <v>473</v>
      </c>
      <c r="AN2" s="13" t="s">
        <v>474</v>
      </c>
      <c r="AO2" s="13" t="s">
        <v>475</v>
      </c>
      <c r="AP2" s="13" t="s">
        <v>476</v>
      </c>
      <c r="AQ2" s="13" t="s">
        <v>477</v>
      </c>
      <c r="AR2" s="13" t="s">
        <v>478</v>
      </c>
      <c r="AS2" s="13" t="s">
        <v>479</v>
      </c>
      <c r="AT2" s="13" t="s">
        <v>192</v>
      </c>
      <c r="AU2" s="13" t="s">
        <v>480</v>
      </c>
      <c r="AV2" s="13" t="s">
        <v>481</v>
      </c>
      <c r="AW2" s="13" t="s">
        <v>482</v>
      </c>
      <c r="AX2" s="13" t="s">
        <v>483</v>
      </c>
      <c r="AY2" s="13" t="s">
        <v>484</v>
      </c>
      <c r="AZ2" s="13" t="s">
        <v>485</v>
      </c>
      <c r="BA2" s="13" t="s">
        <v>913</v>
      </c>
      <c r="BB2" s="120" t="s">
        <v>1043</v>
      </c>
      <c r="BC2" s="120" t="s">
        <v>1045</v>
      </c>
      <c r="BD2" s="120" t="s">
        <v>1046</v>
      </c>
      <c r="BE2" s="120" t="s">
        <v>1049</v>
      </c>
      <c r="BF2" s="120" t="s">
        <v>1050</v>
      </c>
      <c r="BG2" s="120" t="s">
        <v>1051</v>
      </c>
      <c r="BH2" s="120" t="s">
        <v>1053</v>
      </c>
      <c r="BI2" s="120" t="s">
        <v>1070</v>
      </c>
      <c r="BJ2" s="120" t="s">
        <v>1075</v>
      </c>
      <c r="BK2" s="120" t="s">
        <v>1092</v>
      </c>
      <c r="BL2" s="120" t="s">
        <v>1158</v>
      </c>
      <c r="BM2" s="120" t="s">
        <v>1159</v>
      </c>
      <c r="BN2" s="120" t="s">
        <v>1160</v>
      </c>
      <c r="BO2" s="120" t="s">
        <v>1161</v>
      </c>
      <c r="BP2" s="120" t="s">
        <v>1162</v>
      </c>
      <c r="BQ2" s="120" t="s">
        <v>1163</v>
      </c>
      <c r="BR2" s="120" t="s">
        <v>1164</v>
      </c>
      <c r="BS2" s="120" t="s">
        <v>1165</v>
      </c>
      <c r="BT2" s="120" t="s">
        <v>1167</v>
      </c>
      <c r="BU2" s="3"/>
      <c r="BV2" s="3"/>
    </row>
    <row r="3" spans="1:74" ht="41.45" customHeight="1">
      <c r="A3" s="64" t="s">
        <v>212</v>
      </c>
      <c r="C3" s="65"/>
      <c r="D3" s="65" t="s">
        <v>64</v>
      </c>
      <c r="E3" s="66">
        <v>579.3282609905914</v>
      </c>
      <c r="F3" s="68">
        <v>97.87152140692996</v>
      </c>
      <c r="G3" s="100" t="s">
        <v>303</v>
      </c>
      <c r="H3" s="65"/>
      <c r="I3" s="69" t="s">
        <v>212</v>
      </c>
      <c r="J3" s="70"/>
      <c r="K3" s="70"/>
      <c r="L3" s="69" t="s">
        <v>810</v>
      </c>
      <c r="M3" s="73">
        <v>710.3509657838104</v>
      </c>
      <c r="N3" s="74">
        <v>6654.43017578125</v>
      </c>
      <c r="O3" s="74">
        <v>6454.66357421875</v>
      </c>
      <c r="P3" s="75"/>
      <c r="Q3" s="76"/>
      <c r="R3" s="76"/>
      <c r="S3" s="48"/>
      <c r="T3" s="48">
        <v>0</v>
      </c>
      <c r="U3" s="48">
        <v>10</v>
      </c>
      <c r="V3" s="49">
        <v>12.555556</v>
      </c>
      <c r="W3" s="49">
        <v>0.007194</v>
      </c>
      <c r="X3" s="49">
        <v>0.050035</v>
      </c>
      <c r="Y3" s="49">
        <v>1.312204</v>
      </c>
      <c r="Z3" s="49">
        <v>0.1</v>
      </c>
      <c r="AA3" s="49">
        <v>0</v>
      </c>
      <c r="AB3" s="71">
        <v>3</v>
      </c>
      <c r="AC3" s="71"/>
      <c r="AD3" s="72"/>
      <c r="AE3" s="78" t="s">
        <v>486</v>
      </c>
      <c r="AF3" s="78">
        <v>21430</v>
      </c>
      <c r="AG3" s="78">
        <v>26836</v>
      </c>
      <c r="AH3" s="78">
        <v>308616</v>
      </c>
      <c r="AI3" s="78">
        <v>33540</v>
      </c>
      <c r="AJ3" s="78"/>
      <c r="AK3" s="78" t="s">
        <v>544</v>
      </c>
      <c r="AL3" s="78" t="s">
        <v>597</v>
      </c>
      <c r="AM3" s="83" t="s">
        <v>638</v>
      </c>
      <c r="AN3" s="78"/>
      <c r="AO3" s="80">
        <v>40121.44991898148</v>
      </c>
      <c r="AP3" s="83" t="s">
        <v>673</v>
      </c>
      <c r="AQ3" s="78" t="b">
        <v>0</v>
      </c>
      <c r="AR3" s="78" t="b">
        <v>0</v>
      </c>
      <c r="AS3" s="78" t="b">
        <v>0</v>
      </c>
      <c r="AT3" s="78" t="s">
        <v>439</v>
      </c>
      <c r="AU3" s="78">
        <v>1505</v>
      </c>
      <c r="AV3" s="83" t="s">
        <v>722</v>
      </c>
      <c r="AW3" s="78" t="b">
        <v>0</v>
      </c>
      <c r="AX3" s="78" t="s">
        <v>751</v>
      </c>
      <c r="AY3" s="83" t="s">
        <v>752</v>
      </c>
      <c r="AZ3" s="78" t="s">
        <v>66</v>
      </c>
      <c r="BA3" s="78" t="str">
        <f>REPLACE(INDEX(GroupVertices[Group],MATCH(Vertices[[#This Row],[Vertex]],GroupVertices[Vertex],0)),1,1,"")</f>
        <v>2</v>
      </c>
      <c r="BB3" s="48"/>
      <c r="BC3" s="48"/>
      <c r="BD3" s="48"/>
      <c r="BE3" s="48"/>
      <c r="BF3" s="48"/>
      <c r="BG3" s="48"/>
      <c r="BH3" s="121" t="s">
        <v>1054</v>
      </c>
      <c r="BI3" s="121" t="s">
        <v>1054</v>
      </c>
      <c r="BJ3" s="121" t="s">
        <v>1076</v>
      </c>
      <c r="BK3" s="121" t="s">
        <v>1076</v>
      </c>
      <c r="BL3" s="121">
        <v>0</v>
      </c>
      <c r="BM3" s="124">
        <v>0</v>
      </c>
      <c r="BN3" s="121">
        <v>0</v>
      </c>
      <c r="BO3" s="124">
        <v>0</v>
      </c>
      <c r="BP3" s="121">
        <v>0</v>
      </c>
      <c r="BQ3" s="124">
        <v>0</v>
      </c>
      <c r="BR3" s="121">
        <v>11</v>
      </c>
      <c r="BS3" s="124">
        <v>100</v>
      </c>
      <c r="BT3" s="121">
        <v>11</v>
      </c>
      <c r="BU3" s="3"/>
      <c r="BV3" s="3"/>
    </row>
    <row r="4" spans="1:77" ht="41.45" customHeight="1">
      <c r="A4" s="64" t="s">
        <v>253</v>
      </c>
      <c r="C4" s="65"/>
      <c r="D4" s="65" t="s">
        <v>64</v>
      </c>
      <c r="E4" s="66">
        <v>162</v>
      </c>
      <c r="F4" s="68">
        <v>100</v>
      </c>
      <c r="G4" s="100" t="s">
        <v>307</v>
      </c>
      <c r="H4" s="65"/>
      <c r="I4" s="69" t="s">
        <v>253</v>
      </c>
      <c r="J4" s="70"/>
      <c r="K4" s="70"/>
      <c r="L4" s="69" t="s">
        <v>811</v>
      </c>
      <c r="M4" s="73">
        <v>1</v>
      </c>
      <c r="N4" s="74">
        <v>5601.4150390625</v>
      </c>
      <c r="O4" s="74">
        <v>6850.7724609375</v>
      </c>
      <c r="P4" s="75"/>
      <c r="Q4" s="76"/>
      <c r="R4" s="76"/>
      <c r="S4" s="86"/>
      <c r="T4" s="48">
        <v>8</v>
      </c>
      <c r="U4" s="48">
        <v>0</v>
      </c>
      <c r="V4" s="49">
        <v>4.2</v>
      </c>
      <c r="W4" s="49">
        <v>0.006993</v>
      </c>
      <c r="X4" s="49">
        <v>0.044662</v>
      </c>
      <c r="Y4" s="49">
        <v>1.065746</v>
      </c>
      <c r="Z4" s="49">
        <v>0.125</v>
      </c>
      <c r="AA4" s="49">
        <v>0</v>
      </c>
      <c r="AB4" s="71">
        <v>4</v>
      </c>
      <c r="AC4" s="71"/>
      <c r="AD4" s="72"/>
      <c r="AE4" s="78" t="s">
        <v>487</v>
      </c>
      <c r="AF4" s="78">
        <v>1</v>
      </c>
      <c r="AG4" s="78">
        <v>0</v>
      </c>
      <c r="AH4" s="78">
        <v>0</v>
      </c>
      <c r="AI4" s="78">
        <v>0</v>
      </c>
      <c r="AJ4" s="78"/>
      <c r="AK4" s="78"/>
      <c r="AL4" s="78"/>
      <c r="AM4" s="78"/>
      <c r="AN4" s="78"/>
      <c r="AO4" s="80">
        <v>41099.88547453703</v>
      </c>
      <c r="AP4" s="78"/>
      <c r="AQ4" s="78" t="b">
        <v>1</v>
      </c>
      <c r="AR4" s="78" t="b">
        <v>1</v>
      </c>
      <c r="AS4" s="78" t="b">
        <v>0</v>
      </c>
      <c r="AT4" s="78" t="s">
        <v>719</v>
      </c>
      <c r="AU4" s="78">
        <v>0</v>
      </c>
      <c r="AV4" s="83" t="s">
        <v>723</v>
      </c>
      <c r="AW4" s="78" t="b">
        <v>0</v>
      </c>
      <c r="AX4" s="78" t="s">
        <v>751</v>
      </c>
      <c r="AY4" s="83" t="s">
        <v>753</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254</v>
      </c>
      <c r="C5" s="65"/>
      <c r="D5" s="65" t="s">
        <v>64</v>
      </c>
      <c r="E5" s="66">
        <v>486.9083081262642</v>
      </c>
      <c r="F5" s="68">
        <v>98.3428863003051</v>
      </c>
      <c r="G5" s="100" t="s">
        <v>734</v>
      </c>
      <c r="H5" s="65"/>
      <c r="I5" s="69" t="s">
        <v>254</v>
      </c>
      <c r="J5" s="70"/>
      <c r="K5" s="70"/>
      <c r="L5" s="69" t="s">
        <v>812</v>
      </c>
      <c r="M5" s="73">
        <v>553.2607589849885</v>
      </c>
      <c r="N5" s="74">
        <v>7293.63330078125</v>
      </c>
      <c r="O5" s="74">
        <v>9257.7861328125</v>
      </c>
      <c r="P5" s="75"/>
      <c r="Q5" s="76"/>
      <c r="R5" s="76"/>
      <c r="S5" s="86"/>
      <c r="T5" s="48">
        <v>8</v>
      </c>
      <c r="U5" s="48">
        <v>0</v>
      </c>
      <c r="V5" s="49">
        <v>4.2</v>
      </c>
      <c r="W5" s="49">
        <v>0.006993</v>
      </c>
      <c r="X5" s="49">
        <v>0.044662</v>
      </c>
      <c r="Y5" s="49">
        <v>1.065746</v>
      </c>
      <c r="Z5" s="49">
        <v>0.125</v>
      </c>
      <c r="AA5" s="49">
        <v>0</v>
      </c>
      <c r="AB5" s="71">
        <v>5</v>
      </c>
      <c r="AC5" s="71"/>
      <c r="AD5" s="72"/>
      <c r="AE5" s="78" t="s">
        <v>488</v>
      </c>
      <c r="AF5" s="78">
        <v>1344</v>
      </c>
      <c r="AG5" s="78">
        <v>20893</v>
      </c>
      <c r="AH5" s="78">
        <v>18609</v>
      </c>
      <c r="AI5" s="78">
        <v>13462</v>
      </c>
      <c r="AJ5" s="78"/>
      <c r="AK5" s="78" t="s">
        <v>545</v>
      </c>
      <c r="AL5" s="78"/>
      <c r="AM5" s="78"/>
      <c r="AN5" s="78"/>
      <c r="AO5" s="80">
        <v>40267.45905092593</v>
      </c>
      <c r="AP5" s="83" t="s">
        <v>674</v>
      </c>
      <c r="AQ5" s="78" t="b">
        <v>0</v>
      </c>
      <c r="AR5" s="78" t="b">
        <v>0</v>
      </c>
      <c r="AS5" s="78" t="b">
        <v>1</v>
      </c>
      <c r="AT5" s="78" t="s">
        <v>439</v>
      </c>
      <c r="AU5" s="78">
        <v>408</v>
      </c>
      <c r="AV5" s="83" t="s">
        <v>724</v>
      </c>
      <c r="AW5" s="78" t="b">
        <v>0</v>
      </c>
      <c r="AX5" s="78" t="s">
        <v>751</v>
      </c>
      <c r="AY5" s="83" t="s">
        <v>754</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255</v>
      </c>
      <c r="C6" s="65"/>
      <c r="D6" s="65" t="s">
        <v>64</v>
      </c>
      <c r="E6" s="66">
        <v>271.0129344739919</v>
      </c>
      <c r="F6" s="68">
        <v>99.44400674700324</v>
      </c>
      <c r="G6" s="100" t="s">
        <v>735</v>
      </c>
      <c r="H6" s="65"/>
      <c r="I6" s="69" t="s">
        <v>255</v>
      </c>
      <c r="J6" s="70"/>
      <c r="K6" s="70"/>
      <c r="L6" s="69" t="s">
        <v>813</v>
      </c>
      <c r="M6" s="73">
        <v>186.29401811538645</v>
      </c>
      <c r="N6" s="74">
        <v>6498.2890625</v>
      </c>
      <c r="O6" s="74">
        <v>9566.92578125</v>
      </c>
      <c r="P6" s="75"/>
      <c r="Q6" s="76"/>
      <c r="R6" s="76"/>
      <c r="S6" s="86"/>
      <c r="T6" s="48">
        <v>8</v>
      </c>
      <c r="U6" s="48">
        <v>0</v>
      </c>
      <c r="V6" s="49">
        <v>4.2</v>
      </c>
      <c r="W6" s="49">
        <v>0.006993</v>
      </c>
      <c r="X6" s="49">
        <v>0.044662</v>
      </c>
      <c r="Y6" s="49">
        <v>1.065746</v>
      </c>
      <c r="Z6" s="49">
        <v>0.125</v>
      </c>
      <c r="AA6" s="49">
        <v>0</v>
      </c>
      <c r="AB6" s="71">
        <v>6</v>
      </c>
      <c r="AC6" s="71"/>
      <c r="AD6" s="72"/>
      <c r="AE6" s="78" t="s">
        <v>489</v>
      </c>
      <c r="AF6" s="78">
        <v>773</v>
      </c>
      <c r="AG6" s="78">
        <v>7010</v>
      </c>
      <c r="AH6" s="78">
        <v>1727</v>
      </c>
      <c r="AI6" s="78">
        <v>2362</v>
      </c>
      <c r="AJ6" s="78"/>
      <c r="AK6" s="78" t="s">
        <v>546</v>
      </c>
      <c r="AL6" s="78" t="s">
        <v>598</v>
      </c>
      <c r="AM6" s="83" t="s">
        <v>639</v>
      </c>
      <c r="AN6" s="78"/>
      <c r="AO6" s="80">
        <v>42233.73018518519</v>
      </c>
      <c r="AP6" s="83" t="s">
        <v>675</v>
      </c>
      <c r="AQ6" s="78" t="b">
        <v>0</v>
      </c>
      <c r="AR6" s="78" t="b">
        <v>0</v>
      </c>
      <c r="AS6" s="78" t="b">
        <v>0</v>
      </c>
      <c r="AT6" s="78" t="s">
        <v>720</v>
      </c>
      <c r="AU6" s="78">
        <v>61</v>
      </c>
      <c r="AV6" s="83" t="s">
        <v>723</v>
      </c>
      <c r="AW6" s="78" t="b">
        <v>0</v>
      </c>
      <c r="AX6" s="78" t="s">
        <v>751</v>
      </c>
      <c r="AY6" s="83" t="s">
        <v>755</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256</v>
      </c>
      <c r="C7" s="65"/>
      <c r="D7" s="65" t="s">
        <v>64</v>
      </c>
      <c r="E7" s="66">
        <v>501.07532428971734</v>
      </c>
      <c r="F7" s="68">
        <v>98.27063097170594</v>
      </c>
      <c r="G7" s="100" t="s">
        <v>736</v>
      </c>
      <c r="H7" s="65"/>
      <c r="I7" s="69" t="s">
        <v>256</v>
      </c>
      <c r="J7" s="70"/>
      <c r="K7" s="70"/>
      <c r="L7" s="69" t="s">
        <v>814</v>
      </c>
      <c r="M7" s="73">
        <v>577.3410514961321</v>
      </c>
      <c r="N7" s="74">
        <v>5862.52978515625</v>
      </c>
      <c r="O7" s="74">
        <v>4254.47314453125</v>
      </c>
      <c r="P7" s="75"/>
      <c r="Q7" s="76"/>
      <c r="R7" s="76"/>
      <c r="S7" s="86"/>
      <c r="T7" s="48">
        <v>8</v>
      </c>
      <c r="U7" s="48">
        <v>0</v>
      </c>
      <c r="V7" s="49">
        <v>4.2</v>
      </c>
      <c r="W7" s="49">
        <v>0.006993</v>
      </c>
      <c r="X7" s="49">
        <v>0.044662</v>
      </c>
      <c r="Y7" s="49">
        <v>1.065746</v>
      </c>
      <c r="Z7" s="49">
        <v>0.125</v>
      </c>
      <c r="AA7" s="49">
        <v>0</v>
      </c>
      <c r="AB7" s="71">
        <v>7</v>
      </c>
      <c r="AC7" s="71"/>
      <c r="AD7" s="72"/>
      <c r="AE7" s="78" t="s">
        <v>490</v>
      </c>
      <c r="AF7" s="78">
        <v>461</v>
      </c>
      <c r="AG7" s="78">
        <v>21804</v>
      </c>
      <c r="AH7" s="78">
        <v>9047</v>
      </c>
      <c r="AI7" s="78">
        <v>15954</v>
      </c>
      <c r="AJ7" s="78"/>
      <c r="AK7" s="78" t="s">
        <v>547</v>
      </c>
      <c r="AL7" s="78" t="s">
        <v>599</v>
      </c>
      <c r="AM7" s="83" t="s">
        <v>640</v>
      </c>
      <c r="AN7" s="78"/>
      <c r="AO7" s="80">
        <v>42382.40032407407</v>
      </c>
      <c r="AP7" s="83" t="s">
        <v>676</v>
      </c>
      <c r="AQ7" s="78" t="b">
        <v>0</v>
      </c>
      <c r="AR7" s="78" t="b">
        <v>0</v>
      </c>
      <c r="AS7" s="78" t="b">
        <v>1</v>
      </c>
      <c r="AT7" s="78" t="s">
        <v>439</v>
      </c>
      <c r="AU7" s="78">
        <v>186</v>
      </c>
      <c r="AV7" s="83" t="s">
        <v>723</v>
      </c>
      <c r="AW7" s="78" t="b">
        <v>0</v>
      </c>
      <c r="AX7" s="78" t="s">
        <v>751</v>
      </c>
      <c r="AY7" s="83" t="s">
        <v>756</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257</v>
      </c>
      <c r="C8" s="65"/>
      <c r="D8" s="65" t="s">
        <v>64</v>
      </c>
      <c r="E8" s="66">
        <v>447.51747174643236</v>
      </c>
      <c r="F8" s="68">
        <v>98.54378942581734</v>
      </c>
      <c r="G8" s="100" t="s">
        <v>737</v>
      </c>
      <c r="H8" s="65"/>
      <c r="I8" s="69" t="s">
        <v>257</v>
      </c>
      <c r="J8" s="70"/>
      <c r="K8" s="70"/>
      <c r="L8" s="69" t="s">
        <v>815</v>
      </c>
      <c r="M8" s="73">
        <v>486.30644402260987</v>
      </c>
      <c r="N8" s="74">
        <v>7038.57568359375</v>
      </c>
      <c r="O8" s="74">
        <v>2993.73291015625</v>
      </c>
      <c r="P8" s="75"/>
      <c r="Q8" s="76"/>
      <c r="R8" s="76"/>
      <c r="S8" s="86"/>
      <c r="T8" s="48">
        <v>8</v>
      </c>
      <c r="U8" s="48">
        <v>0</v>
      </c>
      <c r="V8" s="49">
        <v>4.2</v>
      </c>
      <c r="W8" s="49">
        <v>0.006993</v>
      </c>
      <c r="X8" s="49">
        <v>0.044662</v>
      </c>
      <c r="Y8" s="49">
        <v>1.065746</v>
      </c>
      <c r="Z8" s="49">
        <v>0.125</v>
      </c>
      <c r="AA8" s="49">
        <v>0</v>
      </c>
      <c r="AB8" s="71">
        <v>8</v>
      </c>
      <c r="AC8" s="71"/>
      <c r="AD8" s="72"/>
      <c r="AE8" s="78" t="s">
        <v>491</v>
      </c>
      <c r="AF8" s="78">
        <v>1679</v>
      </c>
      <c r="AG8" s="78">
        <v>18360</v>
      </c>
      <c r="AH8" s="78">
        <v>29339</v>
      </c>
      <c r="AI8" s="78">
        <v>1006</v>
      </c>
      <c r="AJ8" s="78"/>
      <c r="AK8" s="78" t="s">
        <v>548</v>
      </c>
      <c r="AL8" s="78" t="s">
        <v>600</v>
      </c>
      <c r="AM8" s="83" t="s">
        <v>641</v>
      </c>
      <c r="AN8" s="78"/>
      <c r="AO8" s="80">
        <v>39880.52673611111</v>
      </c>
      <c r="AP8" s="83" t="s">
        <v>677</v>
      </c>
      <c r="AQ8" s="78" t="b">
        <v>0</v>
      </c>
      <c r="AR8" s="78" t="b">
        <v>0</v>
      </c>
      <c r="AS8" s="78" t="b">
        <v>0</v>
      </c>
      <c r="AT8" s="78" t="s">
        <v>439</v>
      </c>
      <c r="AU8" s="78">
        <v>329</v>
      </c>
      <c r="AV8" s="83" t="s">
        <v>723</v>
      </c>
      <c r="AW8" s="78" t="b">
        <v>0</v>
      </c>
      <c r="AX8" s="78" t="s">
        <v>751</v>
      </c>
      <c r="AY8" s="83" t="s">
        <v>757</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258</v>
      </c>
      <c r="C9" s="65"/>
      <c r="D9" s="65" t="s">
        <v>64</v>
      </c>
      <c r="E9" s="66">
        <v>617.4283593445543</v>
      </c>
      <c r="F9" s="68">
        <v>97.67720136843609</v>
      </c>
      <c r="G9" s="100" t="s">
        <v>738</v>
      </c>
      <c r="H9" s="65"/>
      <c r="I9" s="69" t="s">
        <v>258</v>
      </c>
      <c r="J9" s="70"/>
      <c r="K9" s="70"/>
      <c r="L9" s="69" t="s">
        <v>816</v>
      </c>
      <c r="M9" s="73">
        <v>775.1113572792023</v>
      </c>
      <c r="N9" s="74">
        <v>7618.2041015625</v>
      </c>
      <c r="O9" s="74">
        <v>3725.72021484375</v>
      </c>
      <c r="P9" s="75"/>
      <c r="Q9" s="76"/>
      <c r="R9" s="76"/>
      <c r="S9" s="86"/>
      <c r="T9" s="48">
        <v>8</v>
      </c>
      <c r="U9" s="48">
        <v>0</v>
      </c>
      <c r="V9" s="49">
        <v>4.2</v>
      </c>
      <c r="W9" s="49">
        <v>0.006993</v>
      </c>
      <c r="X9" s="49">
        <v>0.044662</v>
      </c>
      <c r="Y9" s="49">
        <v>1.065746</v>
      </c>
      <c r="Z9" s="49">
        <v>0.125</v>
      </c>
      <c r="AA9" s="49">
        <v>0</v>
      </c>
      <c r="AB9" s="71">
        <v>9</v>
      </c>
      <c r="AC9" s="71"/>
      <c r="AD9" s="72"/>
      <c r="AE9" s="78" t="s">
        <v>492</v>
      </c>
      <c r="AF9" s="78">
        <v>1829</v>
      </c>
      <c r="AG9" s="78">
        <v>29286</v>
      </c>
      <c r="AH9" s="78">
        <v>5608</v>
      </c>
      <c r="AI9" s="78">
        <v>7560</v>
      </c>
      <c r="AJ9" s="78"/>
      <c r="AK9" s="78" t="s">
        <v>549</v>
      </c>
      <c r="AL9" s="78" t="s">
        <v>601</v>
      </c>
      <c r="AM9" s="83" t="s">
        <v>642</v>
      </c>
      <c r="AN9" s="78"/>
      <c r="AO9" s="80">
        <v>41774.57545138889</v>
      </c>
      <c r="AP9" s="83" t="s">
        <v>678</v>
      </c>
      <c r="AQ9" s="78" t="b">
        <v>1</v>
      </c>
      <c r="AR9" s="78" t="b">
        <v>0</v>
      </c>
      <c r="AS9" s="78" t="b">
        <v>0</v>
      </c>
      <c r="AT9" s="78" t="s">
        <v>720</v>
      </c>
      <c r="AU9" s="78">
        <v>372</v>
      </c>
      <c r="AV9" s="83" t="s">
        <v>723</v>
      </c>
      <c r="AW9" s="78" t="b">
        <v>1</v>
      </c>
      <c r="AX9" s="78" t="s">
        <v>751</v>
      </c>
      <c r="AY9" s="83" t="s">
        <v>758</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259</v>
      </c>
      <c r="C10" s="65"/>
      <c r="D10" s="65" t="s">
        <v>64</v>
      </c>
      <c r="E10" s="66">
        <v>327.2766715534359</v>
      </c>
      <c r="F10" s="68">
        <v>99.15704760444372</v>
      </c>
      <c r="G10" s="100" t="s">
        <v>739</v>
      </c>
      <c r="H10" s="65"/>
      <c r="I10" s="69" t="s">
        <v>259</v>
      </c>
      <c r="J10" s="70"/>
      <c r="K10" s="70"/>
      <c r="L10" s="69" t="s">
        <v>817</v>
      </c>
      <c r="M10" s="73">
        <v>281.92793502572425</v>
      </c>
      <c r="N10" s="74">
        <v>7945.923828125</v>
      </c>
      <c r="O10" s="74">
        <v>7135.74072265625</v>
      </c>
      <c r="P10" s="75"/>
      <c r="Q10" s="76"/>
      <c r="R10" s="76"/>
      <c r="S10" s="86"/>
      <c r="T10" s="48">
        <v>8</v>
      </c>
      <c r="U10" s="48">
        <v>0</v>
      </c>
      <c r="V10" s="49">
        <v>4.2</v>
      </c>
      <c r="W10" s="49">
        <v>0.006993</v>
      </c>
      <c r="X10" s="49">
        <v>0.044662</v>
      </c>
      <c r="Y10" s="49">
        <v>1.065746</v>
      </c>
      <c r="Z10" s="49">
        <v>0.125</v>
      </c>
      <c r="AA10" s="49">
        <v>0</v>
      </c>
      <c r="AB10" s="71">
        <v>10</v>
      </c>
      <c r="AC10" s="71"/>
      <c r="AD10" s="72"/>
      <c r="AE10" s="78" t="s">
        <v>493</v>
      </c>
      <c r="AF10" s="78">
        <v>530</v>
      </c>
      <c r="AG10" s="78">
        <v>10628</v>
      </c>
      <c r="AH10" s="78">
        <v>5528</v>
      </c>
      <c r="AI10" s="78">
        <v>895</v>
      </c>
      <c r="AJ10" s="78"/>
      <c r="AK10" s="78" t="s">
        <v>550</v>
      </c>
      <c r="AL10" s="78" t="s">
        <v>600</v>
      </c>
      <c r="AM10" s="83" t="s">
        <v>643</v>
      </c>
      <c r="AN10" s="78"/>
      <c r="AO10" s="80">
        <v>40312.01994212963</v>
      </c>
      <c r="AP10" s="83" t="s">
        <v>679</v>
      </c>
      <c r="AQ10" s="78" t="b">
        <v>1</v>
      </c>
      <c r="AR10" s="78" t="b">
        <v>0</v>
      </c>
      <c r="AS10" s="78" t="b">
        <v>1</v>
      </c>
      <c r="AT10" s="78" t="s">
        <v>439</v>
      </c>
      <c r="AU10" s="78">
        <v>199</v>
      </c>
      <c r="AV10" s="83" t="s">
        <v>723</v>
      </c>
      <c r="AW10" s="78" t="b">
        <v>0</v>
      </c>
      <c r="AX10" s="78" t="s">
        <v>751</v>
      </c>
      <c r="AY10" s="83" t="s">
        <v>759</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260</v>
      </c>
      <c r="C11" s="65"/>
      <c r="D11" s="65" t="s">
        <v>64</v>
      </c>
      <c r="E11" s="66">
        <v>688.1234806168463</v>
      </c>
      <c r="F11" s="68">
        <v>97.31663855415316</v>
      </c>
      <c r="G11" s="100" t="s">
        <v>740</v>
      </c>
      <c r="H11" s="65"/>
      <c r="I11" s="69" t="s">
        <v>260</v>
      </c>
      <c r="J11" s="70"/>
      <c r="K11" s="70"/>
      <c r="L11" s="69" t="s">
        <v>818</v>
      </c>
      <c r="M11" s="73">
        <v>895.2749245192232</v>
      </c>
      <c r="N11" s="74">
        <v>5904.29638671875</v>
      </c>
      <c r="O11" s="74">
        <v>8904.900390625</v>
      </c>
      <c r="P11" s="75"/>
      <c r="Q11" s="76"/>
      <c r="R11" s="76"/>
      <c r="S11" s="86"/>
      <c r="T11" s="48">
        <v>9</v>
      </c>
      <c r="U11" s="48">
        <v>0</v>
      </c>
      <c r="V11" s="49">
        <v>79.644444</v>
      </c>
      <c r="W11" s="49">
        <v>0.007246</v>
      </c>
      <c r="X11" s="49">
        <v>0.045356</v>
      </c>
      <c r="Y11" s="49">
        <v>1.28474</v>
      </c>
      <c r="Z11" s="49">
        <v>0.09722222222222222</v>
      </c>
      <c r="AA11" s="49">
        <v>0</v>
      </c>
      <c r="AB11" s="71">
        <v>11</v>
      </c>
      <c r="AC11" s="71"/>
      <c r="AD11" s="72"/>
      <c r="AE11" s="78" t="s">
        <v>494</v>
      </c>
      <c r="AF11" s="78">
        <v>3084</v>
      </c>
      <c r="AG11" s="78">
        <v>33832</v>
      </c>
      <c r="AH11" s="78">
        <v>7325</v>
      </c>
      <c r="AI11" s="78">
        <v>8941</v>
      </c>
      <c r="AJ11" s="78"/>
      <c r="AK11" s="78" t="s">
        <v>551</v>
      </c>
      <c r="AL11" s="78" t="s">
        <v>602</v>
      </c>
      <c r="AM11" s="83" t="s">
        <v>644</v>
      </c>
      <c r="AN11" s="78"/>
      <c r="AO11" s="80">
        <v>40848.47246527778</v>
      </c>
      <c r="AP11" s="83" t="s">
        <v>680</v>
      </c>
      <c r="AQ11" s="78" t="b">
        <v>0</v>
      </c>
      <c r="AR11" s="78" t="b">
        <v>0</v>
      </c>
      <c r="AS11" s="78" t="b">
        <v>0</v>
      </c>
      <c r="AT11" s="78" t="s">
        <v>439</v>
      </c>
      <c r="AU11" s="78">
        <v>496</v>
      </c>
      <c r="AV11" s="83" t="s">
        <v>722</v>
      </c>
      <c r="AW11" s="78" t="b">
        <v>0</v>
      </c>
      <c r="AX11" s="78" t="s">
        <v>751</v>
      </c>
      <c r="AY11" s="83" t="s">
        <v>760</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261</v>
      </c>
      <c r="C12" s="65"/>
      <c r="D12" s="65" t="s">
        <v>64</v>
      </c>
      <c r="E12" s="66">
        <v>227.3922096238425</v>
      </c>
      <c r="F12" s="68">
        <v>99.66648336250337</v>
      </c>
      <c r="G12" s="100" t="s">
        <v>741</v>
      </c>
      <c r="H12" s="65"/>
      <c r="I12" s="69" t="s">
        <v>261</v>
      </c>
      <c r="J12" s="70"/>
      <c r="K12" s="70"/>
      <c r="L12" s="69" t="s">
        <v>819</v>
      </c>
      <c r="M12" s="73">
        <v>112.14997805637661</v>
      </c>
      <c r="N12" s="74">
        <v>7933.912109375</v>
      </c>
      <c r="O12" s="74">
        <v>5156.03271484375</v>
      </c>
      <c r="P12" s="75"/>
      <c r="Q12" s="76"/>
      <c r="R12" s="76"/>
      <c r="S12" s="86"/>
      <c r="T12" s="48">
        <v>8</v>
      </c>
      <c r="U12" s="48">
        <v>0</v>
      </c>
      <c r="V12" s="49">
        <v>4.2</v>
      </c>
      <c r="W12" s="49">
        <v>0.006993</v>
      </c>
      <c r="X12" s="49">
        <v>0.044662</v>
      </c>
      <c r="Y12" s="49">
        <v>1.065746</v>
      </c>
      <c r="Z12" s="49">
        <v>0.125</v>
      </c>
      <c r="AA12" s="49">
        <v>0</v>
      </c>
      <c r="AB12" s="71">
        <v>12</v>
      </c>
      <c r="AC12" s="71"/>
      <c r="AD12" s="72"/>
      <c r="AE12" s="78" t="s">
        <v>495</v>
      </c>
      <c r="AF12" s="78">
        <v>546</v>
      </c>
      <c r="AG12" s="78">
        <v>4205</v>
      </c>
      <c r="AH12" s="78">
        <v>3323</v>
      </c>
      <c r="AI12" s="78">
        <v>17725</v>
      </c>
      <c r="AJ12" s="78"/>
      <c r="AK12" s="78" t="s">
        <v>552</v>
      </c>
      <c r="AL12" s="78" t="s">
        <v>603</v>
      </c>
      <c r="AM12" s="83" t="s">
        <v>645</v>
      </c>
      <c r="AN12" s="78"/>
      <c r="AO12" s="80">
        <v>41760.404016203705</v>
      </c>
      <c r="AP12" s="83" t="s">
        <v>681</v>
      </c>
      <c r="AQ12" s="78" t="b">
        <v>1</v>
      </c>
      <c r="AR12" s="78" t="b">
        <v>0</v>
      </c>
      <c r="AS12" s="78" t="b">
        <v>1</v>
      </c>
      <c r="AT12" s="78" t="s">
        <v>720</v>
      </c>
      <c r="AU12" s="78">
        <v>60</v>
      </c>
      <c r="AV12" s="83" t="s">
        <v>723</v>
      </c>
      <c r="AW12" s="78" t="b">
        <v>1</v>
      </c>
      <c r="AX12" s="78" t="s">
        <v>751</v>
      </c>
      <c r="AY12" s="83" t="s">
        <v>761</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238</v>
      </c>
      <c r="C13" s="65"/>
      <c r="D13" s="65" t="s">
        <v>64</v>
      </c>
      <c r="E13" s="66">
        <v>229.10282628463267</v>
      </c>
      <c r="F13" s="68">
        <v>99.6577587893465</v>
      </c>
      <c r="G13" s="100" t="s">
        <v>341</v>
      </c>
      <c r="H13" s="65"/>
      <c r="I13" s="69" t="s">
        <v>238</v>
      </c>
      <c r="J13" s="70"/>
      <c r="K13" s="70"/>
      <c r="L13" s="69" t="s">
        <v>820</v>
      </c>
      <c r="M13" s="73">
        <v>115.05758747045542</v>
      </c>
      <c r="N13" s="74">
        <v>6147.88671875</v>
      </c>
      <c r="O13" s="74">
        <v>5433.78759765625</v>
      </c>
      <c r="P13" s="75"/>
      <c r="Q13" s="76"/>
      <c r="R13" s="76"/>
      <c r="S13" s="86"/>
      <c r="T13" s="48">
        <v>7</v>
      </c>
      <c r="U13" s="48">
        <v>16</v>
      </c>
      <c r="V13" s="49">
        <v>1626.644444</v>
      </c>
      <c r="W13" s="49">
        <v>0.010638</v>
      </c>
      <c r="X13" s="49">
        <v>0.085333</v>
      </c>
      <c r="Y13" s="49">
        <v>3.652576</v>
      </c>
      <c r="Z13" s="49">
        <v>0.12648221343873517</v>
      </c>
      <c r="AA13" s="49">
        <v>0</v>
      </c>
      <c r="AB13" s="71">
        <v>13</v>
      </c>
      <c r="AC13" s="71"/>
      <c r="AD13" s="72"/>
      <c r="AE13" s="78" t="s">
        <v>496</v>
      </c>
      <c r="AF13" s="78">
        <v>4886</v>
      </c>
      <c r="AG13" s="78">
        <v>4315</v>
      </c>
      <c r="AH13" s="78">
        <v>80858</v>
      </c>
      <c r="AI13" s="78">
        <v>180906</v>
      </c>
      <c r="AJ13" s="78"/>
      <c r="AK13" s="78" t="s">
        <v>553</v>
      </c>
      <c r="AL13" s="78" t="s">
        <v>604</v>
      </c>
      <c r="AM13" s="83" t="s">
        <v>646</v>
      </c>
      <c r="AN13" s="78"/>
      <c r="AO13" s="80">
        <v>40396.78013888889</v>
      </c>
      <c r="AP13" s="83" t="s">
        <v>682</v>
      </c>
      <c r="AQ13" s="78" t="b">
        <v>0</v>
      </c>
      <c r="AR13" s="78" t="b">
        <v>0</v>
      </c>
      <c r="AS13" s="78" t="b">
        <v>1</v>
      </c>
      <c r="AT13" s="78" t="s">
        <v>439</v>
      </c>
      <c r="AU13" s="78">
        <v>833</v>
      </c>
      <c r="AV13" s="83" t="s">
        <v>723</v>
      </c>
      <c r="AW13" s="78" t="b">
        <v>0</v>
      </c>
      <c r="AX13" s="78" t="s">
        <v>751</v>
      </c>
      <c r="AY13" s="83" t="s">
        <v>762</v>
      </c>
      <c r="AZ13" s="78" t="s">
        <v>66</v>
      </c>
      <c r="BA13" s="78" t="str">
        <f>REPLACE(INDEX(GroupVertices[Group],MATCH(Vertices[[#This Row],[Vertex]],GroupVertices[Vertex],0)),1,1,"")</f>
        <v>2</v>
      </c>
      <c r="BB13" s="48"/>
      <c r="BC13" s="48"/>
      <c r="BD13" s="48"/>
      <c r="BE13" s="48"/>
      <c r="BF13" s="48"/>
      <c r="BG13" s="48"/>
      <c r="BH13" s="121" t="s">
        <v>1055</v>
      </c>
      <c r="BI13" s="121" t="s">
        <v>1071</v>
      </c>
      <c r="BJ13" s="121" t="s">
        <v>1077</v>
      </c>
      <c r="BK13" s="121" t="s">
        <v>1093</v>
      </c>
      <c r="BL13" s="121">
        <v>1</v>
      </c>
      <c r="BM13" s="124">
        <v>1.2987012987012987</v>
      </c>
      <c r="BN13" s="121">
        <v>1</v>
      </c>
      <c r="BO13" s="124">
        <v>1.2987012987012987</v>
      </c>
      <c r="BP13" s="121">
        <v>0</v>
      </c>
      <c r="BQ13" s="124">
        <v>0</v>
      </c>
      <c r="BR13" s="121">
        <v>75</v>
      </c>
      <c r="BS13" s="124">
        <v>97.40259740259741</v>
      </c>
      <c r="BT13" s="121">
        <v>77</v>
      </c>
      <c r="BU13" s="2"/>
      <c r="BV13" s="3"/>
      <c r="BW13" s="3"/>
      <c r="BX13" s="3"/>
      <c r="BY13" s="3"/>
    </row>
    <row r="14" spans="1:77" ht="41.45" customHeight="1">
      <c r="A14" s="64" t="s">
        <v>213</v>
      </c>
      <c r="C14" s="65"/>
      <c r="D14" s="65" t="s">
        <v>64</v>
      </c>
      <c r="E14" s="66">
        <v>204.11227197654352</v>
      </c>
      <c r="F14" s="68">
        <v>99.7852168717382</v>
      </c>
      <c r="G14" s="100" t="s">
        <v>304</v>
      </c>
      <c r="H14" s="65"/>
      <c r="I14" s="69" t="s">
        <v>213</v>
      </c>
      <c r="J14" s="70"/>
      <c r="K14" s="70"/>
      <c r="L14" s="69" t="s">
        <v>821</v>
      </c>
      <c r="M14" s="73">
        <v>72.58005721204943</v>
      </c>
      <c r="N14" s="74">
        <v>7400.4453125</v>
      </c>
      <c r="O14" s="74">
        <v>7711.56689453125</v>
      </c>
      <c r="P14" s="75"/>
      <c r="Q14" s="76"/>
      <c r="R14" s="76"/>
      <c r="S14" s="86"/>
      <c r="T14" s="48">
        <v>0</v>
      </c>
      <c r="U14" s="48">
        <v>10</v>
      </c>
      <c r="V14" s="49">
        <v>12.555556</v>
      </c>
      <c r="W14" s="49">
        <v>0.007194</v>
      </c>
      <c r="X14" s="49">
        <v>0.050035</v>
      </c>
      <c r="Y14" s="49">
        <v>1.312204</v>
      </c>
      <c r="Z14" s="49">
        <v>0.1</v>
      </c>
      <c r="AA14" s="49">
        <v>0</v>
      </c>
      <c r="AB14" s="71">
        <v>14</v>
      </c>
      <c r="AC14" s="71"/>
      <c r="AD14" s="72"/>
      <c r="AE14" s="78" t="s">
        <v>497</v>
      </c>
      <c r="AF14" s="78">
        <v>3555</v>
      </c>
      <c r="AG14" s="78">
        <v>2708</v>
      </c>
      <c r="AH14" s="78">
        <v>61583</v>
      </c>
      <c r="AI14" s="78">
        <v>4941</v>
      </c>
      <c r="AJ14" s="78"/>
      <c r="AK14" s="78" t="s">
        <v>554</v>
      </c>
      <c r="AL14" s="78" t="s">
        <v>605</v>
      </c>
      <c r="AM14" s="83" t="s">
        <v>647</v>
      </c>
      <c r="AN14" s="78"/>
      <c r="AO14" s="80">
        <v>39890.22708333333</v>
      </c>
      <c r="AP14" s="83" t="s">
        <v>683</v>
      </c>
      <c r="AQ14" s="78" t="b">
        <v>0</v>
      </c>
      <c r="AR14" s="78" t="b">
        <v>0</v>
      </c>
      <c r="AS14" s="78" t="b">
        <v>1</v>
      </c>
      <c r="AT14" s="78" t="s">
        <v>439</v>
      </c>
      <c r="AU14" s="78">
        <v>126</v>
      </c>
      <c r="AV14" s="83" t="s">
        <v>725</v>
      </c>
      <c r="AW14" s="78" t="b">
        <v>0</v>
      </c>
      <c r="AX14" s="78" t="s">
        <v>751</v>
      </c>
      <c r="AY14" s="83" t="s">
        <v>763</v>
      </c>
      <c r="AZ14" s="78" t="s">
        <v>66</v>
      </c>
      <c r="BA14" s="78" t="str">
        <f>REPLACE(INDEX(GroupVertices[Group],MATCH(Vertices[[#This Row],[Vertex]],GroupVertices[Vertex],0)),1,1,"")</f>
        <v>2</v>
      </c>
      <c r="BB14" s="48"/>
      <c r="BC14" s="48"/>
      <c r="BD14" s="48"/>
      <c r="BE14" s="48"/>
      <c r="BF14" s="48"/>
      <c r="BG14" s="48"/>
      <c r="BH14" s="121" t="s">
        <v>1054</v>
      </c>
      <c r="BI14" s="121" t="s">
        <v>1054</v>
      </c>
      <c r="BJ14" s="121" t="s">
        <v>1076</v>
      </c>
      <c r="BK14" s="121" t="s">
        <v>1076</v>
      </c>
      <c r="BL14" s="121">
        <v>0</v>
      </c>
      <c r="BM14" s="124">
        <v>0</v>
      </c>
      <c r="BN14" s="121">
        <v>0</v>
      </c>
      <c r="BO14" s="124">
        <v>0</v>
      </c>
      <c r="BP14" s="121">
        <v>0</v>
      </c>
      <c r="BQ14" s="124">
        <v>0</v>
      </c>
      <c r="BR14" s="121">
        <v>11</v>
      </c>
      <c r="BS14" s="124">
        <v>100</v>
      </c>
      <c r="BT14" s="121">
        <v>11</v>
      </c>
      <c r="BU14" s="2"/>
      <c r="BV14" s="3"/>
      <c r="BW14" s="3"/>
      <c r="BX14" s="3"/>
      <c r="BY14" s="3"/>
    </row>
    <row r="15" spans="1:77" ht="41.45" customHeight="1">
      <c r="A15" s="64" t="s">
        <v>214</v>
      </c>
      <c r="C15" s="65"/>
      <c r="D15" s="65" t="s">
        <v>64</v>
      </c>
      <c r="E15" s="66">
        <v>213.4895614897842</v>
      </c>
      <c r="F15" s="68">
        <v>99.73739034797828</v>
      </c>
      <c r="G15" s="100" t="s">
        <v>305</v>
      </c>
      <c r="H15" s="65"/>
      <c r="I15" s="69" t="s">
        <v>214</v>
      </c>
      <c r="J15" s="70"/>
      <c r="K15" s="70"/>
      <c r="L15" s="69" t="s">
        <v>822</v>
      </c>
      <c r="M15" s="73">
        <v>88.5190433637724</v>
      </c>
      <c r="N15" s="74">
        <v>1833.146240234375</v>
      </c>
      <c r="O15" s="74">
        <v>9437.640625</v>
      </c>
      <c r="P15" s="75"/>
      <c r="Q15" s="76"/>
      <c r="R15" s="76"/>
      <c r="S15" s="86"/>
      <c r="T15" s="48">
        <v>0</v>
      </c>
      <c r="U15" s="48">
        <v>1</v>
      </c>
      <c r="V15" s="49">
        <v>0</v>
      </c>
      <c r="W15" s="49">
        <v>0.006849</v>
      </c>
      <c r="X15" s="49">
        <v>0.001886</v>
      </c>
      <c r="Y15" s="49">
        <v>0.417502</v>
      </c>
      <c r="Z15" s="49">
        <v>0</v>
      </c>
      <c r="AA15" s="49">
        <v>0</v>
      </c>
      <c r="AB15" s="71">
        <v>15</v>
      </c>
      <c r="AC15" s="71"/>
      <c r="AD15" s="72"/>
      <c r="AE15" s="78" t="s">
        <v>498</v>
      </c>
      <c r="AF15" s="78">
        <v>684</v>
      </c>
      <c r="AG15" s="78">
        <v>3311</v>
      </c>
      <c r="AH15" s="78">
        <v>61230</v>
      </c>
      <c r="AI15" s="78">
        <v>231998</v>
      </c>
      <c r="AJ15" s="78"/>
      <c r="AK15" s="78" t="s">
        <v>555</v>
      </c>
      <c r="AL15" s="78" t="s">
        <v>606</v>
      </c>
      <c r="AM15" s="83" t="s">
        <v>648</v>
      </c>
      <c r="AN15" s="78"/>
      <c r="AO15" s="80">
        <v>39890.714166666665</v>
      </c>
      <c r="AP15" s="83" t="s">
        <v>684</v>
      </c>
      <c r="AQ15" s="78" t="b">
        <v>0</v>
      </c>
      <c r="AR15" s="78" t="b">
        <v>0</v>
      </c>
      <c r="AS15" s="78" t="b">
        <v>1</v>
      </c>
      <c r="AT15" s="78" t="s">
        <v>439</v>
      </c>
      <c r="AU15" s="78">
        <v>292</v>
      </c>
      <c r="AV15" s="83" t="s">
        <v>726</v>
      </c>
      <c r="AW15" s="78" t="b">
        <v>0</v>
      </c>
      <c r="AX15" s="78" t="s">
        <v>751</v>
      </c>
      <c r="AY15" s="83" t="s">
        <v>764</v>
      </c>
      <c r="AZ15" s="78" t="s">
        <v>66</v>
      </c>
      <c r="BA15" s="78" t="str">
        <f>REPLACE(INDEX(GroupVertices[Group],MATCH(Vertices[[#This Row],[Vertex]],GroupVertices[Vertex],0)),1,1,"")</f>
        <v>1</v>
      </c>
      <c r="BB15" s="48"/>
      <c r="BC15" s="48"/>
      <c r="BD15" s="48"/>
      <c r="BE15" s="48"/>
      <c r="BF15" s="48"/>
      <c r="BG15" s="48"/>
      <c r="BH15" s="121" t="s">
        <v>1056</v>
      </c>
      <c r="BI15" s="121" t="s">
        <v>1056</v>
      </c>
      <c r="BJ15" s="121" t="s">
        <v>1078</v>
      </c>
      <c r="BK15" s="121" t="s">
        <v>1078</v>
      </c>
      <c r="BL15" s="121">
        <v>1</v>
      </c>
      <c r="BM15" s="124">
        <v>5</v>
      </c>
      <c r="BN15" s="121">
        <v>0</v>
      </c>
      <c r="BO15" s="124">
        <v>0</v>
      </c>
      <c r="BP15" s="121">
        <v>0</v>
      </c>
      <c r="BQ15" s="124">
        <v>0</v>
      </c>
      <c r="BR15" s="121">
        <v>19</v>
      </c>
      <c r="BS15" s="124">
        <v>95</v>
      </c>
      <c r="BT15" s="121">
        <v>20</v>
      </c>
      <c r="BU15" s="2"/>
      <c r="BV15" s="3"/>
      <c r="BW15" s="3"/>
      <c r="BX15" s="3"/>
      <c r="BY15" s="3"/>
    </row>
    <row r="16" spans="1:77" ht="41.45" customHeight="1">
      <c r="A16" s="64" t="s">
        <v>232</v>
      </c>
      <c r="C16" s="65"/>
      <c r="D16" s="65" t="s">
        <v>64</v>
      </c>
      <c r="E16" s="66">
        <v>961.2778592239316</v>
      </c>
      <c r="F16" s="68">
        <v>95.92348284960423</v>
      </c>
      <c r="G16" s="100" t="s">
        <v>323</v>
      </c>
      <c r="H16" s="65"/>
      <c r="I16" s="69" t="s">
        <v>232</v>
      </c>
      <c r="J16" s="70"/>
      <c r="K16" s="70"/>
      <c r="L16" s="69" t="s">
        <v>823</v>
      </c>
      <c r="M16" s="73">
        <v>1359.5672823218997</v>
      </c>
      <c r="N16" s="74">
        <v>1570.885009765625</v>
      </c>
      <c r="O16" s="74">
        <v>4939.3310546875</v>
      </c>
      <c r="P16" s="75"/>
      <c r="Q16" s="76"/>
      <c r="R16" s="76"/>
      <c r="S16" s="86"/>
      <c r="T16" s="48">
        <v>24</v>
      </c>
      <c r="U16" s="48">
        <v>3</v>
      </c>
      <c r="V16" s="49">
        <v>1793.904762</v>
      </c>
      <c r="W16" s="49">
        <v>0.011111</v>
      </c>
      <c r="X16" s="49">
        <v>0.018395</v>
      </c>
      <c r="Y16" s="49">
        <v>8.182434</v>
      </c>
      <c r="Z16" s="49">
        <v>0.02</v>
      </c>
      <c r="AA16" s="49">
        <v>0</v>
      </c>
      <c r="AB16" s="71">
        <v>16</v>
      </c>
      <c r="AC16" s="71"/>
      <c r="AD16" s="72"/>
      <c r="AE16" s="78" t="s">
        <v>499</v>
      </c>
      <c r="AF16" s="78">
        <v>2024</v>
      </c>
      <c r="AG16" s="78">
        <v>51397</v>
      </c>
      <c r="AH16" s="78">
        <v>30716</v>
      </c>
      <c r="AI16" s="78">
        <v>36880</v>
      </c>
      <c r="AJ16" s="78"/>
      <c r="AK16" s="78" t="s">
        <v>556</v>
      </c>
      <c r="AL16" s="78" t="s">
        <v>600</v>
      </c>
      <c r="AM16" s="83" t="s">
        <v>649</v>
      </c>
      <c r="AN16" s="78"/>
      <c r="AO16" s="80">
        <v>40932.37706018519</v>
      </c>
      <c r="AP16" s="83" t="s">
        <v>685</v>
      </c>
      <c r="AQ16" s="78" t="b">
        <v>1</v>
      </c>
      <c r="AR16" s="78" t="b">
        <v>0</v>
      </c>
      <c r="AS16" s="78" t="b">
        <v>0</v>
      </c>
      <c r="AT16" s="78" t="s">
        <v>439</v>
      </c>
      <c r="AU16" s="78">
        <v>989</v>
      </c>
      <c r="AV16" s="83" t="s">
        <v>723</v>
      </c>
      <c r="AW16" s="78" t="b">
        <v>0</v>
      </c>
      <c r="AX16" s="78" t="s">
        <v>751</v>
      </c>
      <c r="AY16" s="83" t="s">
        <v>765</v>
      </c>
      <c r="AZ16" s="78" t="s">
        <v>66</v>
      </c>
      <c r="BA16" s="78" t="str">
        <f>REPLACE(INDEX(GroupVertices[Group],MATCH(Vertices[[#This Row],[Vertex]],GroupVertices[Vertex],0)),1,1,"")</f>
        <v>1</v>
      </c>
      <c r="BB16" s="48" t="s">
        <v>290</v>
      </c>
      <c r="BC16" s="48" t="s">
        <v>290</v>
      </c>
      <c r="BD16" s="48" t="s">
        <v>295</v>
      </c>
      <c r="BE16" s="48" t="s">
        <v>295</v>
      </c>
      <c r="BF16" s="48"/>
      <c r="BG16" s="48"/>
      <c r="BH16" s="121" t="s">
        <v>1057</v>
      </c>
      <c r="BI16" s="121" t="s">
        <v>1072</v>
      </c>
      <c r="BJ16" s="121" t="s">
        <v>1079</v>
      </c>
      <c r="BK16" s="121" t="s">
        <v>1094</v>
      </c>
      <c r="BL16" s="121">
        <v>2</v>
      </c>
      <c r="BM16" s="124">
        <v>5</v>
      </c>
      <c r="BN16" s="121">
        <v>0</v>
      </c>
      <c r="BO16" s="124">
        <v>0</v>
      </c>
      <c r="BP16" s="121">
        <v>0</v>
      </c>
      <c r="BQ16" s="124">
        <v>0</v>
      </c>
      <c r="BR16" s="121">
        <v>38</v>
      </c>
      <c r="BS16" s="124">
        <v>95</v>
      </c>
      <c r="BT16" s="121">
        <v>40</v>
      </c>
      <c r="BU16" s="2"/>
      <c r="BV16" s="3"/>
      <c r="BW16" s="3"/>
      <c r="BX16" s="3"/>
      <c r="BY16" s="3"/>
    </row>
    <row r="17" spans="1:77" ht="41.45" customHeight="1">
      <c r="A17" s="64" t="s">
        <v>215</v>
      </c>
      <c r="C17" s="65"/>
      <c r="D17" s="65" t="s">
        <v>64</v>
      </c>
      <c r="E17" s="66">
        <v>169.9932451240559</v>
      </c>
      <c r="F17" s="68">
        <v>99.959232449067</v>
      </c>
      <c r="G17" s="100" t="s">
        <v>306</v>
      </c>
      <c r="H17" s="65"/>
      <c r="I17" s="69" t="s">
        <v>215</v>
      </c>
      <c r="J17" s="70"/>
      <c r="K17" s="70"/>
      <c r="L17" s="69" t="s">
        <v>824</v>
      </c>
      <c r="M17" s="73">
        <v>14.586465807604656</v>
      </c>
      <c r="N17" s="74">
        <v>841.6760864257812</v>
      </c>
      <c r="O17" s="74">
        <v>4874.94921875</v>
      </c>
      <c r="P17" s="75"/>
      <c r="Q17" s="76"/>
      <c r="R17" s="76"/>
      <c r="S17" s="86"/>
      <c r="T17" s="48">
        <v>0</v>
      </c>
      <c r="U17" s="48">
        <v>1</v>
      </c>
      <c r="V17" s="49">
        <v>0</v>
      </c>
      <c r="W17" s="49">
        <v>0.006849</v>
      </c>
      <c r="X17" s="49">
        <v>0.001886</v>
      </c>
      <c r="Y17" s="49">
        <v>0.417502</v>
      </c>
      <c r="Z17" s="49">
        <v>0</v>
      </c>
      <c r="AA17" s="49">
        <v>0</v>
      </c>
      <c r="AB17" s="71">
        <v>17</v>
      </c>
      <c r="AC17" s="71"/>
      <c r="AD17" s="72"/>
      <c r="AE17" s="78" t="s">
        <v>500</v>
      </c>
      <c r="AF17" s="78">
        <v>1111</v>
      </c>
      <c r="AG17" s="78">
        <v>514</v>
      </c>
      <c r="AH17" s="78">
        <v>11426</v>
      </c>
      <c r="AI17" s="78">
        <v>12777</v>
      </c>
      <c r="AJ17" s="78"/>
      <c r="AK17" s="78" t="s">
        <v>557</v>
      </c>
      <c r="AL17" s="78" t="s">
        <v>607</v>
      </c>
      <c r="AM17" s="78"/>
      <c r="AN17" s="78"/>
      <c r="AO17" s="80">
        <v>42921.53111111111</v>
      </c>
      <c r="AP17" s="83" t="s">
        <v>686</v>
      </c>
      <c r="AQ17" s="78" t="b">
        <v>0</v>
      </c>
      <c r="AR17" s="78" t="b">
        <v>0</v>
      </c>
      <c r="AS17" s="78" t="b">
        <v>0</v>
      </c>
      <c r="AT17" s="78" t="s">
        <v>720</v>
      </c>
      <c r="AU17" s="78">
        <v>6</v>
      </c>
      <c r="AV17" s="83" t="s">
        <v>723</v>
      </c>
      <c r="AW17" s="78" t="b">
        <v>0</v>
      </c>
      <c r="AX17" s="78" t="s">
        <v>751</v>
      </c>
      <c r="AY17" s="83" t="s">
        <v>766</v>
      </c>
      <c r="AZ17" s="78" t="s">
        <v>66</v>
      </c>
      <c r="BA17" s="78" t="str">
        <f>REPLACE(INDEX(GroupVertices[Group],MATCH(Vertices[[#This Row],[Vertex]],GroupVertices[Vertex],0)),1,1,"")</f>
        <v>1</v>
      </c>
      <c r="BB17" s="48"/>
      <c r="BC17" s="48"/>
      <c r="BD17" s="48"/>
      <c r="BE17" s="48"/>
      <c r="BF17" s="48"/>
      <c r="BG17" s="48"/>
      <c r="BH17" s="121" t="s">
        <v>1056</v>
      </c>
      <c r="BI17" s="121" t="s">
        <v>1056</v>
      </c>
      <c r="BJ17" s="121" t="s">
        <v>1078</v>
      </c>
      <c r="BK17" s="121" t="s">
        <v>1078</v>
      </c>
      <c r="BL17" s="121">
        <v>1</v>
      </c>
      <c r="BM17" s="124">
        <v>5</v>
      </c>
      <c r="BN17" s="121">
        <v>0</v>
      </c>
      <c r="BO17" s="124">
        <v>0</v>
      </c>
      <c r="BP17" s="121">
        <v>0</v>
      </c>
      <c r="BQ17" s="124">
        <v>0</v>
      </c>
      <c r="BR17" s="121">
        <v>19</v>
      </c>
      <c r="BS17" s="124">
        <v>95</v>
      </c>
      <c r="BT17" s="121">
        <v>20</v>
      </c>
      <c r="BU17" s="2"/>
      <c r="BV17" s="3"/>
      <c r="BW17" s="3"/>
      <c r="BX17" s="3"/>
      <c r="BY17" s="3"/>
    </row>
    <row r="18" spans="1:77" ht="41.45" customHeight="1">
      <c r="A18" s="64" t="s">
        <v>216</v>
      </c>
      <c r="C18" s="65"/>
      <c r="D18" s="65" t="s">
        <v>64</v>
      </c>
      <c r="E18" s="66">
        <v>162.27991908994747</v>
      </c>
      <c r="F18" s="68">
        <v>99.99857234257433</v>
      </c>
      <c r="G18" s="100" t="s">
        <v>307</v>
      </c>
      <c r="H18" s="65"/>
      <c r="I18" s="69" t="s">
        <v>216</v>
      </c>
      <c r="J18" s="70"/>
      <c r="K18" s="70"/>
      <c r="L18" s="69" t="s">
        <v>825</v>
      </c>
      <c r="M18" s="73">
        <v>1.4757906313947156</v>
      </c>
      <c r="N18" s="74">
        <v>2283.65234375</v>
      </c>
      <c r="O18" s="74">
        <v>8812.30078125</v>
      </c>
      <c r="P18" s="75"/>
      <c r="Q18" s="76"/>
      <c r="R18" s="76"/>
      <c r="S18" s="86"/>
      <c r="T18" s="48">
        <v>0</v>
      </c>
      <c r="U18" s="48">
        <v>1</v>
      </c>
      <c r="V18" s="49">
        <v>0</v>
      </c>
      <c r="W18" s="49">
        <v>0.006849</v>
      </c>
      <c r="X18" s="49">
        <v>0.001886</v>
      </c>
      <c r="Y18" s="49">
        <v>0.417502</v>
      </c>
      <c r="Z18" s="49">
        <v>0</v>
      </c>
      <c r="AA18" s="49">
        <v>0</v>
      </c>
      <c r="AB18" s="71">
        <v>18</v>
      </c>
      <c r="AC18" s="71"/>
      <c r="AD18" s="72"/>
      <c r="AE18" s="78" t="s">
        <v>501</v>
      </c>
      <c r="AF18" s="78">
        <v>38</v>
      </c>
      <c r="AG18" s="78">
        <v>18</v>
      </c>
      <c r="AH18" s="78">
        <v>1229</v>
      </c>
      <c r="AI18" s="78">
        <v>5395</v>
      </c>
      <c r="AJ18" s="78"/>
      <c r="AK18" s="78"/>
      <c r="AL18" s="78"/>
      <c r="AM18" s="78"/>
      <c r="AN18" s="78"/>
      <c r="AO18" s="80">
        <v>42025.795335648145</v>
      </c>
      <c r="AP18" s="78"/>
      <c r="AQ18" s="78" t="b">
        <v>1</v>
      </c>
      <c r="AR18" s="78" t="b">
        <v>1</v>
      </c>
      <c r="AS18" s="78" t="b">
        <v>0</v>
      </c>
      <c r="AT18" s="78" t="s">
        <v>439</v>
      </c>
      <c r="AU18" s="78">
        <v>0</v>
      </c>
      <c r="AV18" s="83" t="s">
        <v>723</v>
      </c>
      <c r="AW18" s="78" t="b">
        <v>0</v>
      </c>
      <c r="AX18" s="78" t="s">
        <v>751</v>
      </c>
      <c r="AY18" s="83" t="s">
        <v>767</v>
      </c>
      <c r="AZ18" s="78" t="s">
        <v>66</v>
      </c>
      <c r="BA18" s="78" t="str">
        <f>REPLACE(INDEX(GroupVertices[Group],MATCH(Vertices[[#This Row],[Vertex]],GroupVertices[Vertex],0)),1,1,"")</f>
        <v>1</v>
      </c>
      <c r="BB18" s="48"/>
      <c r="BC18" s="48"/>
      <c r="BD18" s="48"/>
      <c r="BE18" s="48"/>
      <c r="BF18" s="48"/>
      <c r="BG18" s="48"/>
      <c r="BH18" s="121" t="s">
        <v>1056</v>
      </c>
      <c r="BI18" s="121" t="s">
        <v>1056</v>
      </c>
      <c r="BJ18" s="121" t="s">
        <v>1078</v>
      </c>
      <c r="BK18" s="121" t="s">
        <v>1078</v>
      </c>
      <c r="BL18" s="121">
        <v>1</v>
      </c>
      <c r="BM18" s="124">
        <v>5</v>
      </c>
      <c r="BN18" s="121">
        <v>0</v>
      </c>
      <c r="BO18" s="124">
        <v>0</v>
      </c>
      <c r="BP18" s="121">
        <v>0</v>
      </c>
      <c r="BQ18" s="124">
        <v>0</v>
      </c>
      <c r="BR18" s="121">
        <v>19</v>
      </c>
      <c r="BS18" s="124">
        <v>95</v>
      </c>
      <c r="BT18" s="121">
        <v>20</v>
      </c>
      <c r="BU18" s="2"/>
      <c r="BV18" s="3"/>
      <c r="BW18" s="3"/>
      <c r="BX18" s="3"/>
      <c r="BY18" s="3"/>
    </row>
    <row r="19" spans="1:77" ht="41.45" customHeight="1">
      <c r="A19" s="64" t="s">
        <v>217</v>
      </c>
      <c r="C19" s="65"/>
      <c r="D19" s="65" t="s">
        <v>64</v>
      </c>
      <c r="E19" s="66">
        <v>162.93306363315827</v>
      </c>
      <c r="F19" s="68">
        <v>99.99524114191443</v>
      </c>
      <c r="G19" s="100" t="s">
        <v>308</v>
      </c>
      <c r="H19" s="65"/>
      <c r="I19" s="69" t="s">
        <v>217</v>
      </c>
      <c r="J19" s="70"/>
      <c r="K19" s="70"/>
      <c r="L19" s="69" t="s">
        <v>826</v>
      </c>
      <c r="M19" s="73">
        <v>2.5859687713157182</v>
      </c>
      <c r="N19" s="74">
        <v>2436.56591796875</v>
      </c>
      <c r="O19" s="74">
        <v>2160.51904296875</v>
      </c>
      <c r="P19" s="75"/>
      <c r="Q19" s="76"/>
      <c r="R19" s="76"/>
      <c r="S19" s="86"/>
      <c r="T19" s="48">
        <v>0</v>
      </c>
      <c r="U19" s="48">
        <v>3</v>
      </c>
      <c r="V19" s="49">
        <v>3.285714</v>
      </c>
      <c r="W19" s="49">
        <v>0.007407</v>
      </c>
      <c r="X19" s="49">
        <v>0.004056</v>
      </c>
      <c r="Y19" s="49">
        <v>0.870428</v>
      </c>
      <c r="Z19" s="49">
        <v>0.3333333333333333</v>
      </c>
      <c r="AA19" s="49">
        <v>0</v>
      </c>
      <c r="AB19" s="71">
        <v>19</v>
      </c>
      <c r="AC19" s="71"/>
      <c r="AD19" s="72"/>
      <c r="AE19" s="78" t="s">
        <v>502</v>
      </c>
      <c r="AF19" s="78">
        <v>338</v>
      </c>
      <c r="AG19" s="78">
        <v>60</v>
      </c>
      <c r="AH19" s="78">
        <v>1604</v>
      </c>
      <c r="AI19" s="78">
        <v>2009</v>
      </c>
      <c r="AJ19" s="78"/>
      <c r="AK19" s="78" t="s">
        <v>558</v>
      </c>
      <c r="AL19" s="78" t="s">
        <v>608</v>
      </c>
      <c r="AM19" s="78"/>
      <c r="AN19" s="78"/>
      <c r="AO19" s="80">
        <v>40189.66916666667</v>
      </c>
      <c r="AP19" s="83" t="s">
        <v>687</v>
      </c>
      <c r="AQ19" s="78" t="b">
        <v>1</v>
      </c>
      <c r="AR19" s="78" t="b">
        <v>0</v>
      </c>
      <c r="AS19" s="78" t="b">
        <v>1</v>
      </c>
      <c r="AT19" s="78" t="s">
        <v>439</v>
      </c>
      <c r="AU19" s="78">
        <v>2</v>
      </c>
      <c r="AV19" s="83" t="s">
        <v>723</v>
      </c>
      <c r="AW19" s="78" t="b">
        <v>0</v>
      </c>
      <c r="AX19" s="78" t="s">
        <v>751</v>
      </c>
      <c r="AY19" s="83" t="s">
        <v>768</v>
      </c>
      <c r="AZ19" s="78" t="s">
        <v>66</v>
      </c>
      <c r="BA19" s="78" t="str">
        <f>REPLACE(INDEX(GroupVertices[Group],MATCH(Vertices[[#This Row],[Vertex]],GroupVertices[Vertex],0)),1,1,"")</f>
        <v>1</v>
      </c>
      <c r="BB19" s="48"/>
      <c r="BC19" s="48"/>
      <c r="BD19" s="48"/>
      <c r="BE19" s="48"/>
      <c r="BF19" s="48"/>
      <c r="BG19" s="48"/>
      <c r="BH19" s="121" t="s">
        <v>1058</v>
      </c>
      <c r="BI19" s="121" t="s">
        <v>1058</v>
      </c>
      <c r="BJ19" s="121" t="s">
        <v>1080</v>
      </c>
      <c r="BK19" s="121" t="s">
        <v>1080</v>
      </c>
      <c r="BL19" s="121">
        <v>0</v>
      </c>
      <c r="BM19" s="124">
        <v>0</v>
      </c>
      <c r="BN19" s="121">
        <v>2</v>
      </c>
      <c r="BO19" s="124">
        <v>9.523809523809524</v>
      </c>
      <c r="BP19" s="121">
        <v>0</v>
      </c>
      <c r="BQ19" s="124">
        <v>0</v>
      </c>
      <c r="BR19" s="121">
        <v>19</v>
      </c>
      <c r="BS19" s="124">
        <v>90.47619047619048</v>
      </c>
      <c r="BT19" s="121">
        <v>21</v>
      </c>
      <c r="BU19" s="2"/>
      <c r="BV19" s="3"/>
      <c r="BW19" s="3"/>
      <c r="BX19" s="3"/>
      <c r="BY19" s="3"/>
    </row>
    <row r="20" spans="1:77" ht="41.45" customHeight="1">
      <c r="A20" s="64" t="s">
        <v>262</v>
      </c>
      <c r="C20" s="65"/>
      <c r="D20" s="65" t="s">
        <v>64</v>
      </c>
      <c r="E20" s="66">
        <v>171.6727596637408</v>
      </c>
      <c r="F20" s="68">
        <v>99.95066650451298</v>
      </c>
      <c r="G20" s="100" t="s">
        <v>742</v>
      </c>
      <c r="H20" s="65"/>
      <c r="I20" s="69" t="s">
        <v>262</v>
      </c>
      <c r="J20" s="70"/>
      <c r="K20" s="70"/>
      <c r="L20" s="69" t="s">
        <v>827</v>
      </c>
      <c r="M20" s="73">
        <v>17.44120959597295</v>
      </c>
      <c r="N20" s="74">
        <v>2671.406005859375</v>
      </c>
      <c r="O20" s="74">
        <v>4360.4267578125</v>
      </c>
      <c r="P20" s="75"/>
      <c r="Q20" s="76"/>
      <c r="R20" s="76"/>
      <c r="S20" s="86"/>
      <c r="T20" s="48">
        <v>6</v>
      </c>
      <c r="U20" s="48">
        <v>0</v>
      </c>
      <c r="V20" s="49">
        <v>12</v>
      </c>
      <c r="W20" s="49">
        <v>0.007194</v>
      </c>
      <c r="X20" s="49">
        <v>0.003975</v>
      </c>
      <c r="Y20" s="49">
        <v>1.673075</v>
      </c>
      <c r="Z20" s="49">
        <v>0.16666666666666666</v>
      </c>
      <c r="AA20" s="49">
        <v>0</v>
      </c>
      <c r="AB20" s="71">
        <v>20</v>
      </c>
      <c r="AC20" s="71"/>
      <c r="AD20" s="72"/>
      <c r="AE20" s="78" t="s">
        <v>503</v>
      </c>
      <c r="AF20" s="78">
        <v>619</v>
      </c>
      <c r="AG20" s="78">
        <v>622</v>
      </c>
      <c r="AH20" s="78">
        <v>2278</v>
      </c>
      <c r="AI20" s="78">
        <v>1800</v>
      </c>
      <c r="AJ20" s="78"/>
      <c r="AK20" s="78" t="s">
        <v>559</v>
      </c>
      <c r="AL20" s="78" t="s">
        <v>600</v>
      </c>
      <c r="AM20" s="78"/>
      <c r="AN20" s="78"/>
      <c r="AO20" s="80">
        <v>40552.98155092593</v>
      </c>
      <c r="AP20" s="78"/>
      <c r="AQ20" s="78" t="b">
        <v>0</v>
      </c>
      <c r="AR20" s="78" t="b">
        <v>0</v>
      </c>
      <c r="AS20" s="78" t="b">
        <v>1</v>
      </c>
      <c r="AT20" s="78" t="s">
        <v>439</v>
      </c>
      <c r="AU20" s="78">
        <v>7</v>
      </c>
      <c r="AV20" s="83" t="s">
        <v>723</v>
      </c>
      <c r="AW20" s="78" t="b">
        <v>0</v>
      </c>
      <c r="AX20" s="78" t="s">
        <v>751</v>
      </c>
      <c r="AY20" s="83" t="s">
        <v>769</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250</v>
      </c>
      <c r="C21" s="65"/>
      <c r="D21" s="65" t="s">
        <v>64</v>
      </c>
      <c r="E21" s="66">
        <v>187.16161597416817</v>
      </c>
      <c r="F21" s="68">
        <v>99.87166946029262</v>
      </c>
      <c r="G21" s="100" t="s">
        <v>743</v>
      </c>
      <c r="H21" s="65"/>
      <c r="I21" s="69" t="s">
        <v>250</v>
      </c>
      <c r="J21" s="70"/>
      <c r="K21" s="70"/>
      <c r="L21" s="69" t="s">
        <v>828</v>
      </c>
      <c r="M21" s="73">
        <v>43.76829119981387</v>
      </c>
      <c r="N21" s="74">
        <v>8959.1875</v>
      </c>
      <c r="O21" s="74">
        <v>6210.53759765625</v>
      </c>
      <c r="P21" s="75"/>
      <c r="Q21" s="76"/>
      <c r="R21" s="76"/>
      <c r="S21" s="86"/>
      <c r="T21" s="48">
        <v>17</v>
      </c>
      <c r="U21" s="48">
        <v>1</v>
      </c>
      <c r="V21" s="49">
        <v>1006.269841</v>
      </c>
      <c r="W21" s="49">
        <v>0.010204</v>
      </c>
      <c r="X21" s="49">
        <v>0.01719</v>
      </c>
      <c r="Y21" s="49">
        <v>4.318147</v>
      </c>
      <c r="Z21" s="49">
        <v>0.058333333333333334</v>
      </c>
      <c r="AA21" s="49">
        <v>0</v>
      </c>
      <c r="AB21" s="71">
        <v>21</v>
      </c>
      <c r="AC21" s="71"/>
      <c r="AD21" s="72"/>
      <c r="AE21" s="78" t="s">
        <v>504</v>
      </c>
      <c r="AF21" s="78">
        <v>427</v>
      </c>
      <c r="AG21" s="78">
        <v>1618</v>
      </c>
      <c r="AH21" s="78">
        <v>1609</v>
      </c>
      <c r="AI21" s="78">
        <v>620</v>
      </c>
      <c r="AJ21" s="78"/>
      <c r="AK21" s="78" t="s">
        <v>560</v>
      </c>
      <c r="AL21" s="78" t="s">
        <v>609</v>
      </c>
      <c r="AM21" s="83" t="s">
        <v>650</v>
      </c>
      <c r="AN21" s="78"/>
      <c r="AO21" s="80">
        <v>40976.65287037037</v>
      </c>
      <c r="AP21" s="83" t="s">
        <v>688</v>
      </c>
      <c r="AQ21" s="78" t="b">
        <v>0</v>
      </c>
      <c r="AR21" s="78" t="b">
        <v>0</v>
      </c>
      <c r="AS21" s="78" t="b">
        <v>1</v>
      </c>
      <c r="AT21" s="78" t="s">
        <v>439</v>
      </c>
      <c r="AU21" s="78">
        <v>34</v>
      </c>
      <c r="AV21" s="83" t="s">
        <v>723</v>
      </c>
      <c r="AW21" s="78" t="b">
        <v>0</v>
      </c>
      <c r="AX21" s="78" t="s">
        <v>751</v>
      </c>
      <c r="AY21" s="83" t="s">
        <v>770</v>
      </c>
      <c r="AZ21" s="78" t="s">
        <v>66</v>
      </c>
      <c r="BA21" s="78" t="str">
        <f>REPLACE(INDEX(GroupVertices[Group],MATCH(Vertices[[#This Row],[Vertex]],GroupVertices[Vertex],0)),1,1,"")</f>
        <v>3</v>
      </c>
      <c r="BB21" s="48"/>
      <c r="BC21" s="48"/>
      <c r="BD21" s="48"/>
      <c r="BE21" s="48"/>
      <c r="BF21" s="48"/>
      <c r="BG21" s="48"/>
      <c r="BH21" s="121" t="s">
        <v>1059</v>
      </c>
      <c r="BI21" s="121" t="s">
        <v>1059</v>
      </c>
      <c r="BJ21" s="121" t="s">
        <v>1081</v>
      </c>
      <c r="BK21" s="121" t="s">
        <v>1081</v>
      </c>
      <c r="BL21" s="121">
        <v>1</v>
      </c>
      <c r="BM21" s="124">
        <v>2.1739130434782608</v>
      </c>
      <c r="BN21" s="121">
        <v>0</v>
      </c>
      <c r="BO21" s="124">
        <v>0</v>
      </c>
      <c r="BP21" s="121">
        <v>0</v>
      </c>
      <c r="BQ21" s="124">
        <v>0</v>
      </c>
      <c r="BR21" s="121">
        <v>45</v>
      </c>
      <c r="BS21" s="124">
        <v>97.82608695652173</v>
      </c>
      <c r="BT21" s="121">
        <v>46</v>
      </c>
      <c r="BU21" s="2"/>
      <c r="BV21" s="3"/>
      <c r="BW21" s="3"/>
      <c r="BX21" s="3"/>
      <c r="BY21" s="3"/>
    </row>
    <row r="22" spans="1:77" ht="41.45" customHeight="1">
      <c r="A22" s="64" t="s">
        <v>218</v>
      </c>
      <c r="C22" s="65"/>
      <c r="D22" s="65" t="s">
        <v>64</v>
      </c>
      <c r="E22" s="66">
        <v>162.26436802939483</v>
      </c>
      <c r="F22" s="68">
        <v>99.99865165687575</v>
      </c>
      <c r="G22" s="100" t="s">
        <v>309</v>
      </c>
      <c r="H22" s="65"/>
      <c r="I22" s="69" t="s">
        <v>218</v>
      </c>
      <c r="J22" s="70"/>
      <c r="K22" s="70"/>
      <c r="L22" s="69" t="s">
        <v>829</v>
      </c>
      <c r="M22" s="73">
        <v>1.4493578185394536</v>
      </c>
      <c r="N22" s="74">
        <v>2189.9404296875</v>
      </c>
      <c r="O22" s="74">
        <v>554.3455810546875</v>
      </c>
      <c r="P22" s="75"/>
      <c r="Q22" s="76"/>
      <c r="R22" s="76"/>
      <c r="S22" s="86"/>
      <c r="T22" s="48">
        <v>0</v>
      </c>
      <c r="U22" s="48">
        <v>1</v>
      </c>
      <c r="V22" s="49">
        <v>0</v>
      </c>
      <c r="W22" s="49">
        <v>0.006849</v>
      </c>
      <c r="X22" s="49">
        <v>0.001886</v>
      </c>
      <c r="Y22" s="49">
        <v>0.417502</v>
      </c>
      <c r="Z22" s="49">
        <v>0</v>
      </c>
      <c r="AA22" s="49">
        <v>0</v>
      </c>
      <c r="AB22" s="71">
        <v>22</v>
      </c>
      <c r="AC22" s="71"/>
      <c r="AD22" s="72"/>
      <c r="AE22" s="78" t="s">
        <v>505</v>
      </c>
      <c r="AF22" s="78">
        <v>34</v>
      </c>
      <c r="AG22" s="78">
        <v>17</v>
      </c>
      <c r="AH22" s="78">
        <v>821</v>
      </c>
      <c r="AI22" s="78">
        <v>2985</v>
      </c>
      <c r="AJ22" s="78"/>
      <c r="AK22" s="78"/>
      <c r="AL22" s="78"/>
      <c r="AM22" s="78"/>
      <c r="AN22" s="78"/>
      <c r="AO22" s="80">
        <v>41215.94366898148</v>
      </c>
      <c r="AP22" s="78"/>
      <c r="AQ22" s="78" t="b">
        <v>1</v>
      </c>
      <c r="AR22" s="78" t="b">
        <v>0</v>
      </c>
      <c r="AS22" s="78" t="b">
        <v>0</v>
      </c>
      <c r="AT22" s="78" t="s">
        <v>439</v>
      </c>
      <c r="AU22" s="78">
        <v>0</v>
      </c>
      <c r="AV22" s="83" t="s">
        <v>723</v>
      </c>
      <c r="AW22" s="78" t="b">
        <v>0</v>
      </c>
      <c r="AX22" s="78" t="s">
        <v>751</v>
      </c>
      <c r="AY22" s="83" t="s">
        <v>771</v>
      </c>
      <c r="AZ22" s="78" t="s">
        <v>66</v>
      </c>
      <c r="BA22" s="78" t="str">
        <f>REPLACE(INDEX(GroupVertices[Group],MATCH(Vertices[[#This Row],[Vertex]],GroupVertices[Vertex],0)),1,1,"")</f>
        <v>1</v>
      </c>
      <c r="BB22" s="48"/>
      <c r="BC22" s="48"/>
      <c r="BD22" s="48"/>
      <c r="BE22" s="48"/>
      <c r="BF22" s="48"/>
      <c r="BG22" s="48"/>
      <c r="BH22" s="121" t="s">
        <v>1056</v>
      </c>
      <c r="BI22" s="121" t="s">
        <v>1056</v>
      </c>
      <c r="BJ22" s="121" t="s">
        <v>1078</v>
      </c>
      <c r="BK22" s="121" t="s">
        <v>1078</v>
      </c>
      <c r="BL22" s="121">
        <v>1</v>
      </c>
      <c r="BM22" s="124">
        <v>5</v>
      </c>
      <c r="BN22" s="121">
        <v>0</v>
      </c>
      <c r="BO22" s="124">
        <v>0</v>
      </c>
      <c r="BP22" s="121">
        <v>0</v>
      </c>
      <c r="BQ22" s="124">
        <v>0</v>
      </c>
      <c r="BR22" s="121">
        <v>19</v>
      </c>
      <c r="BS22" s="124">
        <v>95</v>
      </c>
      <c r="BT22" s="121">
        <v>20</v>
      </c>
      <c r="BU22" s="2"/>
      <c r="BV22" s="3"/>
      <c r="BW22" s="3"/>
      <c r="BX22" s="3"/>
      <c r="BY22" s="3"/>
    </row>
    <row r="23" spans="1:77" ht="41.45" customHeight="1">
      <c r="A23" s="64" t="s">
        <v>219</v>
      </c>
      <c r="C23" s="65"/>
      <c r="D23" s="65" t="s">
        <v>64</v>
      </c>
      <c r="E23" s="66">
        <v>219.95880267968155</v>
      </c>
      <c r="F23" s="68">
        <v>99.70439559858504</v>
      </c>
      <c r="G23" s="100" t="s">
        <v>310</v>
      </c>
      <c r="H23" s="65"/>
      <c r="I23" s="69" t="s">
        <v>219</v>
      </c>
      <c r="J23" s="70"/>
      <c r="K23" s="70"/>
      <c r="L23" s="69" t="s">
        <v>830</v>
      </c>
      <c r="M23" s="73">
        <v>99.51509351156137</v>
      </c>
      <c r="N23" s="74">
        <v>224.8638153076172</v>
      </c>
      <c r="O23" s="74">
        <v>4839.40966796875</v>
      </c>
      <c r="P23" s="75"/>
      <c r="Q23" s="76"/>
      <c r="R23" s="76"/>
      <c r="S23" s="86"/>
      <c r="T23" s="48">
        <v>0</v>
      </c>
      <c r="U23" s="48">
        <v>1</v>
      </c>
      <c r="V23" s="49">
        <v>0</v>
      </c>
      <c r="W23" s="49">
        <v>0.006849</v>
      </c>
      <c r="X23" s="49">
        <v>0.001886</v>
      </c>
      <c r="Y23" s="49">
        <v>0.417502</v>
      </c>
      <c r="Z23" s="49">
        <v>0</v>
      </c>
      <c r="AA23" s="49">
        <v>0</v>
      </c>
      <c r="AB23" s="71">
        <v>23</v>
      </c>
      <c r="AC23" s="71"/>
      <c r="AD23" s="72"/>
      <c r="AE23" s="78" t="s">
        <v>506</v>
      </c>
      <c r="AF23" s="78">
        <v>4327</v>
      </c>
      <c r="AG23" s="78">
        <v>3727</v>
      </c>
      <c r="AH23" s="78">
        <v>94472</v>
      </c>
      <c r="AI23" s="78">
        <v>30350</v>
      </c>
      <c r="AJ23" s="78"/>
      <c r="AK23" s="78" t="s">
        <v>561</v>
      </c>
      <c r="AL23" s="78" t="s">
        <v>610</v>
      </c>
      <c r="AM23" s="83" t="s">
        <v>651</v>
      </c>
      <c r="AN23" s="78"/>
      <c r="AO23" s="80">
        <v>39965.67013888889</v>
      </c>
      <c r="AP23" s="83" t="s">
        <v>689</v>
      </c>
      <c r="AQ23" s="78" t="b">
        <v>1</v>
      </c>
      <c r="AR23" s="78" t="b">
        <v>0</v>
      </c>
      <c r="AS23" s="78" t="b">
        <v>1</v>
      </c>
      <c r="AT23" s="78" t="s">
        <v>439</v>
      </c>
      <c r="AU23" s="78">
        <v>157</v>
      </c>
      <c r="AV23" s="83" t="s">
        <v>723</v>
      </c>
      <c r="AW23" s="78" t="b">
        <v>0</v>
      </c>
      <c r="AX23" s="78" t="s">
        <v>751</v>
      </c>
      <c r="AY23" s="83" t="s">
        <v>772</v>
      </c>
      <c r="AZ23" s="78" t="s">
        <v>66</v>
      </c>
      <c r="BA23" s="78" t="str">
        <f>REPLACE(INDEX(GroupVertices[Group],MATCH(Vertices[[#This Row],[Vertex]],GroupVertices[Vertex],0)),1,1,"")</f>
        <v>1</v>
      </c>
      <c r="BB23" s="48"/>
      <c r="BC23" s="48"/>
      <c r="BD23" s="48"/>
      <c r="BE23" s="48"/>
      <c r="BF23" s="48"/>
      <c r="BG23" s="48"/>
      <c r="BH23" s="121" t="s">
        <v>1056</v>
      </c>
      <c r="BI23" s="121" t="s">
        <v>1056</v>
      </c>
      <c r="BJ23" s="121" t="s">
        <v>1078</v>
      </c>
      <c r="BK23" s="121" t="s">
        <v>1078</v>
      </c>
      <c r="BL23" s="121">
        <v>1</v>
      </c>
      <c r="BM23" s="124">
        <v>5</v>
      </c>
      <c r="BN23" s="121">
        <v>0</v>
      </c>
      <c r="BO23" s="124">
        <v>0</v>
      </c>
      <c r="BP23" s="121">
        <v>0</v>
      </c>
      <c r="BQ23" s="124">
        <v>0</v>
      </c>
      <c r="BR23" s="121">
        <v>19</v>
      </c>
      <c r="BS23" s="124">
        <v>95</v>
      </c>
      <c r="BT23" s="121">
        <v>20</v>
      </c>
      <c r="BU23" s="2"/>
      <c r="BV23" s="3"/>
      <c r="BW23" s="3"/>
      <c r="BX23" s="3"/>
      <c r="BY23" s="3"/>
    </row>
    <row r="24" spans="1:77" ht="41.45" customHeight="1">
      <c r="A24" s="64" t="s">
        <v>220</v>
      </c>
      <c r="C24" s="65"/>
      <c r="D24" s="65" t="s">
        <v>64</v>
      </c>
      <c r="E24" s="66">
        <v>232.3996511217919</v>
      </c>
      <c r="F24" s="68">
        <v>99.64094415744418</v>
      </c>
      <c r="G24" s="100" t="s">
        <v>311</v>
      </c>
      <c r="H24" s="65"/>
      <c r="I24" s="69" t="s">
        <v>220</v>
      </c>
      <c r="J24" s="70"/>
      <c r="K24" s="70"/>
      <c r="L24" s="69" t="s">
        <v>831</v>
      </c>
      <c r="M24" s="73">
        <v>120.66134379577096</v>
      </c>
      <c r="N24" s="74">
        <v>528.1852416992188</v>
      </c>
      <c r="O24" s="74">
        <v>7840.873046875</v>
      </c>
      <c r="P24" s="75"/>
      <c r="Q24" s="76"/>
      <c r="R24" s="76"/>
      <c r="S24" s="86"/>
      <c r="T24" s="48">
        <v>0</v>
      </c>
      <c r="U24" s="48">
        <v>1</v>
      </c>
      <c r="V24" s="49">
        <v>0</v>
      </c>
      <c r="W24" s="49">
        <v>0.006849</v>
      </c>
      <c r="X24" s="49">
        <v>0.001886</v>
      </c>
      <c r="Y24" s="49">
        <v>0.417502</v>
      </c>
      <c r="Z24" s="49">
        <v>0</v>
      </c>
      <c r="AA24" s="49">
        <v>0</v>
      </c>
      <c r="AB24" s="71">
        <v>24</v>
      </c>
      <c r="AC24" s="71"/>
      <c r="AD24" s="72"/>
      <c r="AE24" s="78" t="s">
        <v>507</v>
      </c>
      <c r="AF24" s="78">
        <v>4966</v>
      </c>
      <c r="AG24" s="78">
        <v>4527</v>
      </c>
      <c r="AH24" s="78">
        <v>369356</v>
      </c>
      <c r="AI24" s="78">
        <v>112963</v>
      </c>
      <c r="AJ24" s="78"/>
      <c r="AK24" s="78" t="s">
        <v>562</v>
      </c>
      <c r="AL24" s="78" t="s">
        <v>600</v>
      </c>
      <c r="AM24" s="83" t="s">
        <v>652</v>
      </c>
      <c r="AN24" s="78"/>
      <c r="AO24" s="80">
        <v>40008.074224537035</v>
      </c>
      <c r="AP24" s="83" t="s">
        <v>690</v>
      </c>
      <c r="AQ24" s="78" t="b">
        <v>0</v>
      </c>
      <c r="AR24" s="78" t="b">
        <v>0</v>
      </c>
      <c r="AS24" s="78" t="b">
        <v>0</v>
      </c>
      <c r="AT24" s="78" t="s">
        <v>439</v>
      </c>
      <c r="AU24" s="78">
        <v>427</v>
      </c>
      <c r="AV24" s="83" t="s">
        <v>727</v>
      </c>
      <c r="AW24" s="78" t="b">
        <v>0</v>
      </c>
      <c r="AX24" s="78" t="s">
        <v>751</v>
      </c>
      <c r="AY24" s="83" t="s">
        <v>773</v>
      </c>
      <c r="AZ24" s="78" t="s">
        <v>66</v>
      </c>
      <c r="BA24" s="78" t="str">
        <f>REPLACE(INDEX(GroupVertices[Group],MATCH(Vertices[[#This Row],[Vertex]],GroupVertices[Vertex],0)),1,1,"")</f>
        <v>1</v>
      </c>
      <c r="BB24" s="48"/>
      <c r="BC24" s="48"/>
      <c r="BD24" s="48"/>
      <c r="BE24" s="48"/>
      <c r="BF24" s="48"/>
      <c r="BG24" s="48"/>
      <c r="BH24" s="121" t="s">
        <v>1056</v>
      </c>
      <c r="BI24" s="121" t="s">
        <v>1056</v>
      </c>
      <c r="BJ24" s="121" t="s">
        <v>1078</v>
      </c>
      <c r="BK24" s="121" t="s">
        <v>1078</v>
      </c>
      <c r="BL24" s="121">
        <v>1</v>
      </c>
      <c r="BM24" s="124">
        <v>5</v>
      </c>
      <c r="BN24" s="121">
        <v>0</v>
      </c>
      <c r="BO24" s="124">
        <v>0</v>
      </c>
      <c r="BP24" s="121">
        <v>0</v>
      </c>
      <c r="BQ24" s="124">
        <v>0</v>
      </c>
      <c r="BR24" s="121">
        <v>19</v>
      </c>
      <c r="BS24" s="124">
        <v>95</v>
      </c>
      <c r="BT24" s="121">
        <v>20</v>
      </c>
      <c r="BU24" s="2"/>
      <c r="BV24" s="3"/>
      <c r="BW24" s="3"/>
      <c r="BX24" s="3"/>
      <c r="BY24" s="3"/>
    </row>
    <row r="25" spans="1:77" ht="41.45" customHeight="1">
      <c r="A25" s="64" t="s">
        <v>221</v>
      </c>
      <c r="C25" s="65"/>
      <c r="D25" s="65" t="s">
        <v>64</v>
      </c>
      <c r="E25" s="66">
        <v>167.89385194944978</v>
      </c>
      <c r="F25" s="68">
        <v>99.96993987975952</v>
      </c>
      <c r="G25" s="100" t="s">
        <v>312</v>
      </c>
      <c r="H25" s="65"/>
      <c r="I25" s="69" t="s">
        <v>221</v>
      </c>
      <c r="J25" s="70"/>
      <c r="K25" s="70"/>
      <c r="L25" s="69" t="s">
        <v>832</v>
      </c>
      <c r="M25" s="73">
        <v>11.01803607214429</v>
      </c>
      <c r="N25" s="74">
        <v>1694.1923828125</v>
      </c>
      <c r="O25" s="74">
        <v>375.962646484375</v>
      </c>
      <c r="P25" s="75"/>
      <c r="Q25" s="76"/>
      <c r="R25" s="76"/>
      <c r="S25" s="86"/>
      <c r="T25" s="48">
        <v>0</v>
      </c>
      <c r="U25" s="48">
        <v>1</v>
      </c>
      <c r="V25" s="49">
        <v>0</v>
      </c>
      <c r="W25" s="49">
        <v>0.006849</v>
      </c>
      <c r="X25" s="49">
        <v>0.001886</v>
      </c>
      <c r="Y25" s="49">
        <v>0.417502</v>
      </c>
      <c r="Z25" s="49">
        <v>0</v>
      </c>
      <c r="AA25" s="49">
        <v>0</v>
      </c>
      <c r="AB25" s="71">
        <v>25</v>
      </c>
      <c r="AC25" s="71"/>
      <c r="AD25" s="72"/>
      <c r="AE25" s="78" t="s">
        <v>508</v>
      </c>
      <c r="AF25" s="78">
        <v>1554</v>
      </c>
      <c r="AG25" s="78">
        <v>379</v>
      </c>
      <c r="AH25" s="78">
        <v>12142</v>
      </c>
      <c r="AI25" s="78">
        <v>4149</v>
      </c>
      <c r="AJ25" s="78"/>
      <c r="AK25" s="78" t="s">
        <v>563</v>
      </c>
      <c r="AL25" s="78" t="s">
        <v>611</v>
      </c>
      <c r="AM25" s="78"/>
      <c r="AN25" s="78"/>
      <c r="AO25" s="80">
        <v>41652.2075462963</v>
      </c>
      <c r="AP25" s="83" t="s">
        <v>691</v>
      </c>
      <c r="AQ25" s="78" t="b">
        <v>1</v>
      </c>
      <c r="AR25" s="78" t="b">
        <v>0</v>
      </c>
      <c r="AS25" s="78" t="b">
        <v>0</v>
      </c>
      <c r="AT25" s="78" t="s">
        <v>720</v>
      </c>
      <c r="AU25" s="78">
        <v>55</v>
      </c>
      <c r="AV25" s="83" t="s">
        <v>723</v>
      </c>
      <c r="AW25" s="78" t="b">
        <v>0</v>
      </c>
      <c r="AX25" s="78" t="s">
        <v>751</v>
      </c>
      <c r="AY25" s="83" t="s">
        <v>774</v>
      </c>
      <c r="AZ25" s="78" t="s">
        <v>66</v>
      </c>
      <c r="BA25" s="78" t="str">
        <f>REPLACE(INDEX(GroupVertices[Group],MATCH(Vertices[[#This Row],[Vertex]],GroupVertices[Vertex],0)),1,1,"")</f>
        <v>1</v>
      </c>
      <c r="BB25" s="48"/>
      <c r="BC25" s="48"/>
      <c r="BD25" s="48"/>
      <c r="BE25" s="48"/>
      <c r="BF25" s="48"/>
      <c r="BG25" s="48"/>
      <c r="BH25" s="121" t="s">
        <v>1056</v>
      </c>
      <c r="BI25" s="121" t="s">
        <v>1056</v>
      </c>
      <c r="BJ25" s="121" t="s">
        <v>1078</v>
      </c>
      <c r="BK25" s="121" t="s">
        <v>1078</v>
      </c>
      <c r="BL25" s="121">
        <v>1</v>
      </c>
      <c r="BM25" s="124">
        <v>5</v>
      </c>
      <c r="BN25" s="121">
        <v>0</v>
      </c>
      <c r="BO25" s="124">
        <v>0</v>
      </c>
      <c r="BP25" s="121">
        <v>0</v>
      </c>
      <c r="BQ25" s="124">
        <v>0</v>
      </c>
      <c r="BR25" s="121">
        <v>19</v>
      </c>
      <c r="BS25" s="124">
        <v>95</v>
      </c>
      <c r="BT25" s="121">
        <v>20</v>
      </c>
      <c r="BU25" s="2"/>
      <c r="BV25" s="3"/>
      <c r="BW25" s="3"/>
      <c r="BX25" s="3"/>
      <c r="BY25" s="3"/>
    </row>
    <row r="26" spans="1:77" ht="41.45" customHeight="1">
      <c r="A26" s="64" t="s">
        <v>222</v>
      </c>
      <c r="C26" s="65"/>
      <c r="D26" s="65" t="s">
        <v>64</v>
      </c>
      <c r="E26" s="66">
        <v>162.83975726984244</v>
      </c>
      <c r="F26" s="68">
        <v>99.99571702772299</v>
      </c>
      <c r="G26" s="100" t="s">
        <v>313</v>
      </c>
      <c r="H26" s="65"/>
      <c r="I26" s="69" t="s">
        <v>222</v>
      </c>
      <c r="J26" s="70"/>
      <c r="K26" s="70"/>
      <c r="L26" s="69" t="s">
        <v>833</v>
      </c>
      <c r="M26" s="73">
        <v>2.4273718941841467</v>
      </c>
      <c r="N26" s="74">
        <v>1008.4241333007812</v>
      </c>
      <c r="O26" s="74">
        <v>1862.83642578125</v>
      </c>
      <c r="P26" s="75"/>
      <c r="Q26" s="76"/>
      <c r="R26" s="76"/>
      <c r="S26" s="86"/>
      <c r="T26" s="48">
        <v>0</v>
      </c>
      <c r="U26" s="48">
        <v>1</v>
      </c>
      <c r="V26" s="49">
        <v>0</v>
      </c>
      <c r="W26" s="49">
        <v>0.006849</v>
      </c>
      <c r="X26" s="49">
        <v>0.001886</v>
      </c>
      <c r="Y26" s="49">
        <v>0.417502</v>
      </c>
      <c r="Z26" s="49">
        <v>0</v>
      </c>
      <c r="AA26" s="49">
        <v>0</v>
      </c>
      <c r="AB26" s="71">
        <v>26</v>
      </c>
      <c r="AC26" s="71"/>
      <c r="AD26" s="72"/>
      <c r="AE26" s="78" t="s">
        <v>509</v>
      </c>
      <c r="AF26" s="78">
        <v>88</v>
      </c>
      <c r="AG26" s="78">
        <v>54</v>
      </c>
      <c r="AH26" s="78">
        <v>183</v>
      </c>
      <c r="AI26" s="78">
        <v>793</v>
      </c>
      <c r="AJ26" s="78"/>
      <c r="AK26" s="78" t="s">
        <v>564</v>
      </c>
      <c r="AL26" s="78" t="s">
        <v>612</v>
      </c>
      <c r="AM26" s="78"/>
      <c r="AN26" s="78"/>
      <c r="AO26" s="80">
        <v>41773.944918981484</v>
      </c>
      <c r="AP26" s="78"/>
      <c r="AQ26" s="78" t="b">
        <v>1</v>
      </c>
      <c r="AR26" s="78" t="b">
        <v>0</v>
      </c>
      <c r="AS26" s="78" t="b">
        <v>1</v>
      </c>
      <c r="AT26" s="78" t="s">
        <v>439</v>
      </c>
      <c r="AU26" s="78">
        <v>3</v>
      </c>
      <c r="AV26" s="83" t="s">
        <v>723</v>
      </c>
      <c r="AW26" s="78" t="b">
        <v>0</v>
      </c>
      <c r="AX26" s="78" t="s">
        <v>751</v>
      </c>
      <c r="AY26" s="83" t="s">
        <v>775</v>
      </c>
      <c r="AZ26" s="78" t="s">
        <v>66</v>
      </c>
      <c r="BA26" s="78" t="str">
        <f>REPLACE(INDEX(GroupVertices[Group],MATCH(Vertices[[#This Row],[Vertex]],GroupVertices[Vertex],0)),1,1,"")</f>
        <v>1</v>
      </c>
      <c r="BB26" s="48"/>
      <c r="BC26" s="48"/>
      <c r="BD26" s="48"/>
      <c r="BE26" s="48"/>
      <c r="BF26" s="48"/>
      <c r="BG26" s="48"/>
      <c r="BH26" s="121" t="s">
        <v>1056</v>
      </c>
      <c r="BI26" s="121" t="s">
        <v>1056</v>
      </c>
      <c r="BJ26" s="121" t="s">
        <v>1078</v>
      </c>
      <c r="BK26" s="121" t="s">
        <v>1078</v>
      </c>
      <c r="BL26" s="121">
        <v>1</v>
      </c>
      <c r="BM26" s="124">
        <v>5</v>
      </c>
      <c r="BN26" s="121">
        <v>0</v>
      </c>
      <c r="BO26" s="124">
        <v>0</v>
      </c>
      <c r="BP26" s="121">
        <v>0</v>
      </c>
      <c r="BQ26" s="124">
        <v>0</v>
      </c>
      <c r="BR26" s="121">
        <v>19</v>
      </c>
      <c r="BS26" s="124">
        <v>95</v>
      </c>
      <c r="BT26" s="121">
        <v>20</v>
      </c>
      <c r="BU26" s="2"/>
      <c r="BV26" s="3"/>
      <c r="BW26" s="3"/>
      <c r="BX26" s="3"/>
      <c r="BY26" s="3"/>
    </row>
    <row r="27" spans="1:77" ht="41.45" customHeight="1">
      <c r="A27" s="64" t="s">
        <v>223</v>
      </c>
      <c r="C27" s="65"/>
      <c r="D27" s="65" t="s">
        <v>64</v>
      </c>
      <c r="E27" s="66">
        <v>168.98242618813444</v>
      </c>
      <c r="F27" s="68">
        <v>99.96438787865969</v>
      </c>
      <c r="G27" s="100" t="s">
        <v>314</v>
      </c>
      <c r="H27" s="65"/>
      <c r="I27" s="69" t="s">
        <v>223</v>
      </c>
      <c r="J27" s="70"/>
      <c r="K27" s="70"/>
      <c r="L27" s="69" t="s">
        <v>834</v>
      </c>
      <c r="M27" s="73">
        <v>12.868332972012627</v>
      </c>
      <c r="N27" s="74">
        <v>1332.806396484375</v>
      </c>
      <c r="O27" s="74">
        <v>9623.037109375</v>
      </c>
      <c r="P27" s="75"/>
      <c r="Q27" s="76"/>
      <c r="R27" s="76"/>
      <c r="S27" s="86"/>
      <c r="T27" s="48">
        <v>0</v>
      </c>
      <c r="U27" s="48">
        <v>1</v>
      </c>
      <c r="V27" s="49">
        <v>0</v>
      </c>
      <c r="W27" s="49">
        <v>0.006849</v>
      </c>
      <c r="X27" s="49">
        <v>0.001886</v>
      </c>
      <c r="Y27" s="49">
        <v>0.417502</v>
      </c>
      <c r="Z27" s="49">
        <v>0</v>
      </c>
      <c r="AA27" s="49">
        <v>0</v>
      </c>
      <c r="AB27" s="71">
        <v>27</v>
      </c>
      <c r="AC27" s="71"/>
      <c r="AD27" s="72"/>
      <c r="AE27" s="78" t="s">
        <v>510</v>
      </c>
      <c r="AF27" s="78">
        <v>407</v>
      </c>
      <c r="AG27" s="78">
        <v>449</v>
      </c>
      <c r="AH27" s="78">
        <v>2602</v>
      </c>
      <c r="AI27" s="78">
        <v>4252</v>
      </c>
      <c r="AJ27" s="78"/>
      <c r="AK27" s="78" t="s">
        <v>565</v>
      </c>
      <c r="AL27" s="78" t="s">
        <v>613</v>
      </c>
      <c r="AM27" s="83" t="s">
        <v>653</v>
      </c>
      <c r="AN27" s="78"/>
      <c r="AO27" s="80">
        <v>40973.803715277776</v>
      </c>
      <c r="AP27" s="83" t="s">
        <v>692</v>
      </c>
      <c r="AQ27" s="78" t="b">
        <v>0</v>
      </c>
      <c r="AR27" s="78" t="b">
        <v>0</v>
      </c>
      <c r="AS27" s="78" t="b">
        <v>1</v>
      </c>
      <c r="AT27" s="78" t="s">
        <v>439</v>
      </c>
      <c r="AU27" s="78">
        <v>8</v>
      </c>
      <c r="AV27" s="83" t="s">
        <v>723</v>
      </c>
      <c r="AW27" s="78" t="b">
        <v>0</v>
      </c>
      <c r="AX27" s="78" t="s">
        <v>751</v>
      </c>
      <c r="AY27" s="83" t="s">
        <v>776</v>
      </c>
      <c r="AZ27" s="78" t="s">
        <v>66</v>
      </c>
      <c r="BA27" s="78" t="str">
        <f>REPLACE(INDEX(GroupVertices[Group],MATCH(Vertices[[#This Row],[Vertex]],GroupVertices[Vertex],0)),1,1,"")</f>
        <v>1</v>
      </c>
      <c r="BB27" s="48"/>
      <c r="BC27" s="48"/>
      <c r="BD27" s="48"/>
      <c r="BE27" s="48"/>
      <c r="BF27" s="48"/>
      <c r="BG27" s="48"/>
      <c r="BH27" s="121" t="s">
        <v>1056</v>
      </c>
      <c r="BI27" s="121" t="s">
        <v>1056</v>
      </c>
      <c r="BJ27" s="121" t="s">
        <v>1078</v>
      </c>
      <c r="BK27" s="121" t="s">
        <v>1078</v>
      </c>
      <c r="BL27" s="121">
        <v>1</v>
      </c>
      <c r="BM27" s="124">
        <v>5</v>
      </c>
      <c r="BN27" s="121">
        <v>0</v>
      </c>
      <c r="BO27" s="124">
        <v>0</v>
      </c>
      <c r="BP27" s="121">
        <v>0</v>
      </c>
      <c r="BQ27" s="124">
        <v>0</v>
      </c>
      <c r="BR27" s="121">
        <v>19</v>
      </c>
      <c r="BS27" s="124">
        <v>95</v>
      </c>
      <c r="BT27" s="121">
        <v>20</v>
      </c>
      <c r="BU27" s="2"/>
      <c r="BV27" s="3"/>
      <c r="BW27" s="3"/>
      <c r="BX27" s="3"/>
      <c r="BY27" s="3"/>
    </row>
    <row r="28" spans="1:77" ht="41.45" customHeight="1">
      <c r="A28" s="64" t="s">
        <v>224</v>
      </c>
      <c r="C28" s="65"/>
      <c r="D28" s="65" t="s">
        <v>64</v>
      </c>
      <c r="E28" s="66">
        <v>172.20149572253047</v>
      </c>
      <c r="F28" s="68">
        <v>99.9479698182645</v>
      </c>
      <c r="G28" s="100" t="s">
        <v>315</v>
      </c>
      <c r="H28" s="65"/>
      <c r="I28" s="69" t="s">
        <v>224</v>
      </c>
      <c r="J28" s="70"/>
      <c r="K28" s="70"/>
      <c r="L28" s="69" t="s">
        <v>835</v>
      </c>
      <c r="M28" s="73">
        <v>18.339925233051854</v>
      </c>
      <c r="N28" s="74">
        <v>2210.80908203125</v>
      </c>
      <c r="O28" s="74">
        <v>7263.88037109375</v>
      </c>
      <c r="P28" s="75"/>
      <c r="Q28" s="76"/>
      <c r="R28" s="76"/>
      <c r="S28" s="86"/>
      <c r="T28" s="48">
        <v>0</v>
      </c>
      <c r="U28" s="48">
        <v>1</v>
      </c>
      <c r="V28" s="49">
        <v>0</v>
      </c>
      <c r="W28" s="49">
        <v>0.006849</v>
      </c>
      <c r="X28" s="49">
        <v>0.001886</v>
      </c>
      <c r="Y28" s="49">
        <v>0.417502</v>
      </c>
      <c r="Z28" s="49">
        <v>0</v>
      </c>
      <c r="AA28" s="49">
        <v>0</v>
      </c>
      <c r="AB28" s="71">
        <v>28</v>
      </c>
      <c r="AC28" s="71"/>
      <c r="AD28" s="72"/>
      <c r="AE28" s="78" t="s">
        <v>511</v>
      </c>
      <c r="AF28" s="78">
        <v>2234</v>
      </c>
      <c r="AG28" s="78">
        <v>656</v>
      </c>
      <c r="AH28" s="78">
        <v>19467</v>
      </c>
      <c r="AI28" s="78">
        <v>557</v>
      </c>
      <c r="AJ28" s="78"/>
      <c r="AK28" s="78" t="s">
        <v>566</v>
      </c>
      <c r="AL28" s="78" t="s">
        <v>614</v>
      </c>
      <c r="AM28" s="83" t="s">
        <v>654</v>
      </c>
      <c r="AN28" s="78"/>
      <c r="AO28" s="80">
        <v>39168.63149305555</v>
      </c>
      <c r="AP28" s="83" t="s">
        <v>693</v>
      </c>
      <c r="AQ28" s="78" t="b">
        <v>0</v>
      </c>
      <c r="AR28" s="78" t="b">
        <v>0</v>
      </c>
      <c r="AS28" s="78" t="b">
        <v>1</v>
      </c>
      <c r="AT28" s="78" t="s">
        <v>439</v>
      </c>
      <c r="AU28" s="78">
        <v>118</v>
      </c>
      <c r="AV28" s="83" t="s">
        <v>723</v>
      </c>
      <c r="AW28" s="78" t="b">
        <v>0</v>
      </c>
      <c r="AX28" s="78" t="s">
        <v>751</v>
      </c>
      <c r="AY28" s="83" t="s">
        <v>777</v>
      </c>
      <c r="AZ28" s="78" t="s">
        <v>66</v>
      </c>
      <c r="BA28" s="78" t="str">
        <f>REPLACE(INDEX(GroupVertices[Group],MATCH(Vertices[[#This Row],[Vertex]],GroupVertices[Vertex],0)),1,1,"")</f>
        <v>1</v>
      </c>
      <c r="BB28" s="48"/>
      <c r="BC28" s="48"/>
      <c r="BD28" s="48"/>
      <c r="BE28" s="48"/>
      <c r="BF28" s="48"/>
      <c r="BG28" s="48"/>
      <c r="BH28" s="121" t="s">
        <v>1056</v>
      </c>
      <c r="BI28" s="121" t="s">
        <v>1056</v>
      </c>
      <c r="BJ28" s="121" t="s">
        <v>1078</v>
      </c>
      <c r="BK28" s="121" t="s">
        <v>1078</v>
      </c>
      <c r="BL28" s="121">
        <v>1</v>
      </c>
      <c r="BM28" s="124">
        <v>5</v>
      </c>
      <c r="BN28" s="121">
        <v>0</v>
      </c>
      <c r="BO28" s="124">
        <v>0</v>
      </c>
      <c r="BP28" s="121">
        <v>0</v>
      </c>
      <c r="BQ28" s="124">
        <v>0</v>
      </c>
      <c r="BR28" s="121">
        <v>19</v>
      </c>
      <c r="BS28" s="124">
        <v>95</v>
      </c>
      <c r="BT28" s="121">
        <v>20</v>
      </c>
      <c r="BU28" s="2"/>
      <c r="BV28" s="3"/>
      <c r="BW28" s="3"/>
      <c r="BX28" s="3"/>
      <c r="BY28" s="3"/>
    </row>
    <row r="29" spans="1:77" ht="41.45" customHeight="1">
      <c r="A29" s="64" t="s">
        <v>225</v>
      </c>
      <c r="C29" s="65"/>
      <c r="D29" s="65" t="s">
        <v>64</v>
      </c>
      <c r="E29" s="66">
        <v>162.06220424221056</v>
      </c>
      <c r="F29" s="68">
        <v>99.99968274279429</v>
      </c>
      <c r="G29" s="100" t="s">
        <v>316</v>
      </c>
      <c r="H29" s="65"/>
      <c r="I29" s="69" t="s">
        <v>225</v>
      </c>
      <c r="J29" s="70"/>
      <c r="K29" s="70"/>
      <c r="L29" s="69" t="s">
        <v>836</v>
      </c>
      <c r="M29" s="73">
        <v>1.105731251421048</v>
      </c>
      <c r="N29" s="74">
        <v>878.5164794921875</v>
      </c>
      <c r="O29" s="74">
        <v>8790.076171875</v>
      </c>
      <c r="P29" s="75"/>
      <c r="Q29" s="76"/>
      <c r="R29" s="76"/>
      <c r="S29" s="86"/>
      <c r="T29" s="48">
        <v>0</v>
      </c>
      <c r="U29" s="48">
        <v>1</v>
      </c>
      <c r="V29" s="49">
        <v>0</v>
      </c>
      <c r="W29" s="49">
        <v>0.006849</v>
      </c>
      <c r="X29" s="49">
        <v>0.001886</v>
      </c>
      <c r="Y29" s="49">
        <v>0.417502</v>
      </c>
      <c r="Z29" s="49">
        <v>0</v>
      </c>
      <c r="AA29" s="49">
        <v>0</v>
      </c>
      <c r="AB29" s="71">
        <v>29</v>
      </c>
      <c r="AC29" s="71"/>
      <c r="AD29" s="72"/>
      <c r="AE29" s="78" t="s">
        <v>512</v>
      </c>
      <c r="AF29" s="78">
        <v>31</v>
      </c>
      <c r="AG29" s="78">
        <v>4</v>
      </c>
      <c r="AH29" s="78">
        <v>31</v>
      </c>
      <c r="AI29" s="78">
        <v>75</v>
      </c>
      <c r="AJ29" s="78"/>
      <c r="AK29" s="78"/>
      <c r="AL29" s="78"/>
      <c r="AM29" s="78"/>
      <c r="AN29" s="78"/>
      <c r="AO29" s="80">
        <v>43475.78393518519</v>
      </c>
      <c r="AP29" s="78"/>
      <c r="AQ29" s="78" t="b">
        <v>1</v>
      </c>
      <c r="AR29" s="78" t="b">
        <v>0</v>
      </c>
      <c r="AS29" s="78" t="b">
        <v>0</v>
      </c>
      <c r="AT29" s="78" t="s">
        <v>439</v>
      </c>
      <c r="AU29" s="78">
        <v>0</v>
      </c>
      <c r="AV29" s="78"/>
      <c r="AW29" s="78" t="b">
        <v>0</v>
      </c>
      <c r="AX29" s="78" t="s">
        <v>751</v>
      </c>
      <c r="AY29" s="83" t="s">
        <v>778</v>
      </c>
      <c r="AZ29" s="78" t="s">
        <v>66</v>
      </c>
      <c r="BA29" s="78" t="str">
        <f>REPLACE(INDEX(GroupVertices[Group],MATCH(Vertices[[#This Row],[Vertex]],GroupVertices[Vertex],0)),1,1,"")</f>
        <v>1</v>
      </c>
      <c r="BB29" s="48"/>
      <c r="BC29" s="48"/>
      <c r="BD29" s="48"/>
      <c r="BE29" s="48"/>
      <c r="BF29" s="48"/>
      <c r="BG29" s="48"/>
      <c r="BH29" s="121" t="s">
        <v>1056</v>
      </c>
      <c r="BI29" s="121" t="s">
        <v>1056</v>
      </c>
      <c r="BJ29" s="121" t="s">
        <v>1078</v>
      </c>
      <c r="BK29" s="121" t="s">
        <v>1078</v>
      </c>
      <c r="BL29" s="121">
        <v>1</v>
      </c>
      <c r="BM29" s="124">
        <v>5</v>
      </c>
      <c r="BN29" s="121">
        <v>0</v>
      </c>
      <c r="BO29" s="124">
        <v>0</v>
      </c>
      <c r="BP29" s="121">
        <v>0</v>
      </c>
      <c r="BQ29" s="124">
        <v>0</v>
      </c>
      <c r="BR29" s="121">
        <v>19</v>
      </c>
      <c r="BS29" s="124">
        <v>95</v>
      </c>
      <c r="BT29" s="121">
        <v>20</v>
      </c>
      <c r="BU29" s="2"/>
      <c r="BV29" s="3"/>
      <c r="BW29" s="3"/>
      <c r="BX29" s="3"/>
      <c r="BY29" s="3"/>
    </row>
    <row r="30" spans="1:77" ht="41.45" customHeight="1">
      <c r="A30" s="64" t="s">
        <v>226</v>
      </c>
      <c r="C30" s="65"/>
      <c r="D30" s="65" t="s">
        <v>64</v>
      </c>
      <c r="E30" s="66">
        <v>167.52062649618645</v>
      </c>
      <c r="F30" s="68">
        <v>99.97184342299374</v>
      </c>
      <c r="G30" s="100" t="s">
        <v>317</v>
      </c>
      <c r="H30" s="65"/>
      <c r="I30" s="69" t="s">
        <v>226</v>
      </c>
      <c r="J30" s="70"/>
      <c r="K30" s="70"/>
      <c r="L30" s="69" t="s">
        <v>837</v>
      </c>
      <c r="M30" s="73">
        <v>10.383648563618001</v>
      </c>
      <c r="N30" s="74">
        <v>1824.1424560546875</v>
      </c>
      <c r="O30" s="74">
        <v>2855.949951171875</v>
      </c>
      <c r="P30" s="75"/>
      <c r="Q30" s="76"/>
      <c r="R30" s="76"/>
      <c r="S30" s="86"/>
      <c r="T30" s="48">
        <v>0</v>
      </c>
      <c r="U30" s="48">
        <v>3</v>
      </c>
      <c r="V30" s="49">
        <v>3.285714</v>
      </c>
      <c r="W30" s="49">
        <v>0.007407</v>
      </c>
      <c r="X30" s="49">
        <v>0.004056</v>
      </c>
      <c r="Y30" s="49">
        <v>0.870428</v>
      </c>
      <c r="Z30" s="49">
        <v>0.3333333333333333</v>
      </c>
      <c r="AA30" s="49">
        <v>0</v>
      </c>
      <c r="AB30" s="71">
        <v>30</v>
      </c>
      <c r="AC30" s="71"/>
      <c r="AD30" s="72"/>
      <c r="AE30" s="78" t="s">
        <v>513</v>
      </c>
      <c r="AF30" s="78">
        <v>332</v>
      </c>
      <c r="AG30" s="78">
        <v>355</v>
      </c>
      <c r="AH30" s="78">
        <v>3233</v>
      </c>
      <c r="AI30" s="78">
        <v>2846</v>
      </c>
      <c r="AJ30" s="78"/>
      <c r="AK30" s="78" t="s">
        <v>567</v>
      </c>
      <c r="AL30" s="78"/>
      <c r="AM30" s="78"/>
      <c r="AN30" s="78"/>
      <c r="AO30" s="80">
        <v>43074.21380787037</v>
      </c>
      <c r="AP30" s="78"/>
      <c r="AQ30" s="78" t="b">
        <v>1</v>
      </c>
      <c r="AR30" s="78" t="b">
        <v>0</v>
      </c>
      <c r="AS30" s="78" t="b">
        <v>0</v>
      </c>
      <c r="AT30" s="78" t="s">
        <v>439</v>
      </c>
      <c r="AU30" s="78">
        <v>6</v>
      </c>
      <c r="AV30" s="78"/>
      <c r="AW30" s="78" t="b">
        <v>0</v>
      </c>
      <c r="AX30" s="78" t="s">
        <v>751</v>
      </c>
      <c r="AY30" s="83" t="s">
        <v>779</v>
      </c>
      <c r="AZ30" s="78" t="s">
        <v>66</v>
      </c>
      <c r="BA30" s="78" t="str">
        <f>REPLACE(INDEX(GroupVertices[Group],MATCH(Vertices[[#This Row],[Vertex]],GroupVertices[Vertex],0)),1,1,"")</f>
        <v>1</v>
      </c>
      <c r="BB30" s="48" t="s">
        <v>289</v>
      </c>
      <c r="BC30" s="48" t="s">
        <v>289</v>
      </c>
      <c r="BD30" s="48" t="s">
        <v>1047</v>
      </c>
      <c r="BE30" s="48" t="s">
        <v>1047</v>
      </c>
      <c r="BF30" s="48"/>
      <c r="BG30" s="48"/>
      <c r="BH30" s="121" t="s">
        <v>1060</v>
      </c>
      <c r="BI30" s="121" t="s">
        <v>1060</v>
      </c>
      <c r="BJ30" s="121" t="s">
        <v>1082</v>
      </c>
      <c r="BK30" s="121" t="s">
        <v>1082</v>
      </c>
      <c r="BL30" s="121">
        <v>1</v>
      </c>
      <c r="BM30" s="124">
        <v>2.9411764705882355</v>
      </c>
      <c r="BN30" s="121">
        <v>1</v>
      </c>
      <c r="BO30" s="124">
        <v>2.9411764705882355</v>
      </c>
      <c r="BP30" s="121">
        <v>0</v>
      </c>
      <c r="BQ30" s="124">
        <v>0</v>
      </c>
      <c r="BR30" s="121">
        <v>32</v>
      </c>
      <c r="BS30" s="124">
        <v>94.11764705882354</v>
      </c>
      <c r="BT30" s="121">
        <v>34</v>
      </c>
      <c r="BU30" s="2"/>
      <c r="BV30" s="3"/>
      <c r="BW30" s="3"/>
      <c r="BX30" s="3"/>
      <c r="BY30" s="3"/>
    </row>
    <row r="31" spans="1:77" ht="41.45" customHeight="1">
      <c r="A31" s="64" t="s">
        <v>227</v>
      </c>
      <c r="C31" s="65"/>
      <c r="D31" s="65" t="s">
        <v>64</v>
      </c>
      <c r="E31" s="66">
        <v>165.54564180600144</v>
      </c>
      <c r="F31" s="68">
        <v>99.98191633927486</v>
      </c>
      <c r="G31" s="100" t="s">
        <v>318</v>
      </c>
      <c r="H31" s="65"/>
      <c r="I31" s="69" t="s">
        <v>227</v>
      </c>
      <c r="J31" s="70"/>
      <c r="K31" s="70"/>
      <c r="L31" s="69" t="s">
        <v>838</v>
      </c>
      <c r="M31" s="73">
        <v>7.026681330999731</v>
      </c>
      <c r="N31" s="74">
        <v>529.7965698242188</v>
      </c>
      <c r="O31" s="74">
        <v>1749.9993896484375</v>
      </c>
      <c r="P31" s="75"/>
      <c r="Q31" s="76"/>
      <c r="R31" s="76"/>
      <c r="S31" s="86"/>
      <c r="T31" s="48">
        <v>0</v>
      </c>
      <c r="U31" s="48">
        <v>1</v>
      </c>
      <c r="V31" s="49">
        <v>0</v>
      </c>
      <c r="W31" s="49">
        <v>0.006849</v>
      </c>
      <c r="X31" s="49">
        <v>0.001886</v>
      </c>
      <c r="Y31" s="49">
        <v>0.417502</v>
      </c>
      <c r="Z31" s="49">
        <v>0</v>
      </c>
      <c r="AA31" s="49">
        <v>0</v>
      </c>
      <c r="AB31" s="71">
        <v>31</v>
      </c>
      <c r="AC31" s="71"/>
      <c r="AD31" s="72"/>
      <c r="AE31" s="78" t="s">
        <v>514</v>
      </c>
      <c r="AF31" s="78">
        <v>344</v>
      </c>
      <c r="AG31" s="78">
        <v>228</v>
      </c>
      <c r="AH31" s="78">
        <v>7560</v>
      </c>
      <c r="AI31" s="78">
        <v>4905</v>
      </c>
      <c r="AJ31" s="78"/>
      <c r="AK31" s="78" t="s">
        <v>568</v>
      </c>
      <c r="AL31" s="78" t="s">
        <v>615</v>
      </c>
      <c r="AM31" s="78"/>
      <c r="AN31" s="78"/>
      <c r="AO31" s="80">
        <v>42891.87127314815</v>
      </c>
      <c r="AP31" s="78"/>
      <c r="AQ31" s="78" t="b">
        <v>1</v>
      </c>
      <c r="AR31" s="78" t="b">
        <v>0</v>
      </c>
      <c r="AS31" s="78" t="b">
        <v>0</v>
      </c>
      <c r="AT31" s="78" t="s">
        <v>720</v>
      </c>
      <c r="AU31" s="78">
        <v>0</v>
      </c>
      <c r="AV31" s="78"/>
      <c r="AW31" s="78" t="b">
        <v>0</v>
      </c>
      <c r="AX31" s="78" t="s">
        <v>751</v>
      </c>
      <c r="AY31" s="83" t="s">
        <v>780</v>
      </c>
      <c r="AZ31" s="78" t="s">
        <v>66</v>
      </c>
      <c r="BA31" s="78" t="str">
        <f>REPLACE(INDEX(GroupVertices[Group],MATCH(Vertices[[#This Row],[Vertex]],GroupVertices[Vertex],0)),1,1,"")</f>
        <v>1</v>
      </c>
      <c r="BB31" s="48"/>
      <c r="BC31" s="48"/>
      <c r="BD31" s="48"/>
      <c r="BE31" s="48"/>
      <c r="BF31" s="48"/>
      <c r="BG31" s="48"/>
      <c r="BH31" s="121" t="s">
        <v>1056</v>
      </c>
      <c r="BI31" s="121" t="s">
        <v>1056</v>
      </c>
      <c r="BJ31" s="121" t="s">
        <v>1078</v>
      </c>
      <c r="BK31" s="121" t="s">
        <v>1078</v>
      </c>
      <c r="BL31" s="121">
        <v>1</v>
      </c>
      <c r="BM31" s="124">
        <v>5</v>
      </c>
      <c r="BN31" s="121">
        <v>0</v>
      </c>
      <c r="BO31" s="124">
        <v>0</v>
      </c>
      <c r="BP31" s="121">
        <v>0</v>
      </c>
      <c r="BQ31" s="124">
        <v>0</v>
      </c>
      <c r="BR31" s="121">
        <v>19</v>
      </c>
      <c r="BS31" s="124">
        <v>95</v>
      </c>
      <c r="BT31" s="121">
        <v>20</v>
      </c>
      <c r="BU31" s="2"/>
      <c r="BV31" s="3"/>
      <c r="BW31" s="3"/>
      <c r="BX31" s="3"/>
      <c r="BY31" s="3"/>
    </row>
    <row r="32" spans="1:77" ht="41.45" customHeight="1">
      <c r="A32" s="64" t="s">
        <v>228</v>
      </c>
      <c r="C32" s="65"/>
      <c r="D32" s="65" t="s">
        <v>64</v>
      </c>
      <c r="E32" s="66">
        <v>182.83842114053482</v>
      </c>
      <c r="F32" s="68">
        <v>99.89371883608906</v>
      </c>
      <c r="G32" s="100" t="s">
        <v>319</v>
      </c>
      <c r="H32" s="65"/>
      <c r="I32" s="69" t="s">
        <v>228</v>
      </c>
      <c r="J32" s="70"/>
      <c r="K32" s="70"/>
      <c r="L32" s="69" t="s">
        <v>839</v>
      </c>
      <c r="M32" s="73">
        <v>36.419969226051045</v>
      </c>
      <c r="N32" s="74">
        <v>1212.144775390625</v>
      </c>
      <c r="O32" s="74">
        <v>470.1570739746094</v>
      </c>
      <c r="P32" s="75"/>
      <c r="Q32" s="76"/>
      <c r="R32" s="76"/>
      <c r="S32" s="86"/>
      <c r="T32" s="48">
        <v>0</v>
      </c>
      <c r="U32" s="48">
        <v>1</v>
      </c>
      <c r="V32" s="49">
        <v>0</v>
      </c>
      <c r="W32" s="49">
        <v>0.006849</v>
      </c>
      <c r="X32" s="49">
        <v>0.001886</v>
      </c>
      <c r="Y32" s="49">
        <v>0.417502</v>
      </c>
      <c r="Z32" s="49">
        <v>0</v>
      </c>
      <c r="AA32" s="49">
        <v>0</v>
      </c>
      <c r="AB32" s="71">
        <v>32</v>
      </c>
      <c r="AC32" s="71"/>
      <c r="AD32" s="72"/>
      <c r="AE32" s="78" t="s">
        <v>515</v>
      </c>
      <c r="AF32" s="78">
        <v>1320</v>
      </c>
      <c r="AG32" s="78">
        <v>1340</v>
      </c>
      <c r="AH32" s="78">
        <v>4793</v>
      </c>
      <c r="AI32" s="78">
        <v>96</v>
      </c>
      <c r="AJ32" s="78"/>
      <c r="AK32" s="78" t="s">
        <v>569</v>
      </c>
      <c r="AL32" s="78" t="s">
        <v>616</v>
      </c>
      <c r="AM32" s="83" t="s">
        <v>655</v>
      </c>
      <c r="AN32" s="78"/>
      <c r="AO32" s="80">
        <v>40382.46015046296</v>
      </c>
      <c r="AP32" s="83" t="s">
        <v>694</v>
      </c>
      <c r="AQ32" s="78" t="b">
        <v>0</v>
      </c>
      <c r="AR32" s="78" t="b">
        <v>0</v>
      </c>
      <c r="AS32" s="78" t="b">
        <v>1</v>
      </c>
      <c r="AT32" s="78" t="s">
        <v>439</v>
      </c>
      <c r="AU32" s="78">
        <v>41</v>
      </c>
      <c r="AV32" s="83" t="s">
        <v>728</v>
      </c>
      <c r="AW32" s="78" t="b">
        <v>0</v>
      </c>
      <c r="AX32" s="78" t="s">
        <v>751</v>
      </c>
      <c r="AY32" s="83" t="s">
        <v>781</v>
      </c>
      <c r="AZ32" s="78" t="s">
        <v>66</v>
      </c>
      <c r="BA32" s="78" t="str">
        <f>REPLACE(INDEX(GroupVertices[Group],MATCH(Vertices[[#This Row],[Vertex]],GroupVertices[Vertex],0)),1,1,"")</f>
        <v>1</v>
      </c>
      <c r="BB32" s="48"/>
      <c r="BC32" s="48"/>
      <c r="BD32" s="48"/>
      <c r="BE32" s="48"/>
      <c r="BF32" s="48"/>
      <c r="BG32" s="48"/>
      <c r="BH32" s="121" t="s">
        <v>1056</v>
      </c>
      <c r="BI32" s="121" t="s">
        <v>1056</v>
      </c>
      <c r="BJ32" s="121" t="s">
        <v>1078</v>
      </c>
      <c r="BK32" s="121" t="s">
        <v>1078</v>
      </c>
      <c r="BL32" s="121">
        <v>1</v>
      </c>
      <c r="BM32" s="124">
        <v>5</v>
      </c>
      <c r="BN32" s="121">
        <v>0</v>
      </c>
      <c r="BO32" s="124">
        <v>0</v>
      </c>
      <c r="BP32" s="121">
        <v>0</v>
      </c>
      <c r="BQ32" s="124">
        <v>0</v>
      </c>
      <c r="BR32" s="121">
        <v>19</v>
      </c>
      <c r="BS32" s="124">
        <v>95</v>
      </c>
      <c r="BT32" s="121">
        <v>20</v>
      </c>
      <c r="BU32" s="2"/>
      <c r="BV32" s="3"/>
      <c r="BW32" s="3"/>
      <c r="BX32" s="3"/>
      <c r="BY32" s="3"/>
    </row>
    <row r="33" spans="1:77" ht="41.45" customHeight="1">
      <c r="A33" s="64" t="s">
        <v>229</v>
      </c>
      <c r="C33" s="65"/>
      <c r="D33" s="65" t="s">
        <v>64</v>
      </c>
      <c r="E33" s="66">
        <v>164.56592499118526</v>
      </c>
      <c r="F33" s="68">
        <v>99.9869131402647</v>
      </c>
      <c r="G33" s="100" t="s">
        <v>320</v>
      </c>
      <c r="H33" s="65"/>
      <c r="I33" s="69" t="s">
        <v>229</v>
      </c>
      <c r="J33" s="70"/>
      <c r="K33" s="70"/>
      <c r="L33" s="69" t="s">
        <v>840</v>
      </c>
      <c r="M33" s="73">
        <v>5.361414121118226</v>
      </c>
      <c r="N33" s="74">
        <v>2827.3935546875</v>
      </c>
      <c r="O33" s="74">
        <v>2880.60595703125</v>
      </c>
      <c r="P33" s="75"/>
      <c r="Q33" s="76"/>
      <c r="R33" s="76"/>
      <c r="S33" s="86"/>
      <c r="T33" s="48">
        <v>0</v>
      </c>
      <c r="U33" s="48">
        <v>3</v>
      </c>
      <c r="V33" s="49">
        <v>3.285714</v>
      </c>
      <c r="W33" s="49">
        <v>0.007407</v>
      </c>
      <c r="X33" s="49">
        <v>0.004056</v>
      </c>
      <c r="Y33" s="49">
        <v>0.870428</v>
      </c>
      <c r="Z33" s="49">
        <v>0.3333333333333333</v>
      </c>
      <c r="AA33" s="49">
        <v>0</v>
      </c>
      <c r="AB33" s="71">
        <v>33</v>
      </c>
      <c r="AC33" s="71"/>
      <c r="AD33" s="72"/>
      <c r="AE33" s="78" t="s">
        <v>516</v>
      </c>
      <c r="AF33" s="78">
        <v>48</v>
      </c>
      <c r="AG33" s="78">
        <v>165</v>
      </c>
      <c r="AH33" s="78">
        <v>827</v>
      </c>
      <c r="AI33" s="78">
        <v>3345</v>
      </c>
      <c r="AJ33" s="78"/>
      <c r="AK33" s="78" t="s">
        <v>570</v>
      </c>
      <c r="AL33" s="78" t="s">
        <v>617</v>
      </c>
      <c r="AM33" s="83" t="s">
        <v>656</v>
      </c>
      <c r="AN33" s="78"/>
      <c r="AO33" s="80">
        <v>41478.31935185185</v>
      </c>
      <c r="AP33" s="83" t="s">
        <v>695</v>
      </c>
      <c r="AQ33" s="78" t="b">
        <v>0</v>
      </c>
      <c r="AR33" s="78" t="b">
        <v>0</v>
      </c>
      <c r="AS33" s="78" t="b">
        <v>0</v>
      </c>
      <c r="AT33" s="78" t="s">
        <v>720</v>
      </c>
      <c r="AU33" s="78">
        <v>2</v>
      </c>
      <c r="AV33" s="83" t="s">
        <v>723</v>
      </c>
      <c r="AW33" s="78" t="b">
        <v>0</v>
      </c>
      <c r="AX33" s="78" t="s">
        <v>751</v>
      </c>
      <c r="AY33" s="83" t="s">
        <v>782</v>
      </c>
      <c r="AZ33" s="78" t="s">
        <v>66</v>
      </c>
      <c r="BA33" s="78" t="str">
        <f>REPLACE(INDEX(GroupVertices[Group],MATCH(Vertices[[#This Row],[Vertex]],GroupVertices[Vertex],0)),1,1,"")</f>
        <v>1</v>
      </c>
      <c r="BB33" s="48"/>
      <c r="BC33" s="48"/>
      <c r="BD33" s="48"/>
      <c r="BE33" s="48"/>
      <c r="BF33" s="48"/>
      <c r="BG33" s="48"/>
      <c r="BH33" s="121" t="s">
        <v>1061</v>
      </c>
      <c r="BI33" s="121" t="s">
        <v>1061</v>
      </c>
      <c r="BJ33" s="121" t="s">
        <v>1083</v>
      </c>
      <c r="BK33" s="121" t="s">
        <v>1083</v>
      </c>
      <c r="BL33" s="121">
        <v>1</v>
      </c>
      <c r="BM33" s="124">
        <v>2.6315789473684212</v>
      </c>
      <c r="BN33" s="121">
        <v>0</v>
      </c>
      <c r="BO33" s="124">
        <v>0</v>
      </c>
      <c r="BP33" s="121">
        <v>0</v>
      </c>
      <c r="BQ33" s="124">
        <v>0</v>
      </c>
      <c r="BR33" s="121">
        <v>37</v>
      </c>
      <c r="BS33" s="124">
        <v>97.36842105263158</v>
      </c>
      <c r="BT33" s="121">
        <v>38</v>
      </c>
      <c r="BU33" s="2"/>
      <c r="BV33" s="3"/>
      <c r="BW33" s="3"/>
      <c r="BX33" s="3"/>
      <c r="BY33" s="3"/>
    </row>
    <row r="34" spans="1:77" ht="41.45" customHeight="1">
      <c r="A34" s="64" t="s">
        <v>230</v>
      </c>
      <c r="C34" s="65"/>
      <c r="D34" s="65" t="s">
        <v>64</v>
      </c>
      <c r="E34" s="66">
        <v>169.7910813368716</v>
      </c>
      <c r="F34" s="68">
        <v>99.96026353498554</v>
      </c>
      <c r="G34" s="100" t="s">
        <v>321</v>
      </c>
      <c r="H34" s="65"/>
      <c r="I34" s="69" t="s">
        <v>230</v>
      </c>
      <c r="J34" s="70"/>
      <c r="K34" s="70"/>
      <c r="L34" s="69" t="s">
        <v>841</v>
      </c>
      <c r="M34" s="73">
        <v>14.24283924048625</v>
      </c>
      <c r="N34" s="74">
        <v>298.3590087890625</v>
      </c>
      <c r="O34" s="74">
        <v>6538.28369140625</v>
      </c>
      <c r="P34" s="75"/>
      <c r="Q34" s="76"/>
      <c r="R34" s="76"/>
      <c r="S34" s="86"/>
      <c r="T34" s="48">
        <v>0</v>
      </c>
      <c r="U34" s="48">
        <v>1</v>
      </c>
      <c r="V34" s="49">
        <v>0</v>
      </c>
      <c r="W34" s="49">
        <v>0.006849</v>
      </c>
      <c r="X34" s="49">
        <v>0.001886</v>
      </c>
      <c r="Y34" s="49">
        <v>0.417502</v>
      </c>
      <c r="Z34" s="49">
        <v>0</v>
      </c>
      <c r="AA34" s="49">
        <v>0</v>
      </c>
      <c r="AB34" s="71">
        <v>34</v>
      </c>
      <c r="AC34" s="71"/>
      <c r="AD34" s="72"/>
      <c r="AE34" s="78" t="s">
        <v>517</v>
      </c>
      <c r="AF34" s="78">
        <v>413</v>
      </c>
      <c r="AG34" s="78">
        <v>501</v>
      </c>
      <c r="AH34" s="78">
        <v>17489</v>
      </c>
      <c r="AI34" s="78">
        <v>10196</v>
      </c>
      <c r="AJ34" s="78"/>
      <c r="AK34" s="78" t="s">
        <v>571</v>
      </c>
      <c r="AL34" s="78" t="s">
        <v>618</v>
      </c>
      <c r="AM34" s="78"/>
      <c r="AN34" s="78"/>
      <c r="AO34" s="80">
        <v>40096.33472222222</v>
      </c>
      <c r="AP34" s="78"/>
      <c r="AQ34" s="78" t="b">
        <v>1</v>
      </c>
      <c r="AR34" s="78" t="b">
        <v>0</v>
      </c>
      <c r="AS34" s="78" t="b">
        <v>1</v>
      </c>
      <c r="AT34" s="78" t="s">
        <v>439</v>
      </c>
      <c r="AU34" s="78">
        <v>268</v>
      </c>
      <c r="AV34" s="83" t="s">
        <v>723</v>
      </c>
      <c r="AW34" s="78" t="b">
        <v>0</v>
      </c>
      <c r="AX34" s="78" t="s">
        <v>751</v>
      </c>
      <c r="AY34" s="83" t="s">
        <v>783</v>
      </c>
      <c r="AZ34" s="78" t="s">
        <v>66</v>
      </c>
      <c r="BA34" s="78" t="str">
        <f>REPLACE(INDEX(GroupVertices[Group],MATCH(Vertices[[#This Row],[Vertex]],GroupVertices[Vertex],0)),1,1,"")</f>
        <v>1</v>
      </c>
      <c r="BB34" s="48"/>
      <c r="BC34" s="48"/>
      <c r="BD34" s="48"/>
      <c r="BE34" s="48"/>
      <c r="BF34" s="48"/>
      <c r="BG34" s="48"/>
      <c r="BH34" s="121" t="s">
        <v>1056</v>
      </c>
      <c r="BI34" s="121" t="s">
        <v>1056</v>
      </c>
      <c r="BJ34" s="121" t="s">
        <v>1078</v>
      </c>
      <c r="BK34" s="121" t="s">
        <v>1078</v>
      </c>
      <c r="BL34" s="121">
        <v>1</v>
      </c>
      <c r="BM34" s="124">
        <v>5</v>
      </c>
      <c r="BN34" s="121">
        <v>0</v>
      </c>
      <c r="BO34" s="124">
        <v>0</v>
      </c>
      <c r="BP34" s="121">
        <v>0</v>
      </c>
      <c r="BQ34" s="124">
        <v>0</v>
      </c>
      <c r="BR34" s="121">
        <v>19</v>
      </c>
      <c r="BS34" s="124">
        <v>95</v>
      </c>
      <c r="BT34" s="121">
        <v>20</v>
      </c>
      <c r="BU34" s="2"/>
      <c r="BV34" s="3"/>
      <c r="BW34" s="3"/>
      <c r="BX34" s="3"/>
      <c r="BY34" s="3"/>
    </row>
    <row r="35" spans="1:77" ht="41.45" customHeight="1">
      <c r="A35" s="64" t="s">
        <v>231</v>
      </c>
      <c r="C35" s="65"/>
      <c r="D35" s="65" t="s">
        <v>64</v>
      </c>
      <c r="E35" s="66">
        <v>165.59229498765936</v>
      </c>
      <c r="F35" s="68">
        <v>99.98167839637058</v>
      </c>
      <c r="G35" s="100" t="s">
        <v>322</v>
      </c>
      <c r="H35" s="65"/>
      <c r="I35" s="69" t="s">
        <v>231</v>
      </c>
      <c r="J35" s="70"/>
      <c r="K35" s="70"/>
      <c r="L35" s="69" t="s">
        <v>842</v>
      </c>
      <c r="M35" s="73">
        <v>7.105979769565517</v>
      </c>
      <c r="N35" s="74">
        <v>3011.118896484375</v>
      </c>
      <c r="O35" s="74">
        <v>6310.671875</v>
      </c>
      <c r="P35" s="75"/>
      <c r="Q35" s="76"/>
      <c r="R35" s="76"/>
      <c r="S35" s="86"/>
      <c r="T35" s="48">
        <v>0</v>
      </c>
      <c r="U35" s="48">
        <v>5</v>
      </c>
      <c r="V35" s="49">
        <v>225.285714</v>
      </c>
      <c r="W35" s="49">
        <v>0.007634</v>
      </c>
      <c r="X35" s="49">
        <v>0.004143</v>
      </c>
      <c r="Y35" s="49">
        <v>1.582879</v>
      </c>
      <c r="Z35" s="49">
        <v>0.1</v>
      </c>
      <c r="AA35" s="49">
        <v>0</v>
      </c>
      <c r="AB35" s="71">
        <v>35</v>
      </c>
      <c r="AC35" s="71"/>
      <c r="AD35" s="72"/>
      <c r="AE35" s="78" t="s">
        <v>518</v>
      </c>
      <c r="AF35" s="78">
        <v>135</v>
      </c>
      <c r="AG35" s="78">
        <v>231</v>
      </c>
      <c r="AH35" s="78">
        <v>5419</v>
      </c>
      <c r="AI35" s="78">
        <v>9126</v>
      </c>
      <c r="AJ35" s="78"/>
      <c r="AK35" s="78" t="s">
        <v>572</v>
      </c>
      <c r="AL35" s="78" t="s">
        <v>619</v>
      </c>
      <c r="AM35" s="78"/>
      <c r="AN35" s="78"/>
      <c r="AO35" s="80">
        <v>42644.07005787037</v>
      </c>
      <c r="AP35" s="78"/>
      <c r="AQ35" s="78" t="b">
        <v>1</v>
      </c>
      <c r="AR35" s="78" t="b">
        <v>0</v>
      </c>
      <c r="AS35" s="78" t="b">
        <v>1</v>
      </c>
      <c r="AT35" s="78" t="s">
        <v>439</v>
      </c>
      <c r="AU35" s="78">
        <v>8</v>
      </c>
      <c r="AV35" s="78"/>
      <c r="AW35" s="78" t="b">
        <v>0</v>
      </c>
      <c r="AX35" s="78" t="s">
        <v>751</v>
      </c>
      <c r="AY35" s="83" t="s">
        <v>784</v>
      </c>
      <c r="AZ35" s="78" t="s">
        <v>66</v>
      </c>
      <c r="BA35" s="78" t="str">
        <f>REPLACE(INDEX(GroupVertices[Group],MATCH(Vertices[[#This Row],[Vertex]],GroupVertices[Vertex],0)),1,1,"")</f>
        <v>1</v>
      </c>
      <c r="BB35" s="48"/>
      <c r="BC35" s="48"/>
      <c r="BD35" s="48"/>
      <c r="BE35" s="48"/>
      <c r="BF35" s="48"/>
      <c r="BG35" s="48"/>
      <c r="BH35" s="121" t="s">
        <v>1062</v>
      </c>
      <c r="BI35" s="121" t="s">
        <v>1073</v>
      </c>
      <c r="BJ35" s="121" t="s">
        <v>1084</v>
      </c>
      <c r="BK35" s="121" t="s">
        <v>1084</v>
      </c>
      <c r="BL35" s="121">
        <v>6</v>
      </c>
      <c r="BM35" s="124">
        <v>11.11111111111111</v>
      </c>
      <c r="BN35" s="121">
        <v>0</v>
      </c>
      <c r="BO35" s="124">
        <v>0</v>
      </c>
      <c r="BP35" s="121">
        <v>0</v>
      </c>
      <c r="BQ35" s="124">
        <v>0</v>
      </c>
      <c r="BR35" s="121">
        <v>48</v>
      </c>
      <c r="BS35" s="124">
        <v>88.88888888888889</v>
      </c>
      <c r="BT35" s="121">
        <v>54</v>
      </c>
      <c r="BU35" s="2"/>
      <c r="BV35" s="3"/>
      <c r="BW35" s="3"/>
      <c r="BX35" s="3"/>
      <c r="BY35" s="3"/>
    </row>
    <row r="36" spans="1:77" ht="41.45" customHeight="1">
      <c r="A36" s="64" t="s">
        <v>263</v>
      </c>
      <c r="C36" s="65"/>
      <c r="D36" s="65" t="s">
        <v>64</v>
      </c>
      <c r="E36" s="66">
        <v>275.46053779204635</v>
      </c>
      <c r="F36" s="68">
        <v>99.42132285679538</v>
      </c>
      <c r="G36" s="100" t="s">
        <v>744</v>
      </c>
      <c r="H36" s="65"/>
      <c r="I36" s="69" t="s">
        <v>263</v>
      </c>
      <c r="J36" s="70"/>
      <c r="K36" s="70"/>
      <c r="L36" s="69" t="s">
        <v>843</v>
      </c>
      <c r="M36" s="73">
        <v>193.85380259199138</v>
      </c>
      <c r="N36" s="74">
        <v>4223.099609375</v>
      </c>
      <c r="O36" s="74">
        <v>5222.50927734375</v>
      </c>
      <c r="P36" s="75"/>
      <c r="Q36" s="76"/>
      <c r="R36" s="76"/>
      <c r="S36" s="86"/>
      <c r="T36" s="48">
        <v>1</v>
      </c>
      <c r="U36" s="48">
        <v>0</v>
      </c>
      <c r="V36" s="49">
        <v>0</v>
      </c>
      <c r="W36" s="49">
        <v>0.005348</v>
      </c>
      <c r="X36" s="49">
        <v>0.000425</v>
      </c>
      <c r="Y36" s="49">
        <v>0.419089</v>
      </c>
      <c r="Z36" s="49">
        <v>0</v>
      </c>
      <c r="AA36" s="49">
        <v>0</v>
      </c>
      <c r="AB36" s="71">
        <v>36</v>
      </c>
      <c r="AC36" s="71"/>
      <c r="AD36" s="72"/>
      <c r="AE36" s="78" t="s">
        <v>519</v>
      </c>
      <c r="AF36" s="78">
        <v>122</v>
      </c>
      <c r="AG36" s="78">
        <v>7296</v>
      </c>
      <c r="AH36" s="78">
        <v>962</v>
      </c>
      <c r="AI36" s="78">
        <v>679</v>
      </c>
      <c r="AJ36" s="78"/>
      <c r="AK36" s="78" t="s">
        <v>573</v>
      </c>
      <c r="AL36" s="78" t="s">
        <v>620</v>
      </c>
      <c r="AM36" s="83" t="s">
        <v>657</v>
      </c>
      <c r="AN36" s="78"/>
      <c r="AO36" s="80">
        <v>40349.98857638889</v>
      </c>
      <c r="AP36" s="83" t="s">
        <v>696</v>
      </c>
      <c r="AQ36" s="78" t="b">
        <v>0</v>
      </c>
      <c r="AR36" s="78" t="b">
        <v>0</v>
      </c>
      <c r="AS36" s="78" t="b">
        <v>1</v>
      </c>
      <c r="AT36" s="78" t="s">
        <v>439</v>
      </c>
      <c r="AU36" s="78">
        <v>154</v>
      </c>
      <c r="AV36" s="83" t="s">
        <v>726</v>
      </c>
      <c r="AW36" s="78" t="b">
        <v>0</v>
      </c>
      <c r="AX36" s="78" t="s">
        <v>751</v>
      </c>
      <c r="AY36" s="83" t="s">
        <v>785</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264</v>
      </c>
      <c r="C37" s="65"/>
      <c r="D37" s="65" t="s">
        <v>64</v>
      </c>
      <c r="E37" s="66">
        <v>254.7465251359326</v>
      </c>
      <c r="F37" s="68">
        <v>99.52696950629492</v>
      </c>
      <c r="G37" s="100" t="s">
        <v>745</v>
      </c>
      <c r="H37" s="65"/>
      <c r="I37" s="69" t="s">
        <v>264</v>
      </c>
      <c r="J37" s="70"/>
      <c r="K37" s="70"/>
      <c r="L37" s="69" t="s">
        <v>844</v>
      </c>
      <c r="M37" s="73">
        <v>158.64529586878243</v>
      </c>
      <c r="N37" s="74">
        <v>3819.070068359375</v>
      </c>
      <c r="O37" s="74">
        <v>9420.1162109375</v>
      </c>
      <c r="P37" s="75"/>
      <c r="Q37" s="76"/>
      <c r="R37" s="76"/>
      <c r="S37" s="86"/>
      <c r="T37" s="48">
        <v>1</v>
      </c>
      <c r="U37" s="48">
        <v>0</v>
      </c>
      <c r="V37" s="49">
        <v>0</v>
      </c>
      <c r="W37" s="49">
        <v>0.005348</v>
      </c>
      <c r="X37" s="49">
        <v>0.000425</v>
      </c>
      <c r="Y37" s="49">
        <v>0.419089</v>
      </c>
      <c r="Z37" s="49">
        <v>0</v>
      </c>
      <c r="AA37" s="49">
        <v>0</v>
      </c>
      <c r="AB37" s="71">
        <v>37</v>
      </c>
      <c r="AC37" s="71"/>
      <c r="AD37" s="72"/>
      <c r="AE37" s="78" t="s">
        <v>520</v>
      </c>
      <c r="AF37" s="78">
        <v>252</v>
      </c>
      <c r="AG37" s="78">
        <v>5964</v>
      </c>
      <c r="AH37" s="78">
        <v>985</v>
      </c>
      <c r="AI37" s="78">
        <v>584</v>
      </c>
      <c r="AJ37" s="78"/>
      <c r="AK37" s="78" t="s">
        <v>574</v>
      </c>
      <c r="AL37" s="78" t="s">
        <v>621</v>
      </c>
      <c r="AM37" s="83" t="s">
        <v>658</v>
      </c>
      <c r="AN37" s="78"/>
      <c r="AO37" s="80">
        <v>41313.17364583333</v>
      </c>
      <c r="AP37" s="83" t="s">
        <v>697</v>
      </c>
      <c r="AQ37" s="78" t="b">
        <v>0</v>
      </c>
      <c r="AR37" s="78" t="b">
        <v>0</v>
      </c>
      <c r="AS37" s="78" t="b">
        <v>0</v>
      </c>
      <c r="AT37" s="78" t="s">
        <v>439</v>
      </c>
      <c r="AU37" s="78">
        <v>126</v>
      </c>
      <c r="AV37" s="83" t="s">
        <v>729</v>
      </c>
      <c r="AW37" s="78" t="b">
        <v>0</v>
      </c>
      <c r="AX37" s="78" t="s">
        <v>751</v>
      </c>
      <c r="AY37" s="83" t="s">
        <v>786</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233</v>
      </c>
      <c r="C38" s="65"/>
      <c r="D38" s="65" t="s">
        <v>64</v>
      </c>
      <c r="E38" s="66">
        <v>174.23868465492606</v>
      </c>
      <c r="F38" s="68">
        <v>99.93757964477768</v>
      </c>
      <c r="G38" s="100" t="s">
        <v>324</v>
      </c>
      <c r="H38" s="65"/>
      <c r="I38" s="69" t="s">
        <v>233</v>
      </c>
      <c r="J38" s="70"/>
      <c r="K38" s="70"/>
      <c r="L38" s="69" t="s">
        <v>845</v>
      </c>
      <c r="M38" s="73">
        <v>21.802623717091173</v>
      </c>
      <c r="N38" s="74">
        <v>2236.486572265625</v>
      </c>
      <c r="O38" s="74">
        <v>5229.82177734375</v>
      </c>
      <c r="P38" s="75"/>
      <c r="Q38" s="76"/>
      <c r="R38" s="76"/>
      <c r="S38" s="86"/>
      <c r="T38" s="48">
        <v>0</v>
      </c>
      <c r="U38" s="48">
        <v>3</v>
      </c>
      <c r="V38" s="49">
        <v>3.285714</v>
      </c>
      <c r="W38" s="49">
        <v>0.007407</v>
      </c>
      <c r="X38" s="49">
        <v>0.004056</v>
      </c>
      <c r="Y38" s="49">
        <v>0.870428</v>
      </c>
      <c r="Z38" s="49">
        <v>0.3333333333333333</v>
      </c>
      <c r="AA38" s="49">
        <v>0</v>
      </c>
      <c r="AB38" s="71">
        <v>38</v>
      </c>
      <c r="AC38" s="71"/>
      <c r="AD38" s="72"/>
      <c r="AE38" s="78" t="s">
        <v>521</v>
      </c>
      <c r="AF38" s="78">
        <v>1046</v>
      </c>
      <c r="AG38" s="78">
        <v>787</v>
      </c>
      <c r="AH38" s="78">
        <v>14203</v>
      </c>
      <c r="AI38" s="78">
        <v>14378</v>
      </c>
      <c r="AJ38" s="78"/>
      <c r="AK38" s="78" t="s">
        <v>575</v>
      </c>
      <c r="AL38" s="78" t="s">
        <v>622</v>
      </c>
      <c r="AM38" s="78"/>
      <c r="AN38" s="78"/>
      <c r="AO38" s="80">
        <v>42444.461388888885</v>
      </c>
      <c r="AP38" s="83" t="s">
        <v>698</v>
      </c>
      <c r="AQ38" s="78" t="b">
        <v>1</v>
      </c>
      <c r="AR38" s="78" t="b">
        <v>0</v>
      </c>
      <c r="AS38" s="78" t="b">
        <v>1</v>
      </c>
      <c r="AT38" s="78" t="s">
        <v>720</v>
      </c>
      <c r="AU38" s="78">
        <v>6</v>
      </c>
      <c r="AV38" s="78"/>
      <c r="AW38" s="78" t="b">
        <v>0</v>
      </c>
      <c r="AX38" s="78" t="s">
        <v>751</v>
      </c>
      <c r="AY38" s="83" t="s">
        <v>787</v>
      </c>
      <c r="AZ38" s="78" t="s">
        <v>66</v>
      </c>
      <c r="BA38" s="78" t="str">
        <f>REPLACE(INDEX(GroupVertices[Group],MATCH(Vertices[[#This Row],[Vertex]],GroupVertices[Vertex],0)),1,1,"")</f>
        <v>1</v>
      </c>
      <c r="BB38" s="48"/>
      <c r="BC38" s="48"/>
      <c r="BD38" s="48"/>
      <c r="BE38" s="48"/>
      <c r="BF38" s="48"/>
      <c r="BG38" s="48"/>
      <c r="BH38" s="121" t="s">
        <v>1063</v>
      </c>
      <c r="BI38" s="121" t="s">
        <v>1063</v>
      </c>
      <c r="BJ38" s="121" t="s">
        <v>1085</v>
      </c>
      <c r="BK38" s="121" t="s">
        <v>1085</v>
      </c>
      <c r="BL38" s="121">
        <v>1</v>
      </c>
      <c r="BM38" s="124">
        <v>10</v>
      </c>
      <c r="BN38" s="121">
        <v>0</v>
      </c>
      <c r="BO38" s="124">
        <v>0</v>
      </c>
      <c r="BP38" s="121">
        <v>0</v>
      </c>
      <c r="BQ38" s="124">
        <v>0</v>
      </c>
      <c r="BR38" s="121">
        <v>9</v>
      </c>
      <c r="BS38" s="124">
        <v>90</v>
      </c>
      <c r="BT38" s="121">
        <v>10</v>
      </c>
      <c r="BU38" s="2"/>
      <c r="BV38" s="3"/>
      <c r="BW38" s="3"/>
      <c r="BX38" s="3"/>
      <c r="BY38" s="3"/>
    </row>
    <row r="39" spans="1:77" ht="41.45" customHeight="1">
      <c r="A39" s="64" t="s">
        <v>234</v>
      </c>
      <c r="C39" s="65"/>
      <c r="D39" s="65" t="s">
        <v>64</v>
      </c>
      <c r="E39" s="66">
        <v>175.9804034368215</v>
      </c>
      <c r="F39" s="68">
        <v>99.92869644301796</v>
      </c>
      <c r="G39" s="100" t="s">
        <v>325</v>
      </c>
      <c r="H39" s="65"/>
      <c r="I39" s="69" t="s">
        <v>234</v>
      </c>
      <c r="J39" s="70"/>
      <c r="K39" s="70"/>
      <c r="L39" s="69" t="s">
        <v>846</v>
      </c>
      <c r="M39" s="73">
        <v>24.763098756880517</v>
      </c>
      <c r="N39" s="74">
        <v>383.7494201660156</v>
      </c>
      <c r="O39" s="74">
        <v>3335.095703125</v>
      </c>
      <c r="P39" s="75"/>
      <c r="Q39" s="76"/>
      <c r="R39" s="76"/>
      <c r="S39" s="86"/>
      <c r="T39" s="48">
        <v>0</v>
      </c>
      <c r="U39" s="48">
        <v>1</v>
      </c>
      <c r="V39" s="49">
        <v>0</v>
      </c>
      <c r="W39" s="49">
        <v>0.006849</v>
      </c>
      <c r="X39" s="49">
        <v>0.001886</v>
      </c>
      <c r="Y39" s="49">
        <v>0.417502</v>
      </c>
      <c r="Z39" s="49">
        <v>0</v>
      </c>
      <c r="AA39" s="49">
        <v>0</v>
      </c>
      <c r="AB39" s="71">
        <v>39</v>
      </c>
      <c r="AC39" s="71"/>
      <c r="AD39" s="72"/>
      <c r="AE39" s="78" t="s">
        <v>522</v>
      </c>
      <c r="AF39" s="78">
        <v>1081</v>
      </c>
      <c r="AG39" s="78">
        <v>899</v>
      </c>
      <c r="AH39" s="78">
        <v>25630</v>
      </c>
      <c r="AI39" s="78">
        <v>20624</v>
      </c>
      <c r="AJ39" s="78"/>
      <c r="AK39" s="78" t="s">
        <v>576</v>
      </c>
      <c r="AL39" s="78" t="s">
        <v>623</v>
      </c>
      <c r="AM39" s="78"/>
      <c r="AN39" s="78"/>
      <c r="AO39" s="80">
        <v>41212.88377314815</v>
      </c>
      <c r="AP39" s="83" t="s">
        <v>699</v>
      </c>
      <c r="AQ39" s="78" t="b">
        <v>1</v>
      </c>
      <c r="AR39" s="78" t="b">
        <v>0</v>
      </c>
      <c r="AS39" s="78" t="b">
        <v>0</v>
      </c>
      <c r="AT39" s="78" t="s">
        <v>439</v>
      </c>
      <c r="AU39" s="78">
        <v>53</v>
      </c>
      <c r="AV39" s="83" t="s">
        <v>723</v>
      </c>
      <c r="AW39" s="78" t="b">
        <v>0</v>
      </c>
      <c r="AX39" s="78" t="s">
        <v>751</v>
      </c>
      <c r="AY39" s="83" t="s">
        <v>788</v>
      </c>
      <c r="AZ39" s="78" t="s">
        <v>66</v>
      </c>
      <c r="BA39" s="78" t="str">
        <f>REPLACE(INDEX(GroupVertices[Group],MATCH(Vertices[[#This Row],[Vertex]],GroupVertices[Vertex],0)),1,1,"")</f>
        <v>1</v>
      </c>
      <c r="BB39" s="48"/>
      <c r="BC39" s="48"/>
      <c r="BD39" s="48"/>
      <c r="BE39" s="48"/>
      <c r="BF39" s="48"/>
      <c r="BG39" s="48"/>
      <c r="BH39" s="121" t="s">
        <v>1056</v>
      </c>
      <c r="BI39" s="121" t="s">
        <v>1056</v>
      </c>
      <c r="BJ39" s="121" t="s">
        <v>1078</v>
      </c>
      <c r="BK39" s="121" t="s">
        <v>1078</v>
      </c>
      <c r="BL39" s="121">
        <v>1</v>
      </c>
      <c r="BM39" s="124">
        <v>5</v>
      </c>
      <c r="BN39" s="121">
        <v>0</v>
      </c>
      <c r="BO39" s="124">
        <v>0</v>
      </c>
      <c r="BP39" s="121">
        <v>0</v>
      </c>
      <c r="BQ39" s="124">
        <v>0</v>
      </c>
      <c r="BR39" s="121">
        <v>19</v>
      </c>
      <c r="BS39" s="124">
        <v>95</v>
      </c>
      <c r="BT39" s="121">
        <v>20</v>
      </c>
      <c r="BU39" s="2"/>
      <c r="BV39" s="3"/>
      <c r="BW39" s="3"/>
      <c r="BX39" s="3"/>
      <c r="BY39" s="3"/>
    </row>
    <row r="40" spans="1:77" ht="41.45" customHeight="1">
      <c r="A40" s="64" t="s">
        <v>235</v>
      </c>
      <c r="C40" s="65"/>
      <c r="D40" s="65" t="s">
        <v>64</v>
      </c>
      <c r="E40" s="66">
        <v>665.8388108449162</v>
      </c>
      <c r="F40" s="68">
        <v>97.43029594809673</v>
      </c>
      <c r="G40" s="100" t="s">
        <v>326</v>
      </c>
      <c r="H40" s="65"/>
      <c r="I40" s="69" t="s">
        <v>235</v>
      </c>
      <c r="J40" s="70"/>
      <c r="K40" s="70"/>
      <c r="L40" s="69" t="s">
        <v>847</v>
      </c>
      <c r="M40" s="73">
        <v>857.3967036976327</v>
      </c>
      <c r="N40" s="74">
        <v>7117.72119140625</v>
      </c>
      <c r="O40" s="74">
        <v>4868.7763671875</v>
      </c>
      <c r="P40" s="75"/>
      <c r="Q40" s="76"/>
      <c r="R40" s="76"/>
      <c r="S40" s="86"/>
      <c r="T40" s="48">
        <v>0</v>
      </c>
      <c r="U40" s="48">
        <v>10</v>
      </c>
      <c r="V40" s="49">
        <v>12.555556</v>
      </c>
      <c r="W40" s="49">
        <v>0.007194</v>
      </c>
      <c r="X40" s="49">
        <v>0.050035</v>
      </c>
      <c r="Y40" s="49">
        <v>1.312204</v>
      </c>
      <c r="Z40" s="49">
        <v>0.1</v>
      </c>
      <c r="AA40" s="49">
        <v>0</v>
      </c>
      <c r="AB40" s="71">
        <v>40</v>
      </c>
      <c r="AC40" s="71"/>
      <c r="AD40" s="72"/>
      <c r="AE40" s="78" t="s">
        <v>523</v>
      </c>
      <c r="AF40" s="78">
        <v>29207</v>
      </c>
      <c r="AG40" s="78">
        <v>32399</v>
      </c>
      <c r="AH40" s="78">
        <v>92731</v>
      </c>
      <c r="AI40" s="78">
        <v>58457</v>
      </c>
      <c r="AJ40" s="78"/>
      <c r="AK40" s="78" t="s">
        <v>577</v>
      </c>
      <c r="AL40" s="78" t="s">
        <v>624</v>
      </c>
      <c r="AM40" s="83" t="s">
        <v>659</v>
      </c>
      <c r="AN40" s="78"/>
      <c r="AO40" s="80">
        <v>40219.56893518518</v>
      </c>
      <c r="AP40" s="83" t="s">
        <v>700</v>
      </c>
      <c r="AQ40" s="78" t="b">
        <v>0</v>
      </c>
      <c r="AR40" s="78" t="b">
        <v>0</v>
      </c>
      <c r="AS40" s="78" t="b">
        <v>0</v>
      </c>
      <c r="AT40" s="78" t="s">
        <v>439</v>
      </c>
      <c r="AU40" s="78">
        <v>1088</v>
      </c>
      <c r="AV40" s="83" t="s">
        <v>723</v>
      </c>
      <c r="AW40" s="78" t="b">
        <v>0</v>
      </c>
      <c r="AX40" s="78" t="s">
        <v>751</v>
      </c>
      <c r="AY40" s="83" t="s">
        <v>789</v>
      </c>
      <c r="AZ40" s="78" t="s">
        <v>66</v>
      </c>
      <c r="BA40" s="78" t="str">
        <f>REPLACE(INDEX(GroupVertices[Group],MATCH(Vertices[[#This Row],[Vertex]],GroupVertices[Vertex],0)),1,1,"")</f>
        <v>2</v>
      </c>
      <c r="BB40" s="48"/>
      <c r="BC40" s="48"/>
      <c r="BD40" s="48"/>
      <c r="BE40" s="48"/>
      <c r="BF40" s="48"/>
      <c r="BG40" s="48"/>
      <c r="BH40" s="121" t="s">
        <v>1054</v>
      </c>
      <c r="BI40" s="121" t="s">
        <v>1054</v>
      </c>
      <c r="BJ40" s="121" t="s">
        <v>1076</v>
      </c>
      <c r="BK40" s="121" t="s">
        <v>1076</v>
      </c>
      <c r="BL40" s="121">
        <v>0</v>
      </c>
      <c r="BM40" s="124">
        <v>0</v>
      </c>
      <c r="BN40" s="121">
        <v>0</v>
      </c>
      <c r="BO40" s="124">
        <v>0</v>
      </c>
      <c r="BP40" s="121">
        <v>0</v>
      </c>
      <c r="BQ40" s="124">
        <v>0</v>
      </c>
      <c r="BR40" s="121">
        <v>11</v>
      </c>
      <c r="BS40" s="124">
        <v>100</v>
      </c>
      <c r="BT40" s="121">
        <v>11</v>
      </c>
      <c r="BU40" s="2"/>
      <c r="BV40" s="3"/>
      <c r="BW40" s="3"/>
      <c r="BX40" s="3"/>
      <c r="BY40" s="3"/>
    </row>
    <row r="41" spans="1:77" ht="41.45" customHeight="1">
      <c r="A41" s="64" t="s">
        <v>236</v>
      </c>
      <c r="C41" s="65"/>
      <c r="D41" s="65" t="s">
        <v>64</v>
      </c>
      <c r="E41" s="66">
        <v>189.85194944977454</v>
      </c>
      <c r="F41" s="68">
        <v>99.85794808614591</v>
      </c>
      <c r="G41" s="100" t="s">
        <v>327</v>
      </c>
      <c r="H41" s="65"/>
      <c r="I41" s="69" t="s">
        <v>236</v>
      </c>
      <c r="J41" s="70"/>
      <c r="K41" s="70"/>
      <c r="L41" s="69" t="s">
        <v>848</v>
      </c>
      <c r="M41" s="73">
        <v>48.3411678237742</v>
      </c>
      <c r="N41" s="74">
        <v>1324.2110595703125</v>
      </c>
      <c r="O41" s="74">
        <v>7345.25537109375</v>
      </c>
      <c r="P41" s="75"/>
      <c r="Q41" s="76"/>
      <c r="R41" s="76"/>
      <c r="S41" s="86"/>
      <c r="T41" s="48">
        <v>0</v>
      </c>
      <c r="U41" s="48">
        <v>1</v>
      </c>
      <c r="V41" s="49">
        <v>0</v>
      </c>
      <c r="W41" s="49">
        <v>0.006849</v>
      </c>
      <c r="X41" s="49">
        <v>0.001886</v>
      </c>
      <c r="Y41" s="49">
        <v>0.417502</v>
      </c>
      <c r="Z41" s="49">
        <v>0</v>
      </c>
      <c r="AA41" s="49">
        <v>0</v>
      </c>
      <c r="AB41" s="71">
        <v>41</v>
      </c>
      <c r="AC41" s="71"/>
      <c r="AD41" s="72"/>
      <c r="AE41" s="78" t="s">
        <v>524</v>
      </c>
      <c r="AF41" s="78">
        <v>5001</v>
      </c>
      <c r="AG41" s="78">
        <v>1791</v>
      </c>
      <c r="AH41" s="78">
        <v>35843</v>
      </c>
      <c r="AI41" s="78">
        <v>1619</v>
      </c>
      <c r="AJ41" s="78"/>
      <c r="AK41" s="78" t="s">
        <v>578</v>
      </c>
      <c r="AL41" s="78" t="s">
        <v>625</v>
      </c>
      <c r="AM41" s="78"/>
      <c r="AN41" s="78"/>
      <c r="AO41" s="80">
        <v>39255.55795138889</v>
      </c>
      <c r="AP41" s="83" t="s">
        <v>701</v>
      </c>
      <c r="AQ41" s="78" t="b">
        <v>0</v>
      </c>
      <c r="AR41" s="78" t="b">
        <v>0</v>
      </c>
      <c r="AS41" s="78" t="b">
        <v>0</v>
      </c>
      <c r="AT41" s="78" t="s">
        <v>439</v>
      </c>
      <c r="AU41" s="78">
        <v>163</v>
      </c>
      <c r="AV41" s="83" t="s">
        <v>730</v>
      </c>
      <c r="AW41" s="78" t="b">
        <v>0</v>
      </c>
      <c r="AX41" s="78" t="s">
        <v>751</v>
      </c>
      <c r="AY41" s="83" t="s">
        <v>790</v>
      </c>
      <c r="AZ41" s="78" t="s">
        <v>66</v>
      </c>
      <c r="BA41" s="78" t="str">
        <f>REPLACE(INDEX(GroupVertices[Group],MATCH(Vertices[[#This Row],[Vertex]],GroupVertices[Vertex],0)),1,1,"")</f>
        <v>1</v>
      </c>
      <c r="BB41" s="48"/>
      <c r="BC41" s="48"/>
      <c r="BD41" s="48"/>
      <c r="BE41" s="48"/>
      <c r="BF41" s="48"/>
      <c r="BG41" s="48"/>
      <c r="BH41" s="121" t="s">
        <v>1056</v>
      </c>
      <c r="BI41" s="121" t="s">
        <v>1056</v>
      </c>
      <c r="BJ41" s="121" t="s">
        <v>1078</v>
      </c>
      <c r="BK41" s="121" t="s">
        <v>1078</v>
      </c>
      <c r="BL41" s="121">
        <v>1</v>
      </c>
      <c r="BM41" s="124">
        <v>5</v>
      </c>
      <c r="BN41" s="121">
        <v>0</v>
      </c>
      <c r="BO41" s="124">
        <v>0</v>
      </c>
      <c r="BP41" s="121">
        <v>0</v>
      </c>
      <c r="BQ41" s="124">
        <v>0</v>
      </c>
      <c r="BR41" s="121">
        <v>19</v>
      </c>
      <c r="BS41" s="124">
        <v>95</v>
      </c>
      <c r="BT41" s="121">
        <v>20</v>
      </c>
      <c r="BU41" s="2"/>
      <c r="BV41" s="3"/>
      <c r="BW41" s="3"/>
      <c r="BX41" s="3"/>
      <c r="BY41" s="3"/>
    </row>
    <row r="42" spans="1:77" ht="41.45" customHeight="1">
      <c r="A42" s="64" t="s">
        <v>237</v>
      </c>
      <c r="C42" s="65"/>
      <c r="D42" s="65" t="s">
        <v>64</v>
      </c>
      <c r="E42" s="66">
        <v>226.64575871731586</v>
      </c>
      <c r="F42" s="68">
        <v>99.67029044897183</v>
      </c>
      <c r="G42" s="100" t="s">
        <v>328</v>
      </c>
      <c r="H42" s="65"/>
      <c r="I42" s="69" t="s">
        <v>237</v>
      </c>
      <c r="J42" s="70"/>
      <c r="K42" s="70"/>
      <c r="L42" s="69" t="s">
        <v>849</v>
      </c>
      <c r="M42" s="73">
        <v>110.88120303932403</v>
      </c>
      <c r="N42" s="74">
        <v>6817.388671875</v>
      </c>
      <c r="O42" s="74">
        <v>8244.46484375</v>
      </c>
      <c r="P42" s="75"/>
      <c r="Q42" s="76"/>
      <c r="R42" s="76"/>
      <c r="S42" s="86"/>
      <c r="T42" s="48">
        <v>0</v>
      </c>
      <c r="U42" s="48">
        <v>10</v>
      </c>
      <c r="V42" s="49">
        <v>12.555556</v>
      </c>
      <c r="W42" s="49">
        <v>0.007194</v>
      </c>
      <c r="X42" s="49">
        <v>0.050035</v>
      </c>
      <c r="Y42" s="49">
        <v>1.312204</v>
      </c>
      <c r="Z42" s="49">
        <v>0.1</v>
      </c>
      <c r="AA42" s="49">
        <v>0</v>
      </c>
      <c r="AB42" s="71">
        <v>42</v>
      </c>
      <c r="AC42" s="71"/>
      <c r="AD42" s="72"/>
      <c r="AE42" s="78" t="s">
        <v>525</v>
      </c>
      <c r="AF42" s="78">
        <v>5000</v>
      </c>
      <c r="AG42" s="78">
        <v>4157</v>
      </c>
      <c r="AH42" s="78">
        <v>31563</v>
      </c>
      <c r="AI42" s="78">
        <v>22802</v>
      </c>
      <c r="AJ42" s="78"/>
      <c r="AK42" s="78" t="s">
        <v>579</v>
      </c>
      <c r="AL42" s="78" t="s">
        <v>626</v>
      </c>
      <c r="AM42" s="83" t="s">
        <v>660</v>
      </c>
      <c r="AN42" s="78"/>
      <c r="AO42" s="80">
        <v>41994.026724537034</v>
      </c>
      <c r="AP42" s="83" t="s">
        <v>702</v>
      </c>
      <c r="AQ42" s="78" t="b">
        <v>0</v>
      </c>
      <c r="AR42" s="78" t="b">
        <v>0</v>
      </c>
      <c r="AS42" s="78" t="b">
        <v>0</v>
      </c>
      <c r="AT42" s="78" t="s">
        <v>439</v>
      </c>
      <c r="AU42" s="78">
        <v>523</v>
      </c>
      <c r="AV42" s="83" t="s">
        <v>731</v>
      </c>
      <c r="AW42" s="78" t="b">
        <v>0</v>
      </c>
      <c r="AX42" s="78" t="s">
        <v>751</v>
      </c>
      <c r="AY42" s="83" t="s">
        <v>791</v>
      </c>
      <c r="AZ42" s="78" t="s">
        <v>66</v>
      </c>
      <c r="BA42" s="78" t="str">
        <f>REPLACE(INDEX(GroupVertices[Group],MATCH(Vertices[[#This Row],[Vertex]],GroupVertices[Vertex],0)),1,1,"")</f>
        <v>2</v>
      </c>
      <c r="BB42" s="48"/>
      <c r="BC42" s="48"/>
      <c r="BD42" s="48"/>
      <c r="BE42" s="48"/>
      <c r="BF42" s="48"/>
      <c r="BG42" s="48"/>
      <c r="BH42" s="121" t="s">
        <v>1054</v>
      </c>
      <c r="BI42" s="121" t="s">
        <v>1054</v>
      </c>
      <c r="BJ42" s="121" t="s">
        <v>1076</v>
      </c>
      <c r="BK42" s="121" t="s">
        <v>1076</v>
      </c>
      <c r="BL42" s="121">
        <v>0</v>
      </c>
      <c r="BM42" s="124">
        <v>0</v>
      </c>
      <c r="BN42" s="121">
        <v>0</v>
      </c>
      <c r="BO42" s="124">
        <v>0</v>
      </c>
      <c r="BP42" s="121">
        <v>0</v>
      </c>
      <c r="BQ42" s="124">
        <v>0</v>
      </c>
      <c r="BR42" s="121">
        <v>11</v>
      </c>
      <c r="BS42" s="124">
        <v>100</v>
      </c>
      <c r="BT42" s="121">
        <v>11</v>
      </c>
      <c r="BU42" s="2"/>
      <c r="BV42" s="3"/>
      <c r="BW42" s="3"/>
      <c r="BX42" s="3"/>
      <c r="BY42" s="3"/>
    </row>
    <row r="43" spans="1:77" ht="41.45" customHeight="1">
      <c r="A43" s="64" t="s">
        <v>265</v>
      </c>
      <c r="C43" s="65"/>
      <c r="D43" s="65" t="s">
        <v>64</v>
      </c>
      <c r="E43" s="66">
        <v>1000</v>
      </c>
      <c r="F43" s="68">
        <v>70</v>
      </c>
      <c r="G43" s="100" t="s">
        <v>746</v>
      </c>
      <c r="H43" s="65"/>
      <c r="I43" s="69" t="s">
        <v>265</v>
      </c>
      <c r="J43" s="70"/>
      <c r="K43" s="70"/>
      <c r="L43" s="69" t="s">
        <v>850</v>
      </c>
      <c r="M43" s="73">
        <v>9999</v>
      </c>
      <c r="N43" s="74">
        <v>4706.9326171875</v>
      </c>
      <c r="O43" s="74">
        <v>3071.738037109375</v>
      </c>
      <c r="P43" s="75"/>
      <c r="Q43" s="76"/>
      <c r="R43" s="76"/>
      <c r="S43" s="86"/>
      <c r="T43" s="48">
        <v>1</v>
      </c>
      <c r="U43" s="48">
        <v>0</v>
      </c>
      <c r="V43" s="49">
        <v>0</v>
      </c>
      <c r="W43" s="49">
        <v>0.006667</v>
      </c>
      <c r="X43" s="49">
        <v>0.00875</v>
      </c>
      <c r="Y43" s="49">
        <v>0.284986</v>
      </c>
      <c r="Z43" s="49">
        <v>0</v>
      </c>
      <c r="AA43" s="49">
        <v>0</v>
      </c>
      <c r="AB43" s="71">
        <v>43</v>
      </c>
      <c r="AC43" s="71"/>
      <c r="AD43" s="72"/>
      <c r="AE43" s="78" t="s">
        <v>526</v>
      </c>
      <c r="AF43" s="78">
        <v>666</v>
      </c>
      <c r="AG43" s="78">
        <v>378242</v>
      </c>
      <c r="AH43" s="78">
        <v>16919</v>
      </c>
      <c r="AI43" s="78">
        <v>20174</v>
      </c>
      <c r="AJ43" s="78"/>
      <c r="AK43" s="78" t="s">
        <v>580</v>
      </c>
      <c r="AL43" s="78"/>
      <c r="AM43" s="83" t="s">
        <v>661</v>
      </c>
      <c r="AN43" s="78"/>
      <c r="AO43" s="80">
        <v>39908.604780092595</v>
      </c>
      <c r="AP43" s="83" t="s">
        <v>703</v>
      </c>
      <c r="AQ43" s="78" t="b">
        <v>0</v>
      </c>
      <c r="AR43" s="78" t="b">
        <v>0</v>
      </c>
      <c r="AS43" s="78" t="b">
        <v>0</v>
      </c>
      <c r="AT43" s="78" t="s">
        <v>439</v>
      </c>
      <c r="AU43" s="78">
        <v>1729</v>
      </c>
      <c r="AV43" s="83" t="s">
        <v>724</v>
      </c>
      <c r="AW43" s="78" t="b">
        <v>1</v>
      </c>
      <c r="AX43" s="78" t="s">
        <v>751</v>
      </c>
      <c r="AY43" s="83" t="s">
        <v>792</v>
      </c>
      <c r="AZ43" s="78" t="s">
        <v>65</v>
      </c>
      <c r="BA43" s="78"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266</v>
      </c>
      <c r="C44" s="65"/>
      <c r="D44" s="65" t="s">
        <v>64</v>
      </c>
      <c r="E44" s="66">
        <v>748.4615955610815</v>
      </c>
      <c r="F44" s="68">
        <v>97.00889906462001</v>
      </c>
      <c r="G44" s="100" t="s">
        <v>747</v>
      </c>
      <c r="H44" s="65"/>
      <c r="I44" s="69" t="s">
        <v>266</v>
      </c>
      <c r="J44" s="70"/>
      <c r="K44" s="70"/>
      <c r="L44" s="69" t="s">
        <v>851</v>
      </c>
      <c r="M44" s="73">
        <v>997.8342383976396</v>
      </c>
      <c r="N44" s="74">
        <v>4615.07421875</v>
      </c>
      <c r="O44" s="74">
        <v>8435.9404296875</v>
      </c>
      <c r="P44" s="75"/>
      <c r="Q44" s="76"/>
      <c r="R44" s="76"/>
      <c r="S44" s="86"/>
      <c r="T44" s="48">
        <v>1</v>
      </c>
      <c r="U44" s="48">
        <v>0</v>
      </c>
      <c r="V44" s="49">
        <v>0</v>
      </c>
      <c r="W44" s="49">
        <v>0.006667</v>
      </c>
      <c r="X44" s="49">
        <v>0.00875</v>
      </c>
      <c r="Y44" s="49">
        <v>0.284986</v>
      </c>
      <c r="Z44" s="49">
        <v>0</v>
      </c>
      <c r="AA44" s="49">
        <v>0</v>
      </c>
      <c r="AB44" s="71">
        <v>44</v>
      </c>
      <c r="AC44" s="71"/>
      <c r="AD44" s="72"/>
      <c r="AE44" s="78" t="s">
        <v>527</v>
      </c>
      <c r="AF44" s="78">
        <v>316</v>
      </c>
      <c r="AG44" s="78">
        <v>37712</v>
      </c>
      <c r="AH44" s="78">
        <v>23759</v>
      </c>
      <c r="AI44" s="78">
        <v>4890</v>
      </c>
      <c r="AJ44" s="78"/>
      <c r="AK44" s="78" t="s">
        <v>581</v>
      </c>
      <c r="AL44" s="78" t="s">
        <v>627</v>
      </c>
      <c r="AM44" s="83" t="s">
        <v>662</v>
      </c>
      <c r="AN44" s="78"/>
      <c r="AO44" s="80">
        <v>39915.350798611114</v>
      </c>
      <c r="AP44" s="83" t="s">
        <v>704</v>
      </c>
      <c r="AQ44" s="78" t="b">
        <v>0</v>
      </c>
      <c r="AR44" s="78" t="b">
        <v>0</v>
      </c>
      <c r="AS44" s="78" t="b">
        <v>0</v>
      </c>
      <c r="AT44" s="78" t="s">
        <v>439</v>
      </c>
      <c r="AU44" s="78">
        <v>719</v>
      </c>
      <c r="AV44" s="83" t="s">
        <v>732</v>
      </c>
      <c r="AW44" s="78" t="b">
        <v>1</v>
      </c>
      <c r="AX44" s="78" t="s">
        <v>751</v>
      </c>
      <c r="AY44" s="83" t="s">
        <v>793</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267</v>
      </c>
      <c r="C45" s="65"/>
      <c r="D45" s="65" t="s">
        <v>64</v>
      </c>
      <c r="E45" s="66">
        <v>504.86978306456103</v>
      </c>
      <c r="F45" s="68">
        <v>98.25127828215798</v>
      </c>
      <c r="G45" s="100" t="s">
        <v>748</v>
      </c>
      <c r="H45" s="65"/>
      <c r="I45" s="69" t="s">
        <v>267</v>
      </c>
      <c r="J45" s="70"/>
      <c r="K45" s="70"/>
      <c r="L45" s="69" t="s">
        <v>852</v>
      </c>
      <c r="M45" s="73">
        <v>583.790657832816</v>
      </c>
      <c r="N45" s="74">
        <v>5412.07568359375</v>
      </c>
      <c r="O45" s="74">
        <v>1225.8353271484375</v>
      </c>
      <c r="P45" s="75"/>
      <c r="Q45" s="76"/>
      <c r="R45" s="76"/>
      <c r="S45" s="86"/>
      <c r="T45" s="48">
        <v>1</v>
      </c>
      <c r="U45" s="48">
        <v>0</v>
      </c>
      <c r="V45" s="49">
        <v>0</v>
      </c>
      <c r="W45" s="49">
        <v>0.006667</v>
      </c>
      <c r="X45" s="49">
        <v>0.00875</v>
      </c>
      <c r="Y45" s="49">
        <v>0.284986</v>
      </c>
      <c r="Z45" s="49">
        <v>0</v>
      </c>
      <c r="AA45" s="49">
        <v>0</v>
      </c>
      <c r="AB45" s="71">
        <v>45</v>
      </c>
      <c r="AC45" s="71"/>
      <c r="AD45" s="72"/>
      <c r="AE45" s="78" t="s">
        <v>528</v>
      </c>
      <c r="AF45" s="78">
        <v>1406</v>
      </c>
      <c r="AG45" s="78">
        <v>22048</v>
      </c>
      <c r="AH45" s="78">
        <v>17165</v>
      </c>
      <c r="AI45" s="78">
        <v>5891</v>
      </c>
      <c r="AJ45" s="78"/>
      <c r="AK45" s="78" t="s">
        <v>582</v>
      </c>
      <c r="AL45" s="78" t="s">
        <v>599</v>
      </c>
      <c r="AM45" s="83" t="s">
        <v>663</v>
      </c>
      <c r="AN45" s="78"/>
      <c r="AO45" s="80">
        <v>40101.670381944445</v>
      </c>
      <c r="AP45" s="83" t="s">
        <v>705</v>
      </c>
      <c r="AQ45" s="78" t="b">
        <v>0</v>
      </c>
      <c r="AR45" s="78" t="b">
        <v>0</v>
      </c>
      <c r="AS45" s="78" t="b">
        <v>1</v>
      </c>
      <c r="AT45" s="78" t="s">
        <v>439</v>
      </c>
      <c r="AU45" s="78">
        <v>300</v>
      </c>
      <c r="AV45" s="83" t="s">
        <v>723</v>
      </c>
      <c r="AW45" s="78" t="b">
        <v>0</v>
      </c>
      <c r="AX45" s="78" t="s">
        <v>751</v>
      </c>
      <c r="AY45" s="83" t="s">
        <v>794</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268</v>
      </c>
      <c r="C46" s="65"/>
      <c r="D46" s="65" t="s">
        <v>64</v>
      </c>
      <c r="E46" s="66">
        <v>246.7066268302188</v>
      </c>
      <c r="F46" s="68">
        <v>99.5679750001322</v>
      </c>
      <c r="G46" s="100" t="s">
        <v>749</v>
      </c>
      <c r="H46" s="65"/>
      <c r="I46" s="69" t="s">
        <v>268</v>
      </c>
      <c r="J46" s="70"/>
      <c r="K46" s="70"/>
      <c r="L46" s="69" t="s">
        <v>853</v>
      </c>
      <c r="M46" s="73">
        <v>144.97953162261197</v>
      </c>
      <c r="N46" s="74">
        <v>6448.71875</v>
      </c>
      <c r="O46" s="74">
        <v>419.6048889160156</v>
      </c>
      <c r="P46" s="75"/>
      <c r="Q46" s="76"/>
      <c r="R46" s="76"/>
      <c r="S46" s="86"/>
      <c r="T46" s="48">
        <v>1</v>
      </c>
      <c r="U46" s="48">
        <v>0</v>
      </c>
      <c r="V46" s="49">
        <v>0</v>
      </c>
      <c r="W46" s="49">
        <v>0.006667</v>
      </c>
      <c r="X46" s="49">
        <v>0.00875</v>
      </c>
      <c r="Y46" s="49">
        <v>0.284986</v>
      </c>
      <c r="Z46" s="49">
        <v>0</v>
      </c>
      <c r="AA46" s="49">
        <v>0</v>
      </c>
      <c r="AB46" s="71">
        <v>46</v>
      </c>
      <c r="AC46" s="71"/>
      <c r="AD46" s="72"/>
      <c r="AE46" s="78" t="s">
        <v>529</v>
      </c>
      <c r="AF46" s="78">
        <v>608</v>
      </c>
      <c r="AG46" s="78">
        <v>5447</v>
      </c>
      <c r="AH46" s="78">
        <v>22511</v>
      </c>
      <c r="AI46" s="78">
        <v>5587</v>
      </c>
      <c r="AJ46" s="78"/>
      <c r="AK46" s="78" t="s">
        <v>583</v>
      </c>
      <c r="AL46" s="78" t="s">
        <v>628</v>
      </c>
      <c r="AM46" s="78"/>
      <c r="AN46" s="78"/>
      <c r="AO46" s="80">
        <v>40965.37538194445</v>
      </c>
      <c r="AP46" s="83" t="s">
        <v>706</v>
      </c>
      <c r="AQ46" s="78" t="b">
        <v>1</v>
      </c>
      <c r="AR46" s="78" t="b">
        <v>0</v>
      </c>
      <c r="AS46" s="78" t="b">
        <v>1</v>
      </c>
      <c r="AT46" s="78" t="s">
        <v>439</v>
      </c>
      <c r="AU46" s="78">
        <v>109</v>
      </c>
      <c r="AV46" s="83" t="s">
        <v>723</v>
      </c>
      <c r="AW46" s="78" t="b">
        <v>0</v>
      </c>
      <c r="AX46" s="78" t="s">
        <v>751</v>
      </c>
      <c r="AY46" s="83" t="s">
        <v>795</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269</v>
      </c>
      <c r="C47" s="65"/>
      <c r="D47" s="65" t="s">
        <v>64</v>
      </c>
      <c r="E47" s="66">
        <v>357.60123963107986</v>
      </c>
      <c r="F47" s="68">
        <v>99.00238471666287</v>
      </c>
      <c r="G47" s="100" t="s">
        <v>750</v>
      </c>
      <c r="H47" s="65"/>
      <c r="I47" s="69" t="s">
        <v>269</v>
      </c>
      <c r="J47" s="70"/>
      <c r="K47" s="70"/>
      <c r="L47" s="69" t="s">
        <v>854</v>
      </c>
      <c r="M47" s="73">
        <v>333.4719200934851</v>
      </c>
      <c r="N47" s="74">
        <v>4418.01171875</v>
      </c>
      <c r="O47" s="74">
        <v>5530.86279296875</v>
      </c>
      <c r="P47" s="75"/>
      <c r="Q47" s="76"/>
      <c r="R47" s="76"/>
      <c r="S47" s="86"/>
      <c r="T47" s="48">
        <v>1</v>
      </c>
      <c r="U47" s="48">
        <v>0</v>
      </c>
      <c r="V47" s="49">
        <v>0</v>
      </c>
      <c r="W47" s="49">
        <v>0.006667</v>
      </c>
      <c r="X47" s="49">
        <v>0.00875</v>
      </c>
      <c r="Y47" s="49">
        <v>0.284986</v>
      </c>
      <c r="Z47" s="49">
        <v>0</v>
      </c>
      <c r="AA47" s="49">
        <v>0</v>
      </c>
      <c r="AB47" s="71">
        <v>47</v>
      </c>
      <c r="AC47" s="71"/>
      <c r="AD47" s="72"/>
      <c r="AE47" s="78" t="s">
        <v>530</v>
      </c>
      <c r="AF47" s="78">
        <v>734</v>
      </c>
      <c r="AG47" s="78">
        <v>12578</v>
      </c>
      <c r="AH47" s="78">
        <v>1273</v>
      </c>
      <c r="AI47" s="78">
        <v>3</v>
      </c>
      <c r="AJ47" s="78"/>
      <c r="AK47" s="78" t="s">
        <v>584</v>
      </c>
      <c r="AL47" s="78" t="s">
        <v>599</v>
      </c>
      <c r="AM47" s="83" t="s">
        <v>664</v>
      </c>
      <c r="AN47" s="78"/>
      <c r="AO47" s="80">
        <v>39745.43111111111</v>
      </c>
      <c r="AP47" s="83" t="s">
        <v>707</v>
      </c>
      <c r="AQ47" s="78" t="b">
        <v>0</v>
      </c>
      <c r="AR47" s="78" t="b">
        <v>0</v>
      </c>
      <c r="AS47" s="78" t="b">
        <v>0</v>
      </c>
      <c r="AT47" s="78" t="s">
        <v>439</v>
      </c>
      <c r="AU47" s="78">
        <v>344</v>
      </c>
      <c r="AV47" s="83" t="s">
        <v>723</v>
      </c>
      <c r="AW47" s="78" t="b">
        <v>0</v>
      </c>
      <c r="AX47" s="78" t="s">
        <v>751</v>
      </c>
      <c r="AY47" s="83" t="s">
        <v>796</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239</v>
      </c>
      <c r="C48" s="65"/>
      <c r="D48" s="65" t="s">
        <v>64</v>
      </c>
      <c r="E48" s="66">
        <v>179.24612615287546</v>
      </c>
      <c r="F48" s="68">
        <v>99.91204043971848</v>
      </c>
      <c r="G48" s="100" t="s">
        <v>329</v>
      </c>
      <c r="H48" s="65"/>
      <c r="I48" s="69" t="s">
        <v>239</v>
      </c>
      <c r="J48" s="70"/>
      <c r="K48" s="70"/>
      <c r="L48" s="69" t="s">
        <v>855</v>
      </c>
      <c r="M48" s="73">
        <v>30.31398945648553</v>
      </c>
      <c r="N48" s="74">
        <v>6201.77978515625</v>
      </c>
      <c r="O48" s="74">
        <v>7560.0205078125</v>
      </c>
      <c r="P48" s="75"/>
      <c r="Q48" s="76"/>
      <c r="R48" s="76"/>
      <c r="S48" s="86"/>
      <c r="T48" s="48">
        <v>0</v>
      </c>
      <c r="U48" s="48">
        <v>10</v>
      </c>
      <c r="V48" s="49">
        <v>12.555556</v>
      </c>
      <c r="W48" s="49">
        <v>0.007194</v>
      </c>
      <c r="X48" s="49">
        <v>0.050035</v>
      </c>
      <c r="Y48" s="49">
        <v>1.312204</v>
      </c>
      <c r="Z48" s="49">
        <v>0.1</v>
      </c>
      <c r="AA48" s="49">
        <v>0</v>
      </c>
      <c r="AB48" s="71">
        <v>48</v>
      </c>
      <c r="AC48" s="71"/>
      <c r="AD48" s="72"/>
      <c r="AE48" s="78" t="s">
        <v>531</v>
      </c>
      <c r="AF48" s="78">
        <v>1069</v>
      </c>
      <c r="AG48" s="78">
        <v>1109</v>
      </c>
      <c r="AH48" s="78">
        <v>17074</v>
      </c>
      <c r="AI48" s="78">
        <v>11571</v>
      </c>
      <c r="AJ48" s="78"/>
      <c r="AK48" s="78" t="s">
        <v>585</v>
      </c>
      <c r="AL48" s="78" t="s">
        <v>629</v>
      </c>
      <c r="AM48" s="83" t="s">
        <v>665</v>
      </c>
      <c r="AN48" s="78"/>
      <c r="AO48" s="80">
        <v>43334.11483796296</v>
      </c>
      <c r="AP48" s="83" t="s">
        <v>708</v>
      </c>
      <c r="AQ48" s="78" t="b">
        <v>0</v>
      </c>
      <c r="AR48" s="78" t="b">
        <v>0</v>
      </c>
      <c r="AS48" s="78" t="b">
        <v>0</v>
      </c>
      <c r="AT48" s="78" t="s">
        <v>439</v>
      </c>
      <c r="AU48" s="78">
        <v>13</v>
      </c>
      <c r="AV48" s="83" t="s">
        <v>723</v>
      </c>
      <c r="AW48" s="78" t="b">
        <v>0</v>
      </c>
      <c r="AX48" s="78" t="s">
        <v>751</v>
      </c>
      <c r="AY48" s="83" t="s">
        <v>797</v>
      </c>
      <c r="AZ48" s="78" t="s">
        <v>66</v>
      </c>
      <c r="BA48" s="78" t="str">
        <f>REPLACE(INDEX(GroupVertices[Group],MATCH(Vertices[[#This Row],[Vertex]],GroupVertices[Vertex],0)),1,1,"")</f>
        <v>2</v>
      </c>
      <c r="BB48" s="48"/>
      <c r="BC48" s="48"/>
      <c r="BD48" s="48"/>
      <c r="BE48" s="48"/>
      <c r="BF48" s="48"/>
      <c r="BG48" s="48"/>
      <c r="BH48" s="121" t="s">
        <v>1054</v>
      </c>
      <c r="BI48" s="121" t="s">
        <v>1054</v>
      </c>
      <c r="BJ48" s="121" t="s">
        <v>1076</v>
      </c>
      <c r="BK48" s="121" t="s">
        <v>1076</v>
      </c>
      <c r="BL48" s="121">
        <v>0</v>
      </c>
      <c r="BM48" s="124">
        <v>0</v>
      </c>
      <c r="BN48" s="121">
        <v>0</v>
      </c>
      <c r="BO48" s="124">
        <v>0</v>
      </c>
      <c r="BP48" s="121">
        <v>0</v>
      </c>
      <c r="BQ48" s="124">
        <v>0</v>
      </c>
      <c r="BR48" s="121">
        <v>11</v>
      </c>
      <c r="BS48" s="124">
        <v>100</v>
      </c>
      <c r="BT48" s="121">
        <v>11</v>
      </c>
      <c r="BU48" s="2"/>
      <c r="BV48" s="3"/>
      <c r="BW48" s="3"/>
      <c r="BX48" s="3"/>
      <c r="BY48" s="3"/>
    </row>
    <row r="49" spans="1:77" ht="41.45" customHeight="1">
      <c r="A49" s="64" t="s">
        <v>240</v>
      </c>
      <c r="C49" s="65"/>
      <c r="D49" s="65" t="s">
        <v>64</v>
      </c>
      <c r="E49" s="66">
        <v>477.4221611891551</v>
      </c>
      <c r="F49" s="68">
        <v>98.391268024175</v>
      </c>
      <c r="G49" s="100" t="s">
        <v>330</v>
      </c>
      <c r="H49" s="65"/>
      <c r="I49" s="69" t="s">
        <v>240</v>
      </c>
      <c r="J49" s="70"/>
      <c r="K49" s="70"/>
      <c r="L49" s="69" t="s">
        <v>856</v>
      </c>
      <c r="M49" s="73">
        <v>537.1367431432786</v>
      </c>
      <c r="N49" s="74">
        <v>6571.658203125</v>
      </c>
      <c r="O49" s="74">
        <v>4183.67431640625</v>
      </c>
      <c r="P49" s="75"/>
      <c r="Q49" s="76"/>
      <c r="R49" s="76"/>
      <c r="S49" s="86"/>
      <c r="T49" s="48">
        <v>0</v>
      </c>
      <c r="U49" s="48">
        <v>10</v>
      </c>
      <c r="V49" s="49">
        <v>12.555556</v>
      </c>
      <c r="W49" s="49">
        <v>0.007194</v>
      </c>
      <c r="X49" s="49">
        <v>0.050035</v>
      </c>
      <c r="Y49" s="49">
        <v>1.312204</v>
      </c>
      <c r="Z49" s="49">
        <v>0.1</v>
      </c>
      <c r="AA49" s="49">
        <v>0</v>
      </c>
      <c r="AB49" s="71">
        <v>49</v>
      </c>
      <c r="AC49" s="71"/>
      <c r="AD49" s="72"/>
      <c r="AE49" s="78" t="s">
        <v>532</v>
      </c>
      <c r="AF49" s="78">
        <v>13223</v>
      </c>
      <c r="AG49" s="78">
        <v>20283</v>
      </c>
      <c r="AH49" s="78">
        <v>466808</v>
      </c>
      <c r="AI49" s="78">
        <v>16552</v>
      </c>
      <c r="AJ49" s="78"/>
      <c r="AK49" s="78" t="s">
        <v>586</v>
      </c>
      <c r="AL49" s="78"/>
      <c r="AM49" s="83" t="s">
        <v>666</v>
      </c>
      <c r="AN49" s="78"/>
      <c r="AO49" s="80">
        <v>41818.732511574075</v>
      </c>
      <c r="AP49" s="78"/>
      <c r="AQ49" s="78" t="b">
        <v>1</v>
      </c>
      <c r="AR49" s="78" t="b">
        <v>0</v>
      </c>
      <c r="AS49" s="78" t="b">
        <v>1</v>
      </c>
      <c r="AT49" s="78" t="s">
        <v>721</v>
      </c>
      <c r="AU49" s="78">
        <v>1769</v>
      </c>
      <c r="AV49" s="83" t="s">
        <v>723</v>
      </c>
      <c r="AW49" s="78" t="b">
        <v>0</v>
      </c>
      <c r="AX49" s="78" t="s">
        <v>751</v>
      </c>
      <c r="AY49" s="83" t="s">
        <v>798</v>
      </c>
      <c r="AZ49" s="78" t="s">
        <v>66</v>
      </c>
      <c r="BA49" s="78" t="str">
        <f>REPLACE(INDEX(GroupVertices[Group],MATCH(Vertices[[#This Row],[Vertex]],GroupVertices[Vertex],0)),1,1,"")</f>
        <v>2</v>
      </c>
      <c r="BB49" s="48"/>
      <c r="BC49" s="48"/>
      <c r="BD49" s="48"/>
      <c r="BE49" s="48"/>
      <c r="BF49" s="48"/>
      <c r="BG49" s="48"/>
      <c r="BH49" s="121" t="s">
        <v>1054</v>
      </c>
      <c r="BI49" s="121" t="s">
        <v>1054</v>
      </c>
      <c r="BJ49" s="121" t="s">
        <v>1076</v>
      </c>
      <c r="BK49" s="121" t="s">
        <v>1076</v>
      </c>
      <c r="BL49" s="121">
        <v>0</v>
      </c>
      <c r="BM49" s="124">
        <v>0</v>
      </c>
      <c r="BN49" s="121">
        <v>0</v>
      </c>
      <c r="BO49" s="124">
        <v>0</v>
      </c>
      <c r="BP49" s="121">
        <v>0</v>
      </c>
      <c r="BQ49" s="124">
        <v>0</v>
      </c>
      <c r="BR49" s="121">
        <v>11</v>
      </c>
      <c r="BS49" s="124">
        <v>100</v>
      </c>
      <c r="BT49" s="121">
        <v>11</v>
      </c>
      <c r="BU49" s="2"/>
      <c r="BV49" s="3"/>
      <c r="BW49" s="3"/>
      <c r="BX49" s="3"/>
      <c r="BY49" s="3"/>
    </row>
    <row r="50" spans="1:77" ht="41.45" customHeight="1">
      <c r="A50" s="64" t="s">
        <v>241</v>
      </c>
      <c r="C50" s="65"/>
      <c r="D50" s="65" t="s">
        <v>64</v>
      </c>
      <c r="E50" s="66">
        <v>174.7052164715052</v>
      </c>
      <c r="F50" s="68">
        <v>99.9352002157349</v>
      </c>
      <c r="G50" s="100" t="s">
        <v>331</v>
      </c>
      <c r="H50" s="65"/>
      <c r="I50" s="69" t="s">
        <v>241</v>
      </c>
      <c r="J50" s="70"/>
      <c r="K50" s="70"/>
      <c r="L50" s="69" t="s">
        <v>857</v>
      </c>
      <c r="M50" s="73">
        <v>22.595608102749033</v>
      </c>
      <c r="N50" s="74">
        <v>8666.4912109375</v>
      </c>
      <c r="O50" s="74">
        <v>3055.662109375</v>
      </c>
      <c r="P50" s="75"/>
      <c r="Q50" s="76"/>
      <c r="R50" s="76"/>
      <c r="S50" s="86"/>
      <c r="T50" s="48">
        <v>1</v>
      </c>
      <c r="U50" s="48">
        <v>3</v>
      </c>
      <c r="V50" s="49">
        <v>133.666667</v>
      </c>
      <c r="W50" s="49">
        <v>0.007042</v>
      </c>
      <c r="X50" s="49">
        <v>0.006769</v>
      </c>
      <c r="Y50" s="49">
        <v>1.030565</v>
      </c>
      <c r="Z50" s="49">
        <v>0.08333333333333333</v>
      </c>
      <c r="AA50" s="49">
        <v>0</v>
      </c>
      <c r="AB50" s="71">
        <v>50</v>
      </c>
      <c r="AC50" s="71"/>
      <c r="AD50" s="72"/>
      <c r="AE50" s="78" t="s">
        <v>533</v>
      </c>
      <c r="AF50" s="78">
        <v>796</v>
      </c>
      <c r="AG50" s="78">
        <v>817</v>
      </c>
      <c r="AH50" s="78">
        <v>3828</v>
      </c>
      <c r="AI50" s="78">
        <v>1450</v>
      </c>
      <c r="AJ50" s="78"/>
      <c r="AK50" s="78" t="s">
        <v>587</v>
      </c>
      <c r="AL50" s="78" t="s">
        <v>630</v>
      </c>
      <c r="AM50" s="83" t="s">
        <v>667</v>
      </c>
      <c r="AN50" s="78"/>
      <c r="AO50" s="80">
        <v>40368.6743287037</v>
      </c>
      <c r="AP50" s="83" t="s">
        <v>709</v>
      </c>
      <c r="AQ50" s="78" t="b">
        <v>0</v>
      </c>
      <c r="AR50" s="78" t="b">
        <v>0</v>
      </c>
      <c r="AS50" s="78" t="b">
        <v>1</v>
      </c>
      <c r="AT50" s="78" t="s">
        <v>439</v>
      </c>
      <c r="AU50" s="78">
        <v>22</v>
      </c>
      <c r="AV50" s="83" t="s">
        <v>727</v>
      </c>
      <c r="AW50" s="78" t="b">
        <v>0</v>
      </c>
      <c r="AX50" s="78" t="s">
        <v>751</v>
      </c>
      <c r="AY50" s="83" t="s">
        <v>799</v>
      </c>
      <c r="AZ50" s="78" t="s">
        <v>66</v>
      </c>
      <c r="BA50" s="78" t="str">
        <f>REPLACE(INDEX(GroupVertices[Group],MATCH(Vertices[[#This Row],[Vertex]],GroupVertices[Vertex],0)),1,1,"")</f>
        <v>3</v>
      </c>
      <c r="BB50" s="48" t="s">
        <v>291</v>
      </c>
      <c r="BC50" s="48" t="s">
        <v>291</v>
      </c>
      <c r="BD50" s="48" t="s">
        <v>296</v>
      </c>
      <c r="BE50" s="48" t="s">
        <v>296</v>
      </c>
      <c r="BF50" s="48"/>
      <c r="BG50" s="48"/>
      <c r="BH50" s="121" t="s">
        <v>1064</v>
      </c>
      <c r="BI50" s="121" t="s">
        <v>1064</v>
      </c>
      <c r="BJ50" s="121" t="s">
        <v>1086</v>
      </c>
      <c r="BK50" s="121" t="s">
        <v>1086</v>
      </c>
      <c r="BL50" s="121">
        <v>3</v>
      </c>
      <c r="BM50" s="124">
        <v>6.818181818181818</v>
      </c>
      <c r="BN50" s="121">
        <v>0</v>
      </c>
      <c r="BO50" s="124">
        <v>0</v>
      </c>
      <c r="BP50" s="121">
        <v>0</v>
      </c>
      <c r="BQ50" s="124">
        <v>0</v>
      </c>
      <c r="BR50" s="121">
        <v>41</v>
      </c>
      <c r="BS50" s="124">
        <v>93.18181818181819</v>
      </c>
      <c r="BT50" s="121">
        <v>44</v>
      </c>
      <c r="BU50" s="2"/>
      <c r="BV50" s="3"/>
      <c r="BW50" s="3"/>
      <c r="BX50" s="3"/>
      <c r="BY50" s="3"/>
    </row>
    <row r="51" spans="1:77" ht="41.45" customHeight="1">
      <c r="A51" s="64" t="s">
        <v>248</v>
      </c>
      <c r="C51" s="65"/>
      <c r="D51" s="65" t="s">
        <v>64</v>
      </c>
      <c r="E51" s="66">
        <v>1000</v>
      </c>
      <c r="F51" s="68">
        <v>95.7259902390533</v>
      </c>
      <c r="G51" s="100" t="s">
        <v>338</v>
      </c>
      <c r="H51" s="65"/>
      <c r="I51" s="69" t="s">
        <v>248</v>
      </c>
      <c r="J51" s="70"/>
      <c r="K51" s="70"/>
      <c r="L51" s="69" t="s">
        <v>858</v>
      </c>
      <c r="M51" s="73">
        <v>1425.384986331502</v>
      </c>
      <c r="N51" s="74">
        <v>8381.9033203125</v>
      </c>
      <c r="O51" s="74">
        <v>4721.94873046875</v>
      </c>
      <c r="P51" s="75"/>
      <c r="Q51" s="76"/>
      <c r="R51" s="76"/>
      <c r="S51" s="86"/>
      <c r="T51" s="48">
        <v>2</v>
      </c>
      <c r="U51" s="48">
        <v>2</v>
      </c>
      <c r="V51" s="49">
        <v>2.666667</v>
      </c>
      <c r="W51" s="49">
        <v>0.006667</v>
      </c>
      <c r="X51" s="49">
        <v>0.002774</v>
      </c>
      <c r="Y51" s="49">
        <v>0.810623</v>
      </c>
      <c r="Z51" s="49">
        <v>0.3333333333333333</v>
      </c>
      <c r="AA51" s="49">
        <v>0.3333333333333333</v>
      </c>
      <c r="AB51" s="71">
        <v>51</v>
      </c>
      <c r="AC51" s="71"/>
      <c r="AD51" s="72"/>
      <c r="AE51" s="78" t="s">
        <v>534</v>
      </c>
      <c r="AF51" s="78">
        <v>3864</v>
      </c>
      <c r="AG51" s="78">
        <v>53887</v>
      </c>
      <c r="AH51" s="78">
        <v>25466</v>
      </c>
      <c r="AI51" s="78">
        <v>15994</v>
      </c>
      <c r="AJ51" s="78"/>
      <c r="AK51" s="78" t="s">
        <v>588</v>
      </c>
      <c r="AL51" s="78" t="s">
        <v>631</v>
      </c>
      <c r="AM51" s="83" t="s">
        <v>668</v>
      </c>
      <c r="AN51" s="78"/>
      <c r="AO51" s="80">
        <v>39884.36444444444</v>
      </c>
      <c r="AP51" s="83" t="s">
        <v>710</v>
      </c>
      <c r="AQ51" s="78" t="b">
        <v>0</v>
      </c>
      <c r="AR51" s="78" t="b">
        <v>0</v>
      </c>
      <c r="AS51" s="78" t="b">
        <v>1</v>
      </c>
      <c r="AT51" s="78" t="s">
        <v>439</v>
      </c>
      <c r="AU51" s="78">
        <v>572</v>
      </c>
      <c r="AV51" s="83" t="s">
        <v>723</v>
      </c>
      <c r="AW51" s="78" t="b">
        <v>1</v>
      </c>
      <c r="AX51" s="78" t="s">
        <v>751</v>
      </c>
      <c r="AY51" s="83" t="s">
        <v>800</v>
      </c>
      <c r="AZ51" s="78" t="s">
        <v>66</v>
      </c>
      <c r="BA51" s="78" t="str">
        <f>REPLACE(INDEX(GroupVertices[Group],MATCH(Vertices[[#This Row],[Vertex]],GroupVertices[Vertex],0)),1,1,"")</f>
        <v>3</v>
      </c>
      <c r="BB51" s="48"/>
      <c r="BC51" s="48"/>
      <c r="BD51" s="48"/>
      <c r="BE51" s="48"/>
      <c r="BF51" s="48"/>
      <c r="BG51" s="48"/>
      <c r="BH51" s="121" t="s">
        <v>1065</v>
      </c>
      <c r="BI51" s="121" t="s">
        <v>1065</v>
      </c>
      <c r="BJ51" s="121" t="s">
        <v>1087</v>
      </c>
      <c r="BK51" s="121" t="s">
        <v>1087</v>
      </c>
      <c r="BL51" s="121">
        <v>0</v>
      </c>
      <c r="BM51" s="124">
        <v>0</v>
      </c>
      <c r="BN51" s="121">
        <v>1</v>
      </c>
      <c r="BO51" s="124">
        <v>4.3478260869565215</v>
      </c>
      <c r="BP51" s="121">
        <v>0</v>
      </c>
      <c r="BQ51" s="124">
        <v>0</v>
      </c>
      <c r="BR51" s="121">
        <v>22</v>
      </c>
      <c r="BS51" s="124">
        <v>95.65217391304348</v>
      </c>
      <c r="BT51" s="121">
        <v>23</v>
      </c>
      <c r="BU51" s="2"/>
      <c r="BV51" s="3"/>
      <c r="BW51" s="3"/>
      <c r="BX51" s="3"/>
      <c r="BY51" s="3"/>
    </row>
    <row r="52" spans="1:77" ht="41.45" customHeight="1">
      <c r="A52" s="64" t="s">
        <v>242</v>
      </c>
      <c r="C52" s="65"/>
      <c r="D52" s="65" t="s">
        <v>64</v>
      </c>
      <c r="E52" s="66">
        <v>164.69033347560637</v>
      </c>
      <c r="F52" s="68">
        <v>99.98627862585329</v>
      </c>
      <c r="G52" s="100" t="s">
        <v>332</v>
      </c>
      <c r="H52" s="65"/>
      <c r="I52" s="69" t="s">
        <v>242</v>
      </c>
      <c r="J52" s="70"/>
      <c r="K52" s="70"/>
      <c r="L52" s="69" t="s">
        <v>859</v>
      </c>
      <c r="M52" s="73">
        <v>5.572876623960322</v>
      </c>
      <c r="N52" s="74">
        <v>8420.9716796875</v>
      </c>
      <c r="O52" s="74">
        <v>375.962646484375</v>
      </c>
      <c r="P52" s="75"/>
      <c r="Q52" s="76"/>
      <c r="R52" s="76"/>
      <c r="S52" s="86"/>
      <c r="T52" s="48">
        <v>0</v>
      </c>
      <c r="U52" s="48">
        <v>1</v>
      </c>
      <c r="V52" s="49">
        <v>0</v>
      </c>
      <c r="W52" s="49">
        <v>0.005051</v>
      </c>
      <c r="X52" s="49">
        <v>0.000694</v>
      </c>
      <c r="Y52" s="49">
        <v>0.368995</v>
      </c>
      <c r="Z52" s="49">
        <v>0</v>
      </c>
      <c r="AA52" s="49">
        <v>0</v>
      </c>
      <c r="AB52" s="71">
        <v>52</v>
      </c>
      <c r="AC52" s="71"/>
      <c r="AD52" s="72"/>
      <c r="AE52" s="78" t="s">
        <v>535</v>
      </c>
      <c r="AF52" s="78">
        <v>529</v>
      </c>
      <c r="AG52" s="78">
        <v>173</v>
      </c>
      <c r="AH52" s="78">
        <v>3685</v>
      </c>
      <c r="AI52" s="78">
        <v>12513</v>
      </c>
      <c r="AJ52" s="78"/>
      <c r="AK52" s="78" t="s">
        <v>589</v>
      </c>
      <c r="AL52" s="78" t="s">
        <v>632</v>
      </c>
      <c r="AM52" s="78"/>
      <c r="AN52" s="78"/>
      <c r="AO52" s="80">
        <v>40120.15597222222</v>
      </c>
      <c r="AP52" s="83" t="s">
        <v>711</v>
      </c>
      <c r="AQ52" s="78" t="b">
        <v>0</v>
      </c>
      <c r="AR52" s="78" t="b">
        <v>0</v>
      </c>
      <c r="AS52" s="78" t="b">
        <v>1</v>
      </c>
      <c r="AT52" s="78" t="s">
        <v>439</v>
      </c>
      <c r="AU52" s="78">
        <v>3</v>
      </c>
      <c r="AV52" s="83" t="s">
        <v>723</v>
      </c>
      <c r="AW52" s="78" t="b">
        <v>0</v>
      </c>
      <c r="AX52" s="78" t="s">
        <v>751</v>
      </c>
      <c r="AY52" s="83" t="s">
        <v>801</v>
      </c>
      <c r="AZ52" s="78" t="s">
        <v>66</v>
      </c>
      <c r="BA52" s="78" t="str">
        <f>REPLACE(INDEX(GroupVertices[Group],MATCH(Vertices[[#This Row],[Vertex]],GroupVertices[Vertex],0)),1,1,"")</f>
        <v>3</v>
      </c>
      <c r="BB52" s="48"/>
      <c r="BC52" s="48"/>
      <c r="BD52" s="48"/>
      <c r="BE52" s="48"/>
      <c r="BF52" s="48"/>
      <c r="BG52" s="48"/>
      <c r="BH52" s="121" t="s">
        <v>1066</v>
      </c>
      <c r="BI52" s="121" t="s">
        <v>1066</v>
      </c>
      <c r="BJ52" s="121" t="s">
        <v>1088</v>
      </c>
      <c r="BK52" s="121" t="s">
        <v>1088</v>
      </c>
      <c r="BL52" s="121">
        <v>3</v>
      </c>
      <c r="BM52" s="124">
        <v>12</v>
      </c>
      <c r="BN52" s="121">
        <v>0</v>
      </c>
      <c r="BO52" s="124">
        <v>0</v>
      </c>
      <c r="BP52" s="121">
        <v>0</v>
      </c>
      <c r="BQ52" s="124">
        <v>0</v>
      </c>
      <c r="BR52" s="121">
        <v>22</v>
      </c>
      <c r="BS52" s="124">
        <v>88</v>
      </c>
      <c r="BT52" s="121">
        <v>25</v>
      </c>
      <c r="BU52" s="2"/>
      <c r="BV52" s="3"/>
      <c r="BW52" s="3"/>
      <c r="BX52" s="3"/>
      <c r="BY52" s="3"/>
    </row>
    <row r="53" spans="1:77" ht="41.45" customHeight="1">
      <c r="A53" s="64" t="s">
        <v>243</v>
      </c>
      <c r="C53" s="65"/>
      <c r="D53" s="65" t="s">
        <v>64</v>
      </c>
      <c r="E53" s="66">
        <v>169.80663239742424</v>
      </c>
      <c r="F53" s="68">
        <v>99.96018422068411</v>
      </c>
      <c r="G53" s="100" t="s">
        <v>333</v>
      </c>
      <c r="H53" s="65"/>
      <c r="I53" s="69" t="s">
        <v>243</v>
      </c>
      <c r="J53" s="70"/>
      <c r="K53" s="70"/>
      <c r="L53" s="69" t="s">
        <v>860</v>
      </c>
      <c r="M53" s="73">
        <v>14.269272053341512</v>
      </c>
      <c r="N53" s="74">
        <v>8564.265625</v>
      </c>
      <c r="O53" s="74">
        <v>9234.580078125</v>
      </c>
      <c r="P53" s="75"/>
      <c r="Q53" s="76"/>
      <c r="R53" s="76"/>
      <c r="S53" s="86"/>
      <c r="T53" s="48">
        <v>0</v>
      </c>
      <c r="U53" s="48">
        <v>2</v>
      </c>
      <c r="V53" s="49">
        <v>0</v>
      </c>
      <c r="W53" s="49">
        <v>0.006536</v>
      </c>
      <c r="X53" s="49">
        <v>0.00208</v>
      </c>
      <c r="Y53" s="49">
        <v>0.591628</v>
      </c>
      <c r="Z53" s="49">
        <v>0.5</v>
      </c>
      <c r="AA53" s="49">
        <v>0</v>
      </c>
      <c r="AB53" s="71">
        <v>53</v>
      </c>
      <c r="AC53" s="71"/>
      <c r="AD53" s="72"/>
      <c r="AE53" s="78" t="s">
        <v>536</v>
      </c>
      <c r="AF53" s="78">
        <v>509</v>
      </c>
      <c r="AG53" s="78">
        <v>502</v>
      </c>
      <c r="AH53" s="78">
        <v>1600</v>
      </c>
      <c r="AI53" s="78">
        <v>1275</v>
      </c>
      <c r="AJ53" s="78"/>
      <c r="AK53" s="78" t="s">
        <v>590</v>
      </c>
      <c r="AL53" s="78" t="s">
        <v>633</v>
      </c>
      <c r="AM53" s="83" t="s">
        <v>669</v>
      </c>
      <c r="AN53" s="78"/>
      <c r="AO53" s="80">
        <v>42990.516122685185</v>
      </c>
      <c r="AP53" s="83" t="s">
        <v>712</v>
      </c>
      <c r="AQ53" s="78" t="b">
        <v>1</v>
      </c>
      <c r="AR53" s="78" t="b">
        <v>0</v>
      </c>
      <c r="AS53" s="78" t="b">
        <v>0</v>
      </c>
      <c r="AT53" s="78" t="s">
        <v>439</v>
      </c>
      <c r="AU53" s="78">
        <v>5</v>
      </c>
      <c r="AV53" s="78"/>
      <c r="AW53" s="78" t="b">
        <v>0</v>
      </c>
      <c r="AX53" s="78" t="s">
        <v>751</v>
      </c>
      <c r="AY53" s="83" t="s">
        <v>802</v>
      </c>
      <c r="AZ53" s="78" t="s">
        <v>66</v>
      </c>
      <c r="BA53" s="78" t="str">
        <f>REPLACE(INDEX(GroupVertices[Group],MATCH(Vertices[[#This Row],[Vertex]],GroupVertices[Vertex],0)),1,1,"")</f>
        <v>3</v>
      </c>
      <c r="BB53" s="48"/>
      <c r="BC53" s="48"/>
      <c r="BD53" s="48"/>
      <c r="BE53" s="48"/>
      <c r="BF53" s="48"/>
      <c r="BG53" s="48"/>
      <c r="BH53" s="121" t="s">
        <v>1065</v>
      </c>
      <c r="BI53" s="121" t="s">
        <v>1065</v>
      </c>
      <c r="BJ53" s="121" t="s">
        <v>1087</v>
      </c>
      <c r="BK53" s="121" t="s">
        <v>1087</v>
      </c>
      <c r="BL53" s="121">
        <v>0</v>
      </c>
      <c r="BM53" s="124">
        <v>0</v>
      </c>
      <c r="BN53" s="121">
        <v>1</v>
      </c>
      <c r="BO53" s="124">
        <v>4.3478260869565215</v>
      </c>
      <c r="BP53" s="121">
        <v>0</v>
      </c>
      <c r="BQ53" s="124">
        <v>0</v>
      </c>
      <c r="BR53" s="121">
        <v>22</v>
      </c>
      <c r="BS53" s="124">
        <v>95.65217391304348</v>
      </c>
      <c r="BT53" s="121">
        <v>23</v>
      </c>
      <c r="BU53" s="2"/>
      <c r="BV53" s="3"/>
      <c r="BW53" s="3"/>
      <c r="BX53" s="3"/>
      <c r="BY53" s="3"/>
    </row>
    <row r="54" spans="1:77" ht="41.45" customHeight="1">
      <c r="A54" s="64" t="s">
        <v>249</v>
      </c>
      <c r="C54" s="65"/>
      <c r="D54" s="65" t="s">
        <v>64</v>
      </c>
      <c r="E54" s="66">
        <v>163.43069757084268</v>
      </c>
      <c r="F54" s="68">
        <v>99.9927030842688</v>
      </c>
      <c r="G54" s="100" t="s">
        <v>339</v>
      </c>
      <c r="H54" s="65"/>
      <c r="I54" s="69" t="s">
        <v>249</v>
      </c>
      <c r="J54" s="70"/>
      <c r="K54" s="70"/>
      <c r="L54" s="69" t="s">
        <v>861</v>
      </c>
      <c r="M54" s="73">
        <v>3.431818782684102</v>
      </c>
      <c r="N54" s="74">
        <v>8687.51171875</v>
      </c>
      <c r="O54" s="74">
        <v>7103.251953125</v>
      </c>
      <c r="P54" s="75"/>
      <c r="Q54" s="76"/>
      <c r="R54" s="76"/>
      <c r="S54" s="86"/>
      <c r="T54" s="48">
        <v>5</v>
      </c>
      <c r="U54" s="48">
        <v>2</v>
      </c>
      <c r="V54" s="49">
        <v>10</v>
      </c>
      <c r="W54" s="49">
        <v>0.006711</v>
      </c>
      <c r="X54" s="49">
        <v>0.003093</v>
      </c>
      <c r="Y54" s="49">
        <v>1.593328</v>
      </c>
      <c r="Z54" s="49">
        <v>0.16666666666666666</v>
      </c>
      <c r="AA54" s="49">
        <v>0.16666666666666666</v>
      </c>
      <c r="AB54" s="71">
        <v>54</v>
      </c>
      <c r="AC54" s="71"/>
      <c r="AD54" s="72"/>
      <c r="AE54" s="78" t="s">
        <v>537</v>
      </c>
      <c r="AF54" s="78">
        <v>393</v>
      </c>
      <c r="AG54" s="78">
        <v>92</v>
      </c>
      <c r="AH54" s="78">
        <v>194</v>
      </c>
      <c r="AI54" s="78">
        <v>66</v>
      </c>
      <c r="AJ54" s="78"/>
      <c r="AK54" s="78" t="s">
        <v>591</v>
      </c>
      <c r="AL54" s="78"/>
      <c r="AM54" s="78"/>
      <c r="AN54" s="78"/>
      <c r="AO54" s="80">
        <v>43070.52758101852</v>
      </c>
      <c r="AP54" s="83" t="s">
        <v>713</v>
      </c>
      <c r="AQ54" s="78" t="b">
        <v>1</v>
      </c>
      <c r="AR54" s="78" t="b">
        <v>0</v>
      </c>
      <c r="AS54" s="78" t="b">
        <v>0</v>
      </c>
      <c r="AT54" s="78" t="s">
        <v>720</v>
      </c>
      <c r="AU54" s="78">
        <v>0</v>
      </c>
      <c r="AV54" s="78"/>
      <c r="AW54" s="78" t="b">
        <v>0</v>
      </c>
      <c r="AX54" s="78" t="s">
        <v>751</v>
      </c>
      <c r="AY54" s="83" t="s">
        <v>803</v>
      </c>
      <c r="AZ54" s="78" t="s">
        <v>66</v>
      </c>
      <c r="BA54" s="78" t="str">
        <f>REPLACE(INDEX(GroupVertices[Group],MATCH(Vertices[[#This Row],[Vertex]],GroupVertices[Vertex],0)),1,1,"")</f>
        <v>3</v>
      </c>
      <c r="BB54" s="48" t="s">
        <v>1044</v>
      </c>
      <c r="BC54" s="48" t="s">
        <v>1044</v>
      </c>
      <c r="BD54" s="48" t="s">
        <v>1048</v>
      </c>
      <c r="BE54" s="48" t="s">
        <v>1048</v>
      </c>
      <c r="BF54" s="48" t="s">
        <v>953</v>
      </c>
      <c r="BG54" s="48" t="s">
        <v>1052</v>
      </c>
      <c r="BH54" s="121" t="s">
        <v>1067</v>
      </c>
      <c r="BI54" s="121" t="s">
        <v>1074</v>
      </c>
      <c r="BJ54" s="121" t="s">
        <v>1089</v>
      </c>
      <c r="BK54" s="121" t="s">
        <v>1089</v>
      </c>
      <c r="BL54" s="121">
        <v>1</v>
      </c>
      <c r="BM54" s="124">
        <v>1.4492753623188406</v>
      </c>
      <c r="BN54" s="121">
        <v>2</v>
      </c>
      <c r="BO54" s="124">
        <v>2.898550724637681</v>
      </c>
      <c r="BP54" s="121">
        <v>0</v>
      </c>
      <c r="BQ54" s="124">
        <v>0</v>
      </c>
      <c r="BR54" s="121">
        <v>66</v>
      </c>
      <c r="BS54" s="124">
        <v>95.65217391304348</v>
      </c>
      <c r="BT54" s="121">
        <v>69</v>
      </c>
      <c r="BU54" s="2"/>
      <c r="BV54" s="3"/>
      <c r="BW54" s="3"/>
      <c r="BX54" s="3"/>
      <c r="BY54" s="3"/>
    </row>
    <row r="55" spans="1:77" ht="41.45" customHeight="1">
      <c r="A55" s="64" t="s">
        <v>244</v>
      </c>
      <c r="C55" s="65"/>
      <c r="D55" s="65" t="s">
        <v>64</v>
      </c>
      <c r="E55" s="66">
        <v>164.3793122645536</v>
      </c>
      <c r="F55" s="68">
        <v>99.98786491188181</v>
      </c>
      <c r="G55" s="100" t="s">
        <v>334</v>
      </c>
      <c r="H55" s="65"/>
      <c r="I55" s="69" t="s">
        <v>244</v>
      </c>
      <c r="J55" s="70"/>
      <c r="K55" s="70"/>
      <c r="L55" s="69" t="s">
        <v>862</v>
      </c>
      <c r="M55" s="73">
        <v>5.0442203668550825</v>
      </c>
      <c r="N55" s="74">
        <v>9791.353515625</v>
      </c>
      <c r="O55" s="74">
        <v>5505.43505859375</v>
      </c>
      <c r="P55" s="75"/>
      <c r="Q55" s="76"/>
      <c r="R55" s="76"/>
      <c r="S55" s="86"/>
      <c r="T55" s="48">
        <v>0</v>
      </c>
      <c r="U55" s="48">
        <v>1</v>
      </c>
      <c r="V55" s="49">
        <v>0</v>
      </c>
      <c r="W55" s="49">
        <v>0.006494</v>
      </c>
      <c r="X55" s="49">
        <v>0.001763</v>
      </c>
      <c r="Y55" s="49">
        <v>0.365907</v>
      </c>
      <c r="Z55" s="49">
        <v>0</v>
      </c>
      <c r="AA55" s="49">
        <v>0</v>
      </c>
      <c r="AB55" s="71">
        <v>55</v>
      </c>
      <c r="AC55" s="71"/>
      <c r="AD55" s="72"/>
      <c r="AE55" s="78" t="s">
        <v>538</v>
      </c>
      <c r="AF55" s="78">
        <v>513</v>
      </c>
      <c r="AG55" s="78">
        <v>153</v>
      </c>
      <c r="AH55" s="78">
        <v>6297</v>
      </c>
      <c r="AI55" s="78">
        <v>2984</v>
      </c>
      <c r="AJ55" s="78"/>
      <c r="AK55" s="78" t="s">
        <v>592</v>
      </c>
      <c r="AL55" s="78" t="s">
        <v>599</v>
      </c>
      <c r="AM55" s="83" t="s">
        <v>670</v>
      </c>
      <c r="AN55" s="78"/>
      <c r="AO55" s="80">
        <v>40120.89084490741</v>
      </c>
      <c r="AP55" s="83" t="s">
        <v>714</v>
      </c>
      <c r="AQ55" s="78" t="b">
        <v>0</v>
      </c>
      <c r="AR55" s="78" t="b">
        <v>0</v>
      </c>
      <c r="AS55" s="78" t="b">
        <v>0</v>
      </c>
      <c r="AT55" s="78" t="s">
        <v>439</v>
      </c>
      <c r="AU55" s="78">
        <v>11</v>
      </c>
      <c r="AV55" s="83" t="s">
        <v>733</v>
      </c>
      <c r="AW55" s="78" t="b">
        <v>0</v>
      </c>
      <c r="AX55" s="78" t="s">
        <v>751</v>
      </c>
      <c r="AY55" s="83" t="s">
        <v>804</v>
      </c>
      <c r="AZ55" s="78" t="s">
        <v>66</v>
      </c>
      <c r="BA55" s="78" t="str">
        <f>REPLACE(INDEX(GroupVertices[Group],MATCH(Vertices[[#This Row],[Vertex]],GroupVertices[Vertex],0)),1,1,"")</f>
        <v>3</v>
      </c>
      <c r="BB55" s="48"/>
      <c r="BC55" s="48"/>
      <c r="BD55" s="48"/>
      <c r="BE55" s="48"/>
      <c r="BF55" s="48"/>
      <c r="BG55" s="48"/>
      <c r="BH55" s="121" t="s">
        <v>1068</v>
      </c>
      <c r="BI55" s="121" t="s">
        <v>1068</v>
      </c>
      <c r="BJ55" s="121" t="s">
        <v>1090</v>
      </c>
      <c r="BK55" s="121" t="s">
        <v>1090</v>
      </c>
      <c r="BL55" s="121">
        <v>0</v>
      </c>
      <c r="BM55" s="124">
        <v>0</v>
      </c>
      <c r="BN55" s="121">
        <v>0</v>
      </c>
      <c r="BO55" s="124">
        <v>0</v>
      </c>
      <c r="BP55" s="121">
        <v>0</v>
      </c>
      <c r="BQ55" s="124">
        <v>0</v>
      </c>
      <c r="BR55" s="121">
        <v>24</v>
      </c>
      <c r="BS55" s="124">
        <v>100</v>
      </c>
      <c r="BT55" s="121">
        <v>24</v>
      </c>
      <c r="BU55" s="2"/>
      <c r="BV55" s="3"/>
      <c r="BW55" s="3"/>
      <c r="BX55" s="3"/>
      <c r="BY55" s="3"/>
    </row>
    <row r="56" spans="1:77" ht="41.45" customHeight="1">
      <c r="A56" s="64" t="s">
        <v>245</v>
      </c>
      <c r="C56" s="65"/>
      <c r="D56" s="65" t="s">
        <v>64</v>
      </c>
      <c r="E56" s="66">
        <v>165.59229498765936</v>
      </c>
      <c r="F56" s="68">
        <v>99.98167839637058</v>
      </c>
      <c r="G56" s="100" t="s">
        <v>335</v>
      </c>
      <c r="H56" s="65"/>
      <c r="I56" s="69" t="s">
        <v>245</v>
      </c>
      <c r="J56" s="70"/>
      <c r="K56" s="70"/>
      <c r="L56" s="69" t="s">
        <v>863</v>
      </c>
      <c r="M56" s="73">
        <v>7.105979769565517</v>
      </c>
      <c r="N56" s="74">
        <v>9267.0732421875</v>
      </c>
      <c r="O56" s="74">
        <v>9623.037109375</v>
      </c>
      <c r="P56" s="75"/>
      <c r="Q56" s="76"/>
      <c r="R56" s="76"/>
      <c r="S56" s="86"/>
      <c r="T56" s="48">
        <v>0</v>
      </c>
      <c r="U56" s="48">
        <v>1</v>
      </c>
      <c r="V56" s="49">
        <v>0</v>
      </c>
      <c r="W56" s="49">
        <v>0.006494</v>
      </c>
      <c r="X56" s="49">
        <v>0.001763</v>
      </c>
      <c r="Y56" s="49">
        <v>0.365907</v>
      </c>
      <c r="Z56" s="49">
        <v>0</v>
      </c>
      <c r="AA56" s="49">
        <v>0</v>
      </c>
      <c r="AB56" s="71">
        <v>56</v>
      </c>
      <c r="AC56" s="71"/>
      <c r="AD56" s="72"/>
      <c r="AE56" s="78" t="s">
        <v>539</v>
      </c>
      <c r="AF56" s="78">
        <v>313</v>
      </c>
      <c r="AG56" s="78">
        <v>231</v>
      </c>
      <c r="AH56" s="78">
        <v>7488</v>
      </c>
      <c r="AI56" s="78">
        <v>33884</v>
      </c>
      <c r="AJ56" s="78"/>
      <c r="AK56" s="78" t="s">
        <v>593</v>
      </c>
      <c r="AL56" s="78" t="s">
        <v>634</v>
      </c>
      <c r="AM56" s="78"/>
      <c r="AN56" s="78"/>
      <c r="AO56" s="80">
        <v>40996.74489583333</v>
      </c>
      <c r="AP56" s="83" t="s">
        <v>715</v>
      </c>
      <c r="AQ56" s="78" t="b">
        <v>1</v>
      </c>
      <c r="AR56" s="78" t="b">
        <v>0</v>
      </c>
      <c r="AS56" s="78" t="b">
        <v>0</v>
      </c>
      <c r="AT56" s="78" t="s">
        <v>439</v>
      </c>
      <c r="AU56" s="78">
        <v>2</v>
      </c>
      <c r="AV56" s="83" t="s">
        <v>723</v>
      </c>
      <c r="AW56" s="78" t="b">
        <v>0</v>
      </c>
      <c r="AX56" s="78" t="s">
        <v>751</v>
      </c>
      <c r="AY56" s="83" t="s">
        <v>805</v>
      </c>
      <c r="AZ56" s="78" t="s">
        <v>66</v>
      </c>
      <c r="BA56" s="78" t="str">
        <f>REPLACE(INDEX(GroupVertices[Group],MATCH(Vertices[[#This Row],[Vertex]],GroupVertices[Vertex],0)),1,1,"")</f>
        <v>3</v>
      </c>
      <c r="BB56" s="48"/>
      <c r="BC56" s="48"/>
      <c r="BD56" s="48"/>
      <c r="BE56" s="48"/>
      <c r="BF56" s="48"/>
      <c r="BG56" s="48"/>
      <c r="BH56" s="121" t="s">
        <v>1068</v>
      </c>
      <c r="BI56" s="121" t="s">
        <v>1068</v>
      </c>
      <c r="BJ56" s="121" t="s">
        <v>1090</v>
      </c>
      <c r="BK56" s="121" t="s">
        <v>1090</v>
      </c>
      <c r="BL56" s="121">
        <v>0</v>
      </c>
      <c r="BM56" s="124">
        <v>0</v>
      </c>
      <c r="BN56" s="121">
        <v>0</v>
      </c>
      <c r="BO56" s="124">
        <v>0</v>
      </c>
      <c r="BP56" s="121">
        <v>0</v>
      </c>
      <c r="BQ56" s="124">
        <v>0</v>
      </c>
      <c r="BR56" s="121">
        <v>24</v>
      </c>
      <c r="BS56" s="124">
        <v>100</v>
      </c>
      <c r="BT56" s="121">
        <v>24</v>
      </c>
      <c r="BU56" s="2"/>
      <c r="BV56" s="3"/>
      <c r="BW56" s="3"/>
      <c r="BX56" s="3"/>
      <c r="BY56" s="3"/>
    </row>
    <row r="57" spans="1:77" ht="41.45" customHeight="1">
      <c r="A57" s="64" t="s">
        <v>246</v>
      </c>
      <c r="C57" s="65"/>
      <c r="D57" s="65" t="s">
        <v>64</v>
      </c>
      <c r="E57" s="66">
        <v>163.6795145396849</v>
      </c>
      <c r="F57" s="68">
        <v>99.99143405544598</v>
      </c>
      <c r="G57" s="100" t="s">
        <v>336</v>
      </c>
      <c r="H57" s="65"/>
      <c r="I57" s="69" t="s">
        <v>246</v>
      </c>
      <c r="J57" s="70"/>
      <c r="K57" s="70"/>
      <c r="L57" s="69" t="s">
        <v>864</v>
      </c>
      <c r="M57" s="73">
        <v>3.8547437883682933</v>
      </c>
      <c r="N57" s="74">
        <v>8140.83642578125</v>
      </c>
      <c r="O57" s="74">
        <v>7393.6455078125</v>
      </c>
      <c r="P57" s="75"/>
      <c r="Q57" s="76"/>
      <c r="R57" s="76"/>
      <c r="S57" s="86"/>
      <c r="T57" s="48">
        <v>0</v>
      </c>
      <c r="U57" s="48">
        <v>2</v>
      </c>
      <c r="V57" s="49">
        <v>0</v>
      </c>
      <c r="W57" s="49">
        <v>0.006536</v>
      </c>
      <c r="X57" s="49">
        <v>0.00208</v>
      </c>
      <c r="Y57" s="49">
        <v>0.591628</v>
      </c>
      <c r="Z57" s="49">
        <v>0.5</v>
      </c>
      <c r="AA57" s="49">
        <v>0</v>
      </c>
      <c r="AB57" s="71">
        <v>57</v>
      </c>
      <c r="AC57" s="71"/>
      <c r="AD57" s="72"/>
      <c r="AE57" s="78" t="s">
        <v>540</v>
      </c>
      <c r="AF57" s="78">
        <v>234</v>
      </c>
      <c r="AG57" s="78">
        <v>108</v>
      </c>
      <c r="AH57" s="78">
        <v>438</v>
      </c>
      <c r="AI57" s="78">
        <v>115</v>
      </c>
      <c r="AJ57" s="78"/>
      <c r="AK57" s="78"/>
      <c r="AL57" s="78"/>
      <c r="AM57" s="78"/>
      <c r="AN57" s="78"/>
      <c r="AO57" s="80">
        <v>40574.519224537034</v>
      </c>
      <c r="AP57" s="83" t="s">
        <v>716</v>
      </c>
      <c r="AQ57" s="78" t="b">
        <v>1</v>
      </c>
      <c r="AR57" s="78" t="b">
        <v>0</v>
      </c>
      <c r="AS57" s="78" t="b">
        <v>0</v>
      </c>
      <c r="AT57" s="78" t="s">
        <v>439</v>
      </c>
      <c r="AU57" s="78">
        <v>1</v>
      </c>
      <c r="AV57" s="83" t="s">
        <v>723</v>
      </c>
      <c r="AW57" s="78" t="b">
        <v>0</v>
      </c>
      <c r="AX57" s="78" t="s">
        <v>751</v>
      </c>
      <c r="AY57" s="83" t="s">
        <v>806</v>
      </c>
      <c r="AZ57" s="78" t="s">
        <v>66</v>
      </c>
      <c r="BA57" s="78" t="str">
        <f>REPLACE(INDEX(GroupVertices[Group],MATCH(Vertices[[#This Row],[Vertex]],GroupVertices[Vertex],0)),1,1,"")</f>
        <v>3</v>
      </c>
      <c r="BB57" s="48"/>
      <c r="BC57" s="48"/>
      <c r="BD57" s="48"/>
      <c r="BE57" s="48"/>
      <c r="BF57" s="48"/>
      <c r="BG57" s="48"/>
      <c r="BH57" s="121" t="s">
        <v>1065</v>
      </c>
      <c r="BI57" s="121" t="s">
        <v>1065</v>
      </c>
      <c r="BJ57" s="121" t="s">
        <v>1087</v>
      </c>
      <c r="BK57" s="121" t="s">
        <v>1087</v>
      </c>
      <c r="BL57" s="121">
        <v>0</v>
      </c>
      <c r="BM57" s="124">
        <v>0</v>
      </c>
      <c r="BN57" s="121">
        <v>1</v>
      </c>
      <c r="BO57" s="124">
        <v>4.3478260869565215</v>
      </c>
      <c r="BP57" s="121">
        <v>0</v>
      </c>
      <c r="BQ57" s="124">
        <v>0</v>
      </c>
      <c r="BR57" s="121">
        <v>22</v>
      </c>
      <c r="BS57" s="124">
        <v>95.65217391304348</v>
      </c>
      <c r="BT57" s="121">
        <v>23</v>
      </c>
      <c r="BU57" s="2"/>
      <c r="BV57" s="3"/>
      <c r="BW57" s="3"/>
      <c r="BX57" s="3"/>
      <c r="BY57" s="3"/>
    </row>
    <row r="58" spans="1:77" ht="41.45" customHeight="1">
      <c r="A58" s="64" t="s">
        <v>247</v>
      </c>
      <c r="C58" s="65"/>
      <c r="D58" s="65" t="s">
        <v>64</v>
      </c>
      <c r="E58" s="66">
        <v>174.5497058659788</v>
      </c>
      <c r="F58" s="68">
        <v>99.93599335874916</v>
      </c>
      <c r="G58" s="100" t="s">
        <v>337</v>
      </c>
      <c r="H58" s="65"/>
      <c r="I58" s="69" t="s">
        <v>247</v>
      </c>
      <c r="J58" s="70"/>
      <c r="K58" s="70"/>
      <c r="L58" s="69" t="s">
        <v>865</v>
      </c>
      <c r="M58" s="73">
        <v>22.331279974196413</v>
      </c>
      <c r="N58" s="74">
        <v>9315.7236328125</v>
      </c>
      <c r="O58" s="74">
        <v>4496.35791015625</v>
      </c>
      <c r="P58" s="75"/>
      <c r="Q58" s="76"/>
      <c r="R58" s="76"/>
      <c r="S58" s="86"/>
      <c r="T58" s="48">
        <v>0</v>
      </c>
      <c r="U58" s="48">
        <v>3</v>
      </c>
      <c r="V58" s="49">
        <v>17.285714</v>
      </c>
      <c r="W58" s="49">
        <v>0.007407</v>
      </c>
      <c r="X58" s="49">
        <v>0.003966</v>
      </c>
      <c r="Y58" s="49">
        <v>0.859131</v>
      </c>
      <c r="Z58" s="49">
        <v>0.3333333333333333</v>
      </c>
      <c r="AA58" s="49">
        <v>0</v>
      </c>
      <c r="AB58" s="71">
        <v>58</v>
      </c>
      <c r="AC58" s="71"/>
      <c r="AD58" s="72"/>
      <c r="AE58" s="78" t="s">
        <v>541</v>
      </c>
      <c r="AF58" s="78">
        <v>524</v>
      </c>
      <c r="AG58" s="78">
        <v>807</v>
      </c>
      <c r="AH58" s="78">
        <v>23028</v>
      </c>
      <c r="AI58" s="78">
        <v>15985</v>
      </c>
      <c r="AJ58" s="78"/>
      <c r="AK58" s="78" t="s">
        <v>594</v>
      </c>
      <c r="AL58" s="78" t="s">
        <v>635</v>
      </c>
      <c r="AM58" s="83" t="s">
        <v>671</v>
      </c>
      <c r="AN58" s="78"/>
      <c r="AO58" s="80">
        <v>40569.149363425924</v>
      </c>
      <c r="AP58" s="78"/>
      <c r="AQ58" s="78" t="b">
        <v>1</v>
      </c>
      <c r="AR58" s="78" t="b">
        <v>0</v>
      </c>
      <c r="AS58" s="78" t="b">
        <v>1</v>
      </c>
      <c r="AT58" s="78" t="s">
        <v>439</v>
      </c>
      <c r="AU58" s="78">
        <v>78</v>
      </c>
      <c r="AV58" s="83" t="s">
        <v>723</v>
      </c>
      <c r="AW58" s="78" t="b">
        <v>0</v>
      </c>
      <c r="AX58" s="78" t="s">
        <v>751</v>
      </c>
      <c r="AY58" s="83" t="s">
        <v>807</v>
      </c>
      <c r="AZ58" s="78" t="s">
        <v>66</v>
      </c>
      <c r="BA58" s="78" t="str">
        <f>REPLACE(INDEX(GroupVertices[Group],MATCH(Vertices[[#This Row],[Vertex]],GroupVertices[Vertex],0)),1,1,"")</f>
        <v>3</v>
      </c>
      <c r="BB58" s="48"/>
      <c r="BC58" s="48"/>
      <c r="BD58" s="48"/>
      <c r="BE58" s="48"/>
      <c r="BF58" s="48"/>
      <c r="BG58" s="48"/>
      <c r="BH58" s="121" t="s">
        <v>1065</v>
      </c>
      <c r="BI58" s="121" t="s">
        <v>1065</v>
      </c>
      <c r="BJ58" s="121" t="s">
        <v>1087</v>
      </c>
      <c r="BK58" s="121" t="s">
        <v>1087</v>
      </c>
      <c r="BL58" s="121">
        <v>1</v>
      </c>
      <c r="BM58" s="124">
        <v>2.3255813953488373</v>
      </c>
      <c r="BN58" s="121">
        <v>1</v>
      </c>
      <c r="BO58" s="124">
        <v>2.3255813953488373</v>
      </c>
      <c r="BP58" s="121">
        <v>0</v>
      </c>
      <c r="BQ58" s="124">
        <v>0</v>
      </c>
      <c r="BR58" s="121">
        <v>41</v>
      </c>
      <c r="BS58" s="124">
        <v>95.34883720930233</v>
      </c>
      <c r="BT58" s="121">
        <v>43</v>
      </c>
      <c r="BU58" s="2"/>
      <c r="BV58" s="3"/>
      <c r="BW58" s="3"/>
      <c r="BX58" s="3"/>
      <c r="BY58" s="3"/>
    </row>
    <row r="59" spans="1:77" ht="41.45" customHeight="1">
      <c r="A59" s="64" t="s">
        <v>251</v>
      </c>
      <c r="C59" s="65"/>
      <c r="D59" s="65" t="s">
        <v>64</v>
      </c>
      <c r="E59" s="66">
        <v>162.79310408818452</v>
      </c>
      <c r="F59" s="68">
        <v>99.99595497062727</v>
      </c>
      <c r="G59" s="100" t="s">
        <v>340</v>
      </c>
      <c r="H59" s="65"/>
      <c r="I59" s="69" t="s">
        <v>251</v>
      </c>
      <c r="J59" s="70"/>
      <c r="K59" s="70"/>
      <c r="L59" s="69" t="s">
        <v>866</v>
      </c>
      <c r="M59" s="73">
        <v>2.3480734556183607</v>
      </c>
      <c r="N59" s="74">
        <v>9441.4765625</v>
      </c>
      <c r="O59" s="74">
        <v>7716.95068359375</v>
      </c>
      <c r="P59" s="75"/>
      <c r="Q59" s="76"/>
      <c r="R59" s="76"/>
      <c r="S59" s="86"/>
      <c r="T59" s="48">
        <v>0</v>
      </c>
      <c r="U59" s="48">
        <v>2</v>
      </c>
      <c r="V59" s="49">
        <v>0</v>
      </c>
      <c r="W59" s="49">
        <v>0.006536</v>
      </c>
      <c r="X59" s="49">
        <v>0.00208</v>
      </c>
      <c r="Y59" s="49">
        <v>0.591628</v>
      </c>
      <c r="Z59" s="49">
        <v>0.5</v>
      </c>
      <c r="AA59" s="49">
        <v>0</v>
      </c>
      <c r="AB59" s="71">
        <v>59</v>
      </c>
      <c r="AC59" s="71"/>
      <c r="AD59" s="72"/>
      <c r="AE59" s="78" t="s">
        <v>542</v>
      </c>
      <c r="AF59" s="78">
        <v>61</v>
      </c>
      <c r="AG59" s="78">
        <v>51</v>
      </c>
      <c r="AH59" s="78">
        <v>327</v>
      </c>
      <c r="AI59" s="78">
        <v>98</v>
      </c>
      <c r="AJ59" s="78"/>
      <c r="AK59" s="78" t="s">
        <v>595</v>
      </c>
      <c r="AL59" s="78" t="s">
        <v>636</v>
      </c>
      <c r="AM59" s="83" t="s">
        <v>672</v>
      </c>
      <c r="AN59" s="78"/>
      <c r="AO59" s="80">
        <v>40343.79509259259</v>
      </c>
      <c r="AP59" s="83" t="s">
        <v>717</v>
      </c>
      <c r="AQ59" s="78" t="b">
        <v>1</v>
      </c>
      <c r="AR59" s="78" t="b">
        <v>0</v>
      </c>
      <c r="AS59" s="78" t="b">
        <v>0</v>
      </c>
      <c r="AT59" s="78" t="s">
        <v>439</v>
      </c>
      <c r="AU59" s="78">
        <v>1</v>
      </c>
      <c r="AV59" s="83" t="s">
        <v>723</v>
      </c>
      <c r="AW59" s="78" t="b">
        <v>0</v>
      </c>
      <c r="AX59" s="78" t="s">
        <v>751</v>
      </c>
      <c r="AY59" s="83" t="s">
        <v>808</v>
      </c>
      <c r="AZ59" s="78" t="s">
        <v>66</v>
      </c>
      <c r="BA59" s="78" t="str">
        <f>REPLACE(INDEX(GroupVertices[Group],MATCH(Vertices[[#This Row],[Vertex]],GroupVertices[Vertex],0)),1,1,"")</f>
        <v>3</v>
      </c>
      <c r="BB59" s="48"/>
      <c r="BC59" s="48"/>
      <c r="BD59" s="48"/>
      <c r="BE59" s="48"/>
      <c r="BF59" s="48"/>
      <c r="BG59" s="48"/>
      <c r="BH59" s="121" t="s">
        <v>1069</v>
      </c>
      <c r="BI59" s="121" t="s">
        <v>1069</v>
      </c>
      <c r="BJ59" s="121" t="s">
        <v>1091</v>
      </c>
      <c r="BK59" s="121" t="s">
        <v>1091</v>
      </c>
      <c r="BL59" s="121">
        <v>0</v>
      </c>
      <c r="BM59" s="124">
        <v>0</v>
      </c>
      <c r="BN59" s="121">
        <v>0</v>
      </c>
      <c r="BO59" s="124">
        <v>0</v>
      </c>
      <c r="BP59" s="121">
        <v>0</v>
      </c>
      <c r="BQ59" s="124">
        <v>0</v>
      </c>
      <c r="BR59" s="121">
        <v>20</v>
      </c>
      <c r="BS59" s="124">
        <v>100</v>
      </c>
      <c r="BT59" s="121">
        <v>20</v>
      </c>
      <c r="BU59" s="2"/>
      <c r="BV59" s="3"/>
      <c r="BW59" s="3"/>
      <c r="BX59" s="3"/>
      <c r="BY59" s="3"/>
    </row>
    <row r="60" spans="1:77" ht="41.45" customHeight="1">
      <c r="A60" s="87" t="s">
        <v>252</v>
      </c>
      <c r="C60" s="88"/>
      <c r="D60" s="88" t="s">
        <v>64</v>
      </c>
      <c r="E60" s="89">
        <v>235.1055356579509</v>
      </c>
      <c r="F60" s="90">
        <v>99.62714346899604</v>
      </c>
      <c r="G60" s="101" t="s">
        <v>342</v>
      </c>
      <c r="H60" s="88"/>
      <c r="I60" s="91" t="s">
        <v>252</v>
      </c>
      <c r="J60" s="92"/>
      <c r="K60" s="92"/>
      <c r="L60" s="91" t="s">
        <v>867</v>
      </c>
      <c r="M60" s="93">
        <v>125.26065323258655</v>
      </c>
      <c r="N60" s="94">
        <v>7385.9482421875</v>
      </c>
      <c r="O60" s="94">
        <v>6222.72509765625</v>
      </c>
      <c r="P60" s="95"/>
      <c r="Q60" s="96"/>
      <c r="R60" s="96"/>
      <c r="S60" s="97"/>
      <c r="T60" s="48">
        <v>0</v>
      </c>
      <c r="U60" s="48">
        <v>10</v>
      </c>
      <c r="V60" s="49">
        <v>12.555556</v>
      </c>
      <c r="W60" s="49">
        <v>0.007194</v>
      </c>
      <c r="X60" s="49">
        <v>0.050035</v>
      </c>
      <c r="Y60" s="49">
        <v>1.312204</v>
      </c>
      <c r="Z60" s="49">
        <v>0.1</v>
      </c>
      <c r="AA60" s="49">
        <v>0</v>
      </c>
      <c r="AB60" s="98">
        <v>60</v>
      </c>
      <c r="AC60" s="98"/>
      <c r="AD60" s="99"/>
      <c r="AE60" s="78" t="s">
        <v>543</v>
      </c>
      <c r="AF60" s="78">
        <v>4687</v>
      </c>
      <c r="AG60" s="78">
        <v>4701</v>
      </c>
      <c r="AH60" s="78">
        <v>49969</v>
      </c>
      <c r="AI60" s="78">
        <v>58193</v>
      </c>
      <c r="AJ60" s="78"/>
      <c r="AK60" s="78" t="s">
        <v>596</v>
      </c>
      <c r="AL60" s="78" t="s">
        <v>637</v>
      </c>
      <c r="AM60" s="78"/>
      <c r="AN60" s="78"/>
      <c r="AO60" s="80">
        <v>43256.30331018518</v>
      </c>
      <c r="AP60" s="83" t="s">
        <v>718</v>
      </c>
      <c r="AQ60" s="78" t="b">
        <v>1</v>
      </c>
      <c r="AR60" s="78" t="b">
        <v>0</v>
      </c>
      <c r="AS60" s="78" t="b">
        <v>0</v>
      </c>
      <c r="AT60" s="78" t="s">
        <v>439</v>
      </c>
      <c r="AU60" s="78">
        <v>46</v>
      </c>
      <c r="AV60" s="78"/>
      <c r="AW60" s="78" t="b">
        <v>0</v>
      </c>
      <c r="AX60" s="78" t="s">
        <v>751</v>
      </c>
      <c r="AY60" s="83" t="s">
        <v>809</v>
      </c>
      <c r="AZ60" s="78" t="s">
        <v>66</v>
      </c>
      <c r="BA60" s="78" t="str">
        <f>REPLACE(INDEX(GroupVertices[Group],MATCH(Vertices[[#This Row],[Vertex]],GroupVertices[Vertex],0)),1,1,"")</f>
        <v>2</v>
      </c>
      <c r="BB60" s="48"/>
      <c r="BC60" s="48"/>
      <c r="BD60" s="48"/>
      <c r="BE60" s="48"/>
      <c r="BF60" s="48"/>
      <c r="BG60" s="48"/>
      <c r="BH60" s="121" t="s">
        <v>1054</v>
      </c>
      <c r="BI60" s="121" t="s">
        <v>1054</v>
      </c>
      <c r="BJ60" s="121" t="s">
        <v>1076</v>
      </c>
      <c r="BK60" s="121" t="s">
        <v>1076</v>
      </c>
      <c r="BL60" s="121">
        <v>0</v>
      </c>
      <c r="BM60" s="124">
        <v>0</v>
      </c>
      <c r="BN60" s="121">
        <v>0</v>
      </c>
      <c r="BO60" s="124">
        <v>0</v>
      </c>
      <c r="BP60" s="121">
        <v>0</v>
      </c>
      <c r="BQ60" s="124">
        <v>0</v>
      </c>
      <c r="BR60" s="121">
        <v>11</v>
      </c>
      <c r="BS60" s="124">
        <v>100</v>
      </c>
      <c r="BT60" s="121">
        <v>11</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hyperlinks>
    <hyperlink ref="AM3" r:id="rId1" display="http://t.co/f32RLOE8DL"/>
    <hyperlink ref="AM6" r:id="rId2" display="https://t.co/ZKFgqZSFf6"/>
    <hyperlink ref="AM7" r:id="rId3" display="https://t.co/KpseNtrMPo"/>
    <hyperlink ref="AM8" r:id="rId4" display="https://t.co/Lmj9nEWnG1"/>
    <hyperlink ref="AM9" r:id="rId5" display="https://t.co/Fq9AmRvc19"/>
    <hyperlink ref="AM10" r:id="rId6" display="http://t.co/wpH7Ccq5lW"/>
    <hyperlink ref="AM11" r:id="rId7" display="http://www.bbc.co.uk/radio4/foodprogramme/"/>
    <hyperlink ref="AM12" r:id="rId8" display="https://t.co/32HwvRfcJz"/>
    <hyperlink ref="AM13" r:id="rId9" display="http://t.co/ZwpQaQ4awh"/>
    <hyperlink ref="AM14" r:id="rId10" display="https://t.co/adpWK2h7l0"/>
    <hyperlink ref="AM15" r:id="rId11" display="https://t.co/VA7pHxl1jx"/>
    <hyperlink ref="AM16" r:id="rId12" display="https://t.co/e5h21saMHY"/>
    <hyperlink ref="AM21" r:id="rId13" display="https://t.co/dHplIXfw7J"/>
    <hyperlink ref="AM23" r:id="rId14" display="https://t.co/DLW9OsoNLn"/>
    <hyperlink ref="AM24" r:id="rId15" display="https://t.co/A58e92lSg0"/>
    <hyperlink ref="AM27" r:id="rId16" display="https://t.co/o1t18uVEuM"/>
    <hyperlink ref="AM28" r:id="rId17" display="https://t.co/BUbBAw4vJW"/>
    <hyperlink ref="AM32" r:id="rId18" display="https://t.co/TRP8XobzH3"/>
    <hyperlink ref="AM33" r:id="rId19" display="https://t.co/L2JqNeW5eK"/>
    <hyperlink ref="AM36" r:id="rId20" display="http://t.co/CK9c3EIpgW"/>
    <hyperlink ref="AM37" r:id="rId21" display="https://t.co/wKKWiVBs2F"/>
    <hyperlink ref="AM40" r:id="rId22" display="https://t.co/FruLAs9pIU"/>
    <hyperlink ref="AM42" r:id="rId23" display="https://t.co/i6ukJR2hee"/>
    <hyperlink ref="AM43" r:id="rId24" display="https://t.co/KDHkWadHv6"/>
    <hyperlink ref="AM44" r:id="rId25" display="https://t.co/Jpt15826bG"/>
    <hyperlink ref="AM45" r:id="rId26" display="http://t.co/lvGN3ueDuf"/>
    <hyperlink ref="AM47" r:id="rId27" display="http://t.co/oRc5V28dNa"/>
    <hyperlink ref="AM48" r:id="rId28" display="https://t.co/x9k1cu42u3"/>
    <hyperlink ref="AM49" r:id="rId29" display="https://t.co/2KfYE4Afee"/>
    <hyperlink ref="AM50" r:id="rId30" display="http://t.co/xTEQpJSxBg"/>
    <hyperlink ref="AM51" r:id="rId31" display="https://t.co/hzN5UPI1ws"/>
    <hyperlink ref="AM53" r:id="rId32" display="https://t.co/NM5jBpoVqI"/>
    <hyperlink ref="AM55" r:id="rId33" display="https://t.co/UAeiZ8VO7X"/>
    <hyperlink ref="AM58" r:id="rId34" display="https://t.co/iTY8VcPUBN"/>
    <hyperlink ref="AM59" r:id="rId35" display="https://t.co/25DTGHgi4S"/>
    <hyperlink ref="AP3" r:id="rId36" display="https://pbs.twimg.com/profile_banners/87411160/1468354770"/>
    <hyperlink ref="AP5" r:id="rId37" display="https://pbs.twimg.com/profile_banners/127830995/1504176841"/>
    <hyperlink ref="AP6" r:id="rId38" display="https://pbs.twimg.com/profile_banners/3318015505/1523003825"/>
    <hyperlink ref="AP7" r:id="rId39" display="https://pbs.twimg.com/profile_banners/4792944616/1455991470"/>
    <hyperlink ref="AP8" r:id="rId40" display="https://pbs.twimg.com/profile_banners/23304360/1524225750"/>
    <hyperlink ref="AP9" r:id="rId41" display="https://pbs.twimg.com/profile_banners/2496405943/1536145054"/>
    <hyperlink ref="AP10" r:id="rId42" display="https://pbs.twimg.com/profile_banners/143629076/1431344389"/>
    <hyperlink ref="AP11" r:id="rId43" display="https://pbs.twimg.com/profile_banners/402642526/1547224872"/>
    <hyperlink ref="AP12" r:id="rId44" display="https://pbs.twimg.com/profile_banners/2520865461/1542182954"/>
    <hyperlink ref="AP13" r:id="rId45" display="https://pbs.twimg.com/profile_banners/175481842/1527772242"/>
    <hyperlink ref="AP14" r:id="rId46" display="https://pbs.twimg.com/profile_banners/25033441/1547714525"/>
    <hyperlink ref="AP15" r:id="rId47" display="https://pbs.twimg.com/profile_banners/25108214/1479502637"/>
    <hyperlink ref="AP16" r:id="rId48" display="https://pbs.twimg.com/profile_banners/472777204/1431752439"/>
    <hyperlink ref="AP17" r:id="rId49" display="https://pbs.twimg.com/profile_banners/882581025796358145/1542824934"/>
    <hyperlink ref="AP19" r:id="rId50" display="https://pbs.twimg.com/profile_banners/103892662/1404908844"/>
    <hyperlink ref="AP21" r:id="rId51" display="https://pbs.twimg.com/profile_banners/518605399/1530009277"/>
    <hyperlink ref="AP23" r:id="rId52" display="https://pbs.twimg.com/profile_banners/43910287/1528030587"/>
    <hyperlink ref="AP24" r:id="rId53" display="https://pbs.twimg.com/profile_banners/56567360/1474990363"/>
    <hyperlink ref="AP25" r:id="rId54" display="https://pbs.twimg.com/profile_banners/2289123319/1494978992"/>
    <hyperlink ref="AP27" r:id="rId55" display="https://pbs.twimg.com/profile_banners/515773048/1529249893"/>
    <hyperlink ref="AP28" r:id="rId56" display="https://pbs.twimg.com/profile_banners/2505051/1540818507"/>
    <hyperlink ref="AP32" r:id="rId57" display="https://pbs.twimg.com/profile_banners/169871101/1406201484"/>
    <hyperlink ref="AP33" r:id="rId58" display="https://pbs.twimg.com/profile_banners/1614670046/1446981573"/>
    <hyperlink ref="AP36" r:id="rId59" display="https://pbs.twimg.com/profile_banners/157809457/1433841448"/>
    <hyperlink ref="AP37" r:id="rId60" display="https://pbs.twimg.com/profile_banners/1159076203/1478834559"/>
    <hyperlink ref="AP38" r:id="rId61" display="https://pbs.twimg.com/profile_banners/709696744242610176/1520762359"/>
    <hyperlink ref="AP39" r:id="rId62" display="https://pbs.twimg.com/profile_banners/915504672/1461622720"/>
    <hyperlink ref="AP40" r:id="rId63" display="https://pbs.twimg.com/profile_banners/113031616/1481887209"/>
    <hyperlink ref="AP41" r:id="rId64" display="https://pbs.twimg.com/profile_banners/7014922/1535219582"/>
    <hyperlink ref="AP42" r:id="rId65" display="https://pbs.twimg.com/profile_banners/2934474329/1518454594"/>
    <hyperlink ref="AP43" r:id="rId66" display="https://pbs.twimg.com/profile_banners/28995328/1547553987"/>
    <hyperlink ref="AP44" r:id="rId67" display="https://pbs.twimg.com/profile_banners/30623732/1501233773"/>
    <hyperlink ref="AP45" r:id="rId68" display="https://pbs.twimg.com/profile_banners/82649720/1464175342"/>
    <hyperlink ref="AP46" r:id="rId69" display="https://pbs.twimg.com/profile_banners/504232426/1521276208"/>
    <hyperlink ref="AP47" r:id="rId70" display="https://pbs.twimg.com/profile_banners/16947009/1479625450"/>
    <hyperlink ref="AP48" r:id="rId71" display="https://pbs.twimg.com/profile_banners/1032096361376870401/1546572561"/>
    <hyperlink ref="AP50" r:id="rId72" display="https://pbs.twimg.com/profile_banners/164728957/1519921961"/>
    <hyperlink ref="AP51" r:id="rId73" display="https://pbs.twimg.com/profile_banners/23922362/1546941846"/>
    <hyperlink ref="AP52" r:id="rId74" display="https://pbs.twimg.com/profile_banners/87101517/1546065910"/>
    <hyperlink ref="AP53" r:id="rId75" display="https://pbs.twimg.com/profile_banners/907580354772574208/1505229500"/>
    <hyperlink ref="AP54" r:id="rId76" display="https://pbs.twimg.com/profile_banners/936575536578682880/1541155558"/>
    <hyperlink ref="AP55" r:id="rId77" display="https://pbs.twimg.com/profile_banners/87285763/1546603911"/>
    <hyperlink ref="AP56" r:id="rId78" display="https://pbs.twimg.com/profile_banners/539246051/1542654702"/>
    <hyperlink ref="AP57" r:id="rId79" display="https://pbs.twimg.com/profile_banners/245323632/1399928552"/>
    <hyperlink ref="AP59" r:id="rId80" display="https://pbs.twimg.com/profile_banners/155657896/1525873585"/>
    <hyperlink ref="AP60" r:id="rId81" display="https://pbs.twimg.com/profile_banners/1003898407365300225/1531294994"/>
    <hyperlink ref="AV3" r:id="rId82" display="http://abs.twimg.com/images/themes/theme14/bg.gif"/>
    <hyperlink ref="AV4" r:id="rId83" display="http://abs.twimg.com/images/themes/theme1/bg.png"/>
    <hyperlink ref="AV5" r:id="rId84" display="http://abs.twimg.com/images/themes/theme18/bg.gif"/>
    <hyperlink ref="AV6" r:id="rId85" display="http://abs.twimg.com/images/themes/theme1/bg.png"/>
    <hyperlink ref="AV7" r:id="rId86" display="http://abs.twimg.com/images/themes/theme1/bg.png"/>
    <hyperlink ref="AV8" r:id="rId87" display="http://abs.twimg.com/images/themes/theme1/bg.png"/>
    <hyperlink ref="AV9" r:id="rId88" display="http://abs.twimg.com/images/themes/theme1/bg.png"/>
    <hyperlink ref="AV10" r:id="rId89" display="http://abs.twimg.com/images/themes/theme1/bg.png"/>
    <hyperlink ref="AV11" r:id="rId90" display="http://abs.twimg.com/images/themes/theme14/bg.gif"/>
    <hyperlink ref="AV12" r:id="rId91" display="http://abs.twimg.com/images/themes/theme1/bg.png"/>
    <hyperlink ref="AV13" r:id="rId92" display="http://abs.twimg.com/images/themes/theme1/bg.png"/>
    <hyperlink ref="AV14" r:id="rId93" display="http://abs.twimg.com/images/themes/theme10/bg.gif"/>
    <hyperlink ref="AV15" r:id="rId94" display="http://abs.twimg.com/images/themes/theme15/bg.png"/>
    <hyperlink ref="AV16" r:id="rId95" display="http://abs.twimg.com/images/themes/theme1/bg.png"/>
    <hyperlink ref="AV17" r:id="rId96" display="http://abs.twimg.com/images/themes/theme1/bg.png"/>
    <hyperlink ref="AV18" r:id="rId97" display="http://abs.twimg.com/images/themes/theme1/bg.png"/>
    <hyperlink ref="AV19" r:id="rId98" display="http://abs.twimg.com/images/themes/theme1/bg.png"/>
    <hyperlink ref="AV20" r:id="rId99" display="http://abs.twimg.com/images/themes/theme1/bg.png"/>
    <hyperlink ref="AV21" r:id="rId100" display="http://abs.twimg.com/images/themes/theme1/bg.png"/>
    <hyperlink ref="AV22" r:id="rId101" display="http://abs.twimg.com/images/themes/theme1/bg.png"/>
    <hyperlink ref="AV23" r:id="rId102" display="http://abs.twimg.com/images/themes/theme1/bg.png"/>
    <hyperlink ref="AV24" r:id="rId103" display="http://abs.twimg.com/images/themes/theme16/bg.gif"/>
    <hyperlink ref="AV25" r:id="rId104" display="http://abs.twimg.com/images/themes/theme1/bg.png"/>
    <hyperlink ref="AV26" r:id="rId105" display="http://abs.twimg.com/images/themes/theme1/bg.png"/>
    <hyperlink ref="AV27" r:id="rId106" display="http://abs.twimg.com/images/themes/theme1/bg.png"/>
    <hyperlink ref="AV28" r:id="rId107" display="http://abs.twimg.com/images/themes/theme1/bg.png"/>
    <hyperlink ref="AV32" r:id="rId108" display="http://abs.twimg.com/images/themes/theme17/bg.gif"/>
    <hyperlink ref="AV33" r:id="rId109" display="http://abs.twimg.com/images/themes/theme1/bg.png"/>
    <hyperlink ref="AV34" r:id="rId110" display="http://abs.twimg.com/images/themes/theme1/bg.png"/>
    <hyperlink ref="AV36" r:id="rId111" display="http://abs.twimg.com/images/themes/theme15/bg.png"/>
    <hyperlink ref="AV37" r:id="rId112" display="http://abs.twimg.com/images/themes/theme2/bg.gif"/>
    <hyperlink ref="AV39" r:id="rId113" display="http://abs.twimg.com/images/themes/theme1/bg.png"/>
    <hyperlink ref="AV40" r:id="rId114" display="http://abs.twimg.com/images/themes/theme1/bg.png"/>
    <hyperlink ref="AV41" r:id="rId115" display="http://abs.twimg.com/images/themes/theme11/bg.gif"/>
    <hyperlink ref="AV42" r:id="rId116" display="http://abs.twimg.com/images/themes/theme6/bg.gif"/>
    <hyperlink ref="AV43" r:id="rId117" display="http://abs.twimg.com/images/themes/theme18/bg.gif"/>
    <hyperlink ref="AV44" r:id="rId118" display="http://abs.twimg.com/images/themes/theme12/bg.gif"/>
    <hyperlink ref="AV45" r:id="rId119" display="http://abs.twimg.com/images/themes/theme1/bg.png"/>
    <hyperlink ref="AV46" r:id="rId120" display="http://abs.twimg.com/images/themes/theme1/bg.png"/>
    <hyperlink ref="AV47" r:id="rId121" display="http://abs.twimg.com/images/themes/theme1/bg.png"/>
    <hyperlink ref="AV48" r:id="rId122" display="http://abs.twimg.com/images/themes/theme1/bg.png"/>
    <hyperlink ref="AV49" r:id="rId123" display="http://abs.twimg.com/images/themes/theme1/bg.png"/>
    <hyperlink ref="AV50" r:id="rId124" display="http://abs.twimg.com/images/themes/theme16/bg.gif"/>
    <hyperlink ref="AV51" r:id="rId125" display="http://abs.twimg.com/images/themes/theme1/bg.png"/>
    <hyperlink ref="AV52" r:id="rId126" display="http://abs.twimg.com/images/themes/theme1/bg.png"/>
    <hyperlink ref="AV55" r:id="rId127" display="http://abs.twimg.com/images/themes/theme13/bg.gif"/>
    <hyperlink ref="AV56" r:id="rId128" display="http://abs.twimg.com/images/themes/theme1/bg.png"/>
    <hyperlink ref="AV57" r:id="rId129" display="http://abs.twimg.com/images/themes/theme1/bg.png"/>
    <hyperlink ref="AV58" r:id="rId130" display="http://abs.twimg.com/images/themes/theme1/bg.png"/>
    <hyperlink ref="AV59" r:id="rId131" display="http://abs.twimg.com/images/themes/theme1/bg.png"/>
    <hyperlink ref="G3" r:id="rId132" display="http://pbs.twimg.com/profile_images/1831835556/aac3a212-5a00-4111-bb39-6aa48adcbc14_normal.png"/>
    <hyperlink ref="G4" r:id="rId133" display="http://abs.twimg.com/sticky/default_profile_images/default_profile_normal.png"/>
    <hyperlink ref="G5" r:id="rId134" display="http://pbs.twimg.com/profile_images/676720455169024000/YXVIEj84_normal.jpg"/>
    <hyperlink ref="G6" r:id="rId135" display="http://pbs.twimg.com/profile_images/915612645629267968/WybkDzkh_normal.jpg"/>
    <hyperlink ref="G7" r:id="rId136" display="http://pbs.twimg.com/profile_images/703678594896285696/-W2yVLsI_normal.jpg"/>
    <hyperlink ref="G8" r:id="rId137" display="http://pbs.twimg.com/profile_images/1019842096176467969/zqIN7KPo_normal.jpg"/>
    <hyperlink ref="G9" r:id="rId138" display="http://pbs.twimg.com/profile_images/482501579602268160/Bd5kJ8fF_normal.jpeg"/>
    <hyperlink ref="G10" r:id="rId139" display="http://pbs.twimg.com/profile_images/932307431882936327/OhnmQ8O0_normal.jpg"/>
    <hyperlink ref="G11" r:id="rId140" display="http://pbs.twimg.com/profile_images/878256685294530560/AeQ7_BKF_normal.jpg"/>
    <hyperlink ref="G12" r:id="rId141" display="http://pbs.twimg.com/profile_images/713291586638102528/QwJw57Zt_normal.jpg"/>
    <hyperlink ref="G13" r:id="rId142" display="http://pbs.twimg.com/profile_images/465452148734443521/8ZTMHnzV_normal.jpeg"/>
    <hyperlink ref="G14" r:id="rId143" display="http://pbs.twimg.com/profile_images/1086483757434130433/L7XO9Vkv_normal.jpg"/>
    <hyperlink ref="G15" r:id="rId144" display="http://pbs.twimg.com/profile_images/1082381716076093445/Iwt9x2cj_normal.jpg"/>
    <hyperlink ref="G16" r:id="rId145" display="http://pbs.twimg.com/profile_images/980003240103370752/jGEHaPFE_normal.jpg"/>
    <hyperlink ref="G17" r:id="rId146" display="http://pbs.twimg.com/profile_images/1070391407121231874/rNMMAWWx_normal.jpg"/>
    <hyperlink ref="G18" r:id="rId147" display="http://abs.twimg.com/sticky/default_profile_images/default_profile_normal.png"/>
    <hyperlink ref="G19" r:id="rId148" display="http://pbs.twimg.com/profile_images/486848255863435264/66JfA30u_normal.jpeg"/>
    <hyperlink ref="G20" r:id="rId149" display="http://pbs.twimg.com/profile_images/941711356616761344/5IcXXGzx_normal.jpg"/>
    <hyperlink ref="G21" r:id="rId150" display="http://pbs.twimg.com/profile_images/756057172321198080/eiZSITCm_normal.jpg"/>
    <hyperlink ref="G22" r:id="rId151" display="http://pbs.twimg.com/profile_images/1063098643819958273/SllkaNL4_normal.jpg"/>
    <hyperlink ref="G23" r:id="rId152" display="http://pbs.twimg.com/profile_images/876675737754902528/3VkavJQd_normal.jpg"/>
    <hyperlink ref="G24" r:id="rId153" display="http://pbs.twimg.com/profile_images/1068688100812042245/MZjx27Vt_normal.jpg"/>
    <hyperlink ref="G25" r:id="rId154" display="http://pbs.twimg.com/profile_images/864631156930519041/ud4_hXSh_normal.jpg"/>
    <hyperlink ref="G26" r:id="rId155" display="http://pbs.twimg.com/profile_images/999263565503651840/GkVHYpMe_normal.jpg"/>
    <hyperlink ref="G27" r:id="rId156" display="http://pbs.twimg.com/profile_images/1020419934332039168/plCotYae_normal.jpg"/>
    <hyperlink ref="G28" r:id="rId157" display="http://pbs.twimg.com/profile_images/3161901121/3e1ff7214de59a51eb00a61651154cff_normal.jpeg"/>
    <hyperlink ref="G29" r:id="rId158" display="http://pbs.twimg.com/profile_images/1083435803907420160/cUnTLCAd_normal.jpg"/>
    <hyperlink ref="G30" r:id="rId159" display="http://pbs.twimg.com/profile_images/1045439282826088453/0euWsSV-_normal.jpg"/>
    <hyperlink ref="G31" r:id="rId160" display="http://pbs.twimg.com/profile_images/1068536874812284928/lQeJQyoO_normal.jpg"/>
    <hyperlink ref="G32" r:id="rId161" display="http://pbs.twimg.com/profile_images/983075534073745408/ipf9w8yv_normal.jpg"/>
    <hyperlink ref="G33" r:id="rId162" display="http://pbs.twimg.com/profile_images/663314237687754752/lrIInJ_H_normal.jpg"/>
    <hyperlink ref="G34" r:id="rId163" display="http://pbs.twimg.com/profile_images/1076746180808212480/GN3dFW6E_normal.jpg"/>
    <hyperlink ref="G35" r:id="rId164" display="http://pbs.twimg.com/profile_images/1081430086417412096/goZHkQXl_normal.jpg"/>
    <hyperlink ref="G36" r:id="rId165" display="http://pbs.twimg.com/profile_images/608201214149324800/XgKkZ0As_normal.jpg"/>
    <hyperlink ref="G37" r:id="rId166" display="http://pbs.twimg.com/profile_images/796917517906104320/CjXLF4Zg_normal.jpg"/>
    <hyperlink ref="G38" r:id="rId167" display="http://pbs.twimg.com/profile_images/1035483347114373121/XWQN2HMb_normal.jpg"/>
    <hyperlink ref="G39" r:id="rId168" display="http://pbs.twimg.com/profile_images/662578532187377664/Bl3ElsD5_normal.jpg"/>
    <hyperlink ref="G40" r:id="rId169" display="http://pbs.twimg.com/profile_images/761048509390782464/pNlocaBf_normal.jpg"/>
    <hyperlink ref="G41" r:id="rId170" display="http://pbs.twimg.com/profile_images/213213616/tolu_copy_normal.jpg"/>
    <hyperlink ref="G42" r:id="rId171" display="http://pbs.twimg.com/profile_images/963093921025835009/Qnd3Gohi_normal.jpg"/>
    <hyperlink ref="G43" r:id="rId172" display="http://pbs.twimg.com/profile_images/1180803776/04_winter_profile_pic_normal.jpg"/>
    <hyperlink ref="G44" r:id="rId173" display="http://pbs.twimg.com/profile_images/439152108/IMG_0548web_normal.jpg"/>
    <hyperlink ref="G45" r:id="rId174" display="http://pbs.twimg.com/profile_images/439353910197616640/gP4UC4hB_normal.jpeg"/>
    <hyperlink ref="G46" r:id="rId175" display="http://pbs.twimg.com/profile_images/1074404668476936194/q1RC4STQ_normal.jpg"/>
    <hyperlink ref="G47" r:id="rId176" display="http://pbs.twimg.com/profile_images/689233713390071809/NkZwZjgn_normal.jpg"/>
    <hyperlink ref="G48" r:id="rId177" display="http://pbs.twimg.com/profile_images/1077325340849176577/m5yjiwcU_normal.jpg"/>
    <hyperlink ref="G49" r:id="rId178" display="http://pbs.twimg.com/profile_images/482941820016402432/UQiWsPFz_normal.jpeg"/>
    <hyperlink ref="G50" r:id="rId179" display="http://pbs.twimg.com/profile_images/943063217122791425/08_imXx9_normal.jpg"/>
    <hyperlink ref="G51" r:id="rId180" display="http://pbs.twimg.com/profile_images/534655960430567424/PfbMsDMs_normal.png"/>
    <hyperlink ref="G52" r:id="rId181" display="http://pbs.twimg.com/profile_images/1075953301827420160/unUeR7qo_normal.jpg"/>
    <hyperlink ref="G53" r:id="rId182" display="http://pbs.twimg.com/profile_images/1062631949108424705/bh7U0ZBv_normal.jpg"/>
    <hyperlink ref="G54" r:id="rId183" display="http://pbs.twimg.com/profile_images/943049904028569600/_PtlCiE1_normal.jpg"/>
    <hyperlink ref="G55" r:id="rId184" display="http://pbs.twimg.com/profile_images/774482391280803840/9S8BO3Oq_normal.jpg"/>
    <hyperlink ref="G56" r:id="rId185" display="http://pbs.twimg.com/profile_images/1083779710990118913/Gu7mCY0A_normal.jpg"/>
    <hyperlink ref="G57" r:id="rId186" display="http://pbs.twimg.com/profile_images/775748263903424512/4mCST3-L_normal.jpg"/>
    <hyperlink ref="G58" r:id="rId187" display="http://pbs.twimg.com/profile_images/1084233607781253123/R5CefXvC_normal.jpg"/>
    <hyperlink ref="G59" r:id="rId188" display="http://pbs.twimg.com/profile_images/1056272097146822663/uO7EhYPk_normal.jpg"/>
    <hyperlink ref="G60" r:id="rId189" display="http://pbs.twimg.com/profile_images/1003902310748172289/jVB7q_7-_normal.jpg"/>
    <hyperlink ref="AY3" r:id="rId190" display="https://twitter.com/coolstuff2cheap"/>
    <hyperlink ref="AY4" r:id="rId191" display="https://twitter.com/fgodl"/>
    <hyperlink ref="AY5" r:id="rId192" display="https://twitter.com/kitchenbee"/>
    <hyperlink ref="AY6" r:id="rId193" display="https://twitter.com/doctors_kitchen"/>
    <hyperlink ref="AY7" r:id="rId194" display="https://twitter.com/one_angry_chef"/>
    <hyperlink ref="AY8" r:id="rId195" display="https://twitter.com/henrydimbleby"/>
    <hyperlink ref="AY9" r:id="rId196" display="https://twitter.com/drchatterjeeuk"/>
    <hyperlink ref="AY10" r:id="rId197" display="https://twitter.com/timspector"/>
    <hyperlink ref="AY11" r:id="rId198" display="https://twitter.com/bbcfoodprog"/>
    <hyperlink ref="AY12" r:id="rId199" display="https://twitter.com/dimitrihoutart"/>
    <hyperlink ref="AY13" r:id="rId200" display="https://twitter.com/carmelabny"/>
    <hyperlink ref="AY14" r:id="rId201" display="https://twitter.com/twistabout"/>
    <hyperlink ref="AY15" r:id="rId202" display="https://twitter.com/leoniedelt"/>
    <hyperlink ref="AY16" r:id="rId203" display="https://twitter.com/draseemmalhotra"/>
    <hyperlink ref="AY17" r:id="rId204" display="https://twitter.com/solsticesshypo"/>
    <hyperlink ref="AY18" r:id="rId205" display="https://twitter.com/orangebobevil"/>
    <hyperlink ref="AY19" r:id="rId206" display="https://twitter.com/conventcassie"/>
    <hyperlink ref="AY20" r:id="rId207" display="https://twitter.com/tarakellyrd"/>
    <hyperlink ref="AY21" r:id="rId208" display="https://twitter.com/xperthealth"/>
    <hyperlink ref="AY22" r:id="rId209" display="https://twitter.com/deborah_robins"/>
    <hyperlink ref="AY23" r:id="rId210" display="https://twitter.com/mariaduggan"/>
    <hyperlink ref="AY24" r:id="rId211" display="https://twitter.com/staircase2"/>
    <hyperlink ref="AY25" r:id="rId212" display="https://twitter.com/daveambo"/>
    <hyperlink ref="AY26" r:id="rId213" display="https://twitter.com/mljsackettlynda"/>
    <hyperlink ref="AY27" r:id="rId214" display="https://twitter.com/legacyguyuk"/>
    <hyperlink ref="AY28" r:id="rId215" display="https://twitter.com/davidfekke"/>
    <hyperlink ref="AY29" r:id="rId216" display="https://twitter.com/anasant21919095"/>
    <hyperlink ref="AY30" r:id="rId217" display="https://twitter.com/karageorgos15"/>
    <hyperlink ref="AY31" r:id="rId218" display="https://twitter.com/andrews86495144"/>
    <hyperlink ref="AY32" r:id="rId219" display="https://twitter.com/diannemower"/>
    <hyperlink ref="AY33" r:id="rId220" display="https://twitter.com/afifahhamilton"/>
    <hyperlink ref="AY34" r:id="rId221" display="https://twitter.com/ashkjha"/>
    <hyperlink ref="AY35" r:id="rId222" display="https://twitter.com/cancerrideoct"/>
    <hyperlink ref="AY36" r:id="rId223" display="https://twitter.com/grantsnz"/>
    <hyperlink ref="AY37" r:id="rId224" display="https://twitter.com/carynzinn"/>
    <hyperlink ref="AY38" r:id="rId225" display="https://twitter.com/dave06031956"/>
    <hyperlink ref="AY39" r:id="rId226" display="https://twitter.com/marilyn_ella"/>
    <hyperlink ref="AY40" r:id="rId227" display="https://twitter.com/g_dolman"/>
    <hyperlink ref="AY41" r:id="rId228" display="https://twitter.com/tolusomolu"/>
    <hyperlink ref="AY42" r:id="rId229" display="https://twitter.com/hollysimental"/>
    <hyperlink ref="AY43" r:id="rId230" display="https://twitter.com/bbcfood"/>
    <hyperlink ref="AY44" r:id="rId231" display="https://twitter.com/zoeharcombe"/>
    <hyperlink ref="AY45" r:id="rId232" display="https://twitter.com/bda_dietitians"/>
    <hyperlink ref="AY46" r:id="rId233" display="https://twitter.com/drduanerd"/>
    <hyperlink ref="AY47" r:id="rId234" display="https://twitter.com/fgodlee"/>
    <hyperlink ref="AY48" r:id="rId235" display="https://twitter.com/treasurexalley"/>
    <hyperlink ref="AY49" r:id="rId236" display="https://twitter.com/supersoftknits"/>
    <hyperlink ref="AY50" r:id="rId237" display="https://twitter.com/rethinkcake"/>
    <hyperlink ref="AY51" r:id="rId238" display="https://twitter.com/diabetescouk"/>
    <hyperlink ref="AY52" r:id="rId239" display="https://twitter.com/jennyweyman"/>
    <hyperlink ref="AY53" r:id="rId240" display="https://twitter.com/itwontdiabeatus"/>
    <hyperlink ref="AY54" r:id="rId241" display="https://twitter.com/cddftdiabetes"/>
    <hyperlink ref="AY55" r:id="rId242" display="https://twitter.com/stephbospoon"/>
    <hyperlink ref="AY56" r:id="rId243" display="https://twitter.com/adeleturner72"/>
    <hyperlink ref="AY57" r:id="rId244" display="https://twitter.com/tina_robson"/>
    <hyperlink ref="AY58" r:id="rId245" display="https://twitter.com/peter_voshol"/>
    <hyperlink ref="AY59" r:id="rId246" display="https://twitter.com/drsrikanthmada"/>
    <hyperlink ref="AY60" r:id="rId247" display="https://twitter.com/products_hot"/>
  </hyperlinks>
  <printOptions/>
  <pageMargins left="0.7" right="0.7" top="0.75" bottom="0.75" header="0.3" footer="0.3"/>
  <pageSetup horizontalDpi="600" verticalDpi="600" orientation="portrait" r:id="rId252"/>
  <drawing r:id="rId251"/>
  <legacyDrawing r:id="rId249"/>
  <tableParts>
    <tablePart r:id="rId2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934</v>
      </c>
      <c r="Z2" s="13" t="s">
        <v>943</v>
      </c>
      <c r="AA2" s="13" t="s">
        <v>952</v>
      </c>
      <c r="AB2" s="13" t="s">
        <v>980</v>
      </c>
      <c r="AC2" s="13" t="s">
        <v>1017</v>
      </c>
      <c r="AD2" s="13" t="s">
        <v>1030</v>
      </c>
      <c r="AE2" s="13" t="s">
        <v>1031</v>
      </c>
      <c r="AF2" s="13" t="s">
        <v>1039</v>
      </c>
      <c r="AG2" s="118" t="s">
        <v>1158</v>
      </c>
      <c r="AH2" s="118" t="s">
        <v>1159</v>
      </c>
      <c r="AI2" s="118" t="s">
        <v>1160</v>
      </c>
      <c r="AJ2" s="118" t="s">
        <v>1161</v>
      </c>
      <c r="AK2" s="118" t="s">
        <v>1162</v>
      </c>
      <c r="AL2" s="118" t="s">
        <v>1163</v>
      </c>
      <c r="AM2" s="118" t="s">
        <v>1164</v>
      </c>
      <c r="AN2" s="118" t="s">
        <v>1165</v>
      </c>
      <c r="AO2" s="118" t="s">
        <v>1168</v>
      </c>
    </row>
    <row r="3" spans="1:41" ht="15">
      <c r="A3" s="87" t="s">
        <v>907</v>
      </c>
      <c r="B3" s="65" t="s">
        <v>910</v>
      </c>
      <c r="C3" s="65" t="s">
        <v>56</v>
      </c>
      <c r="D3" s="104"/>
      <c r="E3" s="103"/>
      <c r="F3" s="105" t="s">
        <v>1172</v>
      </c>
      <c r="G3" s="106"/>
      <c r="H3" s="106"/>
      <c r="I3" s="107">
        <v>3</v>
      </c>
      <c r="J3" s="108"/>
      <c r="K3" s="48">
        <v>25</v>
      </c>
      <c r="L3" s="48">
        <v>29</v>
      </c>
      <c r="M3" s="48">
        <v>2</v>
      </c>
      <c r="N3" s="48">
        <v>31</v>
      </c>
      <c r="O3" s="48">
        <v>1</v>
      </c>
      <c r="P3" s="49">
        <v>0</v>
      </c>
      <c r="Q3" s="49">
        <v>0</v>
      </c>
      <c r="R3" s="48">
        <v>1</v>
      </c>
      <c r="S3" s="48">
        <v>0</v>
      </c>
      <c r="T3" s="48">
        <v>25</v>
      </c>
      <c r="U3" s="48">
        <v>31</v>
      </c>
      <c r="V3" s="48">
        <v>3</v>
      </c>
      <c r="W3" s="49">
        <v>1.9552</v>
      </c>
      <c r="X3" s="49">
        <v>0.04833333333333333</v>
      </c>
      <c r="Y3" s="78" t="s">
        <v>935</v>
      </c>
      <c r="Z3" s="78" t="s">
        <v>944</v>
      </c>
      <c r="AA3" s="78"/>
      <c r="AB3" s="84" t="s">
        <v>981</v>
      </c>
      <c r="AC3" s="84" t="s">
        <v>1018</v>
      </c>
      <c r="AD3" s="84" t="s">
        <v>232</v>
      </c>
      <c r="AE3" s="84" t="s">
        <v>1032</v>
      </c>
      <c r="AF3" s="84" t="s">
        <v>1040</v>
      </c>
      <c r="AG3" s="121">
        <v>27</v>
      </c>
      <c r="AH3" s="124">
        <v>5.222437137330754</v>
      </c>
      <c r="AI3" s="121">
        <v>3</v>
      </c>
      <c r="AJ3" s="124">
        <v>0.5802707930367504</v>
      </c>
      <c r="AK3" s="121">
        <v>0</v>
      </c>
      <c r="AL3" s="124">
        <v>0</v>
      </c>
      <c r="AM3" s="121">
        <v>487</v>
      </c>
      <c r="AN3" s="124">
        <v>94.1972920696325</v>
      </c>
      <c r="AO3" s="121">
        <v>517</v>
      </c>
    </row>
    <row r="4" spans="1:41" ht="15">
      <c r="A4" s="87" t="s">
        <v>908</v>
      </c>
      <c r="B4" s="65" t="s">
        <v>911</v>
      </c>
      <c r="C4" s="65" t="s">
        <v>56</v>
      </c>
      <c r="D4" s="110"/>
      <c r="E4" s="109"/>
      <c r="F4" s="111" t="s">
        <v>1173</v>
      </c>
      <c r="G4" s="112"/>
      <c r="H4" s="112"/>
      <c r="I4" s="113">
        <v>4</v>
      </c>
      <c r="J4" s="114"/>
      <c r="K4" s="48">
        <v>22</v>
      </c>
      <c r="L4" s="48">
        <v>76</v>
      </c>
      <c r="M4" s="48">
        <v>16</v>
      </c>
      <c r="N4" s="48">
        <v>92</v>
      </c>
      <c r="O4" s="48">
        <v>0</v>
      </c>
      <c r="P4" s="49">
        <v>0</v>
      </c>
      <c r="Q4" s="49">
        <v>0</v>
      </c>
      <c r="R4" s="48">
        <v>1</v>
      </c>
      <c r="S4" s="48">
        <v>0</v>
      </c>
      <c r="T4" s="48">
        <v>22</v>
      </c>
      <c r="U4" s="48">
        <v>92</v>
      </c>
      <c r="V4" s="48">
        <v>2</v>
      </c>
      <c r="W4" s="49">
        <v>1.561983</v>
      </c>
      <c r="X4" s="49">
        <v>0.18181818181818182</v>
      </c>
      <c r="Y4" s="78"/>
      <c r="Z4" s="78"/>
      <c r="AA4" s="78"/>
      <c r="AB4" s="84" t="s">
        <v>982</v>
      </c>
      <c r="AC4" s="84" t="s">
        <v>1019</v>
      </c>
      <c r="AD4" s="84" t="s">
        <v>261</v>
      </c>
      <c r="AE4" s="84" t="s">
        <v>1033</v>
      </c>
      <c r="AF4" s="84" t="s">
        <v>1041</v>
      </c>
      <c r="AG4" s="121">
        <v>1</v>
      </c>
      <c r="AH4" s="124">
        <v>0.6493506493506493</v>
      </c>
      <c r="AI4" s="121">
        <v>1</v>
      </c>
      <c r="AJ4" s="124">
        <v>0.6493506493506493</v>
      </c>
      <c r="AK4" s="121">
        <v>0</v>
      </c>
      <c r="AL4" s="124">
        <v>0</v>
      </c>
      <c r="AM4" s="121">
        <v>152</v>
      </c>
      <c r="AN4" s="124">
        <v>98.7012987012987</v>
      </c>
      <c r="AO4" s="121">
        <v>154</v>
      </c>
    </row>
    <row r="5" spans="1:41" ht="15">
      <c r="A5" s="87" t="s">
        <v>909</v>
      </c>
      <c r="B5" s="65" t="s">
        <v>912</v>
      </c>
      <c r="C5" s="65" t="s">
        <v>56</v>
      </c>
      <c r="D5" s="110"/>
      <c r="E5" s="109"/>
      <c r="F5" s="111" t="s">
        <v>1174</v>
      </c>
      <c r="G5" s="112"/>
      <c r="H5" s="112"/>
      <c r="I5" s="113">
        <v>5</v>
      </c>
      <c r="J5" s="114"/>
      <c r="K5" s="48">
        <v>11</v>
      </c>
      <c r="L5" s="48">
        <v>17</v>
      </c>
      <c r="M5" s="48">
        <v>2</v>
      </c>
      <c r="N5" s="48">
        <v>19</v>
      </c>
      <c r="O5" s="48">
        <v>1</v>
      </c>
      <c r="P5" s="49">
        <v>0.0625</v>
      </c>
      <c r="Q5" s="49">
        <v>0.11764705882352941</v>
      </c>
      <c r="R5" s="48">
        <v>1</v>
      </c>
      <c r="S5" s="48">
        <v>0</v>
      </c>
      <c r="T5" s="48">
        <v>11</v>
      </c>
      <c r="U5" s="48">
        <v>19</v>
      </c>
      <c r="V5" s="48">
        <v>3</v>
      </c>
      <c r="W5" s="49">
        <v>1.669421</v>
      </c>
      <c r="X5" s="49">
        <v>0.15454545454545454</v>
      </c>
      <c r="Y5" s="78" t="s">
        <v>936</v>
      </c>
      <c r="Z5" s="78" t="s">
        <v>945</v>
      </c>
      <c r="AA5" s="78" t="s">
        <v>953</v>
      </c>
      <c r="AB5" s="84" t="s">
        <v>983</v>
      </c>
      <c r="AC5" s="84" t="s">
        <v>1020</v>
      </c>
      <c r="AD5" s="84"/>
      <c r="AE5" s="84" t="s">
        <v>1034</v>
      </c>
      <c r="AF5" s="84" t="s">
        <v>1042</v>
      </c>
      <c r="AG5" s="121">
        <v>9</v>
      </c>
      <c r="AH5" s="124">
        <v>2.4725274725274726</v>
      </c>
      <c r="AI5" s="121">
        <v>6</v>
      </c>
      <c r="AJ5" s="124">
        <v>1.6483516483516483</v>
      </c>
      <c r="AK5" s="121">
        <v>0</v>
      </c>
      <c r="AL5" s="124">
        <v>0</v>
      </c>
      <c r="AM5" s="121">
        <v>349</v>
      </c>
      <c r="AN5" s="124">
        <v>95.87912087912088</v>
      </c>
      <c r="AO5" s="121">
        <v>364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907</v>
      </c>
      <c r="B2" s="84" t="s">
        <v>232</v>
      </c>
      <c r="C2" s="78">
        <f>VLOOKUP(GroupVertices[[#This Row],[Vertex]],Vertices[],MATCH("ID",Vertices[[#Headers],[Vertex]:[Vertex Content Word Count]],0),FALSE)</f>
        <v>16</v>
      </c>
    </row>
    <row r="3" spans="1:3" ht="15">
      <c r="A3" s="78" t="s">
        <v>907</v>
      </c>
      <c r="B3" s="84" t="s">
        <v>236</v>
      </c>
      <c r="C3" s="78">
        <f>VLOOKUP(GroupVertices[[#This Row],[Vertex]],Vertices[],MATCH("ID",Vertices[[#Headers],[Vertex]:[Vertex Content Word Count]],0),FALSE)</f>
        <v>41</v>
      </c>
    </row>
    <row r="4" spans="1:3" ht="15">
      <c r="A4" s="78" t="s">
        <v>907</v>
      </c>
      <c r="B4" s="84" t="s">
        <v>234</v>
      </c>
      <c r="C4" s="78">
        <f>VLOOKUP(GroupVertices[[#This Row],[Vertex]],Vertices[],MATCH("ID",Vertices[[#Headers],[Vertex]:[Vertex Content Word Count]],0),FALSE)</f>
        <v>39</v>
      </c>
    </row>
    <row r="5" spans="1:3" ht="15">
      <c r="A5" s="78" t="s">
        <v>907</v>
      </c>
      <c r="B5" s="84" t="s">
        <v>233</v>
      </c>
      <c r="C5" s="78">
        <f>VLOOKUP(GroupVertices[[#This Row],[Vertex]],Vertices[],MATCH("ID",Vertices[[#Headers],[Vertex]:[Vertex Content Word Count]],0),FALSE)</f>
        <v>38</v>
      </c>
    </row>
    <row r="6" spans="1:3" ht="15">
      <c r="A6" s="78" t="s">
        <v>907</v>
      </c>
      <c r="B6" s="84" t="s">
        <v>262</v>
      </c>
      <c r="C6" s="78">
        <f>VLOOKUP(GroupVertices[[#This Row],[Vertex]],Vertices[],MATCH("ID",Vertices[[#Headers],[Vertex]:[Vertex Content Word Count]],0),FALSE)</f>
        <v>20</v>
      </c>
    </row>
    <row r="7" spans="1:3" ht="15">
      <c r="A7" s="78" t="s">
        <v>907</v>
      </c>
      <c r="B7" s="84" t="s">
        <v>231</v>
      </c>
      <c r="C7" s="78">
        <f>VLOOKUP(GroupVertices[[#This Row],[Vertex]],Vertices[],MATCH("ID",Vertices[[#Headers],[Vertex]:[Vertex Content Word Count]],0),FALSE)</f>
        <v>35</v>
      </c>
    </row>
    <row r="8" spans="1:3" ht="15">
      <c r="A8" s="78" t="s">
        <v>907</v>
      </c>
      <c r="B8" s="84" t="s">
        <v>264</v>
      </c>
      <c r="C8" s="78">
        <f>VLOOKUP(GroupVertices[[#This Row],[Vertex]],Vertices[],MATCH("ID",Vertices[[#Headers],[Vertex]:[Vertex Content Word Count]],0),FALSE)</f>
        <v>37</v>
      </c>
    </row>
    <row r="9" spans="1:3" ht="15">
      <c r="A9" s="78" t="s">
        <v>907</v>
      </c>
      <c r="B9" s="84" t="s">
        <v>263</v>
      </c>
      <c r="C9" s="78">
        <f>VLOOKUP(GroupVertices[[#This Row],[Vertex]],Vertices[],MATCH("ID",Vertices[[#Headers],[Vertex]:[Vertex Content Word Count]],0),FALSE)</f>
        <v>36</v>
      </c>
    </row>
    <row r="10" spans="1:3" ht="15">
      <c r="A10" s="78" t="s">
        <v>907</v>
      </c>
      <c r="B10" s="84" t="s">
        <v>230</v>
      </c>
      <c r="C10" s="78">
        <f>VLOOKUP(GroupVertices[[#This Row],[Vertex]],Vertices[],MATCH("ID",Vertices[[#Headers],[Vertex]:[Vertex Content Word Count]],0),FALSE)</f>
        <v>34</v>
      </c>
    </row>
    <row r="11" spans="1:3" ht="15">
      <c r="A11" s="78" t="s">
        <v>907</v>
      </c>
      <c r="B11" s="84" t="s">
        <v>229</v>
      </c>
      <c r="C11" s="78">
        <f>VLOOKUP(GroupVertices[[#This Row],[Vertex]],Vertices[],MATCH("ID",Vertices[[#Headers],[Vertex]:[Vertex Content Word Count]],0),FALSE)</f>
        <v>33</v>
      </c>
    </row>
    <row r="12" spans="1:3" ht="15">
      <c r="A12" s="78" t="s">
        <v>907</v>
      </c>
      <c r="B12" s="84" t="s">
        <v>228</v>
      </c>
      <c r="C12" s="78">
        <f>VLOOKUP(GroupVertices[[#This Row],[Vertex]],Vertices[],MATCH("ID",Vertices[[#Headers],[Vertex]:[Vertex Content Word Count]],0),FALSE)</f>
        <v>32</v>
      </c>
    </row>
    <row r="13" spans="1:3" ht="15">
      <c r="A13" s="78" t="s">
        <v>907</v>
      </c>
      <c r="B13" s="84" t="s">
        <v>227</v>
      </c>
      <c r="C13" s="78">
        <f>VLOOKUP(GroupVertices[[#This Row],[Vertex]],Vertices[],MATCH("ID",Vertices[[#Headers],[Vertex]:[Vertex Content Word Count]],0),FALSE)</f>
        <v>31</v>
      </c>
    </row>
    <row r="14" spans="1:3" ht="15">
      <c r="A14" s="78" t="s">
        <v>907</v>
      </c>
      <c r="B14" s="84" t="s">
        <v>226</v>
      </c>
      <c r="C14" s="78">
        <f>VLOOKUP(GroupVertices[[#This Row],[Vertex]],Vertices[],MATCH("ID",Vertices[[#Headers],[Vertex]:[Vertex Content Word Count]],0),FALSE)</f>
        <v>30</v>
      </c>
    </row>
    <row r="15" spans="1:3" ht="15">
      <c r="A15" s="78" t="s">
        <v>907</v>
      </c>
      <c r="B15" s="84" t="s">
        <v>225</v>
      </c>
      <c r="C15" s="78">
        <f>VLOOKUP(GroupVertices[[#This Row],[Vertex]],Vertices[],MATCH("ID",Vertices[[#Headers],[Vertex]:[Vertex Content Word Count]],0),FALSE)</f>
        <v>29</v>
      </c>
    </row>
    <row r="16" spans="1:3" ht="15">
      <c r="A16" s="78" t="s">
        <v>907</v>
      </c>
      <c r="B16" s="84" t="s">
        <v>224</v>
      </c>
      <c r="C16" s="78">
        <f>VLOOKUP(GroupVertices[[#This Row],[Vertex]],Vertices[],MATCH("ID",Vertices[[#Headers],[Vertex]:[Vertex Content Word Count]],0),FALSE)</f>
        <v>28</v>
      </c>
    </row>
    <row r="17" spans="1:3" ht="15">
      <c r="A17" s="78" t="s">
        <v>907</v>
      </c>
      <c r="B17" s="84" t="s">
        <v>223</v>
      </c>
      <c r="C17" s="78">
        <f>VLOOKUP(GroupVertices[[#This Row],[Vertex]],Vertices[],MATCH("ID",Vertices[[#Headers],[Vertex]:[Vertex Content Word Count]],0),FALSE)</f>
        <v>27</v>
      </c>
    </row>
    <row r="18" spans="1:3" ht="15">
      <c r="A18" s="78" t="s">
        <v>907</v>
      </c>
      <c r="B18" s="84" t="s">
        <v>222</v>
      </c>
      <c r="C18" s="78">
        <f>VLOOKUP(GroupVertices[[#This Row],[Vertex]],Vertices[],MATCH("ID",Vertices[[#Headers],[Vertex]:[Vertex Content Word Count]],0),FALSE)</f>
        <v>26</v>
      </c>
    </row>
    <row r="19" spans="1:3" ht="15">
      <c r="A19" s="78" t="s">
        <v>907</v>
      </c>
      <c r="B19" s="84" t="s">
        <v>221</v>
      </c>
      <c r="C19" s="78">
        <f>VLOOKUP(GroupVertices[[#This Row],[Vertex]],Vertices[],MATCH("ID",Vertices[[#Headers],[Vertex]:[Vertex Content Word Count]],0),FALSE)</f>
        <v>25</v>
      </c>
    </row>
    <row r="20" spans="1:3" ht="15">
      <c r="A20" s="78" t="s">
        <v>907</v>
      </c>
      <c r="B20" s="84" t="s">
        <v>220</v>
      </c>
      <c r="C20" s="78">
        <f>VLOOKUP(GroupVertices[[#This Row],[Vertex]],Vertices[],MATCH("ID",Vertices[[#Headers],[Vertex]:[Vertex Content Word Count]],0),FALSE)</f>
        <v>24</v>
      </c>
    </row>
    <row r="21" spans="1:3" ht="15">
      <c r="A21" s="78" t="s">
        <v>907</v>
      </c>
      <c r="B21" s="84" t="s">
        <v>219</v>
      </c>
      <c r="C21" s="78">
        <f>VLOOKUP(GroupVertices[[#This Row],[Vertex]],Vertices[],MATCH("ID",Vertices[[#Headers],[Vertex]:[Vertex Content Word Count]],0),FALSE)</f>
        <v>23</v>
      </c>
    </row>
    <row r="22" spans="1:3" ht="15">
      <c r="A22" s="78" t="s">
        <v>907</v>
      </c>
      <c r="B22" s="84" t="s">
        <v>218</v>
      </c>
      <c r="C22" s="78">
        <f>VLOOKUP(GroupVertices[[#This Row],[Vertex]],Vertices[],MATCH("ID",Vertices[[#Headers],[Vertex]:[Vertex Content Word Count]],0),FALSE)</f>
        <v>22</v>
      </c>
    </row>
    <row r="23" spans="1:3" ht="15">
      <c r="A23" s="78" t="s">
        <v>907</v>
      </c>
      <c r="B23" s="84" t="s">
        <v>217</v>
      </c>
      <c r="C23" s="78">
        <f>VLOOKUP(GroupVertices[[#This Row],[Vertex]],Vertices[],MATCH("ID",Vertices[[#Headers],[Vertex]:[Vertex Content Word Count]],0),FALSE)</f>
        <v>19</v>
      </c>
    </row>
    <row r="24" spans="1:3" ht="15">
      <c r="A24" s="78" t="s">
        <v>907</v>
      </c>
      <c r="B24" s="84" t="s">
        <v>216</v>
      </c>
      <c r="C24" s="78">
        <f>VLOOKUP(GroupVertices[[#This Row],[Vertex]],Vertices[],MATCH("ID",Vertices[[#Headers],[Vertex]:[Vertex Content Word Count]],0),FALSE)</f>
        <v>18</v>
      </c>
    </row>
    <row r="25" spans="1:3" ht="15">
      <c r="A25" s="78" t="s">
        <v>907</v>
      </c>
      <c r="B25" s="84" t="s">
        <v>215</v>
      </c>
      <c r="C25" s="78">
        <f>VLOOKUP(GroupVertices[[#This Row],[Vertex]],Vertices[],MATCH("ID",Vertices[[#Headers],[Vertex]:[Vertex Content Word Count]],0),FALSE)</f>
        <v>17</v>
      </c>
    </row>
    <row r="26" spans="1:3" ht="15">
      <c r="A26" s="78" t="s">
        <v>907</v>
      </c>
      <c r="B26" s="84" t="s">
        <v>214</v>
      </c>
      <c r="C26" s="78">
        <f>VLOOKUP(GroupVertices[[#This Row],[Vertex]],Vertices[],MATCH("ID",Vertices[[#Headers],[Vertex]:[Vertex Content Word Count]],0),FALSE)</f>
        <v>15</v>
      </c>
    </row>
    <row r="27" spans="1:3" ht="15">
      <c r="A27" s="78" t="s">
        <v>908</v>
      </c>
      <c r="B27" s="84" t="s">
        <v>252</v>
      </c>
      <c r="C27" s="78">
        <f>VLOOKUP(GroupVertices[[#This Row],[Vertex]],Vertices[],MATCH("ID",Vertices[[#Headers],[Vertex]:[Vertex Content Word Count]],0),FALSE)</f>
        <v>60</v>
      </c>
    </row>
    <row r="28" spans="1:3" ht="15">
      <c r="A28" s="78" t="s">
        <v>908</v>
      </c>
      <c r="B28" s="84" t="s">
        <v>238</v>
      </c>
      <c r="C28" s="78">
        <f>VLOOKUP(GroupVertices[[#This Row],[Vertex]],Vertices[],MATCH("ID",Vertices[[#Headers],[Vertex]:[Vertex Content Word Count]],0),FALSE)</f>
        <v>13</v>
      </c>
    </row>
    <row r="29" spans="1:3" ht="15">
      <c r="A29" s="78" t="s">
        <v>908</v>
      </c>
      <c r="B29" s="84" t="s">
        <v>261</v>
      </c>
      <c r="C29" s="78">
        <f>VLOOKUP(GroupVertices[[#This Row],[Vertex]],Vertices[],MATCH("ID",Vertices[[#Headers],[Vertex]:[Vertex Content Word Count]],0),FALSE)</f>
        <v>12</v>
      </c>
    </row>
    <row r="30" spans="1:3" ht="15">
      <c r="A30" s="78" t="s">
        <v>908</v>
      </c>
      <c r="B30" s="84" t="s">
        <v>260</v>
      </c>
      <c r="C30" s="78">
        <f>VLOOKUP(GroupVertices[[#This Row],[Vertex]],Vertices[],MATCH("ID",Vertices[[#Headers],[Vertex]:[Vertex Content Word Count]],0),FALSE)</f>
        <v>11</v>
      </c>
    </row>
    <row r="31" spans="1:3" ht="15">
      <c r="A31" s="78" t="s">
        <v>908</v>
      </c>
      <c r="B31" s="84" t="s">
        <v>259</v>
      </c>
      <c r="C31" s="78">
        <f>VLOOKUP(GroupVertices[[#This Row],[Vertex]],Vertices[],MATCH("ID",Vertices[[#Headers],[Vertex]:[Vertex Content Word Count]],0),FALSE)</f>
        <v>10</v>
      </c>
    </row>
    <row r="32" spans="1:3" ht="15">
      <c r="A32" s="78" t="s">
        <v>908</v>
      </c>
      <c r="B32" s="84" t="s">
        <v>258</v>
      </c>
      <c r="C32" s="78">
        <f>VLOOKUP(GroupVertices[[#This Row],[Vertex]],Vertices[],MATCH("ID",Vertices[[#Headers],[Vertex]:[Vertex Content Word Count]],0),FALSE)</f>
        <v>9</v>
      </c>
    </row>
    <row r="33" spans="1:3" ht="15">
      <c r="A33" s="78" t="s">
        <v>908</v>
      </c>
      <c r="B33" s="84" t="s">
        <v>257</v>
      </c>
      <c r="C33" s="78">
        <f>VLOOKUP(GroupVertices[[#This Row],[Vertex]],Vertices[],MATCH("ID",Vertices[[#Headers],[Vertex]:[Vertex Content Word Count]],0),FALSE)</f>
        <v>8</v>
      </c>
    </row>
    <row r="34" spans="1:3" ht="15">
      <c r="A34" s="78" t="s">
        <v>908</v>
      </c>
      <c r="B34" s="84" t="s">
        <v>256</v>
      </c>
      <c r="C34" s="78">
        <f>VLOOKUP(GroupVertices[[#This Row],[Vertex]],Vertices[],MATCH("ID",Vertices[[#Headers],[Vertex]:[Vertex Content Word Count]],0),FALSE)</f>
        <v>7</v>
      </c>
    </row>
    <row r="35" spans="1:3" ht="15">
      <c r="A35" s="78" t="s">
        <v>908</v>
      </c>
      <c r="B35" s="84" t="s">
        <v>255</v>
      </c>
      <c r="C35" s="78">
        <f>VLOOKUP(GroupVertices[[#This Row],[Vertex]],Vertices[],MATCH("ID",Vertices[[#Headers],[Vertex]:[Vertex Content Word Count]],0),FALSE)</f>
        <v>6</v>
      </c>
    </row>
    <row r="36" spans="1:3" ht="15">
      <c r="A36" s="78" t="s">
        <v>908</v>
      </c>
      <c r="B36" s="84" t="s">
        <v>254</v>
      </c>
      <c r="C36" s="78">
        <f>VLOOKUP(GroupVertices[[#This Row],[Vertex]],Vertices[],MATCH("ID",Vertices[[#Headers],[Vertex]:[Vertex Content Word Count]],0),FALSE)</f>
        <v>5</v>
      </c>
    </row>
    <row r="37" spans="1:3" ht="15">
      <c r="A37" s="78" t="s">
        <v>908</v>
      </c>
      <c r="B37" s="84" t="s">
        <v>253</v>
      </c>
      <c r="C37" s="78">
        <f>VLOOKUP(GroupVertices[[#This Row],[Vertex]],Vertices[],MATCH("ID",Vertices[[#Headers],[Vertex]:[Vertex Content Word Count]],0),FALSE)</f>
        <v>4</v>
      </c>
    </row>
    <row r="38" spans="1:3" ht="15">
      <c r="A38" s="78" t="s">
        <v>908</v>
      </c>
      <c r="B38" s="84" t="s">
        <v>240</v>
      </c>
      <c r="C38" s="78">
        <f>VLOOKUP(GroupVertices[[#This Row],[Vertex]],Vertices[],MATCH("ID",Vertices[[#Headers],[Vertex]:[Vertex Content Word Count]],0),FALSE)</f>
        <v>49</v>
      </c>
    </row>
    <row r="39" spans="1:3" ht="15">
      <c r="A39" s="78" t="s">
        <v>908</v>
      </c>
      <c r="B39" s="84" t="s">
        <v>239</v>
      </c>
      <c r="C39" s="78">
        <f>VLOOKUP(GroupVertices[[#This Row],[Vertex]],Vertices[],MATCH("ID",Vertices[[#Headers],[Vertex]:[Vertex Content Word Count]],0),FALSE)</f>
        <v>48</v>
      </c>
    </row>
    <row r="40" spans="1:3" ht="15">
      <c r="A40" s="78" t="s">
        <v>908</v>
      </c>
      <c r="B40" s="84" t="s">
        <v>269</v>
      </c>
      <c r="C40" s="78">
        <f>VLOOKUP(GroupVertices[[#This Row],[Vertex]],Vertices[],MATCH("ID",Vertices[[#Headers],[Vertex]:[Vertex Content Word Count]],0),FALSE)</f>
        <v>47</v>
      </c>
    </row>
    <row r="41" spans="1:3" ht="15">
      <c r="A41" s="78" t="s">
        <v>908</v>
      </c>
      <c r="B41" s="84" t="s">
        <v>268</v>
      </c>
      <c r="C41" s="78">
        <f>VLOOKUP(GroupVertices[[#This Row],[Vertex]],Vertices[],MATCH("ID",Vertices[[#Headers],[Vertex]:[Vertex Content Word Count]],0),FALSE)</f>
        <v>46</v>
      </c>
    </row>
    <row r="42" spans="1:3" ht="15">
      <c r="A42" s="78" t="s">
        <v>908</v>
      </c>
      <c r="B42" s="84" t="s">
        <v>267</v>
      </c>
      <c r="C42" s="78">
        <f>VLOOKUP(GroupVertices[[#This Row],[Vertex]],Vertices[],MATCH("ID",Vertices[[#Headers],[Vertex]:[Vertex Content Word Count]],0),FALSE)</f>
        <v>45</v>
      </c>
    </row>
    <row r="43" spans="1:3" ht="15">
      <c r="A43" s="78" t="s">
        <v>908</v>
      </c>
      <c r="B43" s="84" t="s">
        <v>266</v>
      </c>
      <c r="C43" s="78">
        <f>VLOOKUP(GroupVertices[[#This Row],[Vertex]],Vertices[],MATCH("ID",Vertices[[#Headers],[Vertex]:[Vertex Content Word Count]],0),FALSE)</f>
        <v>44</v>
      </c>
    </row>
    <row r="44" spans="1:3" ht="15">
      <c r="A44" s="78" t="s">
        <v>908</v>
      </c>
      <c r="B44" s="84" t="s">
        <v>265</v>
      </c>
      <c r="C44" s="78">
        <f>VLOOKUP(GroupVertices[[#This Row],[Vertex]],Vertices[],MATCH("ID",Vertices[[#Headers],[Vertex]:[Vertex Content Word Count]],0),FALSE)</f>
        <v>43</v>
      </c>
    </row>
    <row r="45" spans="1:3" ht="15">
      <c r="A45" s="78" t="s">
        <v>908</v>
      </c>
      <c r="B45" s="84" t="s">
        <v>237</v>
      </c>
      <c r="C45" s="78">
        <f>VLOOKUP(GroupVertices[[#This Row],[Vertex]],Vertices[],MATCH("ID",Vertices[[#Headers],[Vertex]:[Vertex Content Word Count]],0),FALSE)</f>
        <v>42</v>
      </c>
    </row>
    <row r="46" spans="1:3" ht="15">
      <c r="A46" s="78" t="s">
        <v>908</v>
      </c>
      <c r="B46" s="84" t="s">
        <v>235</v>
      </c>
      <c r="C46" s="78">
        <f>VLOOKUP(GroupVertices[[#This Row],[Vertex]],Vertices[],MATCH("ID",Vertices[[#Headers],[Vertex]:[Vertex Content Word Count]],0),FALSE)</f>
        <v>40</v>
      </c>
    </row>
    <row r="47" spans="1:3" ht="15">
      <c r="A47" s="78" t="s">
        <v>908</v>
      </c>
      <c r="B47" s="84" t="s">
        <v>213</v>
      </c>
      <c r="C47" s="78">
        <f>VLOOKUP(GroupVertices[[#This Row],[Vertex]],Vertices[],MATCH("ID",Vertices[[#Headers],[Vertex]:[Vertex Content Word Count]],0),FALSE)</f>
        <v>14</v>
      </c>
    </row>
    <row r="48" spans="1:3" ht="15">
      <c r="A48" s="78" t="s">
        <v>908</v>
      </c>
      <c r="B48" s="84" t="s">
        <v>212</v>
      </c>
      <c r="C48" s="78">
        <f>VLOOKUP(GroupVertices[[#This Row],[Vertex]],Vertices[],MATCH("ID",Vertices[[#Headers],[Vertex]:[Vertex Content Word Count]],0),FALSE)</f>
        <v>3</v>
      </c>
    </row>
    <row r="49" spans="1:3" ht="15">
      <c r="A49" s="78" t="s">
        <v>909</v>
      </c>
      <c r="B49" s="84" t="s">
        <v>251</v>
      </c>
      <c r="C49" s="78">
        <f>VLOOKUP(GroupVertices[[#This Row],[Vertex]],Vertices[],MATCH("ID",Vertices[[#Headers],[Vertex]:[Vertex Content Word Count]],0),FALSE)</f>
        <v>59</v>
      </c>
    </row>
    <row r="50" spans="1:3" ht="15">
      <c r="A50" s="78" t="s">
        <v>909</v>
      </c>
      <c r="B50" s="84" t="s">
        <v>249</v>
      </c>
      <c r="C50" s="78">
        <f>VLOOKUP(GroupVertices[[#This Row],[Vertex]],Vertices[],MATCH("ID",Vertices[[#Headers],[Vertex]:[Vertex Content Word Count]],0),FALSE)</f>
        <v>54</v>
      </c>
    </row>
    <row r="51" spans="1:3" ht="15">
      <c r="A51" s="78" t="s">
        <v>909</v>
      </c>
      <c r="B51" s="84" t="s">
        <v>250</v>
      </c>
      <c r="C51" s="78">
        <f>VLOOKUP(GroupVertices[[#This Row],[Vertex]],Vertices[],MATCH("ID",Vertices[[#Headers],[Vertex]:[Vertex Content Word Count]],0),FALSE)</f>
        <v>21</v>
      </c>
    </row>
    <row r="52" spans="1:3" ht="15">
      <c r="A52" s="78" t="s">
        <v>909</v>
      </c>
      <c r="B52" s="84" t="s">
        <v>247</v>
      </c>
      <c r="C52" s="78">
        <f>VLOOKUP(GroupVertices[[#This Row],[Vertex]],Vertices[],MATCH("ID",Vertices[[#Headers],[Vertex]:[Vertex Content Word Count]],0),FALSE)</f>
        <v>58</v>
      </c>
    </row>
    <row r="53" spans="1:3" ht="15">
      <c r="A53" s="78" t="s">
        <v>909</v>
      </c>
      <c r="B53" s="84" t="s">
        <v>246</v>
      </c>
      <c r="C53" s="78">
        <f>VLOOKUP(GroupVertices[[#This Row],[Vertex]],Vertices[],MATCH("ID",Vertices[[#Headers],[Vertex]:[Vertex Content Word Count]],0),FALSE)</f>
        <v>57</v>
      </c>
    </row>
    <row r="54" spans="1:3" ht="15">
      <c r="A54" s="78" t="s">
        <v>909</v>
      </c>
      <c r="B54" s="84" t="s">
        <v>245</v>
      </c>
      <c r="C54" s="78">
        <f>VLOOKUP(GroupVertices[[#This Row],[Vertex]],Vertices[],MATCH("ID",Vertices[[#Headers],[Vertex]:[Vertex Content Word Count]],0),FALSE)</f>
        <v>56</v>
      </c>
    </row>
    <row r="55" spans="1:3" ht="15">
      <c r="A55" s="78" t="s">
        <v>909</v>
      </c>
      <c r="B55" s="84" t="s">
        <v>244</v>
      </c>
      <c r="C55" s="78">
        <f>VLOOKUP(GroupVertices[[#This Row],[Vertex]],Vertices[],MATCH("ID",Vertices[[#Headers],[Vertex]:[Vertex Content Word Count]],0),FALSE)</f>
        <v>55</v>
      </c>
    </row>
    <row r="56" spans="1:3" ht="15">
      <c r="A56" s="78" t="s">
        <v>909</v>
      </c>
      <c r="B56" s="84" t="s">
        <v>248</v>
      </c>
      <c r="C56" s="78">
        <f>VLOOKUP(GroupVertices[[#This Row],[Vertex]],Vertices[],MATCH("ID",Vertices[[#Headers],[Vertex]:[Vertex Content Word Count]],0),FALSE)</f>
        <v>51</v>
      </c>
    </row>
    <row r="57" spans="1:3" ht="15">
      <c r="A57" s="78" t="s">
        <v>909</v>
      </c>
      <c r="B57" s="84" t="s">
        <v>243</v>
      </c>
      <c r="C57" s="78">
        <f>VLOOKUP(GroupVertices[[#This Row],[Vertex]],Vertices[],MATCH("ID",Vertices[[#Headers],[Vertex]:[Vertex Content Word Count]],0),FALSE)</f>
        <v>53</v>
      </c>
    </row>
    <row r="58" spans="1:3" ht="15">
      <c r="A58" s="78" t="s">
        <v>909</v>
      </c>
      <c r="B58" s="84" t="s">
        <v>242</v>
      </c>
      <c r="C58" s="78">
        <f>VLOOKUP(GroupVertices[[#This Row],[Vertex]],Vertices[],MATCH("ID",Vertices[[#Headers],[Vertex]:[Vertex Content Word Count]],0),FALSE)</f>
        <v>52</v>
      </c>
    </row>
    <row r="59" spans="1:3" ht="15">
      <c r="A59" s="78" t="s">
        <v>909</v>
      </c>
      <c r="B59" s="84" t="s">
        <v>241</v>
      </c>
      <c r="C59" s="78">
        <f>VLOOKUP(GroupVertices[[#This Row],[Vertex]],Vertices[],MATCH("ID",Vertices[[#Headers],[Vertex]:[Vertex Content Word Count]],0),FALSE)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919</v>
      </c>
      <c r="B2" s="34" t="s">
        <v>868</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52</v>
      </c>
      <c r="L2" s="37">
        <f>MIN(Vertices[Closeness Centrality])</f>
        <v>0.005051</v>
      </c>
      <c r="M2" s="38">
        <f>COUNTIF(Vertices[Closeness Centrality],"&gt;= "&amp;L2)-COUNTIF(Vertices[Closeness Centrality],"&gt;="&amp;L3)</f>
        <v>1</v>
      </c>
      <c r="N2" s="37">
        <f>MIN(Vertices[Eigenvector Centrality])</f>
        <v>0.000425</v>
      </c>
      <c r="O2" s="38">
        <f>COUNTIF(Vertices[Eigenvector Centrality],"&gt;= "&amp;N2)-COUNTIF(Vertices[Eigenvector Centrality],"&gt;="&amp;N3)</f>
        <v>21</v>
      </c>
      <c r="P2" s="37">
        <f>MIN(Vertices[PageRank])</f>
        <v>0.284986</v>
      </c>
      <c r="Q2" s="38">
        <f>COUNTIF(Vertices[PageRank],"&gt;= "&amp;P2)-COUNTIF(Vertices[PageRank],"&gt;="&amp;P3)</f>
        <v>26</v>
      </c>
      <c r="R2" s="37">
        <f>MIN(Vertices[Clustering Coefficient])</f>
        <v>0</v>
      </c>
      <c r="S2" s="43">
        <f>COUNTIF(Vertices[Clustering Coefficient],"&gt;= "&amp;R2)-COUNTIF(Vertices[Clustering Coefficient],"&gt;="&amp;R3)</f>
        <v>26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32.61645021818182</v>
      </c>
      <c r="K3" s="40">
        <f>COUNTIF(Vertices[Betweenness Centrality],"&gt;= "&amp;J3)-COUNTIF(Vertices[Betweenness Centrality],"&gt;="&amp;J4)</f>
        <v>0</v>
      </c>
      <c r="L3" s="39">
        <f aca="true" t="shared" si="5" ref="L3:L26">L2+($L$57-$L$2)/BinDivisor</f>
        <v>0.005161181818181818</v>
      </c>
      <c r="M3" s="40">
        <f>COUNTIF(Vertices[Closeness Centrality],"&gt;= "&amp;L3)-COUNTIF(Vertices[Closeness Centrality],"&gt;="&amp;L4)</f>
        <v>0</v>
      </c>
      <c r="N3" s="39">
        <f aca="true" t="shared" si="6" ref="N3:N26">N2+($N$57-$N$2)/BinDivisor</f>
        <v>0.0019687818181818185</v>
      </c>
      <c r="O3" s="40">
        <f>COUNTIF(Vertices[Eigenvector Centrality],"&gt;= "&amp;N3)-COUNTIF(Vertices[Eigenvector Centrality],"&gt;="&amp;N4)</f>
        <v>5</v>
      </c>
      <c r="P3" s="39">
        <f aca="true" t="shared" si="7" ref="P3:P26">P2+($P$57-$P$2)/BinDivisor</f>
        <v>0.42857596363636363</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0.8727272727272727</v>
      </c>
      <c r="G4" s="38">
        <f>COUNTIF(Vertices[In-Degree],"&gt;= "&amp;F4)-COUNTIF(Vertices[In-Degree],"&gt;="&amp;F5)</f>
        <v>8</v>
      </c>
      <c r="H4" s="37">
        <f t="shared" si="3"/>
        <v>0.5818181818181818</v>
      </c>
      <c r="I4" s="38">
        <f>COUNTIF(Vertices[Out-Degree],"&gt;= "&amp;H4)-COUNTIF(Vertices[Out-Degree],"&gt;="&amp;H5)</f>
        <v>0</v>
      </c>
      <c r="J4" s="37">
        <f t="shared" si="4"/>
        <v>65.23290043636364</v>
      </c>
      <c r="K4" s="38">
        <f>COUNTIF(Vertices[Betweenness Centrality],"&gt;= "&amp;J4)-COUNTIF(Vertices[Betweenness Centrality],"&gt;="&amp;J5)</f>
        <v>1</v>
      </c>
      <c r="L4" s="37">
        <f t="shared" si="5"/>
        <v>0.0052713636363636365</v>
      </c>
      <c r="M4" s="38">
        <f>COUNTIF(Vertices[Closeness Centrality],"&gt;= "&amp;L4)-COUNTIF(Vertices[Closeness Centrality],"&gt;="&amp;L5)</f>
        <v>2</v>
      </c>
      <c r="N4" s="37">
        <f t="shared" si="6"/>
        <v>0.003512563636363637</v>
      </c>
      <c r="O4" s="38">
        <f>COUNTIF(Vertices[Eigenvector Centrality],"&gt;= "&amp;N4)-COUNTIF(Vertices[Eigenvector Centrality],"&gt;="&amp;N5)</f>
        <v>7</v>
      </c>
      <c r="P4" s="37">
        <f t="shared" si="7"/>
        <v>0.5721659272727273</v>
      </c>
      <c r="Q4" s="38">
        <f>COUNTIF(Vertices[PageRank],"&gt;= "&amp;P4)-COUNTIF(Vertices[PageRank],"&gt;="&amp;P5)</f>
        <v>3</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1.309090909090909</v>
      </c>
      <c r="G5" s="40">
        <f>COUNTIF(Vertices[In-Degree],"&gt;= "&amp;F5)-COUNTIF(Vertices[In-Degree],"&gt;="&amp;F6)</f>
        <v>0</v>
      </c>
      <c r="H5" s="39">
        <f t="shared" si="3"/>
        <v>0.8727272727272727</v>
      </c>
      <c r="I5" s="40">
        <f>COUNTIF(Vertices[Out-Degree],"&gt;= "&amp;H5)-COUNTIF(Vertices[Out-Degree],"&gt;="&amp;H6)</f>
        <v>20</v>
      </c>
      <c r="J5" s="39">
        <f t="shared" si="4"/>
        <v>97.84935065454545</v>
      </c>
      <c r="K5" s="40">
        <f>COUNTIF(Vertices[Betweenness Centrality],"&gt;= "&amp;J5)-COUNTIF(Vertices[Betweenness Centrality],"&gt;="&amp;J6)</f>
        <v>0</v>
      </c>
      <c r="L5" s="39">
        <f t="shared" si="5"/>
        <v>0.005381545454545455</v>
      </c>
      <c r="M5" s="40">
        <f>COUNTIF(Vertices[Closeness Centrality],"&gt;= "&amp;L5)-COUNTIF(Vertices[Closeness Centrality],"&gt;="&amp;L6)</f>
        <v>0</v>
      </c>
      <c r="N5" s="39">
        <f t="shared" si="6"/>
        <v>0.005056345454545455</v>
      </c>
      <c r="O5" s="40">
        <f>COUNTIF(Vertices[Eigenvector Centrality],"&gt;= "&amp;N5)-COUNTIF(Vertices[Eigenvector Centrality],"&gt;="&amp;N6)</f>
        <v>0</v>
      </c>
      <c r="P5" s="39">
        <f t="shared" si="7"/>
        <v>0.715755890909091</v>
      </c>
      <c r="Q5" s="40">
        <f>COUNTIF(Vertices[PageRank],"&gt;= "&amp;P5)-COUNTIF(Vertices[PageRank],"&gt;="&amp;P6)</f>
        <v>2</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1.7454545454545454</v>
      </c>
      <c r="G6" s="38">
        <f>COUNTIF(Vertices[In-Degree],"&gt;= "&amp;F6)-COUNTIF(Vertices[In-Degree],"&gt;="&amp;F7)</f>
        <v>1</v>
      </c>
      <c r="H6" s="37">
        <f t="shared" si="3"/>
        <v>1.1636363636363636</v>
      </c>
      <c r="I6" s="38">
        <f>COUNTIF(Vertices[Out-Degree],"&gt;= "&amp;H6)-COUNTIF(Vertices[Out-Degree],"&gt;="&amp;H7)</f>
        <v>0</v>
      </c>
      <c r="J6" s="37">
        <f t="shared" si="4"/>
        <v>130.46580087272727</v>
      </c>
      <c r="K6" s="38">
        <f>COUNTIF(Vertices[Betweenness Centrality],"&gt;= "&amp;J6)-COUNTIF(Vertices[Betweenness Centrality],"&gt;="&amp;J7)</f>
        <v>1</v>
      </c>
      <c r="L6" s="37">
        <f t="shared" si="5"/>
        <v>0.005491727272727273</v>
      </c>
      <c r="M6" s="38">
        <f>COUNTIF(Vertices[Closeness Centrality],"&gt;= "&amp;L6)-COUNTIF(Vertices[Closeness Centrality],"&gt;="&amp;L7)</f>
        <v>0</v>
      </c>
      <c r="N6" s="37">
        <f t="shared" si="6"/>
        <v>0.006600127272727274</v>
      </c>
      <c r="O6" s="38">
        <f>COUNTIF(Vertices[Eigenvector Centrality],"&gt;= "&amp;N6)-COUNTIF(Vertices[Eigenvector Centrality],"&gt;="&amp;N7)</f>
        <v>1</v>
      </c>
      <c r="P6" s="37">
        <f t="shared" si="7"/>
        <v>0.8593458545454546</v>
      </c>
      <c r="Q6" s="38">
        <f>COUNTIF(Vertices[PageRank],"&gt;= "&amp;P6)-COUNTIF(Vertices[PageRank],"&gt;="&amp;P7)</f>
        <v>4</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2.1818181818181817</v>
      </c>
      <c r="G7" s="40">
        <f>COUNTIF(Vertices[In-Degree],"&gt;= "&amp;F7)-COUNTIF(Vertices[In-Degree],"&gt;="&amp;F8)</f>
        <v>0</v>
      </c>
      <c r="H7" s="39">
        <f t="shared" si="3"/>
        <v>1.4545454545454546</v>
      </c>
      <c r="I7" s="40">
        <f>COUNTIF(Vertices[Out-Degree],"&gt;= "&amp;H7)-COUNTIF(Vertices[Out-Degree],"&gt;="&amp;H8)</f>
        <v>0</v>
      </c>
      <c r="J7" s="39">
        <f t="shared" si="4"/>
        <v>163.0822510909091</v>
      </c>
      <c r="K7" s="40">
        <f>COUNTIF(Vertices[Betweenness Centrality],"&gt;= "&amp;J7)-COUNTIF(Vertices[Betweenness Centrality],"&gt;="&amp;J8)</f>
        <v>0</v>
      </c>
      <c r="L7" s="39">
        <f t="shared" si="5"/>
        <v>0.005601909090909091</v>
      </c>
      <c r="M7" s="40">
        <f>COUNTIF(Vertices[Closeness Centrality],"&gt;= "&amp;L7)-COUNTIF(Vertices[Closeness Centrality],"&gt;="&amp;L8)</f>
        <v>0</v>
      </c>
      <c r="N7" s="39">
        <f t="shared" si="6"/>
        <v>0.008143909090909092</v>
      </c>
      <c r="O7" s="40">
        <f>COUNTIF(Vertices[Eigenvector Centrality],"&gt;= "&amp;N7)-COUNTIF(Vertices[Eigenvector Centrality],"&gt;="&amp;N8)</f>
        <v>5</v>
      </c>
      <c r="P7" s="39">
        <f t="shared" si="7"/>
        <v>1.0029358181818182</v>
      </c>
      <c r="Q7" s="40">
        <f>COUNTIF(Vertices[PageRank],"&gt;= "&amp;P7)-COUNTIF(Vertices[PageRank],"&gt;="&amp;P8)</f>
        <v>9</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152</v>
      </c>
      <c r="D8" s="32">
        <f t="shared" si="1"/>
        <v>0</v>
      </c>
      <c r="E8" s="3">
        <f>COUNTIF(Vertices[Degree],"&gt;= "&amp;D8)-COUNTIF(Vertices[Degree],"&gt;="&amp;D9)</f>
        <v>0</v>
      </c>
      <c r="F8" s="37">
        <f t="shared" si="2"/>
        <v>2.618181818181818</v>
      </c>
      <c r="G8" s="38">
        <f>COUNTIF(Vertices[In-Degree],"&gt;= "&amp;F8)-COUNTIF(Vertices[In-Degree],"&gt;="&amp;F9)</f>
        <v>0</v>
      </c>
      <c r="H8" s="37">
        <f t="shared" si="3"/>
        <v>1.7454545454545456</v>
      </c>
      <c r="I8" s="38">
        <f>COUNTIF(Vertices[Out-Degree],"&gt;= "&amp;H8)-COUNTIF(Vertices[Out-Degree],"&gt;="&amp;H9)</f>
        <v>5</v>
      </c>
      <c r="J8" s="37">
        <f t="shared" si="4"/>
        <v>195.69870130909092</v>
      </c>
      <c r="K8" s="38">
        <f>COUNTIF(Vertices[Betweenness Centrality],"&gt;= "&amp;J8)-COUNTIF(Vertices[Betweenness Centrality],"&gt;="&amp;J9)</f>
        <v>1</v>
      </c>
      <c r="L8" s="37">
        <f t="shared" si="5"/>
        <v>0.00571209090909091</v>
      </c>
      <c r="M8" s="38">
        <f>COUNTIF(Vertices[Closeness Centrality],"&gt;= "&amp;L8)-COUNTIF(Vertices[Closeness Centrality],"&gt;="&amp;L9)</f>
        <v>0</v>
      </c>
      <c r="N8" s="37">
        <f t="shared" si="6"/>
        <v>0.00968769090909091</v>
      </c>
      <c r="O8" s="38">
        <f>COUNTIF(Vertices[Eigenvector Centrality],"&gt;= "&amp;N8)-COUNTIF(Vertices[Eigenvector Centrality],"&gt;="&amp;N9)</f>
        <v>0</v>
      </c>
      <c r="P8" s="37">
        <f t="shared" si="7"/>
        <v>1.1465257818181818</v>
      </c>
      <c r="Q8" s="38">
        <f>COUNTIF(Vertices[PageRank],"&gt;= "&amp;P8)-COUNTIF(Vertices[PageRank],"&gt;="&amp;P9)</f>
        <v>1</v>
      </c>
      <c r="R8" s="37">
        <f t="shared" si="8"/>
        <v>0.05454545454545455</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3.0545454545454547</v>
      </c>
      <c r="G9" s="40">
        <f>COUNTIF(Vertices[In-Degree],"&gt;= "&amp;F9)-COUNTIF(Vertices[In-Degree],"&gt;="&amp;F10)</f>
        <v>0</v>
      </c>
      <c r="H9" s="39">
        <f t="shared" si="3"/>
        <v>2.0363636363636366</v>
      </c>
      <c r="I9" s="40">
        <f>COUNTIF(Vertices[Out-Degree],"&gt;= "&amp;H9)-COUNTIF(Vertices[Out-Degree],"&gt;="&amp;H10)</f>
        <v>0</v>
      </c>
      <c r="J9" s="39">
        <f t="shared" si="4"/>
        <v>228.31515152727275</v>
      </c>
      <c r="K9" s="40">
        <f>COUNTIF(Vertices[Betweenness Centrality],"&gt;= "&amp;J9)-COUNTIF(Vertices[Betweenness Centrality],"&gt;="&amp;J10)</f>
        <v>0</v>
      </c>
      <c r="L9" s="39">
        <f t="shared" si="5"/>
        <v>0.005822272727272728</v>
      </c>
      <c r="M9" s="40">
        <f>COUNTIF(Vertices[Closeness Centrality],"&gt;= "&amp;L9)-COUNTIF(Vertices[Closeness Centrality],"&gt;="&amp;L10)</f>
        <v>0</v>
      </c>
      <c r="N9" s="39">
        <f t="shared" si="6"/>
        <v>0.01123147272727273</v>
      </c>
      <c r="O9" s="40">
        <f>COUNTIF(Vertices[Eigenvector Centrality],"&gt;= "&amp;N9)-COUNTIF(Vertices[Eigenvector Centrality],"&gt;="&amp;N10)</f>
        <v>0</v>
      </c>
      <c r="P9" s="39">
        <f t="shared" si="7"/>
        <v>1.2901157454545453</v>
      </c>
      <c r="Q9" s="40">
        <f>COUNTIF(Vertices[PageRank],"&gt;= "&amp;P9)-COUNTIF(Vertices[PageRank],"&gt;="&amp;P10)</f>
        <v>7</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3.490909090909091</v>
      </c>
      <c r="G10" s="38">
        <f>COUNTIF(Vertices[In-Degree],"&gt;= "&amp;F10)-COUNTIF(Vertices[In-Degree],"&gt;="&amp;F11)</f>
        <v>0</v>
      </c>
      <c r="H10" s="37">
        <f t="shared" si="3"/>
        <v>2.3272727272727276</v>
      </c>
      <c r="I10" s="38">
        <f>COUNTIF(Vertices[Out-Degree],"&gt;= "&amp;H10)-COUNTIF(Vertices[Out-Degree],"&gt;="&amp;H11)</f>
        <v>0</v>
      </c>
      <c r="J10" s="37">
        <f t="shared" si="4"/>
        <v>260.93160174545454</v>
      </c>
      <c r="K10" s="38">
        <f>COUNTIF(Vertices[Betweenness Centrality],"&gt;= "&amp;J10)-COUNTIF(Vertices[Betweenness Centrality],"&gt;="&amp;J11)</f>
        <v>0</v>
      </c>
      <c r="L10" s="37">
        <f t="shared" si="5"/>
        <v>0.005932454545454546</v>
      </c>
      <c r="M10" s="38">
        <f>COUNTIF(Vertices[Closeness Centrality],"&gt;= "&amp;L10)-COUNTIF(Vertices[Closeness Centrality],"&gt;="&amp;L11)</f>
        <v>0</v>
      </c>
      <c r="N10" s="37">
        <f t="shared" si="6"/>
        <v>0.012775254545454548</v>
      </c>
      <c r="O10" s="38">
        <f>COUNTIF(Vertices[Eigenvector Centrality],"&gt;= "&amp;N10)-COUNTIF(Vertices[Eigenvector Centrality],"&gt;="&amp;N11)</f>
        <v>0</v>
      </c>
      <c r="P10" s="37">
        <f t="shared" si="7"/>
        <v>1.4337057090909089</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3.9272727272727277</v>
      </c>
      <c r="G11" s="40">
        <f>COUNTIF(Vertices[In-Degree],"&gt;= "&amp;F11)-COUNTIF(Vertices[In-Degree],"&gt;="&amp;F12)</f>
        <v>0</v>
      </c>
      <c r="H11" s="39">
        <f t="shared" si="3"/>
        <v>2.6181818181818186</v>
      </c>
      <c r="I11" s="40">
        <f>COUNTIF(Vertices[Out-Degree],"&gt;= "&amp;H11)-COUNTIF(Vertices[Out-Degree],"&gt;="&amp;H12)</f>
        <v>0</v>
      </c>
      <c r="J11" s="39">
        <f t="shared" si="4"/>
        <v>293.54805196363634</v>
      </c>
      <c r="K11" s="40">
        <f>COUNTIF(Vertices[Betweenness Centrality],"&gt;= "&amp;J11)-COUNTIF(Vertices[Betweenness Centrality],"&gt;="&amp;J12)</f>
        <v>0</v>
      </c>
      <c r="L11" s="39">
        <f t="shared" si="5"/>
        <v>0.006042636363636365</v>
      </c>
      <c r="M11" s="40">
        <f>COUNTIF(Vertices[Closeness Centrality],"&gt;= "&amp;L11)-COUNTIF(Vertices[Closeness Centrality],"&gt;="&amp;L12)</f>
        <v>0</v>
      </c>
      <c r="N11" s="39">
        <f t="shared" si="6"/>
        <v>0.014319036363636366</v>
      </c>
      <c r="O11" s="40">
        <f>COUNTIF(Vertices[Eigenvector Centrality],"&gt;= "&amp;N11)-COUNTIF(Vertices[Eigenvector Centrality],"&gt;="&amp;N12)</f>
        <v>0</v>
      </c>
      <c r="P11" s="39">
        <f t="shared" si="7"/>
        <v>1.5772956727272724</v>
      </c>
      <c r="Q11" s="40">
        <f>COUNTIF(Vertices[PageRank],"&gt;= "&amp;P11)-COUNTIF(Vertices[PageRank],"&gt;="&amp;P12)</f>
        <v>3</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0.007194244604316547</v>
      </c>
      <c r="D12" s="32">
        <f t="shared" si="1"/>
        <v>0</v>
      </c>
      <c r="E12" s="3">
        <f>COUNTIF(Vertices[Degree],"&gt;= "&amp;D12)-COUNTIF(Vertices[Degree],"&gt;="&amp;D13)</f>
        <v>0</v>
      </c>
      <c r="F12" s="37">
        <f t="shared" si="2"/>
        <v>4.363636363636364</v>
      </c>
      <c r="G12" s="38">
        <f>COUNTIF(Vertices[In-Degree],"&gt;= "&amp;F12)-COUNTIF(Vertices[In-Degree],"&gt;="&amp;F13)</f>
        <v>0</v>
      </c>
      <c r="H12" s="37">
        <f t="shared" si="3"/>
        <v>2.9090909090909096</v>
      </c>
      <c r="I12" s="38">
        <f>COUNTIF(Vertices[Out-Degree],"&gt;= "&amp;H12)-COUNTIF(Vertices[Out-Degree],"&gt;="&amp;H13)</f>
        <v>7</v>
      </c>
      <c r="J12" s="37">
        <f t="shared" si="4"/>
        <v>326.16450218181814</v>
      </c>
      <c r="K12" s="38">
        <f>COUNTIF(Vertices[Betweenness Centrality],"&gt;= "&amp;J12)-COUNTIF(Vertices[Betweenness Centrality],"&gt;="&amp;J13)</f>
        <v>0</v>
      </c>
      <c r="L12" s="37">
        <f t="shared" si="5"/>
        <v>0.006152818181818183</v>
      </c>
      <c r="M12" s="38">
        <f>COUNTIF(Vertices[Closeness Centrality],"&gt;= "&amp;L12)-COUNTIF(Vertices[Closeness Centrality],"&gt;="&amp;L13)</f>
        <v>0</v>
      </c>
      <c r="N12" s="37">
        <f t="shared" si="6"/>
        <v>0.015862818181818186</v>
      </c>
      <c r="O12" s="38">
        <f>COUNTIF(Vertices[Eigenvector Centrality],"&gt;= "&amp;N12)-COUNTIF(Vertices[Eigenvector Centrality],"&gt;="&amp;N13)</f>
        <v>1</v>
      </c>
      <c r="P12" s="37">
        <f t="shared" si="7"/>
        <v>1.720885636363636</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171</v>
      </c>
      <c r="B13" s="34">
        <v>0.014285714285714285</v>
      </c>
      <c r="D13" s="32">
        <f t="shared" si="1"/>
        <v>0</v>
      </c>
      <c r="E13" s="3">
        <f>COUNTIF(Vertices[Degree],"&gt;= "&amp;D13)-COUNTIF(Vertices[Degree],"&gt;="&amp;D14)</f>
        <v>0</v>
      </c>
      <c r="F13" s="39">
        <f t="shared" si="2"/>
        <v>4.800000000000001</v>
      </c>
      <c r="G13" s="40">
        <f>COUNTIF(Vertices[In-Degree],"&gt;= "&amp;F13)-COUNTIF(Vertices[In-Degree],"&gt;="&amp;F14)</f>
        <v>1</v>
      </c>
      <c r="H13" s="39">
        <f t="shared" si="3"/>
        <v>3.2000000000000006</v>
      </c>
      <c r="I13" s="40">
        <f>COUNTIF(Vertices[Out-Degree],"&gt;= "&amp;H13)-COUNTIF(Vertices[Out-Degree],"&gt;="&amp;H14)</f>
        <v>0</v>
      </c>
      <c r="J13" s="39">
        <f t="shared" si="4"/>
        <v>358.78095239999993</v>
      </c>
      <c r="K13" s="40">
        <f>COUNTIF(Vertices[Betweenness Centrality],"&gt;= "&amp;J13)-COUNTIF(Vertices[Betweenness Centrality],"&gt;="&amp;J14)</f>
        <v>0</v>
      </c>
      <c r="L13" s="39">
        <f t="shared" si="5"/>
        <v>0.006263000000000001</v>
      </c>
      <c r="M13" s="40">
        <f>COUNTIF(Vertices[Closeness Centrality],"&gt;= "&amp;L13)-COUNTIF(Vertices[Closeness Centrality],"&gt;="&amp;L14)</f>
        <v>0</v>
      </c>
      <c r="N13" s="39">
        <f t="shared" si="6"/>
        <v>0.017406600000000005</v>
      </c>
      <c r="O13" s="40">
        <f>COUNTIF(Vertices[Eigenvector Centrality],"&gt;= "&amp;N13)-COUNTIF(Vertices[Eigenvector Centrality],"&gt;="&amp;N14)</f>
        <v>1</v>
      </c>
      <c r="P13" s="39">
        <f t="shared" si="7"/>
        <v>1.8644755999999996</v>
      </c>
      <c r="Q13" s="40">
        <f>COUNTIF(Vertices[PageRank],"&gt;= "&amp;P13)-COUNTIF(Vertices[PageRank],"&gt;="&amp;P14)</f>
        <v>0</v>
      </c>
      <c r="R13" s="39">
        <f t="shared" si="8"/>
        <v>0.10000000000000002</v>
      </c>
      <c r="S13" s="44">
        <f>COUNTIF(Vertices[Clustering Coefficient],"&gt;= "&amp;R13)-COUNTIF(Vertices[Clustering Coefficient],"&gt;="&amp;R14)</f>
        <v>8</v>
      </c>
      <c r="T13" s="39" t="e">
        <f ca="1" t="shared" si="9"/>
        <v>#REF!</v>
      </c>
      <c r="U13" s="40" t="e">
        <f ca="1" t="shared" si="0"/>
        <v>#REF!</v>
      </c>
    </row>
    <row r="14" spans="1:21" ht="15">
      <c r="A14" s="119"/>
      <c r="B14" s="119"/>
      <c r="D14" s="32">
        <f t="shared" si="1"/>
        <v>0</v>
      </c>
      <c r="E14" s="3">
        <f>COUNTIF(Vertices[Degree],"&gt;= "&amp;D14)-COUNTIF(Vertices[Degree],"&gt;="&amp;D15)</f>
        <v>0</v>
      </c>
      <c r="F14" s="37">
        <f t="shared" si="2"/>
        <v>5.236363636363637</v>
      </c>
      <c r="G14" s="38">
        <f>COUNTIF(Vertices[In-Degree],"&gt;= "&amp;F14)-COUNTIF(Vertices[In-Degree],"&gt;="&amp;F15)</f>
        <v>0</v>
      </c>
      <c r="H14" s="37">
        <f t="shared" si="3"/>
        <v>3.4909090909090916</v>
      </c>
      <c r="I14" s="38">
        <f>COUNTIF(Vertices[Out-Degree],"&gt;= "&amp;H14)-COUNTIF(Vertices[Out-Degree],"&gt;="&amp;H15)</f>
        <v>0</v>
      </c>
      <c r="J14" s="37">
        <f t="shared" si="4"/>
        <v>391.39740261818173</v>
      </c>
      <c r="K14" s="38">
        <f>COUNTIF(Vertices[Betweenness Centrality],"&gt;= "&amp;J14)-COUNTIF(Vertices[Betweenness Centrality],"&gt;="&amp;J15)</f>
        <v>0</v>
      </c>
      <c r="L14" s="37">
        <f t="shared" si="5"/>
        <v>0.0063731818181818195</v>
      </c>
      <c r="M14" s="38">
        <f>COUNTIF(Vertices[Closeness Centrality],"&gt;= "&amp;L14)-COUNTIF(Vertices[Closeness Centrality],"&gt;="&amp;L15)</f>
        <v>0</v>
      </c>
      <c r="N14" s="37">
        <f t="shared" si="6"/>
        <v>0.018950381818181823</v>
      </c>
      <c r="O14" s="38">
        <f>COUNTIF(Vertices[Eigenvector Centrality],"&gt;= "&amp;N14)-COUNTIF(Vertices[Eigenvector Centrality],"&gt;="&amp;N15)</f>
        <v>0</v>
      </c>
      <c r="P14" s="37">
        <f t="shared" si="7"/>
        <v>2.008065563636363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5.672727272727274</v>
      </c>
      <c r="G15" s="40">
        <f>COUNTIF(Vertices[In-Degree],"&gt;= "&amp;F15)-COUNTIF(Vertices[In-Degree],"&gt;="&amp;F16)</f>
        <v>1</v>
      </c>
      <c r="H15" s="39">
        <f t="shared" si="3"/>
        <v>3.7818181818181826</v>
      </c>
      <c r="I15" s="40">
        <f>COUNTIF(Vertices[Out-Degree],"&gt;= "&amp;H15)-COUNTIF(Vertices[Out-Degree],"&gt;="&amp;H16)</f>
        <v>0</v>
      </c>
      <c r="J15" s="39">
        <f t="shared" si="4"/>
        <v>424.0138528363635</v>
      </c>
      <c r="K15" s="40">
        <f>COUNTIF(Vertices[Betweenness Centrality],"&gt;= "&amp;J15)-COUNTIF(Vertices[Betweenness Centrality],"&gt;="&amp;J16)</f>
        <v>0</v>
      </c>
      <c r="L15" s="39">
        <f t="shared" si="5"/>
        <v>0.006483363636363638</v>
      </c>
      <c r="M15" s="40">
        <f>COUNTIF(Vertices[Closeness Centrality],"&gt;= "&amp;L15)-COUNTIF(Vertices[Closeness Centrality],"&gt;="&amp;L16)</f>
        <v>5</v>
      </c>
      <c r="N15" s="39">
        <f t="shared" si="6"/>
        <v>0.02049416363636364</v>
      </c>
      <c r="O15" s="40">
        <f>COUNTIF(Vertices[Eigenvector Centrality],"&gt;= "&amp;N15)-COUNTIF(Vertices[Eigenvector Centrality],"&gt;="&amp;N16)</f>
        <v>0</v>
      </c>
      <c r="P15" s="39">
        <f t="shared" si="7"/>
        <v>2.1516555272727267</v>
      </c>
      <c r="Q15" s="40">
        <f>COUNTIF(Vertices[PageRank],"&gt;= "&amp;P15)-COUNTIF(Vertices[PageRank],"&gt;="&amp;P16)</f>
        <v>0</v>
      </c>
      <c r="R15" s="39">
        <f t="shared" si="8"/>
        <v>0.11818181818181821</v>
      </c>
      <c r="S15" s="44">
        <f>COUNTIF(Vertices[Clustering Coefficient],"&gt;= "&amp;R15)-COUNTIF(Vertices[Clustering Coefficient],"&gt;="&amp;R16)</f>
        <v>9</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6.10909090909091</v>
      </c>
      <c r="G16" s="38">
        <f>COUNTIF(Vertices[In-Degree],"&gt;= "&amp;F16)-COUNTIF(Vertices[In-Degree],"&gt;="&amp;F17)</f>
        <v>0</v>
      </c>
      <c r="H16" s="37">
        <f t="shared" si="3"/>
        <v>4.072727272727273</v>
      </c>
      <c r="I16" s="38">
        <f>COUNTIF(Vertices[Out-Degree],"&gt;= "&amp;H16)-COUNTIF(Vertices[Out-Degree],"&gt;="&amp;H17)</f>
        <v>0</v>
      </c>
      <c r="J16" s="37">
        <f t="shared" si="4"/>
        <v>456.6303030545453</v>
      </c>
      <c r="K16" s="38">
        <f>COUNTIF(Vertices[Betweenness Centrality],"&gt;= "&amp;J16)-COUNTIF(Vertices[Betweenness Centrality],"&gt;="&amp;J17)</f>
        <v>0</v>
      </c>
      <c r="L16" s="37">
        <f t="shared" si="5"/>
        <v>0.006593545454545456</v>
      </c>
      <c r="M16" s="38">
        <f>COUNTIF(Vertices[Closeness Centrality],"&gt;= "&amp;L16)-COUNTIF(Vertices[Closeness Centrality],"&gt;="&amp;L17)</f>
        <v>6</v>
      </c>
      <c r="N16" s="37">
        <f t="shared" si="6"/>
        <v>0.02203794545454546</v>
      </c>
      <c r="O16" s="38">
        <f>COUNTIF(Vertices[Eigenvector Centrality],"&gt;= "&amp;N16)-COUNTIF(Vertices[Eigenvector Centrality],"&gt;="&amp;N17)</f>
        <v>0</v>
      </c>
      <c r="P16" s="37">
        <f t="shared" si="7"/>
        <v>2.2952454909090902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58</v>
      </c>
      <c r="D17" s="32">
        <f t="shared" si="1"/>
        <v>0</v>
      </c>
      <c r="E17" s="3">
        <f>COUNTIF(Vertices[Degree],"&gt;= "&amp;D17)-COUNTIF(Vertices[Degree],"&gt;="&amp;D18)</f>
        <v>0</v>
      </c>
      <c r="F17" s="39">
        <f t="shared" si="2"/>
        <v>6.545454545454547</v>
      </c>
      <c r="G17" s="40">
        <f>COUNTIF(Vertices[In-Degree],"&gt;= "&amp;F17)-COUNTIF(Vertices[In-Degree],"&gt;="&amp;F18)</f>
        <v>0</v>
      </c>
      <c r="H17" s="39">
        <f t="shared" si="3"/>
        <v>4.363636363636364</v>
      </c>
      <c r="I17" s="40">
        <f>COUNTIF(Vertices[Out-Degree],"&gt;= "&amp;H17)-COUNTIF(Vertices[Out-Degree],"&gt;="&amp;H18)</f>
        <v>0</v>
      </c>
      <c r="J17" s="39">
        <f t="shared" si="4"/>
        <v>489.2467532727271</v>
      </c>
      <c r="K17" s="40">
        <f>COUNTIF(Vertices[Betweenness Centrality],"&gt;= "&amp;J17)-COUNTIF(Vertices[Betweenness Centrality],"&gt;="&amp;J18)</f>
        <v>0</v>
      </c>
      <c r="L17" s="39">
        <f t="shared" si="5"/>
        <v>0.006703727272727274</v>
      </c>
      <c r="M17" s="40">
        <f>COUNTIF(Vertices[Closeness Centrality],"&gt;= "&amp;L17)-COUNTIF(Vertices[Closeness Centrality],"&gt;="&amp;L18)</f>
        <v>1</v>
      </c>
      <c r="N17" s="39">
        <f t="shared" si="6"/>
        <v>0.02358172727272728</v>
      </c>
      <c r="O17" s="40">
        <f>COUNTIF(Vertices[Eigenvector Centrality],"&gt;= "&amp;N17)-COUNTIF(Vertices[Eigenvector Centrality],"&gt;="&amp;N18)</f>
        <v>0</v>
      </c>
      <c r="P17" s="39">
        <f t="shared" si="7"/>
        <v>2.438835454545454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152</v>
      </c>
      <c r="D18" s="32">
        <f t="shared" si="1"/>
        <v>0</v>
      </c>
      <c r="E18" s="3">
        <f>COUNTIF(Vertices[Degree],"&gt;= "&amp;D18)-COUNTIF(Vertices[Degree],"&gt;="&amp;D19)</f>
        <v>0</v>
      </c>
      <c r="F18" s="37">
        <f t="shared" si="2"/>
        <v>6.981818181818183</v>
      </c>
      <c r="G18" s="38">
        <f>COUNTIF(Vertices[In-Degree],"&gt;= "&amp;F18)-COUNTIF(Vertices[In-Degree],"&gt;="&amp;F19)</f>
        <v>1</v>
      </c>
      <c r="H18" s="37">
        <f t="shared" si="3"/>
        <v>4.654545454545455</v>
      </c>
      <c r="I18" s="38">
        <f>COUNTIF(Vertices[Out-Degree],"&gt;= "&amp;H18)-COUNTIF(Vertices[Out-Degree],"&gt;="&amp;H19)</f>
        <v>0</v>
      </c>
      <c r="J18" s="37">
        <f t="shared" si="4"/>
        <v>521.863203490909</v>
      </c>
      <c r="K18" s="38">
        <f>COUNTIF(Vertices[Betweenness Centrality],"&gt;= "&amp;J18)-COUNTIF(Vertices[Betweenness Centrality],"&gt;="&amp;J19)</f>
        <v>0</v>
      </c>
      <c r="L18" s="37">
        <f t="shared" si="5"/>
        <v>0.006813909090909093</v>
      </c>
      <c r="M18" s="38">
        <f>COUNTIF(Vertices[Closeness Centrality],"&gt;= "&amp;L18)-COUNTIF(Vertices[Closeness Centrality],"&gt;="&amp;L19)</f>
        <v>16</v>
      </c>
      <c r="N18" s="37">
        <f t="shared" si="6"/>
        <v>0.025125509090909097</v>
      </c>
      <c r="O18" s="38">
        <f>COUNTIF(Vertices[Eigenvector Centrality],"&gt;= "&amp;N18)-COUNTIF(Vertices[Eigenvector Centrality],"&gt;="&amp;N19)</f>
        <v>0</v>
      </c>
      <c r="P18" s="37">
        <f t="shared" si="7"/>
        <v>2.5824254181818174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7.41818181818182</v>
      </c>
      <c r="G19" s="40">
        <f>COUNTIF(Vertices[In-Degree],"&gt;= "&amp;F19)-COUNTIF(Vertices[In-Degree],"&gt;="&amp;F20)</f>
        <v>0</v>
      </c>
      <c r="H19" s="39">
        <f t="shared" si="3"/>
        <v>4.945454545454546</v>
      </c>
      <c r="I19" s="40">
        <f>COUNTIF(Vertices[Out-Degree],"&gt;= "&amp;H19)-COUNTIF(Vertices[Out-Degree],"&gt;="&amp;H20)</f>
        <v>1</v>
      </c>
      <c r="J19" s="39">
        <f t="shared" si="4"/>
        <v>554.4796537090908</v>
      </c>
      <c r="K19" s="40">
        <f>COUNTIF(Vertices[Betweenness Centrality],"&gt;= "&amp;J19)-COUNTIF(Vertices[Betweenness Centrality],"&gt;="&amp;J20)</f>
        <v>0</v>
      </c>
      <c r="L19" s="39">
        <f t="shared" si="5"/>
        <v>0.006924090909090911</v>
      </c>
      <c r="M19" s="40">
        <f>COUNTIF(Vertices[Closeness Centrality],"&gt;= "&amp;L19)-COUNTIF(Vertices[Closeness Centrality],"&gt;="&amp;L20)</f>
        <v>8</v>
      </c>
      <c r="N19" s="39">
        <f t="shared" si="6"/>
        <v>0.026669290909090915</v>
      </c>
      <c r="O19" s="40">
        <f>COUNTIF(Vertices[Eigenvector Centrality],"&gt;= "&amp;N19)-COUNTIF(Vertices[Eigenvector Centrality],"&gt;="&amp;N20)</f>
        <v>0</v>
      </c>
      <c r="P19" s="39">
        <f t="shared" si="7"/>
        <v>2.726015381818181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7.854545454545456</v>
      </c>
      <c r="G20" s="38">
        <f>COUNTIF(Vertices[In-Degree],"&gt;= "&amp;F20)-COUNTIF(Vertices[In-Degree],"&gt;="&amp;F21)</f>
        <v>8</v>
      </c>
      <c r="H20" s="37">
        <f t="shared" si="3"/>
        <v>5.236363636363637</v>
      </c>
      <c r="I20" s="38">
        <f>COUNTIF(Vertices[Out-Degree],"&gt;= "&amp;H20)-COUNTIF(Vertices[Out-Degree],"&gt;="&amp;H21)</f>
        <v>0</v>
      </c>
      <c r="J20" s="37">
        <f t="shared" si="4"/>
        <v>587.0961039272727</v>
      </c>
      <c r="K20" s="38">
        <f>COUNTIF(Vertices[Betweenness Centrality],"&gt;= "&amp;J20)-COUNTIF(Vertices[Betweenness Centrality],"&gt;="&amp;J21)</f>
        <v>0</v>
      </c>
      <c r="L20" s="37">
        <f t="shared" si="5"/>
        <v>0.007034272727272729</v>
      </c>
      <c r="M20" s="38">
        <f>COUNTIF(Vertices[Closeness Centrality],"&gt;= "&amp;L20)-COUNTIF(Vertices[Closeness Centrality],"&gt;="&amp;L21)</f>
        <v>1</v>
      </c>
      <c r="N20" s="37">
        <f t="shared" si="6"/>
        <v>0.028213072727272734</v>
      </c>
      <c r="O20" s="38">
        <f>COUNTIF(Vertices[Eigenvector Centrality],"&gt;= "&amp;N20)-COUNTIF(Vertices[Eigenvector Centrality],"&gt;="&amp;N21)</f>
        <v>0</v>
      </c>
      <c r="P20" s="37">
        <f t="shared" si="7"/>
        <v>2.8696053454545445</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157</v>
      </c>
      <c r="B21" s="34">
        <v>2.48157</v>
      </c>
      <c r="D21" s="32">
        <f t="shared" si="1"/>
        <v>0</v>
      </c>
      <c r="E21" s="3">
        <f>COUNTIF(Vertices[Degree],"&gt;= "&amp;D21)-COUNTIF(Vertices[Degree],"&gt;="&amp;D22)</f>
        <v>0</v>
      </c>
      <c r="F21" s="39">
        <f t="shared" si="2"/>
        <v>8.290909090909093</v>
      </c>
      <c r="G21" s="40">
        <f>COUNTIF(Vertices[In-Degree],"&gt;= "&amp;F21)-COUNTIF(Vertices[In-Degree],"&gt;="&amp;F22)</f>
        <v>0</v>
      </c>
      <c r="H21" s="39">
        <f t="shared" si="3"/>
        <v>5.527272727272728</v>
      </c>
      <c r="I21" s="40">
        <f>COUNTIF(Vertices[Out-Degree],"&gt;= "&amp;H21)-COUNTIF(Vertices[Out-Degree],"&gt;="&amp;H22)</f>
        <v>0</v>
      </c>
      <c r="J21" s="39">
        <f t="shared" si="4"/>
        <v>619.7125541454545</v>
      </c>
      <c r="K21" s="40">
        <f>COUNTIF(Vertices[Betweenness Centrality],"&gt;= "&amp;J21)-COUNTIF(Vertices[Betweenness Centrality],"&gt;="&amp;J22)</f>
        <v>0</v>
      </c>
      <c r="L21" s="39">
        <f t="shared" si="5"/>
        <v>0.007144454545454548</v>
      </c>
      <c r="M21" s="40">
        <f>COUNTIF(Vertices[Closeness Centrality],"&gt;= "&amp;L21)-COUNTIF(Vertices[Closeness Centrality],"&gt;="&amp;L22)</f>
        <v>9</v>
      </c>
      <c r="N21" s="39">
        <f t="shared" si="6"/>
        <v>0.029756854545454552</v>
      </c>
      <c r="O21" s="40">
        <f>COUNTIF(Vertices[Eigenvector Centrality],"&gt;= "&amp;N21)-COUNTIF(Vertices[Eigenvector Centrality],"&gt;="&amp;N22)</f>
        <v>0</v>
      </c>
      <c r="P21" s="39">
        <f t="shared" si="7"/>
        <v>3.013195309090908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8.727272727272728</v>
      </c>
      <c r="G22" s="38">
        <f>COUNTIF(Vertices[In-Degree],"&gt;= "&amp;F22)-COUNTIF(Vertices[In-Degree],"&gt;="&amp;F23)</f>
        <v>1</v>
      </c>
      <c r="H22" s="37">
        <f t="shared" si="3"/>
        <v>5.818181818181819</v>
      </c>
      <c r="I22" s="38">
        <f>COUNTIF(Vertices[Out-Degree],"&gt;= "&amp;H22)-COUNTIF(Vertices[Out-Degree],"&gt;="&amp;H23)</f>
        <v>0</v>
      </c>
      <c r="J22" s="37">
        <f t="shared" si="4"/>
        <v>652.3290043636364</v>
      </c>
      <c r="K22" s="38">
        <f>COUNTIF(Vertices[Betweenness Centrality],"&gt;= "&amp;J22)-COUNTIF(Vertices[Betweenness Centrality],"&gt;="&amp;J23)</f>
        <v>0</v>
      </c>
      <c r="L22" s="37">
        <f t="shared" si="5"/>
        <v>0.007254636363636366</v>
      </c>
      <c r="M22" s="38">
        <f>COUNTIF(Vertices[Closeness Centrality],"&gt;= "&amp;L22)-COUNTIF(Vertices[Closeness Centrality],"&gt;="&amp;L23)</f>
        <v>0</v>
      </c>
      <c r="N22" s="37">
        <f t="shared" si="6"/>
        <v>0.03130063636363637</v>
      </c>
      <c r="O22" s="38">
        <f>COUNTIF(Vertices[Eigenvector Centrality],"&gt;= "&amp;N22)-COUNTIF(Vertices[Eigenvector Centrality],"&gt;="&amp;N23)</f>
        <v>0</v>
      </c>
      <c r="P22" s="37">
        <f t="shared" si="7"/>
        <v>3.1567852727272716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0.04234724742891712</v>
      </c>
      <c r="D23" s="32">
        <f t="shared" si="1"/>
        <v>0</v>
      </c>
      <c r="E23" s="3">
        <f>COUNTIF(Vertices[Degree],"&gt;= "&amp;D23)-COUNTIF(Vertices[Degree],"&gt;="&amp;D24)</f>
        <v>0</v>
      </c>
      <c r="F23" s="39">
        <f t="shared" si="2"/>
        <v>9.163636363636364</v>
      </c>
      <c r="G23" s="40">
        <f>COUNTIF(Vertices[In-Degree],"&gt;= "&amp;F23)-COUNTIF(Vertices[In-Degree],"&gt;="&amp;F24)</f>
        <v>0</v>
      </c>
      <c r="H23" s="39">
        <f t="shared" si="3"/>
        <v>6.10909090909091</v>
      </c>
      <c r="I23" s="40">
        <f>COUNTIF(Vertices[Out-Degree],"&gt;= "&amp;H23)-COUNTIF(Vertices[Out-Degree],"&gt;="&amp;H24)</f>
        <v>0</v>
      </c>
      <c r="J23" s="39">
        <f t="shared" si="4"/>
        <v>684.9454545818182</v>
      </c>
      <c r="K23" s="40">
        <f>COUNTIF(Vertices[Betweenness Centrality],"&gt;= "&amp;J23)-COUNTIF(Vertices[Betweenness Centrality],"&gt;="&amp;J24)</f>
        <v>0</v>
      </c>
      <c r="L23" s="39">
        <f t="shared" si="5"/>
        <v>0.007364818181818184</v>
      </c>
      <c r="M23" s="40">
        <f>COUNTIF(Vertices[Closeness Centrality],"&gt;= "&amp;L23)-COUNTIF(Vertices[Closeness Centrality],"&gt;="&amp;L24)</f>
        <v>5</v>
      </c>
      <c r="N23" s="39">
        <f t="shared" si="6"/>
        <v>0.032844418181818186</v>
      </c>
      <c r="O23" s="40">
        <f>COUNTIF(Vertices[Eigenvector Centrality],"&gt;= "&amp;N23)-COUNTIF(Vertices[Eigenvector Centrality],"&gt;="&amp;N24)</f>
        <v>0</v>
      </c>
      <c r="P23" s="39">
        <f t="shared" si="7"/>
        <v>3.300375236363635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920</v>
      </c>
      <c r="B24" s="34">
        <v>0.471195</v>
      </c>
      <c r="D24" s="32">
        <f t="shared" si="1"/>
        <v>0</v>
      </c>
      <c r="E24" s="3">
        <f>COUNTIF(Vertices[Degree],"&gt;= "&amp;D24)-COUNTIF(Vertices[Degree],"&gt;="&amp;D25)</f>
        <v>0</v>
      </c>
      <c r="F24" s="37">
        <f t="shared" si="2"/>
        <v>9.6</v>
      </c>
      <c r="G24" s="38">
        <f>COUNTIF(Vertices[In-Degree],"&gt;= "&amp;F24)-COUNTIF(Vertices[In-Degree],"&gt;="&amp;F25)</f>
        <v>0</v>
      </c>
      <c r="H24" s="37">
        <f t="shared" si="3"/>
        <v>6.400000000000001</v>
      </c>
      <c r="I24" s="38">
        <f>COUNTIF(Vertices[Out-Degree],"&gt;= "&amp;H24)-COUNTIF(Vertices[Out-Degree],"&gt;="&amp;H25)</f>
        <v>0</v>
      </c>
      <c r="J24" s="37">
        <f t="shared" si="4"/>
        <v>717.5619048000001</v>
      </c>
      <c r="K24" s="38">
        <f>COUNTIF(Vertices[Betweenness Centrality],"&gt;= "&amp;J24)-COUNTIF(Vertices[Betweenness Centrality],"&gt;="&amp;J25)</f>
        <v>0</v>
      </c>
      <c r="L24" s="37">
        <f t="shared" si="5"/>
        <v>0.0074750000000000025</v>
      </c>
      <c r="M24" s="38">
        <f>COUNTIF(Vertices[Closeness Centrality],"&gt;= "&amp;L24)-COUNTIF(Vertices[Closeness Centrality],"&gt;="&amp;L25)</f>
        <v>0</v>
      </c>
      <c r="N24" s="37">
        <f t="shared" si="6"/>
        <v>0.03438820000000001</v>
      </c>
      <c r="O24" s="38">
        <f>COUNTIF(Vertices[Eigenvector Centrality],"&gt;= "&amp;N24)-COUNTIF(Vertices[Eigenvector Centrality],"&gt;="&amp;N25)</f>
        <v>0</v>
      </c>
      <c r="P24" s="37">
        <f t="shared" si="7"/>
        <v>3.4439651999999987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10.036363636363635</v>
      </c>
      <c r="G25" s="40">
        <f>COUNTIF(Vertices[In-Degree],"&gt;= "&amp;F25)-COUNTIF(Vertices[In-Degree],"&gt;="&amp;F26)</f>
        <v>0</v>
      </c>
      <c r="H25" s="39">
        <f t="shared" si="3"/>
        <v>6.690909090909092</v>
      </c>
      <c r="I25" s="40">
        <f>COUNTIF(Vertices[Out-Degree],"&gt;= "&amp;H25)-COUNTIF(Vertices[Out-Degree],"&gt;="&amp;H26)</f>
        <v>0</v>
      </c>
      <c r="J25" s="39">
        <f t="shared" si="4"/>
        <v>750.178355018182</v>
      </c>
      <c r="K25" s="40">
        <f>COUNTIF(Vertices[Betweenness Centrality],"&gt;= "&amp;J25)-COUNTIF(Vertices[Betweenness Centrality],"&gt;="&amp;J26)</f>
        <v>0</v>
      </c>
      <c r="L25" s="39">
        <f t="shared" si="5"/>
        <v>0.007585181818181821</v>
      </c>
      <c r="M25" s="40">
        <f>COUNTIF(Vertices[Closeness Centrality],"&gt;= "&amp;L25)-COUNTIF(Vertices[Closeness Centrality],"&gt;="&amp;L26)</f>
        <v>1</v>
      </c>
      <c r="N25" s="39">
        <f t="shared" si="6"/>
        <v>0.03593198181818183</v>
      </c>
      <c r="O25" s="40">
        <f>COUNTIF(Vertices[Eigenvector Centrality],"&gt;= "&amp;N25)-COUNTIF(Vertices[Eigenvector Centrality],"&gt;="&amp;N26)</f>
        <v>0</v>
      </c>
      <c r="P25" s="39">
        <f t="shared" si="7"/>
        <v>3.5875551636363623</v>
      </c>
      <c r="Q25" s="40">
        <f>COUNTIF(Vertices[PageRank],"&gt;= "&amp;P25)-COUNTIF(Vertices[PageRank],"&gt;="&amp;P26)</f>
        <v>1</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921</v>
      </c>
      <c r="B26" s="34" t="s">
        <v>922</v>
      </c>
      <c r="D26" s="32">
        <f t="shared" si="1"/>
        <v>0</v>
      </c>
      <c r="E26" s="3">
        <f>COUNTIF(Vertices[Degree],"&gt;= "&amp;D26)-COUNTIF(Vertices[Degree],"&gt;="&amp;D28)</f>
        <v>0</v>
      </c>
      <c r="F26" s="37">
        <f t="shared" si="2"/>
        <v>10.47272727272727</v>
      </c>
      <c r="G26" s="38">
        <f>COUNTIF(Vertices[In-Degree],"&gt;= "&amp;F26)-COUNTIF(Vertices[In-Degree],"&gt;="&amp;F28)</f>
        <v>0</v>
      </c>
      <c r="H26" s="37">
        <f t="shared" si="3"/>
        <v>6.981818181818183</v>
      </c>
      <c r="I26" s="38">
        <f>COUNTIF(Vertices[Out-Degree],"&gt;= "&amp;H26)-COUNTIF(Vertices[Out-Degree],"&gt;="&amp;H28)</f>
        <v>0</v>
      </c>
      <c r="J26" s="37">
        <f t="shared" si="4"/>
        <v>782.7948052363638</v>
      </c>
      <c r="K26" s="38">
        <f>COUNTIF(Vertices[Betweenness Centrality],"&gt;= "&amp;J26)-COUNTIF(Vertices[Betweenness Centrality],"&gt;="&amp;J28)</f>
        <v>0</v>
      </c>
      <c r="L26" s="37">
        <f t="shared" si="5"/>
        <v>0.007695363636363639</v>
      </c>
      <c r="M26" s="38">
        <f>COUNTIF(Vertices[Closeness Centrality],"&gt;= "&amp;L26)-COUNTIF(Vertices[Closeness Centrality],"&gt;="&amp;L28)</f>
        <v>0</v>
      </c>
      <c r="N26" s="37">
        <f t="shared" si="6"/>
        <v>0.03747576363636365</v>
      </c>
      <c r="O26" s="38">
        <f>COUNTIF(Vertices[Eigenvector Centrality],"&gt;= "&amp;N26)-COUNTIF(Vertices[Eigenvector Centrality],"&gt;="&amp;N28)</f>
        <v>0</v>
      </c>
      <c r="P26" s="37">
        <f t="shared" si="7"/>
        <v>3.731145127272726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-8</v>
      </c>
      <c r="J27" s="61"/>
      <c r="K27" s="62">
        <f>COUNTIF(Vertices[Betweenness Centrality],"&gt;= "&amp;J27)-COUNTIF(Vertices[Betweenness Centrality],"&gt;="&amp;J28)</f>
        <v>-3</v>
      </c>
      <c r="L27" s="61"/>
      <c r="M27" s="62">
        <f>COUNTIF(Vertices[Closeness Centrality],"&gt;= "&amp;L27)-COUNTIF(Vertices[Closeness Centrality],"&gt;="&amp;L28)</f>
        <v>-3</v>
      </c>
      <c r="N27" s="61"/>
      <c r="O27" s="62">
        <f>COUNTIF(Vertices[Eigenvector Centrality],"&gt;= "&amp;N27)-COUNTIF(Vertices[Eigenvector Centrality],"&gt;="&amp;N28)</f>
        <v>-17</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7.272727272727274</v>
      </c>
      <c r="I28" s="40">
        <f>COUNTIF(Vertices[Out-Degree],"&gt;= "&amp;H28)-COUNTIF(Vertices[Out-Degree],"&gt;="&amp;H40)</f>
        <v>0</v>
      </c>
      <c r="J28" s="39">
        <f>J26+($J$57-$J$2)/BinDivisor</f>
        <v>815.4112554545457</v>
      </c>
      <c r="K28" s="40">
        <f>COUNTIF(Vertices[Betweenness Centrality],"&gt;= "&amp;J28)-COUNTIF(Vertices[Betweenness Centrality],"&gt;="&amp;J40)</f>
        <v>0</v>
      </c>
      <c r="L28" s="39">
        <f>L26+($L$57-$L$2)/BinDivisor</f>
        <v>0.007805545454545457</v>
      </c>
      <c r="M28" s="40">
        <f>COUNTIF(Vertices[Closeness Centrality],"&gt;= "&amp;L28)-COUNTIF(Vertices[Closeness Centrality],"&gt;="&amp;L40)</f>
        <v>0</v>
      </c>
      <c r="N28" s="39">
        <f>N26+($N$57-$N$2)/BinDivisor</f>
        <v>0.03901954545454547</v>
      </c>
      <c r="O28" s="40">
        <f>COUNTIF(Vertices[Eigenvector Centrality],"&gt;= "&amp;N28)-COUNTIF(Vertices[Eigenvector Centrality],"&gt;="&amp;N40)</f>
        <v>0</v>
      </c>
      <c r="P28" s="39">
        <f>P26+($P$57-$P$2)/BinDivisor</f>
        <v>3.8747350909090894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-8</v>
      </c>
      <c r="J38" s="61"/>
      <c r="K38" s="62">
        <f>COUNTIF(Vertices[Betweenness Centrality],"&gt;= "&amp;J38)-COUNTIF(Vertices[Betweenness Centrality],"&gt;="&amp;J40)</f>
        <v>-3</v>
      </c>
      <c r="L38" s="61"/>
      <c r="M38" s="62">
        <f>COUNTIF(Vertices[Closeness Centrality],"&gt;= "&amp;L38)-COUNTIF(Vertices[Closeness Centrality],"&gt;="&amp;L40)</f>
        <v>-3</v>
      </c>
      <c r="N38" s="61"/>
      <c r="O38" s="62">
        <f>COUNTIF(Vertices[Eigenvector Centrality],"&gt;= "&amp;N38)-COUNTIF(Vertices[Eigenvector Centrality],"&gt;="&amp;N40)</f>
        <v>-17</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-8</v>
      </c>
      <c r="J39" s="61"/>
      <c r="K39" s="62">
        <f>COUNTIF(Vertices[Betweenness Centrality],"&gt;= "&amp;J39)-COUNTIF(Vertices[Betweenness Centrality],"&gt;="&amp;J40)</f>
        <v>-3</v>
      </c>
      <c r="L39" s="61"/>
      <c r="M39" s="62">
        <f>COUNTIF(Vertices[Closeness Centrality],"&gt;= "&amp;L39)-COUNTIF(Vertices[Closeness Centrality],"&gt;="&amp;L40)</f>
        <v>-3</v>
      </c>
      <c r="N39" s="61"/>
      <c r="O39" s="62">
        <f>COUNTIF(Vertices[Eigenvector Centrality],"&gt;= "&amp;N39)-COUNTIF(Vertices[Eigenvector Centrality],"&gt;="&amp;N40)</f>
        <v>-17</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7.563636363636365</v>
      </c>
      <c r="I40" s="38">
        <f>COUNTIF(Vertices[Out-Degree],"&gt;= "&amp;H40)-COUNTIF(Vertices[Out-Degree],"&gt;="&amp;H41)</f>
        <v>0</v>
      </c>
      <c r="J40" s="37">
        <f>J28+($J$57-$J$2)/BinDivisor</f>
        <v>848.0277056727275</v>
      </c>
      <c r="K40" s="38">
        <f>COUNTIF(Vertices[Betweenness Centrality],"&gt;= "&amp;J40)-COUNTIF(Vertices[Betweenness Centrality],"&gt;="&amp;J41)</f>
        <v>0</v>
      </c>
      <c r="L40" s="37">
        <f>L28+($L$57-$L$2)/BinDivisor</f>
        <v>0.007915727272727276</v>
      </c>
      <c r="M40" s="38">
        <f>COUNTIF(Vertices[Closeness Centrality],"&gt;= "&amp;L40)-COUNTIF(Vertices[Closeness Centrality],"&gt;="&amp;L41)</f>
        <v>0</v>
      </c>
      <c r="N40" s="37">
        <f>N28+($N$57-$N$2)/BinDivisor</f>
        <v>0.040563327272727295</v>
      </c>
      <c r="O40" s="38">
        <f>COUNTIF(Vertices[Eigenvector Centrality],"&gt;= "&amp;N40)-COUNTIF(Vertices[Eigenvector Centrality],"&gt;="&amp;N41)</f>
        <v>0</v>
      </c>
      <c r="P40" s="37">
        <f>P28+($P$57-$P$2)/BinDivisor</f>
        <v>4.018325054545453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880.6441558909094</v>
      </c>
      <c r="K41" s="40">
        <f>COUNTIF(Vertices[Betweenness Centrality],"&gt;= "&amp;J41)-COUNTIF(Vertices[Betweenness Centrality],"&gt;="&amp;J42)</f>
        <v>0</v>
      </c>
      <c r="L41" s="39">
        <f aca="true" t="shared" si="14" ref="L41:L56">L40+($L$57-$L$2)/BinDivisor</f>
        <v>0.008025909090909094</v>
      </c>
      <c r="M41" s="40">
        <f>COUNTIF(Vertices[Closeness Centrality],"&gt;= "&amp;L41)-COUNTIF(Vertices[Closeness Centrality],"&gt;="&amp;L42)</f>
        <v>0</v>
      </c>
      <c r="N41" s="39">
        <f aca="true" t="shared" si="15" ref="N41:N56">N40+($N$57-$N$2)/BinDivisor</f>
        <v>0.04210710909090912</v>
      </c>
      <c r="O41" s="40">
        <f>COUNTIF(Vertices[Eigenvector Centrality],"&gt;= "&amp;N41)-COUNTIF(Vertices[Eigenvector Centrality],"&gt;="&amp;N42)</f>
        <v>0</v>
      </c>
      <c r="P41" s="39">
        <f aca="true" t="shared" si="16" ref="P41:P56">P40+($P$57-$P$2)/BinDivisor</f>
        <v>4.161915018181817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8.145454545454546</v>
      </c>
      <c r="I42" s="38">
        <f>COUNTIF(Vertices[Out-Degree],"&gt;= "&amp;H42)-COUNTIF(Vertices[Out-Degree],"&gt;="&amp;H43)</f>
        <v>0</v>
      </c>
      <c r="J42" s="37">
        <f t="shared" si="13"/>
        <v>913.2606061090912</v>
      </c>
      <c r="K42" s="38">
        <f>COUNTIF(Vertices[Betweenness Centrality],"&gt;= "&amp;J42)-COUNTIF(Vertices[Betweenness Centrality],"&gt;="&amp;J43)</f>
        <v>0</v>
      </c>
      <c r="L42" s="37">
        <f t="shared" si="14"/>
        <v>0.008136090909090912</v>
      </c>
      <c r="M42" s="38">
        <f>COUNTIF(Vertices[Closeness Centrality],"&gt;= "&amp;L42)-COUNTIF(Vertices[Closeness Centrality],"&gt;="&amp;L43)</f>
        <v>0</v>
      </c>
      <c r="N42" s="37">
        <f t="shared" si="15"/>
        <v>0.04365089090909094</v>
      </c>
      <c r="O42" s="38">
        <f>COUNTIF(Vertices[Eigenvector Centrality],"&gt;= "&amp;N42)-COUNTIF(Vertices[Eigenvector Centrality],"&gt;="&amp;N43)</f>
        <v>8</v>
      </c>
      <c r="P42" s="37">
        <f t="shared" si="16"/>
        <v>4.305504981818181</v>
      </c>
      <c r="Q42" s="38">
        <f>COUNTIF(Vertices[PageRank],"&gt;= "&amp;P42)-COUNTIF(Vertices[PageRank],"&gt;="&amp;P43)</f>
        <v>1</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12.654545454545449</v>
      </c>
      <c r="G43" s="40">
        <f>COUNTIF(Vertices[In-Degree],"&gt;= "&amp;F43)-COUNTIF(Vertices[In-Degree],"&gt;="&amp;F44)</f>
        <v>0</v>
      </c>
      <c r="H43" s="39">
        <f t="shared" si="12"/>
        <v>8.436363636363637</v>
      </c>
      <c r="I43" s="40">
        <f>COUNTIF(Vertices[Out-Degree],"&gt;= "&amp;H43)-COUNTIF(Vertices[Out-Degree],"&gt;="&amp;H44)</f>
        <v>0</v>
      </c>
      <c r="J43" s="39">
        <f t="shared" si="13"/>
        <v>945.8770563272731</v>
      </c>
      <c r="K43" s="40">
        <f>COUNTIF(Vertices[Betweenness Centrality],"&gt;= "&amp;J43)-COUNTIF(Vertices[Betweenness Centrality],"&gt;="&amp;J44)</f>
        <v>0</v>
      </c>
      <c r="L43" s="39">
        <f t="shared" si="14"/>
        <v>0.00824627272727273</v>
      </c>
      <c r="M43" s="40">
        <f>COUNTIF(Vertices[Closeness Centrality],"&gt;= "&amp;L43)-COUNTIF(Vertices[Closeness Centrality],"&gt;="&amp;L44)</f>
        <v>0</v>
      </c>
      <c r="N43" s="39">
        <f t="shared" si="15"/>
        <v>0.04519467272727276</v>
      </c>
      <c r="O43" s="40">
        <f>COUNTIF(Vertices[Eigenvector Centrality],"&gt;= "&amp;N43)-COUNTIF(Vertices[Eigenvector Centrality],"&gt;="&amp;N44)</f>
        <v>1</v>
      </c>
      <c r="P43" s="39">
        <f t="shared" si="16"/>
        <v>4.449094945454545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13.090909090909085</v>
      </c>
      <c r="G44" s="38">
        <f>COUNTIF(Vertices[In-Degree],"&gt;= "&amp;F44)-COUNTIF(Vertices[In-Degree],"&gt;="&amp;F45)</f>
        <v>0</v>
      </c>
      <c r="H44" s="37">
        <f t="shared" si="12"/>
        <v>8.727272727272728</v>
      </c>
      <c r="I44" s="38">
        <f>COUNTIF(Vertices[Out-Degree],"&gt;= "&amp;H44)-COUNTIF(Vertices[Out-Degree],"&gt;="&amp;H45)</f>
        <v>0</v>
      </c>
      <c r="J44" s="37">
        <f t="shared" si="13"/>
        <v>978.4935065454549</v>
      </c>
      <c r="K44" s="38">
        <f>COUNTIF(Vertices[Betweenness Centrality],"&gt;= "&amp;J44)-COUNTIF(Vertices[Betweenness Centrality],"&gt;="&amp;J45)</f>
        <v>1</v>
      </c>
      <c r="L44" s="37">
        <f t="shared" si="14"/>
        <v>0.008356454545454549</v>
      </c>
      <c r="M44" s="38">
        <f>COUNTIF(Vertices[Closeness Centrality],"&gt;= "&amp;L44)-COUNTIF(Vertices[Closeness Centrality],"&gt;="&amp;L45)</f>
        <v>0</v>
      </c>
      <c r="N44" s="37">
        <f t="shared" si="15"/>
        <v>0.04673845454545458</v>
      </c>
      <c r="O44" s="38">
        <f>COUNTIF(Vertices[Eigenvector Centrality],"&gt;= "&amp;N44)-COUNTIF(Vertices[Eigenvector Centrality],"&gt;="&amp;N45)</f>
        <v>0</v>
      </c>
      <c r="P44" s="37">
        <f t="shared" si="16"/>
        <v>4.592684909090909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9.01818181818182</v>
      </c>
      <c r="I45" s="40">
        <f>COUNTIF(Vertices[Out-Degree],"&gt;= "&amp;H45)-COUNTIF(Vertices[Out-Degree],"&gt;="&amp;H46)</f>
        <v>0</v>
      </c>
      <c r="J45" s="39">
        <f t="shared" si="13"/>
        <v>1011.1099567636368</v>
      </c>
      <c r="K45" s="40">
        <f>COUNTIF(Vertices[Betweenness Centrality],"&gt;= "&amp;J45)-COUNTIF(Vertices[Betweenness Centrality],"&gt;="&amp;J46)</f>
        <v>0</v>
      </c>
      <c r="L45" s="39">
        <f t="shared" si="14"/>
        <v>0.008466636363636367</v>
      </c>
      <c r="M45" s="40">
        <f>COUNTIF(Vertices[Closeness Centrality],"&gt;= "&amp;L45)-COUNTIF(Vertices[Closeness Centrality],"&gt;="&amp;L46)</f>
        <v>0</v>
      </c>
      <c r="N45" s="39">
        <f t="shared" si="15"/>
        <v>0.048282236363636405</v>
      </c>
      <c r="O45" s="40">
        <f>COUNTIF(Vertices[Eigenvector Centrality],"&gt;= "&amp;N45)-COUNTIF(Vertices[Eigenvector Centrality],"&gt;="&amp;N46)</f>
        <v>0</v>
      </c>
      <c r="P45" s="39">
        <f t="shared" si="16"/>
        <v>4.736274872727273</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9.30909090909091</v>
      </c>
      <c r="I46" s="38">
        <f>COUNTIF(Vertices[Out-Degree],"&gt;= "&amp;H46)-COUNTIF(Vertices[Out-Degree],"&gt;="&amp;H47)</f>
        <v>0</v>
      </c>
      <c r="J46" s="37">
        <f t="shared" si="13"/>
        <v>1043.7264069818186</v>
      </c>
      <c r="K46" s="38">
        <f>COUNTIF(Vertices[Betweenness Centrality],"&gt;= "&amp;J46)-COUNTIF(Vertices[Betweenness Centrality],"&gt;="&amp;J47)</f>
        <v>0</v>
      </c>
      <c r="L46" s="37">
        <f t="shared" si="14"/>
        <v>0.008576818181818185</v>
      </c>
      <c r="M46" s="38">
        <f>COUNTIF(Vertices[Closeness Centrality],"&gt;= "&amp;L46)-COUNTIF(Vertices[Closeness Centrality],"&gt;="&amp;L47)</f>
        <v>0</v>
      </c>
      <c r="N46" s="37">
        <f t="shared" si="15"/>
        <v>0.04982601818181823</v>
      </c>
      <c r="O46" s="38">
        <f>COUNTIF(Vertices[Eigenvector Centrality],"&gt;= "&amp;N46)-COUNTIF(Vertices[Eigenvector Centrality],"&gt;="&amp;N47)</f>
        <v>7</v>
      </c>
      <c r="P46" s="37">
        <f t="shared" si="16"/>
        <v>4.879864836363637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9.600000000000001</v>
      </c>
      <c r="I47" s="40">
        <f>COUNTIF(Vertices[Out-Degree],"&gt;= "&amp;H47)-COUNTIF(Vertices[Out-Degree],"&gt;="&amp;H48)</f>
        <v>0</v>
      </c>
      <c r="J47" s="39">
        <f t="shared" si="13"/>
        <v>1076.3428572000005</v>
      </c>
      <c r="K47" s="40">
        <f>COUNTIF(Vertices[Betweenness Centrality],"&gt;= "&amp;J47)-COUNTIF(Vertices[Betweenness Centrality],"&gt;="&amp;J48)</f>
        <v>0</v>
      </c>
      <c r="L47" s="39">
        <f t="shared" si="14"/>
        <v>0.008687000000000004</v>
      </c>
      <c r="M47" s="40">
        <f>COUNTIF(Vertices[Closeness Centrality],"&gt;= "&amp;L47)-COUNTIF(Vertices[Closeness Centrality],"&gt;="&amp;L48)</f>
        <v>0</v>
      </c>
      <c r="N47" s="39">
        <f t="shared" si="15"/>
        <v>0.05136980000000005</v>
      </c>
      <c r="O47" s="40">
        <f>COUNTIF(Vertices[Eigenvector Centrality],"&gt;= "&amp;N47)-COUNTIF(Vertices[Eigenvector Centrality],"&gt;="&amp;N48)</f>
        <v>0</v>
      </c>
      <c r="P47" s="39">
        <f t="shared" si="16"/>
        <v>5.023454800000001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9.890909090909092</v>
      </c>
      <c r="I48" s="38">
        <f>COUNTIF(Vertices[Out-Degree],"&gt;= "&amp;H48)-COUNTIF(Vertices[Out-Degree],"&gt;="&amp;H49)</f>
        <v>7</v>
      </c>
      <c r="J48" s="37">
        <f t="shared" si="13"/>
        <v>1108.9593074181823</v>
      </c>
      <c r="K48" s="38">
        <f>COUNTIF(Vertices[Betweenness Centrality],"&gt;= "&amp;J48)-COUNTIF(Vertices[Betweenness Centrality],"&gt;="&amp;J49)</f>
        <v>0</v>
      </c>
      <c r="L48" s="37">
        <f t="shared" si="14"/>
        <v>0.008797181818181822</v>
      </c>
      <c r="M48" s="38">
        <f>COUNTIF(Vertices[Closeness Centrality],"&gt;= "&amp;L48)-COUNTIF(Vertices[Closeness Centrality],"&gt;="&amp;L49)</f>
        <v>0</v>
      </c>
      <c r="N48" s="37">
        <f t="shared" si="15"/>
        <v>0.05291358181818187</v>
      </c>
      <c r="O48" s="38">
        <f>COUNTIF(Vertices[Eigenvector Centrality],"&gt;= "&amp;N48)-COUNTIF(Vertices[Eigenvector Centrality],"&gt;="&amp;N49)</f>
        <v>0</v>
      </c>
      <c r="P48" s="37">
        <f t="shared" si="16"/>
        <v>5.1670447636363654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10.181818181818183</v>
      </c>
      <c r="I49" s="40">
        <f>COUNTIF(Vertices[Out-Degree],"&gt;= "&amp;H49)-COUNTIF(Vertices[Out-Degree],"&gt;="&amp;H50)</f>
        <v>0</v>
      </c>
      <c r="J49" s="39">
        <f t="shared" si="13"/>
        <v>1141.5757576363642</v>
      </c>
      <c r="K49" s="40">
        <f>COUNTIF(Vertices[Betweenness Centrality],"&gt;= "&amp;J49)-COUNTIF(Vertices[Betweenness Centrality],"&gt;="&amp;J50)</f>
        <v>0</v>
      </c>
      <c r="L49" s="39">
        <f t="shared" si="14"/>
        <v>0.00890736363636364</v>
      </c>
      <c r="M49" s="40">
        <f>COUNTIF(Vertices[Closeness Centrality],"&gt;= "&amp;L49)-COUNTIF(Vertices[Closeness Centrality],"&gt;="&amp;L50)</f>
        <v>0</v>
      </c>
      <c r="N49" s="39">
        <f t="shared" si="15"/>
        <v>0.05445736363636369</v>
      </c>
      <c r="O49" s="40">
        <f>COUNTIF(Vertices[Eigenvector Centrality],"&gt;= "&amp;N49)-COUNTIF(Vertices[Eigenvector Centrality],"&gt;="&amp;N50)</f>
        <v>0</v>
      </c>
      <c r="P49" s="39">
        <f t="shared" si="16"/>
        <v>5.3106347272727294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10.472727272727274</v>
      </c>
      <c r="I50" s="38">
        <f>COUNTIF(Vertices[Out-Degree],"&gt;= "&amp;H50)-COUNTIF(Vertices[Out-Degree],"&gt;="&amp;H51)</f>
        <v>0</v>
      </c>
      <c r="J50" s="37">
        <f t="shared" si="13"/>
        <v>1174.192207854546</v>
      </c>
      <c r="K50" s="38">
        <f>COUNTIF(Vertices[Betweenness Centrality],"&gt;= "&amp;J50)-COUNTIF(Vertices[Betweenness Centrality],"&gt;="&amp;J51)</f>
        <v>0</v>
      </c>
      <c r="L50" s="37">
        <f t="shared" si="14"/>
        <v>0.009017545454545459</v>
      </c>
      <c r="M50" s="38">
        <f>COUNTIF(Vertices[Closeness Centrality],"&gt;= "&amp;L50)-COUNTIF(Vertices[Closeness Centrality],"&gt;="&amp;L51)</f>
        <v>0</v>
      </c>
      <c r="N50" s="37">
        <f t="shared" si="15"/>
        <v>0.056001145454545515</v>
      </c>
      <c r="O50" s="38">
        <f>COUNTIF(Vertices[Eigenvector Centrality],"&gt;= "&amp;N50)-COUNTIF(Vertices[Eigenvector Centrality],"&gt;="&amp;N51)</f>
        <v>0</v>
      </c>
      <c r="P50" s="37">
        <f t="shared" si="16"/>
        <v>5.4542246909090935</v>
      </c>
      <c r="Q50" s="38">
        <f>COUNTIF(Vertices[PageRank],"&gt;= "&amp;P50)-COUNTIF(Vertices[PageRank],"&gt;="&amp;P51)</f>
        <v>0</v>
      </c>
      <c r="R50" s="37">
        <f t="shared" si="17"/>
        <v>0.3272727272727273</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10.763636363636365</v>
      </c>
      <c r="I51" s="40">
        <f>COUNTIF(Vertices[Out-Degree],"&gt;= "&amp;H51)-COUNTIF(Vertices[Out-Degree],"&gt;="&amp;H52)</f>
        <v>0</v>
      </c>
      <c r="J51" s="39">
        <f t="shared" si="13"/>
        <v>1206.808658072728</v>
      </c>
      <c r="K51" s="40">
        <f>COUNTIF(Vertices[Betweenness Centrality],"&gt;= "&amp;J51)-COUNTIF(Vertices[Betweenness Centrality],"&gt;="&amp;J52)</f>
        <v>0</v>
      </c>
      <c r="L51" s="39">
        <f t="shared" si="14"/>
        <v>0.009127727272727277</v>
      </c>
      <c r="M51" s="40">
        <f>COUNTIF(Vertices[Closeness Centrality],"&gt;= "&amp;L51)-COUNTIF(Vertices[Closeness Centrality],"&gt;="&amp;L52)</f>
        <v>0</v>
      </c>
      <c r="N51" s="39">
        <f t="shared" si="15"/>
        <v>0.057544927272727336</v>
      </c>
      <c r="O51" s="40">
        <f>COUNTIF(Vertices[Eigenvector Centrality],"&gt;= "&amp;N51)-COUNTIF(Vertices[Eigenvector Centrality],"&gt;="&amp;N52)</f>
        <v>0</v>
      </c>
      <c r="P51" s="39">
        <f t="shared" si="16"/>
        <v>5.5978146545454575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1</v>
      </c>
      <c r="H52" s="37">
        <f t="shared" si="12"/>
        <v>11.054545454545456</v>
      </c>
      <c r="I52" s="38">
        <f>COUNTIF(Vertices[Out-Degree],"&gt;= "&amp;H52)-COUNTIF(Vertices[Out-Degree],"&gt;="&amp;H53)</f>
        <v>0</v>
      </c>
      <c r="J52" s="37">
        <f t="shared" si="13"/>
        <v>1239.4251082909097</v>
      </c>
      <c r="K52" s="38">
        <f>COUNTIF(Vertices[Betweenness Centrality],"&gt;= "&amp;J52)-COUNTIF(Vertices[Betweenness Centrality],"&gt;="&amp;J53)</f>
        <v>0</v>
      </c>
      <c r="L52" s="37">
        <f t="shared" si="14"/>
        <v>0.009237909090909095</v>
      </c>
      <c r="M52" s="38">
        <f>COUNTIF(Vertices[Closeness Centrality],"&gt;= "&amp;L52)-COUNTIF(Vertices[Closeness Centrality],"&gt;="&amp;L53)</f>
        <v>0</v>
      </c>
      <c r="N52" s="37">
        <f t="shared" si="15"/>
        <v>0.05908870909090916</v>
      </c>
      <c r="O52" s="38">
        <f>COUNTIF(Vertices[Eigenvector Centrality],"&gt;= "&amp;N52)-COUNTIF(Vertices[Eigenvector Centrality],"&gt;="&amp;N53)</f>
        <v>0</v>
      </c>
      <c r="P52" s="37">
        <f t="shared" si="16"/>
        <v>5.7414046181818215</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11.345454545454547</v>
      </c>
      <c r="I53" s="40">
        <f>COUNTIF(Vertices[Out-Degree],"&gt;= "&amp;H53)-COUNTIF(Vertices[Out-Degree],"&gt;="&amp;H54)</f>
        <v>0</v>
      </c>
      <c r="J53" s="39">
        <f t="shared" si="13"/>
        <v>1272.0415585090916</v>
      </c>
      <c r="K53" s="40">
        <f>COUNTIF(Vertices[Betweenness Centrality],"&gt;= "&amp;J53)-COUNTIF(Vertices[Betweenness Centrality],"&gt;="&amp;J54)</f>
        <v>0</v>
      </c>
      <c r="L53" s="39">
        <f t="shared" si="14"/>
        <v>0.009348090909090914</v>
      </c>
      <c r="M53" s="40">
        <f>COUNTIF(Vertices[Closeness Centrality],"&gt;= "&amp;L53)-COUNTIF(Vertices[Closeness Centrality],"&gt;="&amp;L54)</f>
        <v>0</v>
      </c>
      <c r="N53" s="39">
        <f t="shared" si="15"/>
        <v>0.06063249090909098</v>
      </c>
      <c r="O53" s="40">
        <f>COUNTIF(Vertices[Eigenvector Centrality],"&gt;= "&amp;N53)-COUNTIF(Vertices[Eigenvector Centrality],"&gt;="&amp;N54)</f>
        <v>0</v>
      </c>
      <c r="P53" s="39">
        <f t="shared" si="16"/>
        <v>5.8849945818181855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11.636363636363638</v>
      </c>
      <c r="I54" s="38">
        <f>COUNTIF(Vertices[Out-Degree],"&gt;= "&amp;H54)-COUNTIF(Vertices[Out-Degree],"&gt;="&amp;H55)</f>
        <v>0</v>
      </c>
      <c r="J54" s="37">
        <f t="shared" si="13"/>
        <v>1304.6580087272735</v>
      </c>
      <c r="K54" s="38">
        <f>COUNTIF(Vertices[Betweenness Centrality],"&gt;= "&amp;J54)-COUNTIF(Vertices[Betweenness Centrality],"&gt;="&amp;J55)</f>
        <v>0</v>
      </c>
      <c r="L54" s="37">
        <f t="shared" si="14"/>
        <v>0.009458272727272732</v>
      </c>
      <c r="M54" s="38">
        <f>COUNTIF(Vertices[Closeness Centrality],"&gt;= "&amp;L54)-COUNTIF(Vertices[Closeness Centrality],"&gt;="&amp;L55)</f>
        <v>0</v>
      </c>
      <c r="N54" s="37">
        <f t="shared" si="15"/>
        <v>0.0621762727272728</v>
      </c>
      <c r="O54" s="38">
        <f>COUNTIF(Vertices[Eigenvector Centrality],"&gt;= "&amp;N54)-COUNTIF(Vertices[Eigenvector Centrality],"&gt;="&amp;N55)</f>
        <v>0</v>
      </c>
      <c r="P54" s="37">
        <f t="shared" si="16"/>
        <v>6.0285845454545495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11.92727272727273</v>
      </c>
      <c r="I55" s="40">
        <f>COUNTIF(Vertices[Out-Degree],"&gt;= "&amp;H55)-COUNTIF(Vertices[Out-Degree],"&gt;="&amp;H56)</f>
        <v>0</v>
      </c>
      <c r="J55" s="39">
        <f t="shared" si="13"/>
        <v>1337.2744589454553</v>
      </c>
      <c r="K55" s="40">
        <f>COUNTIF(Vertices[Betweenness Centrality],"&gt;= "&amp;J55)-COUNTIF(Vertices[Betweenness Centrality],"&gt;="&amp;J56)</f>
        <v>0</v>
      </c>
      <c r="L55" s="39">
        <f t="shared" si="14"/>
        <v>0.00956845454545455</v>
      </c>
      <c r="M55" s="40">
        <f>COUNTIF(Vertices[Closeness Centrality],"&gt;= "&amp;L55)-COUNTIF(Vertices[Closeness Centrality],"&gt;="&amp;L56)</f>
        <v>0</v>
      </c>
      <c r="N55" s="39">
        <f t="shared" si="15"/>
        <v>0.06372005454545462</v>
      </c>
      <c r="O55" s="40">
        <f>COUNTIF(Vertices[Eigenvector Centrality],"&gt;= "&amp;N55)-COUNTIF(Vertices[Eigenvector Centrality],"&gt;="&amp;N56)</f>
        <v>0</v>
      </c>
      <c r="P55" s="39">
        <f t="shared" si="16"/>
        <v>6.1721745090909135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12.21818181818182</v>
      </c>
      <c r="I56" s="38">
        <f>COUNTIF(Vertices[Out-Degree],"&gt;= "&amp;H56)-COUNTIF(Vertices[Out-Degree],"&gt;="&amp;H57)</f>
        <v>0</v>
      </c>
      <c r="J56" s="37">
        <f t="shared" si="13"/>
        <v>1369.8909091636372</v>
      </c>
      <c r="K56" s="38">
        <f>COUNTIF(Vertices[Betweenness Centrality],"&gt;= "&amp;J56)-COUNTIF(Vertices[Betweenness Centrality],"&gt;="&amp;J57)</f>
        <v>1</v>
      </c>
      <c r="L56" s="37">
        <f t="shared" si="14"/>
        <v>0.009678636363636368</v>
      </c>
      <c r="M56" s="38">
        <f>COUNTIF(Vertices[Closeness Centrality],"&gt;= "&amp;L56)-COUNTIF(Vertices[Closeness Centrality],"&gt;="&amp;L57)</f>
        <v>2</v>
      </c>
      <c r="N56" s="37">
        <f t="shared" si="15"/>
        <v>0.06526383636363645</v>
      </c>
      <c r="O56" s="38">
        <f>COUNTIF(Vertices[Eigenvector Centrality],"&gt;= "&amp;N56)-COUNTIF(Vertices[Eigenvector Centrality],"&gt;="&amp;N57)</f>
        <v>0</v>
      </c>
      <c r="P56" s="37">
        <f t="shared" si="16"/>
        <v>6.3157644727272775</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16</v>
      </c>
      <c r="I57" s="42">
        <f>COUNTIF(Vertices[Out-Degree],"&gt;= "&amp;H57)-COUNTIF(Vertices[Out-Degree],"&gt;="&amp;H58)</f>
        <v>1</v>
      </c>
      <c r="J57" s="41">
        <f>MAX(Vertices[Betweenness Centrality])</f>
        <v>1793.904762</v>
      </c>
      <c r="K57" s="42">
        <f>COUNTIF(Vertices[Betweenness Centrality],"&gt;= "&amp;J57)-COUNTIF(Vertices[Betweenness Centrality],"&gt;="&amp;J58)</f>
        <v>1</v>
      </c>
      <c r="L57" s="41">
        <f>MAX(Vertices[Closeness Centrality])</f>
        <v>0.011111</v>
      </c>
      <c r="M57" s="42">
        <f>COUNTIF(Vertices[Closeness Centrality],"&gt;= "&amp;L57)-COUNTIF(Vertices[Closeness Centrality],"&gt;="&amp;L58)</f>
        <v>1</v>
      </c>
      <c r="N57" s="41">
        <f>MAX(Vertices[Eigenvector Centrality])</f>
        <v>0.085333</v>
      </c>
      <c r="O57" s="42">
        <f>COUNTIF(Vertices[Eigenvector Centrality],"&gt;= "&amp;N57)-COUNTIF(Vertices[Eigenvector Centrality],"&gt;="&amp;N58)</f>
        <v>1</v>
      </c>
      <c r="P57" s="41">
        <f>MAX(Vertices[PageRank])</f>
        <v>8.182434</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2.4482758620689653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2.4482758620689653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1793.904762</v>
      </c>
    </row>
    <row r="99" spans="1:2" ht="15">
      <c r="A99" s="33" t="s">
        <v>102</v>
      </c>
      <c r="B99" s="47">
        <f>_xlfn.IFERROR(AVERAGE(Vertices[Betweenness Centrality]),NoMetricMessage)</f>
        <v>86.93103450000001</v>
      </c>
    </row>
    <row r="100" spans="1:2" ht="15">
      <c r="A100" s="33" t="s">
        <v>103</v>
      </c>
      <c r="B100" s="47">
        <f>_xlfn.IFERROR(MEDIAN(Vertices[Betweenness Centrality]),NoMetricMessage)</f>
        <v>1.3333335</v>
      </c>
    </row>
    <row r="111" spans="1:2" ht="15">
      <c r="A111" s="33" t="s">
        <v>106</v>
      </c>
      <c r="B111" s="47">
        <f>IF(COUNT(Vertices[Closeness Centrality])&gt;0,L2,NoMetricMessage)</f>
        <v>0.005051</v>
      </c>
    </row>
    <row r="112" spans="1:2" ht="15">
      <c r="A112" s="33" t="s">
        <v>107</v>
      </c>
      <c r="B112" s="47">
        <f>IF(COUNT(Vertices[Closeness Centrality])&gt;0,L57,NoMetricMessage)</f>
        <v>0.011111</v>
      </c>
    </row>
    <row r="113" spans="1:2" ht="15">
      <c r="A113" s="33" t="s">
        <v>108</v>
      </c>
      <c r="B113" s="47">
        <f>_xlfn.IFERROR(AVERAGE(Vertices[Closeness Centrality]),NoMetricMessage)</f>
        <v>0.007052517241379303</v>
      </c>
    </row>
    <row r="114" spans="1:2" ht="15">
      <c r="A114" s="33" t="s">
        <v>109</v>
      </c>
      <c r="B114" s="47">
        <f>_xlfn.IFERROR(MEDIAN(Vertices[Closeness Centrality]),NoMetricMessage)</f>
        <v>0.006849</v>
      </c>
    </row>
    <row r="125" spans="1:2" ht="15">
      <c r="A125" s="33" t="s">
        <v>112</v>
      </c>
      <c r="B125" s="47">
        <f>IF(COUNT(Vertices[Eigenvector Centrality])&gt;0,N2,NoMetricMessage)</f>
        <v>0.000425</v>
      </c>
    </row>
    <row r="126" spans="1:2" ht="15">
      <c r="A126" s="33" t="s">
        <v>113</v>
      </c>
      <c r="B126" s="47">
        <f>IF(COUNT(Vertices[Eigenvector Centrality])&gt;0,N57,NoMetricMessage)</f>
        <v>0.085333</v>
      </c>
    </row>
    <row r="127" spans="1:2" ht="15">
      <c r="A127" s="33" t="s">
        <v>114</v>
      </c>
      <c r="B127" s="47">
        <f>_xlfn.IFERROR(AVERAGE(Vertices[Eigenvector Centrality]),NoMetricMessage)</f>
        <v>0.017241293103448293</v>
      </c>
    </row>
    <row r="128" spans="1:2" ht="15">
      <c r="A128" s="33" t="s">
        <v>115</v>
      </c>
      <c r="B128" s="47">
        <f>_xlfn.IFERROR(MEDIAN(Vertices[Eigenvector Centrality]),NoMetricMessage)</f>
        <v>0.004056</v>
      </c>
    </row>
    <row r="139" spans="1:2" ht="15">
      <c r="A139" s="33" t="s">
        <v>140</v>
      </c>
      <c r="B139" s="47">
        <f>IF(COUNT(Vertices[PageRank])&gt;0,P2,NoMetricMessage)</f>
        <v>0.284986</v>
      </c>
    </row>
    <row r="140" spans="1:2" ht="15">
      <c r="A140" s="33" t="s">
        <v>141</v>
      </c>
      <c r="B140" s="47">
        <f>IF(COUNT(Vertices[PageRank])&gt;0,P57,NoMetricMessage)</f>
        <v>8.182434</v>
      </c>
    </row>
    <row r="141" spans="1:2" ht="15">
      <c r="A141" s="33" t="s">
        <v>142</v>
      </c>
      <c r="B141" s="47">
        <f>_xlfn.IFERROR(AVERAGE(Vertices[PageRank]),NoMetricMessage)</f>
        <v>0.9999903275862068</v>
      </c>
    </row>
    <row r="142" spans="1:2" ht="15">
      <c r="A142" s="33" t="s">
        <v>143</v>
      </c>
      <c r="B142" s="47">
        <f>_xlfn.IFERROR(MEDIAN(Vertices[PageRank]),NoMetricMessage)</f>
        <v>0.7011255000000001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0.10377076613208548</v>
      </c>
    </row>
    <row r="156" spans="1:2" ht="15">
      <c r="A156" s="33" t="s">
        <v>121</v>
      </c>
      <c r="B156" s="47">
        <f>_xlfn.IFERROR(MEDIAN(Vertices[Clustering Coefficient]),NoMetricMessage)</f>
        <v>0.09027777777777778</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870</v>
      </c>
      <c r="K7" s="13" t="s">
        <v>871</v>
      </c>
    </row>
    <row r="8" spans="1:11" ht="409.5">
      <c r="A8"/>
      <c r="B8">
        <v>2</v>
      </c>
      <c r="C8">
        <v>2</v>
      </c>
      <c r="D8" t="s">
        <v>61</v>
      </c>
      <c r="E8" t="s">
        <v>61</v>
      </c>
      <c r="H8" t="s">
        <v>73</v>
      </c>
      <c r="J8" t="s">
        <v>872</v>
      </c>
      <c r="K8" s="13" t="s">
        <v>873</v>
      </c>
    </row>
    <row r="9" spans="1:11" ht="409.5">
      <c r="A9"/>
      <c r="B9">
        <v>3</v>
      </c>
      <c r="C9">
        <v>4</v>
      </c>
      <c r="D9" t="s">
        <v>62</v>
      </c>
      <c r="E9" t="s">
        <v>62</v>
      </c>
      <c r="H9" t="s">
        <v>74</v>
      </c>
      <c r="J9" t="s">
        <v>874</v>
      </c>
      <c r="K9" s="102" t="s">
        <v>875</v>
      </c>
    </row>
    <row r="10" spans="1:11" ht="409.5">
      <c r="A10"/>
      <c r="B10">
        <v>4</v>
      </c>
      <c r="D10" t="s">
        <v>63</v>
      </c>
      <c r="E10" t="s">
        <v>63</v>
      </c>
      <c r="H10" t="s">
        <v>75</v>
      </c>
      <c r="J10" t="s">
        <v>876</v>
      </c>
      <c r="K10" s="13" t="s">
        <v>877</v>
      </c>
    </row>
    <row r="11" spans="1:11" ht="15">
      <c r="A11"/>
      <c r="B11">
        <v>5</v>
      </c>
      <c r="D11" t="s">
        <v>46</v>
      </c>
      <c r="E11">
        <v>1</v>
      </c>
      <c r="H11" t="s">
        <v>76</v>
      </c>
      <c r="J11" t="s">
        <v>878</v>
      </c>
      <c r="K11" t="s">
        <v>879</v>
      </c>
    </row>
    <row r="12" spans="1:11" ht="15">
      <c r="A12"/>
      <c r="B12"/>
      <c r="D12" t="s">
        <v>64</v>
      </c>
      <c r="E12">
        <v>2</v>
      </c>
      <c r="H12">
        <v>0</v>
      </c>
      <c r="J12" t="s">
        <v>880</v>
      </c>
      <c r="K12" t="s">
        <v>881</v>
      </c>
    </row>
    <row r="13" spans="1:11" ht="15">
      <c r="A13"/>
      <c r="B13"/>
      <c r="D13">
        <v>1</v>
      </c>
      <c r="E13">
        <v>3</v>
      </c>
      <c r="H13">
        <v>1</v>
      </c>
      <c r="J13" t="s">
        <v>882</v>
      </c>
      <c r="K13" t="s">
        <v>883</v>
      </c>
    </row>
    <row r="14" spans="4:11" ht="15">
      <c r="D14">
        <v>2</v>
      </c>
      <c r="E14">
        <v>4</v>
      </c>
      <c r="H14">
        <v>2</v>
      </c>
      <c r="J14" t="s">
        <v>884</v>
      </c>
      <c r="K14" t="s">
        <v>885</v>
      </c>
    </row>
    <row r="15" spans="4:11" ht="15">
      <c r="D15">
        <v>3</v>
      </c>
      <c r="E15">
        <v>5</v>
      </c>
      <c r="H15">
        <v>3</v>
      </c>
      <c r="J15" t="s">
        <v>886</v>
      </c>
      <c r="K15" t="s">
        <v>887</v>
      </c>
    </row>
    <row r="16" spans="4:11" ht="15">
      <c r="D16">
        <v>4</v>
      </c>
      <c r="E16">
        <v>6</v>
      </c>
      <c r="H16">
        <v>4</v>
      </c>
      <c r="J16" t="s">
        <v>888</v>
      </c>
      <c r="K16" t="s">
        <v>889</v>
      </c>
    </row>
    <row r="17" spans="4:11" ht="15">
      <c r="D17">
        <v>5</v>
      </c>
      <c r="E17">
        <v>7</v>
      </c>
      <c r="H17">
        <v>5</v>
      </c>
      <c r="J17" t="s">
        <v>890</v>
      </c>
      <c r="K17" t="s">
        <v>891</v>
      </c>
    </row>
    <row r="18" spans="4:11" ht="15">
      <c r="D18">
        <v>6</v>
      </c>
      <c r="E18">
        <v>8</v>
      </c>
      <c r="H18">
        <v>6</v>
      </c>
      <c r="J18" t="s">
        <v>892</v>
      </c>
      <c r="K18" t="s">
        <v>893</v>
      </c>
    </row>
    <row r="19" spans="4:11" ht="15">
      <c r="D19">
        <v>7</v>
      </c>
      <c r="E19">
        <v>9</v>
      </c>
      <c r="H19">
        <v>7</v>
      </c>
      <c r="J19" t="s">
        <v>894</v>
      </c>
      <c r="K19" t="s">
        <v>895</v>
      </c>
    </row>
    <row r="20" spans="4:11" ht="15">
      <c r="D20">
        <v>8</v>
      </c>
      <c r="H20">
        <v>8</v>
      </c>
      <c r="J20" t="s">
        <v>896</v>
      </c>
      <c r="K20" t="s">
        <v>897</v>
      </c>
    </row>
    <row r="21" spans="4:11" ht="409.5">
      <c r="D21">
        <v>9</v>
      </c>
      <c r="H21">
        <v>9</v>
      </c>
      <c r="J21" t="s">
        <v>898</v>
      </c>
      <c r="K21" s="13" t="s">
        <v>899</v>
      </c>
    </row>
    <row r="22" spans="4:11" ht="409.5">
      <c r="D22">
        <v>10</v>
      </c>
      <c r="J22" t="s">
        <v>900</v>
      </c>
      <c r="K22" s="13" t="s">
        <v>901</v>
      </c>
    </row>
    <row r="23" spans="4:11" ht="409.5">
      <c r="D23">
        <v>11</v>
      </c>
      <c r="J23" t="s">
        <v>902</v>
      </c>
      <c r="K23" s="13" t="s">
        <v>903</v>
      </c>
    </row>
    <row r="24" spans="10:11" ht="409.5">
      <c r="J24" t="s">
        <v>904</v>
      </c>
      <c r="K24" s="13" t="s">
        <v>1178</v>
      </c>
    </row>
    <row r="25" spans="10:11" ht="15">
      <c r="J25" t="s">
        <v>905</v>
      </c>
      <c r="K25" t="b">
        <v>0</v>
      </c>
    </row>
    <row r="26" spans="10:11" ht="15">
      <c r="J26" t="s">
        <v>1175</v>
      </c>
      <c r="K26" t="s">
        <v>1176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916</v>
      </c>
      <c r="B2" s="117" t="s">
        <v>917</v>
      </c>
      <c r="C2" s="118" t="s">
        <v>918</v>
      </c>
    </row>
    <row r="3" spans="1:3" ht="15">
      <c r="A3" s="116" t="s">
        <v>907</v>
      </c>
      <c r="B3" s="116" t="s">
        <v>907</v>
      </c>
      <c r="C3" s="34">
        <v>31</v>
      </c>
    </row>
    <row r="4" spans="1:3" ht="15">
      <c r="A4" s="116" t="s">
        <v>907</v>
      </c>
      <c r="B4" s="116" t="s">
        <v>909</v>
      </c>
      <c r="C4" s="34">
        <v>6</v>
      </c>
    </row>
    <row r="5" spans="1:3" ht="15">
      <c r="A5" s="116" t="s">
        <v>908</v>
      </c>
      <c r="B5" s="116" t="s">
        <v>907</v>
      </c>
      <c r="C5" s="34">
        <v>1</v>
      </c>
    </row>
    <row r="6" spans="1:3" ht="15">
      <c r="A6" s="116" t="s">
        <v>908</v>
      </c>
      <c r="B6" s="116" t="s">
        <v>908</v>
      </c>
      <c r="C6" s="34">
        <v>92</v>
      </c>
    </row>
    <row r="7" spans="1:3" ht="15">
      <c r="A7" s="116" t="s">
        <v>908</v>
      </c>
      <c r="B7" s="116" t="s">
        <v>909</v>
      </c>
      <c r="C7" s="34">
        <v>1</v>
      </c>
    </row>
    <row r="8" spans="1:3" ht="15">
      <c r="A8" s="116" t="s">
        <v>909</v>
      </c>
      <c r="B8" s="116" t="s">
        <v>907</v>
      </c>
      <c r="C8" s="34">
        <v>1</v>
      </c>
    </row>
    <row r="9" spans="1:3" ht="15">
      <c r="A9" s="116" t="s">
        <v>909</v>
      </c>
      <c r="B9" s="116" t="s">
        <v>908</v>
      </c>
      <c r="C9" s="34">
        <v>1</v>
      </c>
    </row>
    <row r="10" spans="1:3" ht="15">
      <c r="A10" s="116" t="s">
        <v>909</v>
      </c>
      <c r="B10" s="116" t="s">
        <v>909</v>
      </c>
      <c r="C10" s="34">
        <v>19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923</v>
      </c>
      <c r="B1" s="13" t="s">
        <v>927</v>
      </c>
      <c r="C1" s="13" t="s">
        <v>928</v>
      </c>
      <c r="D1" s="13" t="s">
        <v>930</v>
      </c>
      <c r="E1" s="78" t="s">
        <v>929</v>
      </c>
      <c r="F1" s="78" t="s">
        <v>932</v>
      </c>
      <c r="G1" s="13" t="s">
        <v>931</v>
      </c>
      <c r="H1" s="13" t="s">
        <v>933</v>
      </c>
    </row>
    <row r="2" spans="1:8" ht="15">
      <c r="A2" s="83" t="s">
        <v>293</v>
      </c>
      <c r="B2" s="78">
        <v>1</v>
      </c>
      <c r="C2" s="83" t="s">
        <v>290</v>
      </c>
      <c r="D2" s="78">
        <v>1</v>
      </c>
      <c r="E2" s="78"/>
      <c r="F2" s="78"/>
      <c r="G2" s="83" t="s">
        <v>293</v>
      </c>
      <c r="H2" s="78">
        <v>1</v>
      </c>
    </row>
    <row r="3" spans="1:8" ht="15">
      <c r="A3" s="83" t="s">
        <v>292</v>
      </c>
      <c r="B3" s="78">
        <v>1</v>
      </c>
      <c r="C3" s="83" t="s">
        <v>924</v>
      </c>
      <c r="D3" s="78">
        <v>1</v>
      </c>
      <c r="E3" s="78"/>
      <c r="F3" s="78"/>
      <c r="G3" s="83" t="s">
        <v>292</v>
      </c>
      <c r="H3" s="78">
        <v>1</v>
      </c>
    </row>
    <row r="4" spans="1:8" ht="15">
      <c r="A4" s="83" t="s">
        <v>291</v>
      </c>
      <c r="B4" s="78">
        <v>1</v>
      </c>
      <c r="C4" s="83" t="s">
        <v>925</v>
      </c>
      <c r="D4" s="78">
        <v>1</v>
      </c>
      <c r="E4" s="78"/>
      <c r="F4" s="78"/>
      <c r="G4" s="83" t="s">
        <v>291</v>
      </c>
      <c r="H4" s="78">
        <v>1</v>
      </c>
    </row>
    <row r="5" spans="1:8" ht="15">
      <c r="A5" s="83" t="s">
        <v>924</v>
      </c>
      <c r="B5" s="78">
        <v>1</v>
      </c>
      <c r="C5" s="83" t="s">
        <v>926</v>
      </c>
      <c r="D5" s="78">
        <v>1</v>
      </c>
      <c r="E5" s="78"/>
      <c r="F5" s="78"/>
      <c r="G5" s="78"/>
      <c r="H5" s="78"/>
    </row>
    <row r="6" spans="1:8" ht="15">
      <c r="A6" s="83" t="s">
        <v>925</v>
      </c>
      <c r="B6" s="78">
        <v>1</v>
      </c>
      <c r="C6" s="78"/>
      <c r="D6" s="78"/>
      <c r="E6" s="78"/>
      <c r="F6" s="78"/>
      <c r="G6" s="78"/>
      <c r="H6" s="78"/>
    </row>
    <row r="7" spans="1:8" ht="15">
      <c r="A7" s="83" t="s">
        <v>926</v>
      </c>
      <c r="B7" s="78">
        <v>1</v>
      </c>
      <c r="C7" s="78"/>
      <c r="D7" s="78"/>
      <c r="E7" s="78"/>
      <c r="F7" s="78"/>
      <c r="G7" s="78"/>
      <c r="H7" s="78"/>
    </row>
    <row r="8" spans="1:8" ht="15">
      <c r="A8" s="83" t="s">
        <v>290</v>
      </c>
      <c r="B8" s="78">
        <v>1</v>
      </c>
      <c r="C8" s="78"/>
      <c r="D8" s="78"/>
      <c r="E8" s="78"/>
      <c r="F8" s="78"/>
      <c r="G8" s="78"/>
      <c r="H8" s="78"/>
    </row>
    <row r="11" spans="1:8" ht="15" customHeight="1">
      <c r="A11" s="13" t="s">
        <v>937</v>
      </c>
      <c r="B11" s="13" t="s">
        <v>927</v>
      </c>
      <c r="C11" s="13" t="s">
        <v>940</v>
      </c>
      <c r="D11" s="13" t="s">
        <v>930</v>
      </c>
      <c r="E11" s="78" t="s">
        <v>941</v>
      </c>
      <c r="F11" s="78" t="s">
        <v>932</v>
      </c>
      <c r="G11" s="13" t="s">
        <v>942</v>
      </c>
      <c r="H11" s="13" t="s">
        <v>933</v>
      </c>
    </row>
    <row r="12" spans="1:8" ht="15">
      <c r="A12" s="78" t="s">
        <v>295</v>
      </c>
      <c r="B12" s="78">
        <v>2</v>
      </c>
      <c r="C12" s="78" t="s">
        <v>938</v>
      </c>
      <c r="D12" s="78">
        <v>2</v>
      </c>
      <c r="E12" s="78"/>
      <c r="F12" s="78"/>
      <c r="G12" s="78" t="s">
        <v>297</v>
      </c>
      <c r="H12" s="78">
        <v>1</v>
      </c>
    </row>
    <row r="13" spans="1:8" ht="15">
      <c r="A13" s="78" t="s">
        <v>938</v>
      </c>
      <c r="B13" s="78">
        <v>2</v>
      </c>
      <c r="C13" s="78" t="s">
        <v>295</v>
      </c>
      <c r="D13" s="78">
        <v>1</v>
      </c>
      <c r="E13" s="78"/>
      <c r="F13" s="78"/>
      <c r="G13" s="78" t="s">
        <v>295</v>
      </c>
      <c r="H13" s="78">
        <v>1</v>
      </c>
    </row>
    <row r="14" spans="1:8" ht="15">
      <c r="A14" s="78" t="s">
        <v>297</v>
      </c>
      <c r="B14" s="78">
        <v>1</v>
      </c>
      <c r="C14" s="78" t="s">
        <v>939</v>
      </c>
      <c r="D14" s="78">
        <v>1</v>
      </c>
      <c r="E14" s="78"/>
      <c r="F14" s="78"/>
      <c r="G14" s="78" t="s">
        <v>296</v>
      </c>
      <c r="H14" s="78">
        <v>1</v>
      </c>
    </row>
    <row r="15" spans="1:8" ht="15">
      <c r="A15" s="78" t="s">
        <v>296</v>
      </c>
      <c r="B15" s="78">
        <v>1</v>
      </c>
      <c r="C15" s="78"/>
      <c r="D15" s="78"/>
      <c r="E15" s="78"/>
      <c r="F15" s="78"/>
      <c r="G15" s="78"/>
      <c r="H15" s="78"/>
    </row>
    <row r="16" spans="1:8" ht="15">
      <c r="A16" s="78" t="s">
        <v>939</v>
      </c>
      <c r="B16" s="78">
        <v>1</v>
      </c>
      <c r="C16" s="78"/>
      <c r="D16" s="78"/>
      <c r="E16" s="78"/>
      <c r="F16" s="78"/>
      <c r="G16" s="78"/>
      <c r="H16" s="78"/>
    </row>
    <row r="19" spans="1:8" ht="15" customHeight="1">
      <c r="A19" s="13" t="s">
        <v>946</v>
      </c>
      <c r="B19" s="13" t="s">
        <v>927</v>
      </c>
      <c r="C19" s="78" t="s">
        <v>949</v>
      </c>
      <c r="D19" s="78" t="s">
        <v>930</v>
      </c>
      <c r="E19" s="78" t="s">
        <v>950</v>
      </c>
      <c r="F19" s="78" t="s">
        <v>932</v>
      </c>
      <c r="G19" s="13" t="s">
        <v>951</v>
      </c>
      <c r="H19" s="13" t="s">
        <v>933</v>
      </c>
    </row>
    <row r="20" spans="1:8" ht="15">
      <c r="A20" s="78" t="s">
        <v>947</v>
      </c>
      <c r="B20" s="78">
        <v>2</v>
      </c>
      <c r="C20" s="78"/>
      <c r="D20" s="78"/>
      <c r="E20" s="78"/>
      <c r="F20" s="78"/>
      <c r="G20" s="78" t="s">
        <v>947</v>
      </c>
      <c r="H20" s="78">
        <v>2</v>
      </c>
    </row>
    <row r="21" spans="1:8" ht="15">
      <c r="A21" s="78" t="s">
        <v>250</v>
      </c>
      <c r="B21" s="78">
        <v>1</v>
      </c>
      <c r="C21" s="78"/>
      <c r="D21" s="78"/>
      <c r="E21" s="78"/>
      <c r="F21" s="78"/>
      <c r="G21" s="78" t="s">
        <v>250</v>
      </c>
      <c r="H21" s="78">
        <v>1</v>
      </c>
    </row>
    <row r="22" spans="1:8" ht="15">
      <c r="A22" s="78" t="s">
        <v>948</v>
      </c>
      <c r="B22" s="78">
        <v>1</v>
      </c>
      <c r="C22" s="78"/>
      <c r="D22" s="78"/>
      <c r="E22" s="78"/>
      <c r="F22" s="78"/>
      <c r="G22" s="78" t="s">
        <v>948</v>
      </c>
      <c r="H22" s="78">
        <v>1</v>
      </c>
    </row>
    <row r="25" spans="1:8" ht="15" customHeight="1">
      <c r="A25" s="13" t="s">
        <v>954</v>
      </c>
      <c r="B25" s="13" t="s">
        <v>927</v>
      </c>
      <c r="C25" s="13" t="s">
        <v>964</v>
      </c>
      <c r="D25" s="13" t="s">
        <v>930</v>
      </c>
      <c r="E25" s="13" t="s">
        <v>970</v>
      </c>
      <c r="F25" s="13" t="s">
        <v>932</v>
      </c>
      <c r="G25" s="13" t="s">
        <v>971</v>
      </c>
      <c r="H25" s="13" t="s">
        <v>933</v>
      </c>
    </row>
    <row r="26" spans="1:8" ht="15">
      <c r="A26" s="84" t="s">
        <v>955</v>
      </c>
      <c r="B26" s="84">
        <v>37</v>
      </c>
      <c r="C26" s="84" t="s">
        <v>232</v>
      </c>
      <c r="D26" s="84">
        <v>23</v>
      </c>
      <c r="E26" s="84" t="s">
        <v>261</v>
      </c>
      <c r="F26" s="84">
        <v>9</v>
      </c>
      <c r="G26" s="84" t="s">
        <v>250</v>
      </c>
      <c r="H26" s="84">
        <v>12</v>
      </c>
    </row>
    <row r="27" spans="1:8" ht="15">
      <c r="A27" s="84" t="s">
        <v>956</v>
      </c>
      <c r="B27" s="84">
        <v>10</v>
      </c>
      <c r="C27" s="84" t="s">
        <v>960</v>
      </c>
      <c r="D27" s="84">
        <v>20</v>
      </c>
      <c r="E27" s="84" t="s">
        <v>260</v>
      </c>
      <c r="F27" s="84">
        <v>9</v>
      </c>
      <c r="G27" s="84" t="s">
        <v>972</v>
      </c>
      <c r="H27" s="84">
        <v>7</v>
      </c>
    </row>
    <row r="28" spans="1:8" ht="15">
      <c r="A28" s="84" t="s">
        <v>957</v>
      </c>
      <c r="B28" s="84">
        <v>0</v>
      </c>
      <c r="C28" s="84" t="s">
        <v>961</v>
      </c>
      <c r="D28" s="84">
        <v>19</v>
      </c>
      <c r="E28" s="84" t="s">
        <v>259</v>
      </c>
      <c r="F28" s="84">
        <v>9</v>
      </c>
      <c r="G28" s="84" t="s">
        <v>973</v>
      </c>
      <c r="H28" s="84">
        <v>6</v>
      </c>
    </row>
    <row r="29" spans="1:8" ht="15">
      <c r="A29" s="84" t="s">
        <v>958</v>
      </c>
      <c r="B29" s="84">
        <v>988</v>
      </c>
      <c r="C29" s="84" t="s">
        <v>962</v>
      </c>
      <c r="D29" s="84">
        <v>19</v>
      </c>
      <c r="E29" s="84" t="s">
        <v>258</v>
      </c>
      <c r="F29" s="84">
        <v>9</v>
      </c>
      <c r="G29" s="84" t="s">
        <v>249</v>
      </c>
      <c r="H29" s="84">
        <v>5</v>
      </c>
    </row>
    <row r="30" spans="1:8" ht="15">
      <c r="A30" s="84" t="s">
        <v>959</v>
      </c>
      <c r="B30" s="84">
        <v>1035</v>
      </c>
      <c r="C30" s="84" t="s">
        <v>963</v>
      </c>
      <c r="D30" s="84">
        <v>19</v>
      </c>
      <c r="E30" s="84" t="s">
        <v>257</v>
      </c>
      <c r="F30" s="84">
        <v>9</v>
      </c>
      <c r="G30" s="84" t="s">
        <v>974</v>
      </c>
      <c r="H30" s="84">
        <v>5</v>
      </c>
    </row>
    <row r="31" spans="1:8" ht="15">
      <c r="A31" s="84" t="s">
        <v>232</v>
      </c>
      <c r="B31" s="84">
        <v>25</v>
      </c>
      <c r="C31" s="84" t="s">
        <v>965</v>
      </c>
      <c r="D31" s="84">
        <v>19</v>
      </c>
      <c r="E31" s="84" t="s">
        <v>256</v>
      </c>
      <c r="F31" s="84">
        <v>9</v>
      </c>
      <c r="G31" s="84" t="s">
        <v>975</v>
      </c>
      <c r="H31" s="84">
        <v>5</v>
      </c>
    </row>
    <row r="32" spans="1:8" ht="15">
      <c r="A32" s="84" t="s">
        <v>960</v>
      </c>
      <c r="B32" s="84">
        <v>21</v>
      </c>
      <c r="C32" s="84" t="s">
        <v>966</v>
      </c>
      <c r="D32" s="84">
        <v>19</v>
      </c>
      <c r="E32" s="84" t="s">
        <v>255</v>
      </c>
      <c r="F32" s="84">
        <v>9</v>
      </c>
      <c r="G32" s="84" t="s">
        <v>976</v>
      </c>
      <c r="H32" s="84">
        <v>5</v>
      </c>
    </row>
    <row r="33" spans="1:8" ht="15">
      <c r="A33" s="84" t="s">
        <v>961</v>
      </c>
      <c r="B33" s="84">
        <v>20</v>
      </c>
      <c r="C33" s="84" t="s">
        <v>967</v>
      </c>
      <c r="D33" s="84">
        <v>19</v>
      </c>
      <c r="E33" s="84" t="s">
        <v>254</v>
      </c>
      <c r="F33" s="84">
        <v>9</v>
      </c>
      <c r="G33" s="84" t="s">
        <v>977</v>
      </c>
      <c r="H33" s="84">
        <v>5</v>
      </c>
    </row>
    <row r="34" spans="1:8" ht="15">
      <c r="A34" s="84" t="s">
        <v>962</v>
      </c>
      <c r="B34" s="84">
        <v>20</v>
      </c>
      <c r="C34" s="84" t="s">
        <v>968</v>
      </c>
      <c r="D34" s="84">
        <v>19</v>
      </c>
      <c r="E34" s="84" t="s">
        <v>238</v>
      </c>
      <c r="F34" s="84">
        <v>8</v>
      </c>
      <c r="G34" s="84" t="s">
        <v>978</v>
      </c>
      <c r="H34" s="84">
        <v>5</v>
      </c>
    </row>
    <row r="35" spans="1:8" ht="15">
      <c r="A35" s="84" t="s">
        <v>963</v>
      </c>
      <c r="B35" s="84">
        <v>20</v>
      </c>
      <c r="C35" s="84" t="s">
        <v>969</v>
      </c>
      <c r="D35" s="84">
        <v>19</v>
      </c>
      <c r="E35" s="84" t="s">
        <v>253</v>
      </c>
      <c r="F35" s="84">
        <v>8</v>
      </c>
      <c r="G35" s="84" t="s">
        <v>979</v>
      </c>
      <c r="H35" s="84">
        <v>5</v>
      </c>
    </row>
    <row r="38" spans="1:8" ht="15" customHeight="1">
      <c r="A38" s="13" t="s">
        <v>984</v>
      </c>
      <c r="B38" s="13" t="s">
        <v>927</v>
      </c>
      <c r="C38" s="13" t="s">
        <v>995</v>
      </c>
      <c r="D38" s="13" t="s">
        <v>930</v>
      </c>
      <c r="E38" s="13" t="s">
        <v>996</v>
      </c>
      <c r="F38" s="13" t="s">
        <v>932</v>
      </c>
      <c r="G38" s="13" t="s">
        <v>1006</v>
      </c>
      <c r="H38" s="13" t="s">
        <v>933</v>
      </c>
    </row>
    <row r="39" spans="1:8" ht="15">
      <c r="A39" s="84" t="s">
        <v>985</v>
      </c>
      <c r="B39" s="84">
        <v>20</v>
      </c>
      <c r="C39" s="84" t="s">
        <v>985</v>
      </c>
      <c r="D39" s="84">
        <v>19</v>
      </c>
      <c r="E39" s="84" t="s">
        <v>997</v>
      </c>
      <c r="F39" s="84">
        <v>9</v>
      </c>
      <c r="G39" s="84" t="s">
        <v>1007</v>
      </c>
      <c r="H39" s="84">
        <v>5</v>
      </c>
    </row>
    <row r="40" spans="1:8" ht="15">
      <c r="A40" s="84" t="s">
        <v>986</v>
      </c>
      <c r="B40" s="84">
        <v>20</v>
      </c>
      <c r="C40" s="84" t="s">
        <v>986</v>
      </c>
      <c r="D40" s="84">
        <v>19</v>
      </c>
      <c r="E40" s="84" t="s">
        <v>998</v>
      </c>
      <c r="F40" s="84">
        <v>9</v>
      </c>
      <c r="G40" s="84" t="s">
        <v>1008</v>
      </c>
      <c r="H40" s="84">
        <v>5</v>
      </c>
    </row>
    <row r="41" spans="1:8" ht="15">
      <c r="A41" s="84" t="s">
        <v>987</v>
      </c>
      <c r="B41" s="84">
        <v>20</v>
      </c>
      <c r="C41" s="84" t="s">
        <v>987</v>
      </c>
      <c r="D41" s="84">
        <v>19</v>
      </c>
      <c r="E41" s="84" t="s">
        <v>999</v>
      </c>
      <c r="F41" s="84">
        <v>9</v>
      </c>
      <c r="G41" s="84" t="s">
        <v>1009</v>
      </c>
      <c r="H41" s="84">
        <v>5</v>
      </c>
    </row>
    <row r="42" spans="1:8" ht="15">
      <c r="A42" s="84" t="s">
        <v>988</v>
      </c>
      <c r="B42" s="84">
        <v>20</v>
      </c>
      <c r="C42" s="84" t="s">
        <v>988</v>
      </c>
      <c r="D42" s="84">
        <v>19</v>
      </c>
      <c r="E42" s="84" t="s">
        <v>1000</v>
      </c>
      <c r="F42" s="84">
        <v>9</v>
      </c>
      <c r="G42" s="84" t="s">
        <v>1010</v>
      </c>
      <c r="H42" s="84">
        <v>5</v>
      </c>
    </row>
    <row r="43" spans="1:8" ht="15">
      <c r="A43" s="84" t="s">
        <v>989</v>
      </c>
      <c r="B43" s="84">
        <v>20</v>
      </c>
      <c r="C43" s="84" t="s">
        <v>989</v>
      </c>
      <c r="D43" s="84">
        <v>19</v>
      </c>
      <c r="E43" s="84" t="s">
        <v>1001</v>
      </c>
      <c r="F43" s="84">
        <v>9</v>
      </c>
      <c r="G43" s="84" t="s">
        <v>1011</v>
      </c>
      <c r="H43" s="84">
        <v>5</v>
      </c>
    </row>
    <row r="44" spans="1:8" ht="15">
      <c r="A44" s="84" t="s">
        <v>990</v>
      </c>
      <c r="B44" s="84">
        <v>20</v>
      </c>
      <c r="C44" s="84" t="s">
        <v>990</v>
      </c>
      <c r="D44" s="84">
        <v>19</v>
      </c>
      <c r="E44" s="84" t="s">
        <v>1002</v>
      </c>
      <c r="F44" s="84">
        <v>9</v>
      </c>
      <c r="G44" s="84" t="s">
        <v>1012</v>
      </c>
      <c r="H44" s="84">
        <v>5</v>
      </c>
    </row>
    <row r="45" spans="1:8" ht="15">
      <c r="A45" s="84" t="s">
        <v>991</v>
      </c>
      <c r="B45" s="84">
        <v>20</v>
      </c>
      <c r="C45" s="84" t="s">
        <v>991</v>
      </c>
      <c r="D45" s="84">
        <v>19</v>
      </c>
      <c r="E45" s="84" t="s">
        <v>1003</v>
      </c>
      <c r="F45" s="84">
        <v>9</v>
      </c>
      <c r="G45" s="84" t="s">
        <v>1013</v>
      </c>
      <c r="H45" s="84">
        <v>5</v>
      </c>
    </row>
    <row r="46" spans="1:8" ht="15">
      <c r="A46" s="84" t="s">
        <v>992</v>
      </c>
      <c r="B46" s="84">
        <v>20</v>
      </c>
      <c r="C46" s="84" t="s">
        <v>992</v>
      </c>
      <c r="D46" s="84">
        <v>19</v>
      </c>
      <c r="E46" s="84" t="s">
        <v>1004</v>
      </c>
      <c r="F46" s="84">
        <v>8</v>
      </c>
      <c r="G46" s="84" t="s">
        <v>1014</v>
      </c>
      <c r="H46" s="84">
        <v>5</v>
      </c>
    </row>
    <row r="47" spans="1:8" ht="15">
      <c r="A47" s="84" t="s">
        <v>993</v>
      </c>
      <c r="B47" s="84">
        <v>19</v>
      </c>
      <c r="C47" s="84" t="s">
        <v>993</v>
      </c>
      <c r="D47" s="84">
        <v>18</v>
      </c>
      <c r="E47" s="84" t="s">
        <v>1005</v>
      </c>
      <c r="F47" s="84">
        <v>8</v>
      </c>
      <c r="G47" s="84" t="s">
        <v>1015</v>
      </c>
      <c r="H47" s="84">
        <v>5</v>
      </c>
    </row>
    <row r="48" spans="1:8" ht="15">
      <c r="A48" s="84" t="s">
        <v>994</v>
      </c>
      <c r="B48" s="84">
        <v>19</v>
      </c>
      <c r="C48" s="84" t="s">
        <v>994</v>
      </c>
      <c r="D48" s="84">
        <v>18</v>
      </c>
      <c r="E48" s="84"/>
      <c r="F48" s="84"/>
      <c r="G48" s="84" t="s">
        <v>1016</v>
      </c>
      <c r="H48" s="84">
        <v>5</v>
      </c>
    </row>
    <row r="51" spans="1:8" ht="15" customHeight="1">
      <c r="A51" s="13" t="s">
        <v>1021</v>
      </c>
      <c r="B51" s="13" t="s">
        <v>927</v>
      </c>
      <c r="C51" s="13" t="s">
        <v>1024</v>
      </c>
      <c r="D51" s="13" t="s">
        <v>930</v>
      </c>
      <c r="E51" s="13" t="s">
        <v>1025</v>
      </c>
      <c r="F51" s="13" t="s">
        <v>932</v>
      </c>
      <c r="G51" s="78" t="s">
        <v>1028</v>
      </c>
      <c r="H51" s="78" t="s">
        <v>933</v>
      </c>
    </row>
    <row r="52" spans="1:8" ht="15">
      <c r="A52" s="78" t="s">
        <v>232</v>
      </c>
      <c r="B52" s="78">
        <v>5</v>
      </c>
      <c r="C52" s="78" t="s">
        <v>232</v>
      </c>
      <c r="D52" s="78">
        <v>5</v>
      </c>
      <c r="E52" s="78" t="s">
        <v>261</v>
      </c>
      <c r="F52" s="78">
        <v>1</v>
      </c>
      <c r="G52" s="78"/>
      <c r="H52" s="78"/>
    </row>
    <row r="53" spans="1:8" ht="15">
      <c r="A53" s="78" t="s">
        <v>261</v>
      </c>
      <c r="B53" s="78">
        <v>1</v>
      </c>
      <c r="C53" s="78"/>
      <c r="D53" s="78"/>
      <c r="E53" s="78"/>
      <c r="F53" s="78"/>
      <c r="G53" s="78"/>
      <c r="H53" s="78"/>
    </row>
    <row r="56" spans="1:8" ht="15" customHeight="1">
      <c r="A56" s="13" t="s">
        <v>1022</v>
      </c>
      <c r="B56" s="13" t="s">
        <v>927</v>
      </c>
      <c r="C56" s="13" t="s">
        <v>1026</v>
      </c>
      <c r="D56" s="13" t="s">
        <v>930</v>
      </c>
      <c r="E56" s="13" t="s">
        <v>1027</v>
      </c>
      <c r="F56" s="13" t="s">
        <v>932</v>
      </c>
      <c r="G56" s="13" t="s">
        <v>1029</v>
      </c>
      <c r="H56" s="13" t="s">
        <v>933</v>
      </c>
    </row>
    <row r="57" spans="1:8" ht="15">
      <c r="A57" s="78" t="s">
        <v>232</v>
      </c>
      <c r="B57" s="78">
        <v>20</v>
      </c>
      <c r="C57" s="78" t="s">
        <v>232</v>
      </c>
      <c r="D57" s="78">
        <v>18</v>
      </c>
      <c r="E57" s="78" t="s">
        <v>260</v>
      </c>
      <c r="F57" s="78">
        <v>9</v>
      </c>
      <c r="G57" s="78" t="s">
        <v>250</v>
      </c>
      <c r="H57" s="78">
        <v>10</v>
      </c>
    </row>
    <row r="58" spans="1:8" ht="15">
      <c r="A58" s="78" t="s">
        <v>1023</v>
      </c>
      <c r="B58" s="78">
        <v>19</v>
      </c>
      <c r="C58" s="78" t="s">
        <v>1023</v>
      </c>
      <c r="D58" s="78">
        <v>18</v>
      </c>
      <c r="E58" s="78" t="s">
        <v>259</v>
      </c>
      <c r="F58" s="78">
        <v>9</v>
      </c>
      <c r="G58" s="78" t="s">
        <v>249</v>
      </c>
      <c r="H58" s="78">
        <v>5</v>
      </c>
    </row>
    <row r="59" spans="1:8" ht="15">
      <c r="A59" s="78" t="s">
        <v>250</v>
      </c>
      <c r="B59" s="78">
        <v>17</v>
      </c>
      <c r="C59" s="78" t="s">
        <v>250</v>
      </c>
      <c r="D59" s="78">
        <v>6</v>
      </c>
      <c r="E59" s="78" t="s">
        <v>258</v>
      </c>
      <c r="F59" s="78">
        <v>9</v>
      </c>
      <c r="G59" s="78" t="s">
        <v>248</v>
      </c>
      <c r="H59" s="78">
        <v>2</v>
      </c>
    </row>
    <row r="60" spans="1:8" ht="15">
      <c r="A60" s="78" t="s">
        <v>260</v>
      </c>
      <c r="B60" s="78">
        <v>10</v>
      </c>
      <c r="C60" s="78" t="s">
        <v>262</v>
      </c>
      <c r="D60" s="78">
        <v>6</v>
      </c>
      <c r="E60" s="78" t="s">
        <v>257</v>
      </c>
      <c r="F60" s="78">
        <v>9</v>
      </c>
      <c r="G60" s="78" t="s">
        <v>232</v>
      </c>
      <c r="H60" s="78">
        <v>1</v>
      </c>
    </row>
    <row r="61" spans="1:8" ht="15">
      <c r="A61" s="78" t="s">
        <v>259</v>
      </c>
      <c r="B61" s="78">
        <v>9</v>
      </c>
      <c r="C61" s="78" t="s">
        <v>264</v>
      </c>
      <c r="D61" s="78">
        <v>1</v>
      </c>
      <c r="E61" s="78" t="s">
        <v>256</v>
      </c>
      <c r="F61" s="78">
        <v>9</v>
      </c>
      <c r="G61" s="78" t="s">
        <v>1023</v>
      </c>
      <c r="H61" s="78">
        <v>1</v>
      </c>
    </row>
    <row r="62" spans="1:8" ht="15">
      <c r="A62" s="78" t="s">
        <v>258</v>
      </c>
      <c r="B62" s="78">
        <v>9</v>
      </c>
      <c r="C62" s="78" t="s">
        <v>263</v>
      </c>
      <c r="D62" s="78">
        <v>1</v>
      </c>
      <c r="E62" s="78" t="s">
        <v>255</v>
      </c>
      <c r="F62" s="78">
        <v>9</v>
      </c>
      <c r="G62" s="78" t="s">
        <v>241</v>
      </c>
      <c r="H62" s="78">
        <v>1</v>
      </c>
    </row>
    <row r="63" spans="1:8" ht="15">
      <c r="A63" s="78" t="s">
        <v>257</v>
      </c>
      <c r="B63" s="78">
        <v>9</v>
      </c>
      <c r="C63" s="78"/>
      <c r="D63" s="78"/>
      <c r="E63" s="78" t="s">
        <v>254</v>
      </c>
      <c r="F63" s="78">
        <v>9</v>
      </c>
      <c r="G63" s="78" t="s">
        <v>260</v>
      </c>
      <c r="H63" s="78">
        <v>1</v>
      </c>
    </row>
    <row r="64" spans="1:8" ht="15">
      <c r="A64" s="78" t="s">
        <v>256</v>
      </c>
      <c r="B64" s="78">
        <v>9</v>
      </c>
      <c r="C64" s="78"/>
      <c r="D64" s="78"/>
      <c r="E64" s="78" t="s">
        <v>238</v>
      </c>
      <c r="F64" s="78">
        <v>8</v>
      </c>
      <c r="G64" s="78"/>
      <c r="H64" s="78"/>
    </row>
    <row r="65" spans="1:8" ht="15">
      <c r="A65" s="78" t="s">
        <v>255</v>
      </c>
      <c r="B65" s="78">
        <v>9</v>
      </c>
      <c r="C65" s="78"/>
      <c r="D65" s="78"/>
      <c r="E65" s="78" t="s">
        <v>261</v>
      </c>
      <c r="F65" s="78">
        <v>8</v>
      </c>
      <c r="G65" s="78"/>
      <c r="H65" s="78"/>
    </row>
    <row r="66" spans="1:8" ht="15">
      <c r="A66" s="78" t="s">
        <v>254</v>
      </c>
      <c r="B66" s="78">
        <v>9</v>
      </c>
      <c r="C66" s="78"/>
      <c r="D66" s="78"/>
      <c r="E66" s="78" t="s">
        <v>253</v>
      </c>
      <c r="F66" s="78">
        <v>8</v>
      </c>
      <c r="G66" s="78"/>
      <c r="H66" s="78"/>
    </row>
    <row r="69" spans="1:8" ht="15" customHeight="1">
      <c r="A69" s="13" t="s">
        <v>1035</v>
      </c>
      <c r="B69" s="13" t="s">
        <v>927</v>
      </c>
      <c r="C69" s="13" t="s">
        <v>1036</v>
      </c>
      <c r="D69" s="13" t="s">
        <v>930</v>
      </c>
      <c r="E69" s="13" t="s">
        <v>1037</v>
      </c>
      <c r="F69" s="13" t="s">
        <v>932</v>
      </c>
      <c r="G69" s="13" t="s">
        <v>1038</v>
      </c>
      <c r="H69" s="13" t="s">
        <v>933</v>
      </c>
    </row>
    <row r="70" spans="1:8" ht="15">
      <c r="A70" s="115" t="s">
        <v>240</v>
      </c>
      <c r="B70" s="78">
        <v>466808</v>
      </c>
      <c r="C70" s="115" t="s">
        <v>220</v>
      </c>
      <c r="D70" s="78">
        <v>369356</v>
      </c>
      <c r="E70" s="115" t="s">
        <v>240</v>
      </c>
      <c r="F70" s="78">
        <v>466808</v>
      </c>
      <c r="G70" s="115" t="s">
        <v>248</v>
      </c>
      <c r="H70" s="78">
        <v>25466</v>
      </c>
    </row>
    <row r="71" spans="1:8" ht="15">
      <c r="A71" s="115" t="s">
        <v>220</v>
      </c>
      <c r="B71" s="78">
        <v>369356</v>
      </c>
      <c r="C71" s="115" t="s">
        <v>219</v>
      </c>
      <c r="D71" s="78">
        <v>94472</v>
      </c>
      <c r="E71" s="115" t="s">
        <v>212</v>
      </c>
      <c r="F71" s="78">
        <v>308616</v>
      </c>
      <c r="G71" s="115" t="s">
        <v>247</v>
      </c>
      <c r="H71" s="78">
        <v>23028</v>
      </c>
    </row>
    <row r="72" spans="1:8" ht="15">
      <c r="A72" s="115" t="s">
        <v>212</v>
      </c>
      <c r="B72" s="78">
        <v>308616</v>
      </c>
      <c r="C72" s="115" t="s">
        <v>214</v>
      </c>
      <c r="D72" s="78">
        <v>61230</v>
      </c>
      <c r="E72" s="115" t="s">
        <v>235</v>
      </c>
      <c r="F72" s="78">
        <v>92731</v>
      </c>
      <c r="G72" s="115" t="s">
        <v>245</v>
      </c>
      <c r="H72" s="78">
        <v>7488</v>
      </c>
    </row>
    <row r="73" spans="1:8" ht="15">
      <c r="A73" s="115" t="s">
        <v>219</v>
      </c>
      <c r="B73" s="78">
        <v>94472</v>
      </c>
      <c r="C73" s="115" t="s">
        <v>236</v>
      </c>
      <c r="D73" s="78">
        <v>35843</v>
      </c>
      <c r="E73" s="115" t="s">
        <v>238</v>
      </c>
      <c r="F73" s="78">
        <v>80858</v>
      </c>
      <c r="G73" s="115" t="s">
        <v>244</v>
      </c>
      <c r="H73" s="78">
        <v>6297</v>
      </c>
    </row>
    <row r="74" spans="1:8" ht="15">
      <c r="A74" s="115" t="s">
        <v>235</v>
      </c>
      <c r="B74" s="78">
        <v>92731</v>
      </c>
      <c r="C74" s="115" t="s">
        <v>232</v>
      </c>
      <c r="D74" s="78">
        <v>30716</v>
      </c>
      <c r="E74" s="115" t="s">
        <v>213</v>
      </c>
      <c r="F74" s="78">
        <v>61583</v>
      </c>
      <c r="G74" s="115" t="s">
        <v>241</v>
      </c>
      <c r="H74" s="78">
        <v>3828</v>
      </c>
    </row>
    <row r="75" spans="1:8" ht="15">
      <c r="A75" s="115" t="s">
        <v>238</v>
      </c>
      <c r="B75" s="78">
        <v>80858</v>
      </c>
      <c r="C75" s="115" t="s">
        <v>234</v>
      </c>
      <c r="D75" s="78">
        <v>25630</v>
      </c>
      <c r="E75" s="115" t="s">
        <v>252</v>
      </c>
      <c r="F75" s="78">
        <v>49969</v>
      </c>
      <c r="G75" s="115" t="s">
        <v>242</v>
      </c>
      <c r="H75" s="78">
        <v>3685</v>
      </c>
    </row>
    <row r="76" spans="1:8" ht="15">
      <c r="A76" s="115" t="s">
        <v>213</v>
      </c>
      <c r="B76" s="78">
        <v>61583</v>
      </c>
      <c r="C76" s="115" t="s">
        <v>224</v>
      </c>
      <c r="D76" s="78">
        <v>19467</v>
      </c>
      <c r="E76" s="115" t="s">
        <v>237</v>
      </c>
      <c r="F76" s="78">
        <v>31563</v>
      </c>
      <c r="G76" s="115" t="s">
        <v>250</v>
      </c>
      <c r="H76" s="78">
        <v>1609</v>
      </c>
    </row>
    <row r="77" spans="1:8" ht="15">
      <c r="A77" s="115" t="s">
        <v>214</v>
      </c>
      <c r="B77" s="78">
        <v>61230</v>
      </c>
      <c r="C77" s="115" t="s">
        <v>230</v>
      </c>
      <c r="D77" s="78">
        <v>17489</v>
      </c>
      <c r="E77" s="115" t="s">
        <v>257</v>
      </c>
      <c r="F77" s="78">
        <v>29339</v>
      </c>
      <c r="G77" s="115" t="s">
        <v>243</v>
      </c>
      <c r="H77" s="78">
        <v>1600</v>
      </c>
    </row>
    <row r="78" spans="1:8" ht="15">
      <c r="A78" s="115" t="s">
        <v>252</v>
      </c>
      <c r="B78" s="78">
        <v>49969</v>
      </c>
      <c r="C78" s="115" t="s">
        <v>233</v>
      </c>
      <c r="D78" s="78">
        <v>14203</v>
      </c>
      <c r="E78" s="115" t="s">
        <v>266</v>
      </c>
      <c r="F78" s="78">
        <v>23759</v>
      </c>
      <c r="G78" s="115" t="s">
        <v>246</v>
      </c>
      <c r="H78" s="78">
        <v>438</v>
      </c>
    </row>
    <row r="79" spans="1:8" ht="15">
      <c r="A79" s="115" t="s">
        <v>236</v>
      </c>
      <c r="B79" s="78">
        <v>35843</v>
      </c>
      <c r="C79" s="115" t="s">
        <v>221</v>
      </c>
      <c r="D79" s="78">
        <v>12142</v>
      </c>
      <c r="E79" s="115" t="s">
        <v>268</v>
      </c>
      <c r="F79" s="78">
        <v>22511</v>
      </c>
      <c r="G79" s="115" t="s">
        <v>251</v>
      </c>
      <c r="H79" s="78">
        <v>327</v>
      </c>
    </row>
  </sheetData>
  <hyperlinks>
    <hyperlink ref="A2" r:id="rId1" display="https://www.xperthealth.org.uk/Forums?platform=hootsuite"/>
    <hyperlink ref="A3" r:id="rId2" display="https://twitter.com/diabetescouk/status/1084132959576305664"/>
    <hyperlink ref="A4" r:id="rId3" display="https://www.bbc.co.uk/programmes/m00017qw?fbclid=IwAR3_ObH6fVhxqaLDeeRXtb7XWo7qEkQke1bAgHudwdu5ekTdDa9mMKyiz4Y"/>
    <hyperlink ref="A5" r:id="rId4" display="https://www.youtube.com/watch?v=8rcfvRGZsDs&amp;t=1142s"/>
    <hyperlink ref="A6" r:id="rId5" display="https://www.lchf-rd.com/2018/06/08/the-perils-of-food-processing-how-the-preparation-of-food-affects-gi-hormonal-response/"/>
    <hyperlink ref="A7" r:id="rId6" display="https://www.lchf-rd.com/2018/06/20/the-perils-of-food-processing-part-2/"/>
    <hyperlink ref="A8" r:id="rId7" display="https://twitter.com/carynzinn/status/1083841426700480512"/>
    <hyperlink ref="C2" r:id="rId8" display="https://twitter.com/carynzinn/status/1083841426700480512"/>
    <hyperlink ref="C3" r:id="rId9" display="https://www.youtube.com/watch?v=8rcfvRGZsDs&amp;t=1142s"/>
    <hyperlink ref="C4" r:id="rId10" display="https://www.lchf-rd.com/2018/06/08/the-perils-of-food-processing-how-the-preparation-of-food-affects-gi-hormonal-response/"/>
    <hyperlink ref="C5" r:id="rId11" display="https://www.lchf-rd.com/2018/06/20/the-perils-of-food-processing-part-2/"/>
    <hyperlink ref="G2" r:id="rId12" display="https://www.xperthealth.org.uk/Forums?platform=hootsuite"/>
    <hyperlink ref="G3" r:id="rId13" display="https://twitter.com/diabetescouk/status/1084132959576305664"/>
    <hyperlink ref="G4" r:id="rId14" display="https://www.bbc.co.uk/programmes/m00017qw?fbclid=IwAR3_ObH6fVhxqaLDeeRXtb7XWo7qEkQke1bAgHudwdu5ekTdDa9mMKyiz4Y"/>
  </hyperlinks>
  <printOptions/>
  <pageMargins left="0.7" right="0.7" top="0.75" bottom="0.75" header="0.3" footer="0.3"/>
  <pageSetup orientation="portrait" paperSize="9"/>
  <tableParts>
    <tablePart r:id="rId18"/>
    <tablePart r:id="rId22"/>
    <tablePart r:id="rId20"/>
    <tablePart r:id="rId16"/>
    <tablePart r:id="rId17"/>
    <tablePart r:id="rId19"/>
    <tablePart r:id="rId15"/>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2019-01-20T17:23:46Z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