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<sst xmlns="http://schemas.openxmlformats.org/spreadsheetml/2006/main" count="6014" uniqueCount="1175">
  <si>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</si>
  <si>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</si>
  <si>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</si>
  <si>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</si>
  <si>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</si>
  <si>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</si>
  <si>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</si>
  <si>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</si>
  <si>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</si>
  <si>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</si>
  <si>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</si>
  <si>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</si>
  <si>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</si>
  <si>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</si>
  <si>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</si>
  <si>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</si>
  <si>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</si>
  <si>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</si>
  <si>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</si>
  <si>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</si>
  <si>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</si>
  <si>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</si>
  <si>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</si>
  <si>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</si>
  <si>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</si>
  <si>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</si>
  <si>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</si>
  <si>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</si>
  <si>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</si>
  <si>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</si>
  <si>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</si>
  <si>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</si>
  <si>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</si>
  <si>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</si>
  <si>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</si>
  <si>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</si>
  <si>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</si>
  <si>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</si>
  <si>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</si>
  <si>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</si>
  <si>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</si>
  <si>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</si>
  <si>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</si>
  <si>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</si>
  <si>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</si>
  <si>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</si>
  <si>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</si>
  <si>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</si>
  <si>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</si>
  <si>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</si>
  <si>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</si>
  <si>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</si>
  <si>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</si>
  <si>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</si>
  <si>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</si>
  <si>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</si>
  <si>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</si>
  <si>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</si>
  <si>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</si>
  <si>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</si>
  <si>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</si>
  <si>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</si>
  <si>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</si>
  <si>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</si>
  <si>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</si>
  <si>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</si>
  <si>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</si>
  <si>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</si>
  <si>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</si>
  <si>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</si>
  <si>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</si>
  <si>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</si>
  <si>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</si>
  <si>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</si>
  <si>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</si>
  <si>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</si>
  <si>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</si>
  <si>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</si>
  <si>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</si>
  <si>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</si>
  <si>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</si>
  <si>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</si>
  <si>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</si>
  <si>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</si>
  <si>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</si>
  <si>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</si>
  <si>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</si>
  <si>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</si>
  <si>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</si>
  <si>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</si>
  <si>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</si>
  <si>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</si>
  <si>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</si>
  <si>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</si>
  <si>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</si>
  <si>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</si>
  <si>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</si>
  <si>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</si>
  <si>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</si>
  <si>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</si>
  <si>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</si>
  <si>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</si>
  <si>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</si>
  <si>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</si>
  <si>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</si>
  <si>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</si>
  <si>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</si>
  <si>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</si>
  <si>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</si>
  <si>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</si>
  <si>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</si>
  <si>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</si>
  <si>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</si>
  <si>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</si>
  <si>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</si>
  <si>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</si>
  <si>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</si>
  <si>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</si>
  <si>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</si>
  <si>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</si>
  <si>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</si>
  <si>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</si>
  <si>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</si>
  <si>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</si>
  <si>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</si>
  <si>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</si>
  <si>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</si>
  <si>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</si>
  <si>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</si>
  <si>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</si>
  <si>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</si>
  <si>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</si>
  <si>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</si>
  <si>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</si>
  <si>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</si>
  <si>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</si>
  <si>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</si>
  <si>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</si>
  <si>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</si>
  <si>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</si>
  <si>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</si>
  <si>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</si>
  <si>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</si>
  <si>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</si>
  <si>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</si>
  <si>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</si>
  <si>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</si>
  <si>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</si>
  <si>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</si>
  <si>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</si>
  <si>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</si>
  <si>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</si>
  <si>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</si>
  <si>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</si>
  <si>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</si>
  <si>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</si>
  <si>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</si>
  <si>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</si>
  <si>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</si>
  <si>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</si>
  <si>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</si>
  <si>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</si>
  <si>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</si>
  <si>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</si>
  <si>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</si>
  <si>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</si>
  <si>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</si>
  <si>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</si>
  <si>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</si>
  <si>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</si>
  <si>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</si>
  <si>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</si>
  <si>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</si>
  <si>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</si>
  <si>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</si>
  <si>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</si>
  <si>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</si>
  <si>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</si>
  <si>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</si>
  <si>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</si>
  <si>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</si>
  <si>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</si>
  <si>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</si>
  <si>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</si>
  <si>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</si>
  <si>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</si>
  <si>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</si>
  <si>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</si>
  <si>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</si>
  <si>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</si>
  <si>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</si>
  <si>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</si>
  <si>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</si>
  <si>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</si>
  <si>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</si>
  <si>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</si>
  <si>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</si>
  <si>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</si>
  <si>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</si>
  <si>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</si>
  <si>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</si>
  <si>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</si>
  <si>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</si>
  <si>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</si>
  <si>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</si>
  <si>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</si>
  <si>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</si>
  <si>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</si>
  <si>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</si>
  <si>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</si>
  <si>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</si>
  <si>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</si>
  <si>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healthscholars1</t>
  </si>
  <si>
    <t>_happygraham_</t>
  </si>
  <si>
    <t>kristinekanari</t>
  </si>
  <si>
    <t>cpca</t>
  </si>
  <si>
    <t>catcherofbabies</t>
  </si>
  <si>
    <t>cnmamidwives</t>
  </si>
  <si>
    <t>ccurlee49</t>
  </si>
  <si>
    <t>jameschisum</t>
  </si>
  <si>
    <t>healthysim</t>
  </si>
  <si>
    <t>k_dickinsonmd</t>
  </si>
  <si>
    <t>optomizeltd</t>
  </si>
  <si>
    <t>heriotwattmel</t>
  </si>
  <si>
    <t>hollymsmith77</t>
  </si>
  <si>
    <t>vbacfacts</t>
  </si>
  <si>
    <t>shaherezad</t>
  </si>
  <si>
    <t>donaintl</t>
  </si>
  <si>
    <t>preventaccreta</t>
  </si>
  <si>
    <t>unnecesarean</t>
  </si>
  <si>
    <t>health_affairs</t>
  </si>
  <si>
    <t>chcfnews</t>
  </si>
  <si>
    <t>michael_w_busch</t>
  </si>
  <si>
    <t>debra_bingham</t>
  </si>
  <si>
    <t>consumerreports</t>
  </si>
  <si>
    <t>cmqcc</t>
  </si>
  <si>
    <t>mhtf</t>
  </si>
  <si>
    <t>childbirth</t>
  </si>
  <si>
    <t>acog</t>
  </si>
  <si>
    <t>acnmmidwives</t>
  </si>
  <si>
    <t>awhonn</t>
  </si>
  <si>
    <t>wraglobal</t>
  </si>
  <si>
    <t>everymomcounts</t>
  </si>
  <si>
    <t>ajog_thegray</t>
  </si>
  <si>
    <t>neel_shah</t>
  </si>
  <si>
    <t>debrabingham34</t>
  </si>
  <si>
    <t>debrab</t>
  </si>
  <si>
    <t>ariadnelabs</t>
  </si>
  <si>
    <t>katybkoz</t>
  </si>
  <si>
    <t>guardian</t>
  </si>
  <si>
    <t>pewtrusts</t>
  </si>
  <si>
    <t>oviahealth</t>
  </si>
  <si>
    <t>jillgw</t>
  </si>
  <si>
    <t>kristenterlizzi</t>
  </si>
  <si>
    <t>senkamalaharris</t>
  </si>
  <si>
    <t>gmurray3</t>
  </si>
  <si>
    <t>Mentions</t>
  </si>
  <si>
    <t>Replies to</t>
  </si>
  <si>
    <t>US women are 3x's as likely to die from childbirth as a woman in Canada &amp;amp; 6x's as likely as a woman in Scandinavia.  Learn more about how California has cut its rate of maternal mortality by more than half.  @CMQCC @Debra_Bingham  #patientsafety #meded https://t.co/M9tysXZlVp</t>
  </si>
  <si>
    <t>All of the extra research I ever did in college is FINALLY promoted in this campaign! 
My Birth Matters https://t.co/UBxZmW0Vs2</t>
  </si>
  <si>
    <t>RT @_happygraham_: All of the extra research I ever did in college is FINALLY promoted in this campaign! 
My Birth Matters https://t.co/UBxâ€¦</t>
  </si>
  <si>
    <t>Do you provide or manage care for pregnant mothers? Learn about efforts to educate about C-sections and encourage conversations to minimize chances of getting a C-section unless absolutely necessary. #MyBirthMatters @cmqcc @CHCFNews @ConsumerReports https://t.co/jq7yLCoPAo</t>
  </si>
  <si>
    <t>RT @hollymsmith77: @neel_shah @AJOG_thegray @everymomcounts @WRAglobal @AWHONN @ACNMmidwives @acog @DONAIntl @childbirth @MHTF @Unnecesareaâ€¦</t>
  </si>
  <si>
    <t>CMQCC is set to start publicly reporting each hospital's CNM birth rates! Please join for CMQCC's update webinar on Wednesday Jan 16th at 12pm. Register here:  https://t.co/j9A6vO4LV8. More info at https://t.co/it5Scdcpgc https://t.co/F9tLUVHJYi</t>
  </si>
  <si>
    <t>RT @cnmamidwives: CMQCC is set to start publicly reporting each hospital's CNM birth rates! Please join for CMQCC's update webinar on Wedne…</t>
  </si>
  <si>
    <t>RT @CHCFNews: Finger snaps for @cmqcc and Elliot Main, whose article on California's public-private partnerships to address maternal mortal…</t>
  </si>
  <si>
    <t>RT @HealthScholars1: US women are 3x's as likely to die from childbirth as a woman in Canada &amp;amp; 6x's as likely as a woman in Scandinavia.  L…</t>
  </si>
  <si>
    <t>"Practice it and practice it" - wonderful example of the power of #simulation to improve #patientsafety
@cmqcc  @debrabingham34 #simed #surged #meded 
https://t.co/fszClLXFtG</t>
  </si>
  <si>
    <t>RT @K_DickinsonMD: "Practice it and practice it" - wonderful example of the power of #simulation to improve #patientsafety
@cmqcc  @debrab…</t>
  </si>
  <si>
    <t>@neel_shah @AJOG_thegray @everymomcounts @WRAglobal @AWHONN @ACNMmidwives @acog @DONAIntl @childbirth @MHTF @Unnecesarean @katybkoz 20. Sure, decades of work have been devoted to convincing everyone that this is a problem. But thatâ€™s not *doing* the actual work! Certainly not like the focused nationwide &amp;amp; other efforts like whatâ€™s being done by folks at @cmqcc @ariadnelabs @acnmmidwife, #AIM, and others. https://t.co/pdGFRAodBC</t>
  </si>
  <si>
    <t>@neel_shah @AJOG_thegray @everymomcounts @WRAglobal @AWHONN @ACNMmidwives @acog @DONAIntl @childbirth @MHTF @Unnecesarean @katybkoz @cmqcc @AriadneLabs 21. We are just getting started! But as the articleâ€™s authors say, itâ€™s unfortunate that many within â€œthe obstetric community have fallen for this fallacy.â€ Clearly, the only fallacy being fallen for is the straight up lunacy printed in this article. /</t>
  </si>
  <si>
    <t>@hollymsmith77 @neel_shah @AJOG_thegray @everymomcounts @WRAglobal @AWHONN @ACNMmidwives @acog @DONAIntl @childbirth @MHTF @Unnecesarean @katybkoz @cmqcc @AriadneLabs Yes, yes, yes!</t>
  </si>
  <si>
    <t>RT @hollymsmith77: @neel_shah @AJOG_thegray @everymomcounts @WRAglobal @AWHONN @ACNMmidwives @acog @DONAIntl @childbirth @MHTF @Unnecesarea…</t>
  </si>
  <si>
    <t>RT @vbacfacts: @hollymsmith77 @neel_shah @AJOG_thegray @everymomcounts @WRAglobal @AWHONN @ACNMmidwives @acog @DONAIntl @childbirth @MHTF @…</t>
  </si>
  <si>
    <t>Thanks to @guardian for sharing National Accreta Foundation co-founder Alisha Berry’s #accreta story and the impact of @cmqcc’s work to save mother’s lives in California, “I feel really lucky that I survived,” Berry said. #preventaccreta 
https://t.co/csSEOQhsMj</t>
  </si>
  <si>
    <t>RT @preventaccreta: Thanks to @guardian for sharing National Accreta Foundation co-founder Alisha Berry’s #accreta story and the impact of…</t>
  </si>
  <si>
    <t>RT @Unnecesarean: “This isn’t some weird California thing that can’t be replicated,” Teleki said. “This is doable in other states. It’s a m…</t>
  </si>
  <si>
    <t>“This isn’t some weird California thing that can’t be replicated,” Teleki said. “This is doable in other states. It’s a matter of having the will and the funding to get it off the ground.” 
https://t.co/dye9BV6G6R
@pewtrusts | @CHCFNews | @cmqcc #endmaternalmortality</t>
  </si>
  <si>
    <t>@JillGW @OviaHealth @CHCFNews @AriadneLabs All materials are free at https://t.co/YPJbAkhFXi! #mybirthmatters</t>
  </si>
  <si>
    <t>Finger snaps for @cmqcc and Elliot Main, whose article on California's public-private partnerships to address maternal mortality made it to the @Health_Affairs Top 10 list of 2018! https://t.co/vDPyC8R0RT</t>
  </si>
  <si>
    <t>@CHCFNews @neel_shah @katybkoz @kristenterlizzi @cmqcc Gene Declercq was just talking about this #listening2mothers survey question Monday at a meeting! The data snapshots have been making regular appearances in my presentations since September. https://t.co/vSCkYGR6zI</t>
  </si>
  <si>
    <t>Get the data snapshot from #Listening2Mothers here: https://t.co/t838KTrkaZ @Unnecesarean @neel_shah @katybkoz @kristenterlizzi @cmqcc</t>
  </si>
  <si>
    <t>@Unnecesarean @neel_shah @katybkoz @kristenterlizzi @cmqcc So glad to hear this!</t>
  </si>
  <si>
    <t>While obstetricians and labor and delivery nurses are probably the most well-known type of care providers, a woman's birth team can also include other care providers, like nurse midwives and doulas. Learn more at #MyBirthMatters. https://t.co/PAW1sDqZzx @cmqcc https://t.co/ovkjSFhVBo</t>
  </si>
  <si>
    <t>@gmurray3 @SenKamalaHarris The California state government organized the establishment of the California Maternal Quality Care Collaborative in 2006.  It has reduced maternal mortality in the state by more than a factor of 2: https://t.co/eEEZaKqTo1 .
Congress can pass legislation to do likewise US-wide.</t>
  </si>
  <si>
    <t>https://www.npr.org/2018/07/29/632702896/to-keep-women-from-dying-in-childbirth-look-to-california?utm_content=78013765&amp;utm_medium=social&amp;utm_source=twitter</t>
  </si>
  <si>
    <t>https://www.cmqcc.org/my-birth-matters</t>
  </si>
  <si>
    <t>https://stanford.zoom.us/webinar/register/WN_Q_Z67_HOQP6q7nAUSoUnpA https://www.cnma.org/advocacy</t>
  </si>
  <si>
    <t>https://www.theguardian.com/us-news/2018/sep/04/california-actions-to-lower-dangerous-maternal-death-rate-may-help-rest-of-us</t>
  </si>
  <si>
    <t>https://www.pewtrusts.org/en/research-and-analysis/blogs/stateline/2018/10/23/more-us-women-keep-dying-from-childbirth-except-in-this-state</t>
  </si>
  <si>
    <t>http://www.cmqcc.org/my-birth-matters</t>
  </si>
  <si>
    <t>https://www.healthaffairs.org/do/10.1377/hblog20190110.783396/full/</t>
  </si>
  <si>
    <t>https://www.chcf.org/publication/data-snapshot-listening-mothers-california/</t>
  </si>
  <si>
    <t>https://www.cmqcc.org/who-we-are</t>
  </si>
  <si>
    <t>npr.org</t>
  </si>
  <si>
    <t>cmqcc.org</t>
  </si>
  <si>
    <t>zoom.us cnma.org</t>
  </si>
  <si>
    <t>theguardian.com</t>
  </si>
  <si>
    <t>pewtrusts.org</t>
  </si>
  <si>
    <t>healthaffairs.org</t>
  </si>
  <si>
    <t>chcf.org</t>
  </si>
  <si>
    <t>patientsafety meded</t>
  </si>
  <si>
    <t>mybirthmatters</t>
  </si>
  <si>
    <t>simulation patientsafety simed surged meded</t>
  </si>
  <si>
    <t>simulation patientsafety</t>
  </si>
  <si>
    <t>aim</t>
  </si>
  <si>
    <t>accreta preventaccreta</t>
  </si>
  <si>
    <t>accreta</t>
  </si>
  <si>
    <t>endmaternalmortality</t>
  </si>
  <si>
    <t>listening2mothers</t>
  </si>
  <si>
    <t>https://pbs.twimg.com/media/DwgFEMIXgAQpq8E.jpg</t>
  </si>
  <si>
    <t>https://pbs.twimg.com/media/Dw4wjvfU0AYLd3B.jpg</t>
  </si>
  <si>
    <t>https://pbs.twimg.com/media/DwfGj7DUYAARwH-.jpg</t>
  </si>
  <si>
    <t>https://pbs.twimg.com/media/DxDWgvbV4AA4DmU.jpg</t>
  </si>
  <si>
    <t>https://pbs.twimg.com/ext_tw_video_thumb/1085968594729463808/pu/img/mSAMtxqJm2D3zKEl.jpg</t>
  </si>
  <si>
    <t>http://pbs.twimg.com/profile_images/978322768381984768/dKZMkfyW_normal.jpg</t>
  </si>
  <si>
    <t>http://pbs.twimg.com/profile_images/1010697005985718272/PMC8lDZv_normal.jpg</t>
  </si>
  <si>
    <t>http://pbs.twimg.com/profile_images/1083406651070197760/LDy-i5XB_normal.jpg</t>
  </si>
  <si>
    <t>http://pbs.twimg.com/profile_images/922301348187480064/xsREmw1T_normal.jpg</t>
  </si>
  <si>
    <t>http://abs.twimg.com/sticky/default_profile_images/default_profile_normal.png</t>
  </si>
  <si>
    <t>http://pbs.twimg.com/profile_images/621170378241540096/OqWFkfFf_normal.jpg</t>
  </si>
  <si>
    <t>http://pbs.twimg.com/profile_images/903327387500273664/xb4CPGUg_normal.jpg</t>
  </si>
  <si>
    <t>http://pbs.twimg.com/profile_images/1047194289250295809/RRH6Ucz3_normal.jpg</t>
  </si>
  <si>
    <t>http://pbs.twimg.com/profile_images/983082888643137536/DR34KOHV_normal.jpg</t>
  </si>
  <si>
    <t>http://pbs.twimg.com/profile_images/1004643213418917888/8UGJA4PX_normal.jpg</t>
  </si>
  <si>
    <t>http://pbs.twimg.com/profile_images/936816261396250625/2qxJUm7t_normal.jpg</t>
  </si>
  <si>
    <t>http://pbs.twimg.com/profile_images/1013569349230006272/2HiS4K36_normal.jpg</t>
  </si>
  <si>
    <t>http://pbs.twimg.com/profile_images/836268147502010368/dp7kfJ0u_normal.jpg</t>
  </si>
  <si>
    <t>http://pbs.twimg.com/profile_images/758839113999015936/xnsRNtOo_normal.jpg</t>
  </si>
  <si>
    <t>http://pbs.twimg.com/profile_images/895954822280564736/dFBEy0cF_normal.jpg</t>
  </si>
  <si>
    <t>http://pbs.twimg.com/profile_images/1013397531206848512/Ekf9nVK4_normal.jpg</t>
  </si>
  <si>
    <t>http://pbs.twimg.com/profile_images/829042623620997121/KsooCcWa_normal.jpg</t>
  </si>
  <si>
    <t>http://pbs.twimg.com/profile_images/691751412036808705/40DpcbP9_normal.jpg</t>
  </si>
  <si>
    <t>http://pbs.twimg.com/profile_images/559122605014130688/Yltud6pR_normal.jpeg</t>
  </si>
  <si>
    <t>https://twitter.com/#!/healthscholars1/status/1049722086803922944</t>
  </si>
  <si>
    <t>https://twitter.com/#!/_happygraham_/status/1012796717907918848</t>
  </si>
  <si>
    <t>https://twitter.com/#!/kristinekanari/status/1082150252025507840</t>
  </si>
  <si>
    <t>https://twitter.com/#!/cpca/status/1083121282353455106</t>
  </si>
  <si>
    <t>https://twitter.com/#!/catcherofbabies/status/1083244821009948672</t>
  </si>
  <si>
    <t>https://twitter.com/#!/cnmamidwives/status/1084857957983051776</t>
  </si>
  <si>
    <t>https://twitter.com/#!/ccurlee49/status/1084862674528219136</t>
  </si>
  <si>
    <t>https://twitter.com/#!/jameschisum/status/1084976147975135232</t>
  </si>
  <si>
    <t>https://twitter.com/#!/healthysim/status/1085191883276509184</t>
  </si>
  <si>
    <t>https://twitter.com/#!/k_dickinsonmd/status/1085198234664857601</t>
  </si>
  <si>
    <t>https://twitter.com/#!/optomizeltd/status/1085201737391243265</t>
  </si>
  <si>
    <t>https://twitter.com/#!/heriotwattmel/status/1085202049325764608</t>
  </si>
  <si>
    <t>https://twitter.com/#!/hollymsmith77/status/1083052817093320704</t>
  </si>
  <si>
    <t>https://twitter.com/#!/hollymsmith77/status/1083053023050444800</t>
  </si>
  <si>
    <t>https://twitter.com/#!/vbacfacts/status/1083219001084235776</t>
  </si>
  <si>
    <t>https://twitter.com/#!/shaherezad/status/1085589682828673024</t>
  </si>
  <si>
    <t>https://twitter.com/#!/shaherezad/status/1085589707335987201</t>
  </si>
  <si>
    <t>https://twitter.com/#!/shaherezad/status/1085589733843980288</t>
  </si>
  <si>
    <t>https://twitter.com/#!/donaintl/status/1085004512203542533</t>
  </si>
  <si>
    <t>https://twitter.com/#!/preventaccreta/status/1037337541593067520</t>
  </si>
  <si>
    <t>https://twitter.com/#!/shaherezad/status/1085590009808183296</t>
  </si>
  <si>
    <t>https://twitter.com/#!/shaherezad/status/1085588505026330626</t>
  </si>
  <si>
    <t>https://twitter.com/#!/unnecesarean/status/1054801037599506432</t>
  </si>
  <si>
    <t>https://twitter.com/#!/unnecesarean/status/1082677423857123328</t>
  </si>
  <si>
    <t>https://twitter.com/#!/health_affairs/status/1084980546126692353</t>
  </si>
  <si>
    <t>https://twitter.com/#!/chcfnews/status/1084971677409308673</t>
  </si>
  <si>
    <t>https://twitter.com/#!/unnecesarean/status/1085603372445634560</t>
  </si>
  <si>
    <t>https://twitter.com/#!/chcfnews/status/1085600732420558848</t>
  </si>
  <si>
    <t>https://twitter.com/#!/chcfnews/status/1085605764561948673</t>
  </si>
  <si>
    <t>https://twitter.com/#!/chcfnews/status/1085972961582997509</t>
  </si>
  <si>
    <t>https://twitter.com/#!/michael_w_busch/status/1086400845116260352</t>
  </si>
  <si>
    <t>1049722086803922944</t>
  </si>
  <si>
    <t>1012796717907918848</t>
  </si>
  <si>
    <t>1082150252025507840</t>
  </si>
  <si>
    <t>1083121282353455106</t>
  </si>
  <si>
    <t>1083244821009948672</t>
  </si>
  <si>
    <t>1084857957983051776</t>
  </si>
  <si>
    <t>1084862674528219136</t>
  </si>
  <si>
    <t>1084976147975135232</t>
  </si>
  <si>
    <t>1085191883276509184</t>
  </si>
  <si>
    <t>1085198234664857601</t>
  </si>
  <si>
    <t>1085201737391243265</t>
  </si>
  <si>
    <t>1085202049325764608</t>
  </si>
  <si>
    <t>1083052817093320704</t>
  </si>
  <si>
    <t>1083053023050444800</t>
  </si>
  <si>
    <t>1083219001084235776</t>
  </si>
  <si>
    <t>1085589682828673024</t>
  </si>
  <si>
    <t>1085589707335987201</t>
  </si>
  <si>
    <t>1085589733843980288</t>
  </si>
  <si>
    <t>1085004512203542533</t>
  </si>
  <si>
    <t>1037337541593067520</t>
  </si>
  <si>
    <t>1085590009808183296</t>
  </si>
  <si>
    <t>1085588505026330626</t>
  </si>
  <si>
    <t>1054801037599506432</t>
  </si>
  <si>
    <t>1082677423857123328</t>
  </si>
  <si>
    <t>1084980546126692353</t>
  </si>
  <si>
    <t>1084971677409308673</t>
  </si>
  <si>
    <t>1085603372445634560</t>
  </si>
  <si>
    <t>1085600732420558848</t>
  </si>
  <si>
    <t>1085605764561948673</t>
  </si>
  <si>
    <t>1085972961582997509</t>
  </si>
  <si>
    <t>1086400845116260352</t>
  </si>
  <si>
    <t>1083052318227017728</t>
  </si>
  <si>
    <t>1082622573492555776</t>
  </si>
  <si>
    <t>1085600731346825217</t>
  </si>
  <si>
    <t>1085972960991600640</t>
  </si>
  <si>
    <t>1086393968445845504</t>
  </si>
  <si>
    <t/>
  </si>
  <si>
    <t>2311123579</t>
  </si>
  <si>
    <t>14207128</t>
  </si>
  <si>
    <t>37008978</t>
  </si>
  <si>
    <t>19695231</t>
  </si>
  <si>
    <t>96273617</t>
  </si>
  <si>
    <t>en</t>
  </si>
  <si>
    <t>HubSpot</t>
  </si>
  <si>
    <t>Twitter Web Client</t>
  </si>
  <si>
    <t>Twitter for iPhone</t>
  </si>
  <si>
    <t>Hootsuite Inc.</t>
  </si>
  <si>
    <t>Twitter for Android</t>
  </si>
  <si>
    <t>Twitter for iPad</t>
  </si>
  <si>
    <t>TweetDeck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</si>
  <si>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</si>
  <si>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</si>
  <si>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</si>
  <si>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</si>
  <si>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</si>
  <si>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</si>
  <si>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</si>
  <si>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</si>
  <si>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</si>
  <si>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</si>
  <si>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</si>
  <si>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</si>
  <si>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</si>
  <si>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</si>
  <si>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</si>
  <si>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</si>
  <si>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</si>
  <si>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</si>
  <si>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</si>
  <si>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</si>
  <si>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</si>
  <si>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</si>
  <si>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Health Scholars</t>
  </si>
  <si>
    <t>Debra BinghamDrPH,RN</t>
  </si>
  <si>
    <t>Happy Graham</t>
  </si>
  <si>
    <t>cellar door</t>
  </si>
  <si>
    <t>California Primary Care Association</t>
  </si>
  <si>
    <t>Consumer Reports</t>
  </si>
  <si>
    <t>CHCF</t>
  </si>
  <si>
    <t>CMQCC</t>
  </si>
  <si>
    <t>Heather Martin</t>
  </si>
  <si>
    <t>MHTF</t>
  </si>
  <si>
    <t>ChildbirthConnection</t>
  </si>
  <si>
    <t>DONAIntl</t>
  </si>
  <si>
    <t>ACOG</t>
  </si>
  <si>
    <t>ACNM Midwives</t>
  </si>
  <si>
    <t>AWHONN</t>
  </si>
  <si>
    <t>White Ribbon Alliance</t>
  </si>
  <si>
    <t>Every Mother Counts</t>
  </si>
  <si>
    <t>AJOG</t>
  </si>
  <si>
    <t>Neel Shah, MD</t>
  </si>
  <si>
    <t>Holly Smith</t>
  </si>
  <si>
    <t>CNMA Midwives</t>
  </si>
  <si>
    <t>Candace Curlee</t>
  </si>
  <si>
    <t>James Chisum</t>
  </si>
  <si>
    <t>Healthy Simulation</t>
  </si>
  <si>
    <t>Karen Dickinson</t>
  </si>
  <si>
    <t>Optomize</t>
  </si>
  <si>
    <t>debra beasley</t>
  </si>
  <si>
    <t>Heriot-Watt Medical Education Lab</t>
  </si>
  <si>
    <t>VBAC Facts</t>
  </si>
  <si>
    <t>Shaherezade</t>
  </si>
  <si>
    <t>Ariadne Labs</t>
  </si>
  <si>
    <t>Katy B. Kozhimannil, PhD</t>
  </si>
  <si>
    <t>Jill Arnold</t>
  </si>
  <si>
    <t>#PreventAccreta</t>
  </si>
  <si>
    <t>The Guardian</t>
  </si>
  <si>
    <t>The Pew Trusts</t>
  </si>
  <si>
    <t>Ovia Health</t>
  </si>
  <si>
    <t>Jill Wodnick</t>
  </si>
  <si>
    <t>Health Affairs</t>
  </si>
  <si>
    <t>Kristen Terlizzi</t>
  </si>
  <si>
    <t>Michael Busch</t>
  </si>
  <si>
    <t>Kamala Harris</t>
  </si>
  <si>
    <t>Gordon Murray</t>
  </si>
  <si>
    <t>Future ready clinical education. Improve patient safety with Health Scholars One™ clinical learning software, content, and virtual reality simulations. #VR</t>
  </si>
  <si>
    <t>Executive Director, Institute for Perinatal Quality Improvement.  Speaker, Educator, Mentor, Consultant, Author, Leader of QI and Safety Initiatives.</t>
  </si>
  <si>
    <t>triflers need not apply||@kanariwrites||</t>
  </si>
  <si>
    <t>#HealthyYou #HealthyCommunity  Representing community health centers who serve 1 in 6 Californians.</t>
  </si>
  <si>
    <t>Consumer Reports is an independent, nonprofit organization that works side by side with consumers to create a fairer, safer, and healthier world.</t>
  </si>
  <si>
    <t>The California Health Care Foundation — dedicated to health care that works for all Californians. https://t.co/azqmjylKTO</t>
  </si>
  <si>
    <t>Advancing California Maternity Care Through Data Driven Quality Improvement. Check out our Toolkits!  (Tweeting by @christinemorton / RTs ≠ endorsements)</t>
  </si>
  <si>
    <t>Registered Midwife, MN,  feminist, traveler, cat parent. tweets are my own.</t>
  </si>
  <si>
    <t>The Maternal Health Task Force strives to create a strong, well-informed, collaborative community focused on ending preventable maternal mortality and morbidity</t>
  </si>
  <si>
    <t>Founded in 1918, Childbirth Connection has joined forces with and become a core program of the National Partnership for Women &amp; Families (@NPWF).</t>
  </si>
  <si>
    <t>The American College of Obstetricians and Gynecologists (ACOG) is the leading authority on #womenshealth. Also follow us at @acogaction for advocacy.</t>
  </si>
  <si>
    <t>We tweet about the care midwives provide for women of all ages. We're passionate about improving women’s health+maternity care. Every woman deserves a midwife!</t>
  </si>
  <si>
    <t>The Association of Women's Health, Obstetric and Neonatal Nurses: Promoting the health of women and newborns</t>
  </si>
  <si>
    <t>Through its vast network of National Alliances, White Ribbon Alliance is activating the global movement for reproductive, maternal &amp; newborn health and rights.</t>
  </si>
  <si>
    <t>We're a non-profit organization dedicated to making pregnancy &amp; childbirth safe for every mother. Follow @RunTeamEMC for running updates.</t>
  </si>
  <si>
    <t>Established in 1869, The American Journal of Obstetrics &amp; Gynecology is the world's leading Obstetrics and Gynecology Medical Journal and Website.</t>
  </si>
  <si>
    <t>husband, father, scientist, humanist _xD83E__xDDD0_ // doc and prof @HarvardMed, instigator @MarchforMoms @CostsofCare</t>
  </si>
  <si>
    <t>Midwife, Women's Health &amp; Policy, Mom, Military Spouse, Triathlete, Recovering San Franciscan. USF|Georgetown|UIC Currently @CMQCC. Tweets my own.</t>
  </si>
  <si>
    <t>The California Nurse-Midwives Association (CNMA) is the official California state affiliate of  the American College of Nurse-Midwives.</t>
  </si>
  <si>
    <t>Certified Nurse-Midwife</t>
  </si>
  <si>
    <t>Believer, dad, husband &amp; one of the good PR guys...  Health care/medical marketing pro. Need sources? JamesC@millergeer.com</t>
  </si>
  <si>
    <t>Healthcare Simulation news and resources. Gain knowledge, find vendors, post jobs, and submit news to the international medical simulation community!</t>
  </si>
  <si>
    <t>Surgical Simulation Fellow, Methodist Institute for Technology Innovation and Education. Alumni of @MayoClinic, FRCS. Doing Masters in Education @UHouston</t>
  </si>
  <si>
    <t>Medical training software and eye tracking human factors testing services.</t>
  </si>
  <si>
    <t>Join us in spreading evidence-based information about VBAC and making VBAC accessible for all!</t>
  </si>
  <si>
    <t>#Babycatcher, Certified Nurse Midwife.   #MidwifeLife</t>
  </si>
  <si>
    <t>A global leader in health systems innovation devoted to creating simple solutions for better care at the most critical moments in people's lives, everywhere.</t>
  </si>
  <si>
    <t>Associate Professor @publichealthumn; Director @UMNRHRC; I like #kindness, #data, #policy, #science, #rural, #equity and #babies. Views are my own.</t>
  </si>
  <si>
    <t>Maternal health advocate. Non-profit director + data enthusiast. @cesareanrates, #cesareanrates, #VBAC, #maternalsafety, #Arkansas + goats. _xD83D__xDC10_ Views= my own.</t>
  </si>
  <si>
    <t>National Accreta Foundation is a non-profit working to eliminate preventable placenta #accreta &amp; accreta-related #maternalmortality/morbidity. #preventaccreta.</t>
  </si>
  <si>
    <t>The need for independent journalism has never been greater. Become a Guardian supporter: https://support.theguardian.com</t>
  </si>
  <si>
    <t>Driven by knowledge to solve today's challenging problems, improve public policy, inform the public, and invigorate civic life. RT does not imply endorsement.</t>
  </si>
  <si>
    <t>Leading women's health company empowering women/families to take control of their healthcare at home + at work. Ovia Fertility, Ovia Pregnancy, Ovia Parenting</t>
  </si>
  <si>
    <t>#SpeakingOfBirth:  Improving Maternity Care in New Jersey with public health &amp;  justice making, community building.  plants, hiking, childbirth educator , mom.</t>
  </si>
  <si>
    <t>At the intersection of health, health care, and policy. Follows/Tweets/RTs ≠ endorsements.</t>
  </si>
  <si>
    <t>medtwitter's placenta #accreta patient expert, #cesarean mom, maternal health enthusiast, champion of patient stories, co-founder @preventaccreta</t>
  </si>
  <si>
    <t>Planetary astronomer, primarily studying piles of rock in space.  Drinker of tea.  Opinions expressed here are strictly my own.  To bigotry no sanction.</t>
  </si>
  <si>
    <t>United States Senator for California</t>
  </si>
  <si>
    <t>livin' the dream</t>
  </si>
  <si>
    <t>Washington, DC</t>
  </si>
  <si>
    <t>San Diego, CA</t>
  </si>
  <si>
    <t>California</t>
  </si>
  <si>
    <t>New York</t>
  </si>
  <si>
    <t>Oakland, California</t>
  </si>
  <si>
    <t>Palo Alto, California</t>
  </si>
  <si>
    <t>behind you</t>
  </si>
  <si>
    <t>Boston, MA</t>
  </si>
  <si>
    <t>Washington, D.C.</t>
  </si>
  <si>
    <t>Silver Spring, MD</t>
  </si>
  <si>
    <t>Global</t>
  </si>
  <si>
    <t>New York City, NY</t>
  </si>
  <si>
    <t xml:space="preserve">Los Angeles County </t>
  </si>
  <si>
    <t>California, USA</t>
  </si>
  <si>
    <t>Encinitas, CA</t>
  </si>
  <si>
    <t>Orange County, Calif.</t>
  </si>
  <si>
    <t>Houston, Texas, USA</t>
  </si>
  <si>
    <t>San Diego, California</t>
  </si>
  <si>
    <t>Minnesota</t>
  </si>
  <si>
    <t>Bentonville, AR</t>
  </si>
  <si>
    <t>United States</t>
  </si>
  <si>
    <t>London</t>
  </si>
  <si>
    <t>Philadelphia, PA</t>
  </si>
  <si>
    <t>Boston</t>
  </si>
  <si>
    <t>the universal field</t>
  </si>
  <si>
    <t>Houston, TX</t>
  </si>
  <si>
    <t>https://t.co/Fm0Dc9PclI</t>
  </si>
  <si>
    <t>https://t.co/sJPoiGD06O</t>
  </si>
  <si>
    <t>https://t.co/pEvdPbJTWQ</t>
  </si>
  <si>
    <t>http://www.californiahealthplus.com</t>
  </si>
  <si>
    <t>https://t.co/sKRj7OGoO1</t>
  </si>
  <si>
    <t>https://t.co/x6BtwAlayw</t>
  </si>
  <si>
    <t>http://t.co/wn8mVFF03r</t>
  </si>
  <si>
    <t>https://t.co/bzO6QdDVMI</t>
  </si>
  <si>
    <t>http://t.co/lx7MxaWLlN</t>
  </si>
  <si>
    <t>https://t.co/ArnzT5SKdX</t>
  </si>
  <si>
    <t>https://t.co/kmnqiUPnHH</t>
  </si>
  <si>
    <t>http://t.co/ubrBaWdJBu</t>
  </si>
  <si>
    <t>http://t.co/J2F8ftnffl</t>
  </si>
  <si>
    <t>https://t.co/B2PwoZHpBA</t>
  </si>
  <si>
    <t>http://t.co/2HYNWtFbgh</t>
  </si>
  <si>
    <t>https://t.co/UMxiKL5R8S</t>
  </si>
  <si>
    <t>https://t.co/p54K2c1Irj</t>
  </si>
  <si>
    <t>https://t.co/9obXIuuFOI</t>
  </si>
  <si>
    <t>https://t.co/XAuomSBwrP</t>
  </si>
  <si>
    <t>http://www.HealthySimulation.com</t>
  </si>
  <si>
    <t>http://linkedin.com/in/mel-mckendrick-37093924</t>
  </si>
  <si>
    <t>https://t.co/yxjD2IX4ux</t>
  </si>
  <si>
    <t>http://t.co/SzcP3o6TlD</t>
  </si>
  <si>
    <t>https://t.co/NHmCQYEZ6e</t>
  </si>
  <si>
    <t>https://t.co/mEmsnNFRdS</t>
  </si>
  <si>
    <t>https://t.co/zqWvP2aUWi</t>
  </si>
  <si>
    <t>https://www.theguardian.com</t>
  </si>
  <si>
    <t>http://www.pewtrusts.org</t>
  </si>
  <si>
    <t>https://t.co/CBxioFxWC2</t>
  </si>
  <si>
    <t>https://t.co/QVzLZza2GO</t>
  </si>
  <si>
    <t>http://t.co/MtHbnLs3LV</t>
  </si>
  <si>
    <t>https://t.co/vl5oVih455</t>
  </si>
  <si>
    <t>https://t.co/d7fwQc0xoD</t>
  </si>
  <si>
    <t>http://www.facebook.com/gcmurray3</t>
  </si>
  <si>
    <t>Pacific Time (US &amp; Canada)</t>
  </si>
  <si>
    <t>https://pbs.twimg.com/profile_banners/3129221361/1522087148</t>
  </si>
  <si>
    <t>https://pbs.twimg.com/profile_banners/197295463/1502863274</t>
  </si>
  <si>
    <t>https://pbs.twimg.com/profile_banners/824093721805262849/1527483656</t>
  </si>
  <si>
    <t>https://pbs.twimg.com/profile_banners/3105798740/1546624999</t>
  </si>
  <si>
    <t>https://pbs.twimg.com/profile_banners/46221953/1527895188</t>
  </si>
  <si>
    <t>https://pbs.twimg.com/profile_banners/16193528/1527087662</t>
  </si>
  <si>
    <t>https://pbs.twimg.com/profile_banners/37008978/1536770642</t>
  </si>
  <si>
    <t>https://pbs.twimg.com/profile_banners/422893220/1521497845</t>
  </si>
  <si>
    <t>https://pbs.twimg.com/profile_banners/24131366/1466487466</t>
  </si>
  <si>
    <t>https://pbs.twimg.com/profile_banners/76355615/1537905909</t>
  </si>
  <si>
    <t>https://pbs.twimg.com/profile_banners/15485304/1469807109</t>
  </si>
  <si>
    <t>https://pbs.twimg.com/profile_banners/634848556/1469756307</t>
  </si>
  <si>
    <t>https://pbs.twimg.com/profile_banners/22784904/1422901734</t>
  </si>
  <si>
    <t>https://pbs.twimg.com/profile_banners/50074068/1539711748</t>
  </si>
  <si>
    <t>https://pbs.twimg.com/profile_banners/44162011/1505141179</t>
  </si>
  <si>
    <t>https://pbs.twimg.com/profile_banners/19968812/1537816925</t>
  </si>
  <si>
    <t>https://pbs.twimg.com/profile_banners/285681923/1539977154</t>
  </si>
  <si>
    <t>https://pbs.twimg.com/profile_banners/879010003/1546132712</t>
  </si>
  <si>
    <t>https://pbs.twimg.com/profile_banners/19866236/1534557835</t>
  </si>
  <si>
    <t>https://pbs.twimg.com/profile_banners/2311123579/1512189378</t>
  </si>
  <si>
    <t>https://pbs.twimg.com/profile_banners/2513867635/1427232320</t>
  </si>
  <si>
    <t>https://pbs.twimg.com/profile_banners/630578747/1436933394</t>
  </si>
  <si>
    <t>https://pbs.twimg.com/profile_banners/335555455/1517604537</t>
  </si>
  <si>
    <t>https://pbs.twimg.com/profile_banners/1047190972176748549/1538587232</t>
  </si>
  <si>
    <t>https://pbs.twimg.com/profile_banners/701489866106916864/1523207032</t>
  </si>
  <si>
    <t>https://pbs.twimg.com/profile_banners/1004635655580864512/1528360583</t>
  </si>
  <si>
    <t>https://pbs.twimg.com/profile_banners/772878103/1449886171</t>
  </si>
  <si>
    <t>https://pbs.twimg.com/profile_banners/260979430/1478584054</t>
  </si>
  <si>
    <t>https://pbs.twimg.com/profile_banners/1540988420/1441041938</t>
  </si>
  <si>
    <t>https://pbs.twimg.com/profile_banners/1561418018/1501471789</t>
  </si>
  <si>
    <t>https://pbs.twimg.com/profile_banners/19695231/1537707635</t>
  </si>
  <si>
    <t>https://pbs.twimg.com/profile_banners/855175822063185920/1536902916</t>
  </si>
  <si>
    <t>https://pbs.twimg.com/profile_banners/87818409/1542013526</t>
  </si>
  <si>
    <t>https://pbs.twimg.com/profile_banners/15738935/1547652016</t>
  </si>
  <si>
    <t>https://pbs.twimg.com/profile_banners/419746049/1476453302</t>
  </si>
  <si>
    <t>https://pbs.twimg.com/profile_banners/14207128/1513791401</t>
  </si>
  <si>
    <t>https://pbs.twimg.com/profile_banners/15235829/1471888865</t>
  </si>
  <si>
    <t>https://pbs.twimg.com/profile_banners/766142092791910400/1484787841</t>
  </si>
  <si>
    <t>https://pbs.twimg.com/profile_banners/1580467730/1421712951</t>
  </si>
  <si>
    <t>https://pbs.twimg.com/profile_banners/803694179079458816/1521647792</t>
  </si>
  <si>
    <t>en-GB</t>
  </si>
  <si>
    <t>http://abs.twimg.com/images/themes/theme1/bg.png</t>
  </si>
  <si>
    <t>http://abs.twimg.com/images/themes/theme12/bg.gif</t>
  </si>
  <si>
    <t>http://abs.twimg.com/images/themes/theme17/bg.gif</t>
  </si>
  <si>
    <t>http://abs.twimg.com/images/themes/theme9/bg.gif</t>
  </si>
  <si>
    <t>http://abs.twimg.com/images/themes/theme14/bg.gif</t>
  </si>
  <si>
    <t>http://abs.twimg.com/images/themes/theme10/bg.gif</t>
  </si>
  <si>
    <t>http://abs.twimg.com/images/themes/theme6/bg.gif</t>
  </si>
  <si>
    <t>http://abs.twimg.com/images/themes/theme4/bg.gif</t>
  </si>
  <si>
    <t>http://abs.twimg.com/images/themes/theme2/bg.gif</t>
  </si>
  <si>
    <t>http://pbs.twimg.com/profile_images/733609625153642496/dBfYcnL6_normal.jpg</t>
  </si>
  <si>
    <t>http://pbs.twimg.com/profile_images/1002690950131417088/fYTSavKR_normal.jpg</t>
  </si>
  <si>
    <t>http://pbs.twimg.com/profile_images/1013289364770775040/YMfPT0wS_normal.jpg</t>
  </si>
  <si>
    <t>http://pbs.twimg.com/profile_images/654521427551367168/AkjRumyP_normal.png</t>
  </si>
  <si>
    <t>http://pbs.twimg.com/profile_images/747809681800896512/HdeY4F3-_normal.jpg</t>
  </si>
  <si>
    <t>http://pbs.twimg.com/profile_images/708397128259739648/Y1Ze-Mb6_normal.jpg</t>
  </si>
  <si>
    <t>http://pbs.twimg.com/profile_images/944278430652293120/gW7CdH1z_normal.jpg</t>
  </si>
  <si>
    <t>http://pbs.twimg.com/profile_images/799643448357830656/FTrErgEN_normal.jpg</t>
  </si>
  <si>
    <t>http://pbs.twimg.com/profile_images/667434748973867008/INT68960_normal.jpg</t>
  </si>
  <si>
    <t>http://pbs.twimg.com/profile_images/378800000442980712/f0b5d6b61032fc6751000577fb20bc00_normal.png</t>
  </si>
  <si>
    <t>http://pbs.twimg.com/profile_images/1059501799961321472/Ci0VSaJj_normal.jpg</t>
  </si>
  <si>
    <t>http://pbs.twimg.com/profile_images/1079185018247729160/ZnS4NKxb_normal.jpg</t>
  </si>
  <si>
    <t>http://pbs.twimg.com/profile_images/1017592184034521088/5SB1rijr_normal.jpg</t>
  </si>
  <si>
    <t>http://pbs.twimg.com/profile_images/582053628531212288/FKxDqiCn_normal.jpg</t>
  </si>
  <si>
    <t>http://pbs.twimg.com/profile_images/749740384/Picture_017_normal.jpg</t>
  </si>
  <si>
    <t>http://pbs.twimg.com/profile_images/614528565959208960/5nb8QdQ3_normal.jpg</t>
  </si>
  <si>
    <t>http://pbs.twimg.com/profile_images/622156442020130816/edGEiG62_normal.jpg</t>
  </si>
  <si>
    <t>http://pbs.twimg.com/profile_images/1061907978633297921/aPuDuMXq_normal.jpg</t>
  </si>
  <si>
    <t>http://pbs.twimg.com/profile_images/880818180603686913/Y53sb-9-_normal.jpg</t>
  </si>
  <si>
    <t>http://pbs.twimg.com/profile_images/1009483756904648704/HDkeVLoc_normal.jpg</t>
  </si>
  <si>
    <t>http://pbs.twimg.com/profile_images/591575412880191490/eVU41ZDR_normal.jpg</t>
  </si>
  <si>
    <t>http://pbs.twimg.com/profile_images/994816026616492033/LKXx8czu_normal.jpg</t>
  </si>
  <si>
    <t>http://pbs.twimg.com/profile_images/974690906669572098/Y6w06trG_normal.jpg</t>
  </si>
  <si>
    <t>http://pbs.twimg.com/profile_images/1548433251/image_normal.jpg</t>
  </si>
  <si>
    <t>Open Twitter Page for This Person</t>
  </si>
  <si>
    <t>https://twitter.com/healthscholars1</t>
  </si>
  <si>
    <t>https://twitter.com/debra_bingham</t>
  </si>
  <si>
    <t>https://twitter.com/_happygraham_</t>
  </si>
  <si>
    <t>https://twitter.com/kristinekanari</t>
  </si>
  <si>
    <t>https://twitter.com/cpca</t>
  </si>
  <si>
    <t>https://twitter.com/consumerreports</t>
  </si>
  <si>
    <t>https://twitter.com/chcfnews</t>
  </si>
  <si>
    <t>https://twitter.com/cmqcc</t>
  </si>
  <si>
    <t>https://twitter.com/catcherofbabies</t>
  </si>
  <si>
    <t>https://twitter.com/mhtf</t>
  </si>
  <si>
    <t>https://twitter.com/childbirth</t>
  </si>
  <si>
    <t>https://twitter.com/donaintl</t>
  </si>
  <si>
    <t>https://twitter.com/acog</t>
  </si>
  <si>
    <t>https://twitter.com/acnmmidwives</t>
  </si>
  <si>
    <t>https://twitter.com/awhonn</t>
  </si>
  <si>
    <t>https://twitter.com/wraglobal</t>
  </si>
  <si>
    <t>https://twitter.com/everymomcounts</t>
  </si>
  <si>
    <t>https://twitter.com/ajog_thegray</t>
  </si>
  <si>
    <t>https://twitter.com/neel_shah</t>
  </si>
  <si>
    <t>https://twitter.com/hollymsmith77</t>
  </si>
  <si>
    <t>https://twitter.com/cnmamidwives</t>
  </si>
  <si>
    <t>https://twitter.com/ccurlee49</t>
  </si>
  <si>
    <t>https://twitter.com/jameschisum</t>
  </si>
  <si>
    <t>https://twitter.com/healthysim</t>
  </si>
  <si>
    <t>https://twitter.com/k_dickinsonmd</t>
  </si>
  <si>
    <t>https://twitter.com/debrabingham34</t>
  </si>
  <si>
    <t>https://twitter.com/optomizeltd</t>
  </si>
  <si>
    <t>https://twitter.com/debrab</t>
  </si>
  <si>
    <t>https://twitter.com/heriotwattmel</t>
  </si>
  <si>
    <t>https://twitter.com/vbacfacts</t>
  </si>
  <si>
    <t>https://twitter.com/shaherezad</t>
  </si>
  <si>
    <t>https://twitter.com/ariadnelabs</t>
  </si>
  <si>
    <t>https://twitter.com/katybkoz</t>
  </si>
  <si>
    <t>https://twitter.com/unnecesarean</t>
  </si>
  <si>
    <t>https://twitter.com/preventaccreta</t>
  </si>
  <si>
    <t>https://twitter.com/guardian</t>
  </si>
  <si>
    <t>https://twitter.com/pewtrusts</t>
  </si>
  <si>
    <t>https://twitter.com/oviahealth</t>
  </si>
  <si>
    <t>https://twitter.com/jillgw</t>
  </si>
  <si>
    <t>https://twitter.com/health_affairs</t>
  </si>
  <si>
    <t>https://twitter.com/kristenterlizzi</t>
  </si>
  <si>
    <t>https://twitter.com/michael_w_busch</t>
  </si>
  <si>
    <t>https://twitter.com/senkamalaharris</t>
  </si>
  <si>
    <t>https://twitter.com/gmurray3</t>
  </si>
  <si>
    <t>healthscholars1
US women are 3x's as likely to
die from childbirth as a woman
in Canada &amp;amp; 6x's as likely
as a woman in Scandinavia. Learn
more about how California has cut
its rate of maternal mortality
by more than half. @CMQCC @Debra_Bingham
#patientsafety #meded https://t.co/M9tysXZlVp</t>
  </si>
  <si>
    <t xml:space="preserve">debra_bingham
</t>
  </si>
  <si>
    <t>_happygraham_
All of the extra research I ever
did in college is FINALLY promoted
in this campaign! My Birth Matters
https://t.co/UBxZmW0Vs2</t>
  </si>
  <si>
    <t>kristinekanari
RT @_happygraham_: All of the extra
research I ever did in college
is FINALLY promoted in this campaign!
My Birth Matters https://t.co/UBxâ€¦</t>
  </si>
  <si>
    <t>cpca
Do you provide or manage care for
pregnant mothers? Learn about efforts
to educate about C-sections and
encourage conversations to minimize
chances of getting a C-section
unless absolutely necessary. #MyBirthMatters
@cmqcc @CHCFNews @ConsumerReports
https://t.co/jq7yLCoPAo</t>
  </si>
  <si>
    <t xml:space="preserve">consumerreports
</t>
  </si>
  <si>
    <t>chcfnews
While obstetricians and labor and
delivery nurses are probably the
most well-known type of care providers,
a woman's birth team can also include
other care providers, like nurse
midwives and doulas. Learn more
at #MyBirthMatters. https://t.co/PAW1sDqZzx
@cmqcc https://t.co/ovkjSFhVBo</t>
  </si>
  <si>
    <t xml:space="preserve">cmqcc
</t>
  </si>
  <si>
    <t>catcherofbabies
RT @hollymsmith77: @neel_shah @AJOG_thegray
@everymomcounts @WRAglobal @AWHONN
@ACNMmidwives @acog @DONAIntl @childbirth
@MHTF @Unnecesareaâ€¦</t>
  </si>
  <si>
    <t xml:space="preserve">mhtf
</t>
  </si>
  <si>
    <t xml:space="preserve">childbirth
</t>
  </si>
  <si>
    <t>donaintl
RT @CHCFNews: Finger snaps for
@cmqcc and Elliot Main, whose article
on California's public-private
partnerships to address maternal
mortal…</t>
  </si>
  <si>
    <t xml:space="preserve">acog
</t>
  </si>
  <si>
    <t xml:space="preserve">acnmmidwives
</t>
  </si>
  <si>
    <t xml:space="preserve">awhonn
</t>
  </si>
  <si>
    <t xml:space="preserve">wraglobal
</t>
  </si>
  <si>
    <t xml:space="preserve">everymomcounts
</t>
  </si>
  <si>
    <t xml:space="preserve">ajog_thegray
</t>
  </si>
  <si>
    <t xml:space="preserve">neel_shah
</t>
  </si>
  <si>
    <t>hollymsmith77
@neel_shah @AJOG_thegray @everymomcounts
@WRAglobal @AWHONN @ACNMmidwives
@acog @DONAIntl @childbirth @MHTF
@Unnecesarean @katybkoz @cmqcc
@AriadneLabs 21. We are just getting
started! But as the articleâ€™s
authors say, itâ€™s unfortunate
that many within â€œthe obstetric
community have fallen for this
fallacy.â€ Clearly, the only fallacy
being fallen for is the straight
up lunacy printed in this article.
/</t>
  </si>
  <si>
    <t>cnmamidwives
CMQCC is set to start publicly
reporting each hospital's CNM birth
rates! Please join for CMQCC's
update webinar on Wednesday Jan
16th at 12pm. Register here: https://t.co/j9A6vO4LV8.
More info at https://t.co/it5Scdcpgc
https://t.co/F9tLUVHJYi</t>
  </si>
  <si>
    <t>ccurlee49
RT @cnmamidwives: CMQCC is set
to start publicly reporting each
hospital's CNM birth rates! Please
join for CMQCC's update webinar
on Wedne…</t>
  </si>
  <si>
    <t>jameschisum
RT @CHCFNews: Finger snaps for
@cmqcc and Elliot Main, whose article
on California's public-private
partnerships to address maternal
mortal…</t>
  </si>
  <si>
    <t>healthysim
RT @HealthScholars1: US women are
3x's as likely to die from childbirth
as a woman in Canada &amp;amp; 6x's
as likely as a woman in Scandinavia.
L…</t>
  </si>
  <si>
    <t>k_dickinsonmd
"Practice it and practice it" -
wonderful example of the power
of #simulation to improve #patientsafety
@cmqcc @debrabingham34 #simed #surged
#meded https://t.co/fszClLXFtG</t>
  </si>
  <si>
    <t xml:space="preserve">debrabingham34
</t>
  </si>
  <si>
    <t>optomizeltd
RT @K_DickinsonMD: "Practice it
and practice it" - wonderful example
of the power of #simulation to
improve #patientsafety @cmqcc @debrab…</t>
  </si>
  <si>
    <t xml:space="preserve">debrab
</t>
  </si>
  <si>
    <t>heriotwattmel
RT @K_DickinsonMD: "Practice it
and practice it" - wonderful example
of the power of #simulation to
improve #patientsafety @cmqcc @debrab…</t>
  </si>
  <si>
    <t>vbacfacts
@hollymsmith77 @neel_shah @AJOG_thegray
@everymomcounts @WRAglobal @AWHONN
@ACNMmidwives @acog @DONAIntl @childbirth
@MHTF @Unnecesarean @katybkoz @cmqcc
@AriadneLabs Yes, yes, yes!</t>
  </si>
  <si>
    <t>shaherezad
RT @preventaccreta: Thanks to @guardian
for sharing National Accreta Foundation
co-founder Alisha Berry’s #accreta
story and the impact of…</t>
  </si>
  <si>
    <t xml:space="preserve">ariadnelabs
</t>
  </si>
  <si>
    <t xml:space="preserve">katybkoz
</t>
  </si>
  <si>
    <t>unnecesarean
@CHCFNews @neel_shah @katybkoz
@kristenterlizzi @cmqcc Gene Declercq
was just talking about this #listening2mothers
survey question Monday at a meeting!
The data snapshots have been making
regular appearances in my presentations
since September. https://t.co/vSCkYGR6zI</t>
  </si>
  <si>
    <t>preventaccreta
Thanks to @guardian for sharing
National Accreta Foundation co-founder
Alisha Berry’s #accreta story and
the impact of @cmqcc’s work to
save mother’s lives in California,
“I feel really lucky that I survived,”
Berry said. #preventaccreta https://t.co/csSEOQhsMj</t>
  </si>
  <si>
    <t xml:space="preserve">guardian
</t>
  </si>
  <si>
    <t xml:space="preserve">pewtrusts
</t>
  </si>
  <si>
    <t xml:space="preserve">oviahealth
</t>
  </si>
  <si>
    <t xml:space="preserve">jillgw
</t>
  </si>
  <si>
    <t>health_affairs
RT @CHCFNews: Finger snaps for
@cmqcc and Elliot Main, whose article
on California's public-private
partnerships to address maternal
mortal…</t>
  </si>
  <si>
    <t xml:space="preserve">kristenterlizzi
</t>
  </si>
  <si>
    <t>michael_w_busch
@gmurray3 @SenKamalaHarris The
California state government organized
the establishment of the California
Maternal Quality Care Collaborative
in 2006. It has reduced maternal
mortality in the state by more
than a factor of 2: https://t.co/eEEZaKqTo1
. Congress can pass legislation
to do likewise US-wide.</t>
  </si>
  <si>
    <t xml:space="preserve">senkamalaharris
</t>
  </si>
  <si>
    <t xml:space="preserve">gmurray3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</si>
  <si>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</si>
  <si>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</si>
  <si>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</si>
  <si>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</si>
  <si>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</si>
  <si>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</si>
  <si>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</si>
  <si>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</si>
  <si>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</si>
  <si>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</si>
  <si>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</si>
  <si>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</si>
  <si>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</si>
  <si>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</si>
  <si>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</si>
  <si>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</si>
  <si>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</si>
  <si>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</si>
  <si>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</si>
  <si>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</si>
  <si>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</si>
  <si>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</si>
  <si>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</si>
  <si>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</si>
  <si>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</si>
  <si>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</si>
  <si>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</si>
  <si>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</si>
  <si>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</si>
  <si>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</si>
  <si>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</si>
  <si>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</si>
  <si>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</si>
  <si>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</si>
  <si>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</si>
  <si>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</si>
  <si>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</si>
  <si>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</si>
  <si>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</si>
  <si>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</si>
  <si>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</si>
  <si>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</si>
  <si>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</si>
  <si>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</si>
  <si>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</si>
  <si>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</si>
  <si>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</si>
  <si>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</si>
  <si>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</si>
  <si>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</si>
  <si>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</si>
  <si>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</si>
  <si>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</si>
  <si>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</si>
  <si>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</si>
  <si>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</si>
  <si>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</si>
  <si>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</si>
  <si>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</si>
  <si>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</si>
  <si>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</si>
  <si>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1.0.1.408</t>
  </si>
  <si>
    <t>Top URLs in Tweet in Entire Graph</t>
  </si>
  <si>
    <t>https://stanford.zoom.us/webinar/register/WN_Q_Z67_HOQP6q7nAUSoUnpA</t>
  </si>
  <si>
    <t>https://www.cnma.org/advocacy</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</si>
  <si>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</si>
  <si>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</si>
  <si>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</si>
  <si>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</si>
  <si>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</si>
  <si>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</si>
  <si>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</si>
  <si>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</si>
  <si>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</si>
  <si>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</si>
  <si>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</si>
  <si>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</si>
  <si>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</si>
  <si>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</si>
  <si>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https://www.cmqcc.org/my-birth-matters https://www.healthaffairs.org/do/10.1377/hblog20190110.783396/full/ https://www.chcf.org/publication/data-snapshot-listening-mothers-california/ https://www.pewtrusts.org/en/research-and-analysis/blogs/stateline/2018/10/23/more-us-women-keep-dying-from-childbirth-except-in-this-state http://www.cmqcc.org/my-birth-matters</t>
  </si>
  <si>
    <t>Top Domains in Tweet in Entire Graph</t>
  </si>
  <si>
    <t>zoom.us</t>
  </si>
  <si>
    <t>cnma.org</t>
  </si>
  <si>
    <t>Top Domains in Tweet in G1</t>
  </si>
  <si>
    <t>Top Domains in Tweet in G2</t>
  </si>
  <si>
    <t>Top Domains in Tweet in G3</t>
  </si>
  <si>
    <t>Top Domains in Tweet in G4</t>
  </si>
  <si>
    <t>Top Domains in Tweet in G5</t>
  </si>
  <si>
    <t>Top Domains in Tweet in G6</t>
  </si>
  <si>
    <t>Top Domains in Tweet</t>
  </si>
  <si>
    <t>cmqcc.org healthaffairs.org chcf.org pewtrusts.org</t>
  </si>
  <si>
    <t>Top Hashtags in Tweet in Entire Graph</t>
  </si>
  <si>
    <t>patientsafety</t>
  </si>
  <si>
    <t>simulation</t>
  </si>
  <si>
    <t>meded</t>
  </si>
  <si>
    <t>simed</t>
  </si>
  <si>
    <t>Top Hashtags in Tweet in G1</t>
  </si>
  <si>
    <t>Top Hashtags in Tweet in G2</t>
  </si>
  <si>
    <t>surged</t>
  </si>
  <si>
    <t>Top Hashtags in Tweet in G3</t>
  </si>
  <si>
    <t>Top Hashtags in Tweet in G4</t>
  </si>
  <si>
    <t>Top Hashtags in Tweet in G5</t>
  </si>
  <si>
    <t>Top Hashtags in Tweet in G6</t>
  </si>
  <si>
    <t>Top Hashtags in Tweet</t>
  </si>
  <si>
    <t>accreta preventaccreta aim</t>
  </si>
  <si>
    <t>patientsafety simulation meded simed surged mybirthmatters</t>
  </si>
  <si>
    <t>mybirthmatters listening2mothers endmaternalmortality</t>
  </si>
  <si>
    <t>Top Words in Tweet in Entire Graph</t>
  </si>
  <si>
    <t>Words in Sentiment List#1: Positive</t>
  </si>
  <si>
    <t>Words in Sentiment List#2: Negative</t>
  </si>
  <si>
    <t>Words in Sentiment List#3: Angry/Violent</t>
  </si>
  <si>
    <t>Non-categorized Words</t>
  </si>
  <si>
    <t>Total Words</t>
  </si>
  <si>
    <t>s</t>
  </si>
  <si>
    <t>maternal</t>
  </si>
  <si>
    <t>Top Words in Tweet in G1</t>
  </si>
  <si>
    <t>Top Words in Tweet in G2</t>
  </si>
  <si>
    <t>practice</t>
  </si>
  <si>
    <t>woman</t>
  </si>
  <si>
    <t>wonderful</t>
  </si>
  <si>
    <t>example</t>
  </si>
  <si>
    <t>power</t>
  </si>
  <si>
    <t>improve</t>
  </si>
  <si>
    <t>Top Words in Tweet in G3</t>
  </si>
  <si>
    <t>care</t>
  </si>
  <si>
    <t>providers</t>
  </si>
  <si>
    <t>finger</t>
  </si>
  <si>
    <t>Top Words in Tweet in G4</t>
  </si>
  <si>
    <t>california</t>
  </si>
  <si>
    <t>state</t>
  </si>
  <si>
    <t>Top Words in Tweet in G5</t>
  </si>
  <si>
    <t>set</t>
  </si>
  <si>
    <t>start</t>
  </si>
  <si>
    <t>publicly</t>
  </si>
  <si>
    <t>reporting</t>
  </si>
  <si>
    <t>each</t>
  </si>
  <si>
    <t>hospital's</t>
  </si>
  <si>
    <t>cnm</t>
  </si>
  <si>
    <t>birth</t>
  </si>
  <si>
    <t>rates</t>
  </si>
  <si>
    <t>Top Words in Tweet in G6</t>
  </si>
  <si>
    <t>extra</t>
  </si>
  <si>
    <t>research</t>
  </si>
  <si>
    <t>college</t>
  </si>
  <si>
    <t>finally</t>
  </si>
  <si>
    <t>promoted</t>
  </si>
  <si>
    <t>campaign</t>
  </si>
  <si>
    <t>matters</t>
  </si>
  <si>
    <t>Top Words in Tweet</t>
  </si>
  <si>
    <t>s neel_shah ajog_thegray everymomcounts wraglobal awhonn acnmmidwives acog donaintl childbirth</t>
  </si>
  <si>
    <t>cmqcc practice patientsafety woman wonderful example power simulation improve chcfnews</t>
  </si>
  <si>
    <t>cmqcc chcfnews neel_shah katybkoz kristenterlizzi unnecesarean care providers mybirthmatters finger</t>
  </si>
  <si>
    <t>california state maternal</t>
  </si>
  <si>
    <t>cmqcc set start publicly reporting each hospital's cnm birth rates</t>
  </si>
  <si>
    <t>extra research college finally promoted campaign birth matters</t>
  </si>
  <si>
    <t>Top Word Pairs in Tweet in Entire Graph</t>
  </si>
  <si>
    <t>neel_shah,ajog_thegray</t>
  </si>
  <si>
    <t>ajog_thegray,everymomcounts</t>
  </si>
  <si>
    <t>everymomcounts,wraglobal</t>
  </si>
  <si>
    <t>wraglobal,awhonn</t>
  </si>
  <si>
    <t>awhonn,acnmmidwives</t>
  </si>
  <si>
    <t>acnmmidwives,acog</t>
  </si>
  <si>
    <t>acog,donaintl</t>
  </si>
  <si>
    <t>donaintl,childbirth</t>
  </si>
  <si>
    <t>childbirth,mhtf</t>
  </si>
  <si>
    <t>hollymsmith77,neel_shah</t>
  </si>
  <si>
    <t>Top Word Pairs in Tweet in G1</t>
  </si>
  <si>
    <t>Top Word Pairs in Tweet in G2</t>
  </si>
  <si>
    <t>practice,practice</t>
  </si>
  <si>
    <t>practice,wonderful</t>
  </si>
  <si>
    <t>wonderful,example</t>
  </si>
  <si>
    <t>example,power</t>
  </si>
  <si>
    <t>power,simulation</t>
  </si>
  <si>
    <t>simulation,improve</t>
  </si>
  <si>
    <t>improve,patientsafety</t>
  </si>
  <si>
    <t>patientsafety,cmqcc</t>
  </si>
  <si>
    <t>k_dickinsonmd,practice</t>
  </si>
  <si>
    <t>cmqcc,debrab</t>
  </si>
  <si>
    <t>Top Word Pairs in Tweet in G3</t>
  </si>
  <si>
    <t>neel_shah,katybkoz</t>
  </si>
  <si>
    <t>katybkoz,kristenterlizzi</t>
  </si>
  <si>
    <t>kristenterlizzi,cmqcc</t>
  </si>
  <si>
    <t>unnecesarean,neel_shah</t>
  </si>
  <si>
    <t>care,providers</t>
  </si>
  <si>
    <t>finger,snaps</t>
  </si>
  <si>
    <t>snaps,cmqcc</t>
  </si>
  <si>
    <t>cmqcc,elliot</t>
  </si>
  <si>
    <t>elliot,main</t>
  </si>
  <si>
    <t>main,whose</t>
  </si>
  <si>
    <t>Top Word Pairs in Tweet in G4</t>
  </si>
  <si>
    <t>Top Word Pairs in Tweet in G5</t>
  </si>
  <si>
    <t>cmqcc,set</t>
  </si>
  <si>
    <t>set,start</t>
  </si>
  <si>
    <t>start,publicly</t>
  </si>
  <si>
    <t>publicly,reporting</t>
  </si>
  <si>
    <t>reporting,each</t>
  </si>
  <si>
    <t>each,hospital's</t>
  </si>
  <si>
    <t>hospital's,cnm</t>
  </si>
  <si>
    <t>cnm,birth</t>
  </si>
  <si>
    <t>birth,rates</t>
  </si>
  <si>
    <t>rates,please</t>
  </si>
  <si>
    <t>Top Word Pairs in Tweet in G6</t>
  </si>
  <si>
    <t>extra,research</t>
  </si>
  <si>
    <t>research,college</t>
  </si>
  <si>
    <t>college,finally</t>
  </si>
  <si>
    <t>finally,promoted</t>
  </si>
  <si>
    <t>promoted,campaign</t>
  </si>
  <si>
    <t>campaign,birth</t>
  </si>
  <si>
    <t>birth,matters</t>
  </si>
  <si>
    <t>Top Word Pairs in Tweet</t>
  </si>
  <si>
    <t>neel_shah,ajog_thegray  ajog_thegray,everymomcounts  everymomcounts,wraglobal  wraglobal,awhonn  awhonn,acnmmidwives  acnmmidwives,acog  acog,donaintl  donaintl,childbirth  childbirth,mhtf  hollymsmith77,neel_shah</t>
  </si>
  <si>
    <t>practice,practice  practice,wonderful  wonderful,example  example,power  power,simulation  simulation,improve  improve,patientsafety  patientsafety,cmqcc  k_dickinsonmd,practice  cmqcc,debrab</t>
  </si>
  <si>
    <t>neel_shah,katybkoz  katybkoz,kristenterlizzi  kristenterlizzi,cmqcc  unnecesarean,neel_shah  care,providers  finger,snaps  snaps,cmqcc  cmqcc,elliot  elliot,main  main,whose</t>
  </si>
  <si>
    <t>cmqcc,set  set,start  start,publicly  publicly,reporting  reporting,each  each,hospital's  hospital's,cnm  cnm,birth  birth,rates  rates,please</t>
  </si>
  <si>
    <t>extra,research  research,college  college,finally  finally,promoted  promoted,campaign  campaign,birth  birth,matters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</si>
  <si>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</si>
  <si>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</si>
  <si>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</si>
  <si>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</si>
  <si>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</si>
  <si>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</si>
  <si>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</si>
  <si>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</si>
  <si>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</si>
  <si>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</si>
  <si>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</si>
  <si>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</si>
  <si>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</si>
  <si>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</si>
  <si>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</si>
  <si>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neel_shah hollymsmith77</t>
  </si>
  <si>
    <t>unnecesarean chcfnews jillgw</t>
  </si>
  <si>
    <t>Top Mentioned in Tweet</t>
  </si>
  <si>
    <t>ajog_thegray everymomcounts wraglobal awhonn acnmmidwives acog donaintl childbirth mhtf neel_shah</t>
  </si>
  <si>
    <t>cmqcc chcfnews k_dickinsonmd debrab debrabingham34 healthscholars1 debra_bingham consumerreports</t>
  </si>
  <si>
    <t>cmqcc neel_shah katybkoz kristenterlizzi chcfnews health_affairs unnecesarean pewtrusts oviahealth ariadnelabs</t>
  </si>
  <si>
    <t>Top Tweeters in Entire Graph</t>
  </si>
  <si>
    <t>Top Tweeters in G1</t>
  </si>
  <si>
    <t>Top Tweeters in G2</t>
  </si>
  <si>
    <t>Top Tweeters in G3</t>
  </si>
  <si>
    <t>Top Tweeters in G4</t>
  </si>
  <si>
    <t>Top Tweeters in G5</t>
  </si>
  <si>
    <t>Top Tweeters in G6</t>
  </si>
  <si>
    <t>Top Tweeters</t>
  </si>
  <si>
    <t>guardian shaherezad mhtf wraglobal ajog_thegray acog acnmmidwives everymomcounts vbacfacts donaintl</t>
  </si>
  <si>
    <t>consumerreports health_affairs healthysim cmqcc optomizeltd cpca debra_bingham heriotwattmel k_dickinsonmd healthscholars1</t>
  </si>
  <si>
    <t>pewtrusts chcfnews unnecesarean jameschisum neel_shah katybkoz oviahealth jillgw kristenterlizzi</t>
  </si>
  <si>
    <t>michael_w_busch senkamalaharris gmurray3</t>
  </si>
  <si>
    <t>cnmamidwives ccurlee49</t>
  </si>
  <si>
    <t>kristinekanari _happygraham_</t>
  </si>
  <si>
    <t>Top URLs in Tweet by Count</t>
  </si>
  <si>
    <t>https://www.chcf.org/publication/data-snapshot-listening-mothers-california/ https://www.healthaffairs.org/do/10.1377/hblog20190110.783396/full/ https://www.cmqcc.org/my-birth-matters</t>
  </si>
  <si>
    <t>http://www.cmqcc.org/my-birth-matters https://www.pewtrusts.org/en/research-and-analysis/blogs/stateline/2018/10/23/more-us-women-keep-dying-from-childbirth-except-in-this-state</t>
  </si>
  <si>
    <t>Top URLs in Tweet by Salience</t>
  </si>
  <si>
    <t>Top Domains in Tweet by Count</t>
  </si>
  <si>
    <t>chcf.org healthaffairs.org cmqcc.org</t>
  </si>
  <si>
    <t>cmqcc.org pewtrusts.org</t>
  </si>
  <si>
    <t>Top Domains in Tweet by Salience</t>
  </si>
  <si>
    <t>Top Hashtags in Tweet by Count</t>
  </si>
  <si>
    <t>listening2mothers mybirthmatters</t>
  </si>
  <si>
    <t>listening2mothers mybirthmatters endmaternalmortality</t>
  </si>
  <si>
    <t>Top Hashtags in Tweet by Salience</t>
  </si>
  <si>
    <t>Top Words in Tweet by Count</t>
  </si>
  <si>
    <t>woman more women 3x's die childbirth canada 6x's scandinavia learn</t>
  </si>
  <si>
    <t>_happygraham_ extra research college finally promoted campaign birth matters</t>
  </si>
  <si>
    <t>c provide manage care pregnant mothers learn efforts educate sections</t>
  </si>
  <si>
    <t>unnecesarean neel_shah katybkoz kristenterlizzi care providers glad hear data snapshot</t>
  </si>
  <si>
    <t>hollymsmith77 neel_shah ajog_thegray everymomcounts wraglobal awhonn acnmmidwives acog donaintl childbirth</t>
  </si>
  <si>
    <t>chcfnews finger snaps elliot main whose article california's public private</t>
  </si>
  <si>
    <t>set start publicly reporting each hospital's cnm birth rates please</t>
  </si>
  <si>
    <t>cnmamidwives set start publicly reporting each hospital's cnm birth rates</t>
  </si>
  <si>
    <t>woman healthscholars1 women 3x's die childbirth canada 6x's scandinavia l</t>
  </si>
  <si>
    <t>practice wonderful example power simulation improve patientsafety debrabingham34 simed surged</t>
  </si>
  <si>
    <t>practice k_dickinsonmd wonderful example power simulation improve patientsafety debrab</t>
  </si>
  <si>
    <t>yes hollymsmith77 neel_shah ajog_thegray everymomcounts wraglobal awhonn acnmmidwives acog donaintl</t>
  </si>
  <si>
    <t>chcfnews t neel_shah katybkoz kristenterlizzi gene declercq talking listening2mothers survey</t>
  </si>
  <si>
    <t>s accreta berry thanks guardian sharing national foundation co founder</t>
  </si>
  <si>
    <t>california state maternal gmurray3 senkamalaharris government organized establishment quality care</t>
  </si>
  <si>
    <t>Top Words in Tweet by Salience</t>
  </si>
  <si>
    <t>care providers unnecesarean neel_shah katybkoz kristenterlizzi glad hear data snapshot</t>
  </si>
  <si>
    <t>â fallen fallacy work 21 getting started articleâ authors itâ</t>
  </si>
  <si>
    <t>accreta t s unnecesarea preventaccreta thanks guardian sharing national foundation</t>
  </si>
  <si>
    <t>t neel_shah katybkoz kristenterlizzi gene declercq talking listening2mothers survey question</t>
  </si>
  <si>
    <t>Top Word Pairs in Tweet by Count</t>
  </si>
  <si>
    <t>women,3x's  3x's,die  die,childbirth  childbirth,woman  woman,canada  canada,6x's  6x's,woman  woman,scandinavia  scandinavia,learn  learn,more</t>
  </si>
  <si>
    <t>_happygraham_,extra  extra,research  research,college  college,finally  finally,promoted  promoted,campaign  campaign,birth  birth,matters</t>
  </si>
  <si>
    <t>provide,manage  manage,care  care,pregnant  pregnant,mothers  mothers,learn  learn,efforts  efforts,educate  educate,c  c,sections  sections,encourage</t>
  </si>
  <si>
    <t>unnecesarean,neel_shah  neel_shah,katybkoz  katybkoz,kristenterlizzi  kristenterlizzi,cmqcc  care,providers  cmqcc,glad  glad,hear  data,snapshot  snapshot,listening2mothers  listening2mothers,here</t>
  </si>
  <si>
    <t>hollymsmith77,neel_shah  neel_shah,ajog_thegray  ajog_thegray,everymomcounts  everymomcounts,wraglobal  wraglobal,awhonn  awhonn,acnmmidwives  acnmmidwives,acog  acog,donaintl  donaintl,childbirth  childbirth,mhtf</t>
  </si>
  <si>
    <t>chcfnews,finger  finger,snaps  snaps,cmqcc  cmqcc,elliot  elliot,main  main,whose  whose,article  article,california's  california's,public  public,private</t>
  </si>
  <si>
    <t>neel_shah,ajog_thegray  ajog_thegray,everymomcounts  everymomcounts,wraglobal  wraglobal,awhonn  awhonn,acnmmidwives  acnmmidwives,acog  acog,donaintl  donaintl,childbirth  childbirth,mhtf  mhtf,unnecesarean</t>
  </si>
  <si>
    <t>cnmamidwives,cmqcc  cmqcc,set  set,start  start,publicly  publicly,reporting  reporting,each  each,hospital's  hospital's,cnm  cnm,birth  birth,rates</t>
  </si>
  <si>
    <t>healthscholars1,women  women,3x's  3x's,die  die,childbirth  childbirth,woman  woman,canada  canada,6x's  6x's,woman  woman,scandinavia  scandinavia,l</t>
  </si>
  <si>
    <t>practice,practice  practice,wonderful  wonderful,example  example,power  power,simulation  simulation,improve  improve,patientsafety  patientsafety,cmqcc  cmqcc,debrabingham34  debrabingham34,simed</t>
  </si>
  <si>
    <t>k_dickinsonmd,practice  practice,practice  practice,wonderful  wonderful,example  example,power  power,simulation  simulation,improve  improve,patientsafety  patientsafety,cmqcc  cmqcc,debrab</t>
  </si>
  <si>
    <t>yes,yes  hollymsmith77,neel_shah  neel_shah,ajog_thegray  ajog_thegray,everymomcounts  everymomcounts,wraglobal  wraglobal,awhonn  awhonn,acnmmidwives  acnmmidwives,acog  acog,donaintl  donaintl,childbirth</t>
  </si>
  <si>
    <t>chcfnews,neel_shah  neel_shah,katybkoz  katybkoz,kristenterlizzi  kristenterlizzi,cmqcc  cmqcc,gene  gene,declercq  declercq,talking  talking,listening2mothers  listening2mothers,survey  survey,question</t>
  </si>
  <si>
    <t>thanks,guardian  guardian,sharing  sharing,national  national,accreta  accreta,foundation  foundation,co  co,founder  founder,alisha  alisha,berry  berry,s</t>
  </si>
  <si>
    <t>gmurray3,senkamalaharris  senkamalaharris,california  california,state  state,government  government,organized  organized,establishment  establishment,california  california,maternal  maternal,quality  quality,care</t>
  </si>
  <si>
    <t>Top Word Pairs in Tweet by Salience</t>
  </si>
  <si>
    <t>care,providers  unnecesarean,neel_shah  neel_shah,katybkoz  katybkoz,kristenterlizzi  kristenterlizzi,cmqcc  cmqcc,glad  glad,hear  data,snapshot  snapshot,listening2mothers  listening2mothers,here</t>
  </si>
  <si>
    <t>katybkoz,cmqcc  ariadnelabs,21  21,getting  getting,started  started,articleâ  articleâ,s  s,authors  authors,itâ  itâ,s  s,unfortunate</t>
  </si>
  <si>
    <t>mhtf,unnecesarea  preventaccreta,thanks  thanks,guardian  guardian,sharing  sharing,national  national,accreta  accreta,foundation  foundation,co  co,founder  founder,alisha</t>
  </si>
  <si>
    <t>Word</t>
  </si>
  <si>
    <t>more</t>
  </si>
  <si>
    <t>article</t>
  </si>
  <si>
    <t>snaps</t>
  </si>
  <si>
    <t>elliot</t>
  </si>
  <si>
    <t>main</t>
  </si>
  <si>
    <t>whose</t>
  </si>
  <si>
    <t>california's</t>
  </si>
  <si>
    <t>public</t>
  </si>
  <si>
    <t>private</t>
  </si>
  <si>
    <t>partnerships</t>
  </si>
  <si>
    <t>address</t>
  </si>
  <si>
    <t>t</t>
  </si>
  <si>
    <t>mortality</t>
  </si>
  <si>
    <t>mortal</t>
  </si>
  <si>
    <t>berry</t>
  </si>
  <si>
    <t>work</t>
  </si>
  <si>
    <t>yes</t>
  </si>
  <si>
    <t>learn</t>
  </si>
  <si>
    <t>data</t>
  </si>
  <si>
    <t>here</t>
  </si>
  <si>
    <t>isn</t>
  </si>
  <si>
    <t>weird</t>
  </si>
  <si>
    <t>thing</t>
  </si>
  <si>
    <t>replicated</t>
  </si>
  <si>
    <t>teleki</t>
  </si>
  <si>
    <t>doable</t>
  </si>
  <si>
    <t>states</t>
  </si>
  <si>
    <t>thanks</t>
  </si>
  <si>
    <t>sharing</t>
  </si>
  <si>
    <t>national</t>
  </si>
  <si>
    <t>foundation</t>
  </si>
  <si>
    <t>co</t>
  </si>
  <si>
    <t>founder</t>
  </si>
  <si>
    <t>alisha</t>
  </si>
  <si>
    <t>story</t>
  </si>
  <si>
    <t>impact</t>
  </si>
  <si>
    <t>getting</t>
  </si>
  <si>
    <t>â</t>
  </si>
  <si>
    <t>fallen</t>
  </si>
  <si>
    <t>fallacy</t>
  </si>
  <si>
    <t>being</t>
  </si>
  <si>
    <t>efforts</t>
  </si>
  <si>
    <t>unnecesarea</t>
  </si>
  <si>
    <t>women</t>
  </si>
  <si>
    <t>3x's</t>
  </si>
  <si>
    <t>canada</t>
  </si>
  <si>
    <t>6x's</t>
  </si>
  <si>
    <t>scandinavia</t>
  </si>
  <si>
    <t>please</t>
  </si>
  <si>
    <t>join</t>
  </si>
  <si>
    <t>cmqcc's</t>
  </si>
  <si>
    <t>update</t>
  </si>
  <si>
    <t>webinar</t>
  </si>
  <si>
    <t>c</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</si>
  <si>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</si>
  <si>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</si>
  <si>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</si>
  <si>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</si>
  <si>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</si>
  <si>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</si>
  <si>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</si>
  <si>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</si>
  <si>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</si>
  <si>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</si>
  <si>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</si>
  <si>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</si>
  <si>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</si>
  <si>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</si>
  <si>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</si>
  <si>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</si>
  <si>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</si>
  <si>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</si>
  <si>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</si>
  <si>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</si>
  <si>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</si>
  <si>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</si>
  <si>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</si>
  <si>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</si>
  <si>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</si>
  <si>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</si>
  <si>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</si>
  <si>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</si>
  <si>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</si>
  <si>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</si>
  <si>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2018</t>
  </si>
  <si>
    <t>Jun</t>
  </si>
  <si>
    <t>29-Jun</t>
  </si>
  <si>
    <t>8 PM</t>
  </si>
  <si>
    <t>Sep</t>
  </si>
  <si>
    <t>5-Sep</t>
  </si>
  <si>
    <t>1 PM</t>
  </si>
  <si>
    <t>Oct</t>
  </si>
  <si>
    <t>9-Oct</t>
  </si>
  <si>
    <t>6 PM</t>
  </si>
  <si>
    <t>23-Oct</t>
  </si>
  <si>
    <t>2019</t>
  </si>
  <si>
    <t>Jan</t>
  </si>
  <si>
    <t>7-Jan</t>
  </si>
  <si>
    <t>5 AM</t>
  </si>
  <si>
    <t>8-Jan</t>
  </si>
  <si>
    <t>4 PM</t>
  </si>
  <si>
    <t>9-Jan</t>
  </si>
  <si>
    <t>5 PM</t>
  </si>
  <si>
    <t>10 PM</t>
  </si>
  <si>
    <t>10-Jan</t>
  </si>
  <si>
    <t>4 AM</t>
  </si>
  <si>
    <t>6 AM</t>
  </si>
  <si>
    <t>14-Jan</t>
  </si>
  <si>
    <t>15-Jan</t>
  </si>
  <si>
    <t>12 AM</t>
  </si>
  <si>
    <t>1 AM</t>
  </si>
  <si>
    <t>2 AM</t>
  </si>
  <si>
    <t>3 PM</t>
  </si>
  <si>
    <t>16-Jan</t>
  </si>
  <si>
    <t>17-Jan</t>
  </si>
  <si>
    <t>18-Jan</t>
  </si>
  <si>
    <t>11 PM</t>
  </si>
  <si>
    <t>128, 128, 128</t>
  </si>
  <si>
    <t>Red</t>
  </si>
  <si>
    <t>G1: s neel_shah ajog_thegray everymomcounts wraglobal awhonn acnmmidwives acog donaintl childbirth</t>
  </si>
  <si>
    <t>G2: cmqcc practice patientsafety woman wonderful example power simulation improve chcfnews</t>
  </si>
  <si>
    <t>G3: cmqcc chcfnews neel_shah katybkoz kristenterlizzi unnecesarean care providers mybirthmatters finger</t>
  </si>
  <si>
    <t>G4: california state maternal</t>
  </si>
  <si>
    <t>G5: cmqcc set start publicly reporting each hospital's cnm birth rates</t>
  </si>
  <si>
    <t>G6: extra research college finally promoted campaign birth matters</t>
  </si>
  <si>
    <t>Autofill Workbook Results</t>
  </si>
  <si>
    <t>Edge Weight▓1▓2▓0▓True▓Gray▓Red▓▓Edge Weight▓1▓2▓0▓3▓10▓False▓Edge Weight▓1▓2▓0▓35▓12▓False▓▓0▓0▓0▓True▓Black▓Black▓▓Followers▓0▓606421▓0▓162▓1000▓False▓▓0▓0▓0▓0▓0▓False▓▓0▓0▓0▓0▓0▓False▓▓0▓0▓0▓0▓0▓False</t>
  </si>
  <si>
    <t>GraphSource░GraphServerTwitterSearch▓GraphTerm░cmqcc▓ImportDescription░The graph represents a network of 44 Twitter users whose tweets in the requested range contained "cmqcc", or who were replied to or mentioned in those tweets.  The network was obtained from the NodeXL Graph Server on Sunday, 20 January 2019 at 04:16 UTC.
The requested start date was Sunday, 20 January 2019 at 01:01 UTC and the maximum number of days (going backward) was 14.
The maximum number of tweets collected was 5,000.
The tweets in the network were tweeted over the 11-day, 17-hour, 30-minute period from Monday, 07 January 2019 at 05:41 UTC to Friday, 18 January 2019 at 23:12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</si>
</sst>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567294"/>
        <c:axId val="46779055"/>
      </c:barChart>
      <c:catAx>
        <c:axId val="275672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779055"/>
        <c:crosses val="autoZero"/>
        <c:auto val="1"/>
        <c:lblOffset val="100"/>
        <c:noMultiLvlLbl val="0"/>
      </c:catAx>
      <c:valAx>
        <c:axId val="46779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7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19"/>
                <c:pt idx="0">
                  <c:v>8 PM
29-Jun
Jun
2018</c:v>
                </c:pt>
                <c:pt idx="1">
                  <c:v>1 PM
5-Sep
Sep</c:v>
                </c:pt>
                <c:pt idx="2">
                  <c:v>6 PM
9-Oct
Oct</c:v>
                </c:pt>
                <c:pt idx="3">
                  <c:v>6 PM
23-Oct</c:v>
                </c:pt>
                <c:pt idx="4">
                  <c:v>5 AM
7-Jan
Jan
2019</c:v>
                </c:pt>
                <c:pt idx="5">
                  <c:v>4 PM
8-Jan</c:v>
                </c:pt>
                <c:pt idx="6">
                  <c:v>5 PM
9-Jan</c:v>
                </c:pt>
                <c:pt idx="7">
                  <c:v>10 PM</c:v>
                </c:pt>
                <c:pt idx="8">
                  <c:v>4 AM
10-Jan</c:v>
                </c:pt>
                <c:pt idx="9">
                  <c:v>6 AM</c:v>
                </c:pt>
                <c:pt idx="10">
                  <c:v>5 PM
14-Jan</c:v>
                </c:pt>
                <c:pt idx="11">
                  <c:v>12 AM
15-Jan</c:v>
                </c:pt>
                <c:pt idx="12">
                  <c:v>1 AM</c:v>
                </c:pt>
                <c:pt idx="13">
                  <c:v>2 AM</c:v>
                </c:pt>
                <c:pt idx="14">
                  <c:v>3 PM</c:v>
                </c:pt>
                <c:pt idx="15">
                  <c:v>5 PM
16-Jan</c:v>
                </c:pt>
                <c:pt idx="16">
                  <c:v>6 PM</c:v>
                </c:pt>
                <c:pt idx="17">
                  <c:v>6 PM
17-Jan</c:v>
                </c:pt>
                <c:pt idx="18">
                  <c:v>11 PM
18-Jan</c:v>
                </c:pt>
              </c:strCache>
            </c:strRef>
          </c:cat>
          <c:val>
            <c:numRef>
              <c:f>'Time Series'!$B$26:$B$64</c:f>
              <c:numCache>
                <c:formatCode>General</c:formatCode>
                <c:ptCount val="19"/>
                <c:pt idx="0">
                  <c:v>1</c:v>
                </c:pt>
                <c:pt idx="1">
                  <c:v>1</c:v>
                </c:pt>
                <c:pt idx="2">
                  <c:v>1</c:v>
                </c:pt>
                <c:pt idx="3">
                  <c:v>1</c:v>
                </c:pt>
                <c:pt idx="4">
                  <c:v>1</c:v>
                </c:pt>
                <c:pt idx="5">
                  <c:v>1</c:v>
                </c:pt>
                <c:pt idx="6">
                  <c:v>2</c:v>
                </c:pt>
                <c:pt idx="7">
                  <c:v>1</c:v>
                </c:pt>
                <c:pt idx="8">
                  <c:v>1</c:v>
                </c:pt>
                <c:pt idx="9">
                  <c:v>1</c:v>
                </c:pt>
                <c:pt idx="10">
                  <c:v>2</c:v>
                </c:pt>
                <c:pt idx="11">
                  <c:v>2</c:v>
                </c:pt>
                <c:pt idx="12">
                  <c:v>1</c:v>
                </c:pt>
                <c:pt idx="13">
                  <c:v>1</c:v>
                </c:pt>
                <c:pt idx="14">
                  <c:v>4</c:v>
                </c:pt>
                <c:pt idx="15">
                  <c:v>5</c:v>
                </c:pt>
                <c:pt idx="16">
                  <c:v>3</c:v>
                </c:pt>
                <c:pt idx="17">
                  <c:v>1</c:v>
                </c:pt>
                <c:pt idx="18">
                  <c:v>1</c:v>
                </c:pt>
              </c:numCache>
            </c:numRef>
          </c:val>
        </c:ser>
        <c:axId val="31828984"/>
        <c:axId val="18025401"/>
      </c:barChart>
      <c:catAx>
        <c:axId val="31828984"/>
        <c:scaling>
          <c:orientation val="minMax"/>
        </c:scaling>
        <c:axPos val="b"/>
        <c:delete val="0"/>
        <c:numFmt formatCode="General" sourceLinked="1"/>
        <c:majorTickMark val="out"/>
        <c:minorTickMark val="none"/>
        <c:tickLblPos val="nextTo"/>
        <c:crossAx val="18025401"/>
        <c:crosses val="autoZero"/>
        <c:auto val="1"/>
        <c:lblOffset val="100"/>
        <c:noMultiLvlLbl val="0"/>
      </c:catAx>
      <c:valAx>
        <c:axId val="18025401"/>
        <c:scaling>
          <c:orientation val="minMax"/>
        </c:scaling>
        <c:axPos val="l"/>
        <c:majorGridlines/>
        <c:delete val="0"/>
        <c:numFmt formatCode="General" sourceLinked="1"/>
        <c:majorTickMark val="out"/>
        <c:minorTickMark val="none"/>
        <c:tickLblPos val="nextTo"/>
        <c:crossAx val="318289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358312"/>
        <c:axId val="31007081"/>
      </c:barChart>
      <c:catAx>
        <c:axId val="183583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007081"/>
        <c:crosses val="autoZero"/>
        <c:auto val="1"/>
        <c:lblOffset val="100"/>
        <c:noMultiLvlLbl val="0"/>
      </c:catAx>
      <c:valAx>
        <c:axId val="31007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58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628274"/>
        <c:axId val="28545603"/>
      </c:barChart>
      <c:catAx>
        <c:axId val="106282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545603"/>
        <c:crosses val="autoZero"/>
        <c:auto val="1"/>
        <c:lblOffset val="100"/>
        <c:noMultiLvlLbl val="0"/>
      </c:catAx>
      <c:valAx>
        <c:axId val="28545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28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583836"/>
        <c:axId val="30492477"/>
      </c:barChart>
      <c:catAx>
        <c:axId val="555838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92477"/>
        <c:crosses val="autoZero"/>
        <c:auto val="1"/>
        <c:lblOffset val="100"/>
        <c:noMultiLvlLbl val="0"/>
      </c:catAx>
      <c:valAx>
        <c:axId val="30492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83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96838"/>
        <c:axId val="53971543"/>
      </c:barChart>
      <c:catAx>
        <c:axId val="59968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971543"/>
        <c:crosses val="autoZero"/>
        <c:auto val="1"/>
        <c:lblOffset val="100"/>
        <c:noMultiLvlLbl val="0"/>
      </c:catAx>
      <c:valAx>
        <c:axId val="53971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6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981840"/>
        <c:axId val="9618833"/>
      </c:barChart>
      <c:catAx>
        <c:axId val="159818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18833"/>
        <c:crosses val="autoZero"/>
        <c:auto val="1"/>
        <c:lblOffset val="100"/>
        <c:noMultiLvlLbl val="0"/>
      </c:catAx>
      <c:valAx>
        <c:axId val="9618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81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460634"/>
        <c:axId val="40927979"/>
      </c:barChart>
      <c:catAx>
        <c:axId val="194606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27979"/>
        <c:crosses val="autoZero"/>
        <c:auto val="1"/>
        <c:lblOffset val="100"/>
        <c:noMultiLvlLbl val="0"/>
      </c:catAx>
      <c:valAx>
        <c:axId val="40927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807492"/>
        <c:axId val="26831973"/>
      </c:barChart>
      <c:catAx>
        <c:axId val="328074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831973"/>
        <c:crosses val="autoZero"/>
        <c:auto val="1"/>
        <c:lblOffset val="100"/>
        <c:noMultiLvlLbl val="0"/>
      </c:catAx>
      <c:valAx>
        <c:axId val="26831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07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161166"/>
        <c:axId val="25906175"/>
      </c:barChart>
      <c:catAx>
        <c:axId val="40161166"/>
        <c:scaling>
          <c:orientation val="minMax"/>
        </c:scaling>
        <c:axPos val="b"/>
        <c:delete val="1"/>
        <c:majorTickMark val="out"/>
        <c:minorTickMark val="none"/>
        <c:tickLblPos val="none"/>
        <c:crossAx val="25906175"/>
        <c:crosses val="autoZero"/>
        <c:auto val="1"/>
        <c:lblOffset val="100"/>
        <c:noMultiLvlLbl val="0"/>
      </c:catAx>
      <c:valAx>
        <c:axId val="25906175"/>
        <c:scaling>
          <c:orientation val="minMax"/>
        </c:scaling>
        <c:axPos val="l"/>
        <c:delete val="1"/>
        <c:majorTickMark val="out"/>
        <c:minorTickMark val="none"/>
        <c:tickLblPos val="none"/>
        <c:crossAx val="401611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Smith" refreshedVersion="5">
  <cacheSource type="worksheet">
    <worksheetSource ref="A2:BL3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patientsafety meded"/>
        <m/>
        <s v="mybirthmatters"/>
        <s v="simulation patientsafety simed surged meded"/>
        <s v="simulation patientsafety"/>
        <s v="aim"/>
        <s v="accreta preventaccreta"/>
        <s v="accreta"/>
        <s v="endmaternalmortality"/>
        <s v="listening2moth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18-10-09T18:03:43.000"/>
        <d v="2018-06-29T20:35:29.000"/>
        <d v="2019-01-07T05:41:40.000"/>
        <d v="2019-01-09T22:00:11.000"/>
        <d v="2019-01-10T06:11:05.000"/>
        <d v="2019-01-14T17:01:07.000"/>
        <d v="2019-01-14T17:19:52.000"/>
        <d v="2019-01-15T00:50:46.000"/>
        <d v="2019-01-15T15:08:01.000"/>
        <d v="2019-01-15T15:33:15.000"/>
        <d v="2019-01-15T15:47:10.000"/>
        <d v="2019-01-15T15:48:25.000"/>
        <d v="2019-01-09T17:28:08.000"/>
        <d v="2019-01-09T17:28:57.000"/>
        <d v="2019-01-10T04:28:29.000"/>
        <d v="2019-01-16T17:28:44.000"/>
        <d v="2019-01-16T17:28:50.000"/>
        <d v="2019-01-16T17:28:56.000"/>
        <d v="2019-01-15T02:43:28.000"/>
        <d v="2018-09-05T13:51:57.000"/>
        <d v="2019-01-16T17:30:02.000"/>
        <d v="2019-01-16T17:24:03.000"/>
        <d v="2018-10-23T18:25:39.000"/>
        <d v="2019-01-08T16:36:27.000"/>
        <d v="2019-01-15T01:08:14.000"/>
        <d v="2019-01-15T00:33:00.000"/>
        <d v="2019-01-16T18:23:08.000"/>
        <d v="2019-01-16T18:12:38.000"/>
        <d v="2019-01-16T18:32:38.000"/>
        <d v="2019-01-17T18:51:45.000"/>
        <d v="2019-01-18T23:12:00.000"/>
      </sharedItems>
      <fieldGroup par="66" base="22">
        <rangePr groupBy="hours" autoEnd="1" autoStart="1" startDate="2018-06-29T20:35:29.000" endDate="2019-01-18T23:12:00.000"/>
        <groupItems count="26">
          <s v="&lt;6/29/2018"/>
          <s v="12 AM"/>
          <s v="1 AM"/>
          <s v="2 AM"/>
          <s v="3 AM"/>
          <s v="4 AM"/>
          <s v="5 AM"/>
          <s v="6 AM"/>
          <s v="7 AM"/>
          <s v="8 AM"/>
          <s v="9 AM"/>
          <s v="10 AM"/>
          <s v="11 AM"/>
          <s v="12 PM"/>
          <s v="1 PM"/>
          <s v="2 PM"/>
          <s v="3 PM"/>
          <s v="4 PM"/>
          <s v="5 PM"/>
          <s v="6 PM"/>
          <s v="7 PM"/>
          <s v="8 PM"/>
          <s v="9 PM"/>
          <s v="10 PM"/>
          <s v="11 PM"/>
          <s v="&gt;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6-29T20:35:29.000" endDate="2019-01-18T23:12:00.000"/>
        <groupItems count="368">
          <s v="&lt;6/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19"/>
        </groupItems>
      </fieldGroup>
    </cacheField>
    <cacheField name="Months" databaseField="0">
      <sharedItems containsMixedTypes="0" count="0"/>
      <fieldGroup base="22">
        <rangePr groupBy="months" autoEnd="1" autoStart="1" startDate="2018-06-29T20:35:29.000" endDate="2019-01-18T23:12:00.000"/>
        <groupItems count="14">
          <s v="&lt;6/29/2018"/>
          <s v="Jan"/>
          <s v="Feb"/>
          <s v="Mar"/>
          <s v="Apr"/>
          <s v="May"/>
          <s v="Jun"/>
          <s v="Jul"/>
          <s v="Aug"/>
          <s v="Sep"/>
          <s v="Oct"/>
          <s v="Nov"/>
          <s v="Dec"/>
          <s v="&gt;1/18/2019"/>
        </groupItems>
      </fieldGroup>
    </cacheField>
    <cacheField name="Years" databaseField="0">
      <sharedItems containsMixedTypes="0" count="0"/>
      <fieldGroup base="22">
        <rangePr groupBy="years" autoEnd="1" autoStart="1" startDate="2018-06-29T20:35:29.000" endDate="2019-01-18T23:12:00.000"/>
        <groupItems count="4">
          <s v="&lt;6/29/2018"/>
          <s v="2018"/>
          <s v="2019"/>
          <s v="&gt;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
  <r>
    <s v="healthscholars1"/>
    <s v="debra_bingham"/>
    <m/>
    <m/>
    <m/>
    <m/>
    <m/>
    <m/>
    <m/>
    <m/>
    <s v="No"/>
    <n v="3"/>
    <m/>
    <m/>
    <x v="0"/>
    <d v="2018-10-09T18:03:43.000"/>
    <s v="US women are 3x's as likely to die from childbirth as a woman in Canada &amp;amp; 6x's as likely as a woman in Scandinavia.  Learn more about how California has cut its rate of maternal mortality by more than half.  @CMQCC @Debra_Bingham  #patientsafety #meded https://t.co/M9tysXZlVp"/>
    <s v="https://www.npr.org/2018/07/29/632702896/to-keep-women-from-dying-in-childbirth-look-to-california?utm_content=78013765&amp;utm_medium=social&amp;utm_source=twitter"/>
    <s v="npr.org"/>
    <x v="0"/>
    <m/>
    <s v="http://pbs.twimg.com/profile_images/978322768381984768/dKZMkfyW_normal.jpg"/>
    <x v="0"/>
    <s v="https://twitter.com/#!/healthscholars1/status/1049722086803922944"/>
    <m/>
    <m/>
    <s v="1049722086803922944"/>
    <m/>
    <b v="0"/>
    <n v="10"/>
    <s v=""/>
    <b v="0"/>
    <s v="en"/>
    <m/>
    <s v=""/>
    <b v="0"/>
    <n v="7"/>
    <s v=""/>
    <s v="HubSpot"/>
    <b v="0"/>
    <s v="1049722086803922944"/>
    <s v="Retweet"/>
    <n v="0"/>
    <n v="0"/>
    <m/>
    <m/>
    <m/>
    <m/>
    <m/>
    <m/>
    <m/>
    <m/>
    <n v="1"/>
    <s v="2"/>
    <s v="2"/>
    <m/>
    <m/>
    <m/>
    <m/>
    <m/>
    <m/>
    <m/>
    <m/>
    <m/>
  </r>
  <r>
    <s v="_happygraham_"/>
    <s v="_happygraham_"/>
    <m/>
    <m/>
    <m/>
    <m/>
    <m/>
    <m/>
    <m/>
    <m/>
    <s v="No"/>
    <n v="4"/>
    <m/>
    <m/>
    <x v="1"/>
    <d v="2018-06-29T20:35:29.000"/>
    <s v="All of the extra research I ever did in college is FINALLY promoted in this campaign! _x000a_My Birth Matters https://t.co/UBxZmW0Vs2"/>
    <s v="https://www.cmqcc.org/my-birth-matters"/>
    <s v="cmqcc.org"/>
    <x v="1"/>
    <m/>
    <s v="http://pbs.twimg.com/profile_images/1010697005985718272/PMC8lDZv_normal.jpg"/>
    <x v="1"/>
    <s v="https://twitter.com/#!/_happygraham_/status/1012796717907918848"/>
    <m/>
    <m/>
    <s v="1012796717907918848"/>
    <m/>
    <b v="0"/>
    <n v="2"/>
    <s v=""/>
    <b v="0"/>
    <s v="en"/>
    <m/>
    <s v=""/>
    <b v="0"/>
    <n v="1"/>
    <s v=""/>
    <s v="Twitter Web Client"/>
    <b v="0"/>
    <s v="1012796717907918848"/>
    <s v="Retweet"/>
    <n v="0"/>
    <n v="0"/>
    <m/>
    <m/>
    <m/>
    <m/>
    <m/>
    <m/>
    <m/>
    <m/>
    <n v="1"/>
    <s v="6"/>
    <s v="6"/>
    <n v="0"/>
    <n v="0"/>
    <n v="0"/>
    <n v="0"/>
    <n v="0"/>
    <n v="0"/>
    <n v="19"/>
    <n v="100"/>
    <n v="19"/>
  </r>
  <r>
    <s v="kristinekanari"/>
    <s v="_happygraham_"/>
    <m/>
    <m/>
    <m/>
    <m/>
    <m/>
    <m/>
    <m/>
    <m/>
    <s v="No"/>
    <n v="5"/>
    <m/>
    <m/>
    <x v="0"/>
    <d v="2019-01-07T05:41:40.000"/>
    <s v="RT @_happygraham_: All of the extra research I ever did in college is FINALLY promoted in this campaign! _x000a_My Birth Matters https://t.co/UBxâ€¦"/>
    <m/>
    <m/>
    <x v="1"/>
    <m/>
    <s v="http://pbs.twimg.com/profile_images/1083406651070197760/LDy-i5XB_normal.jpg"/>
    <x v="2"/>
    <s v="https://twitter.com/#!/kristinekanari/status/1082150252025507840"/>
    <m/>
    <m/>
    <s v="1082150252025507840"/>
    <m/>
    <b v="0"/>
    <n v="0"/>
    <s v=""/>
    <b v="0"/>
    <s v="en"/>
    <m/>
    <s v=""/>
    <b v="0"/>
    <n v="1"/>
    <s v="1012796717907918848"/>
    <s v="Twitter for iPhone"/>
    <b v="0"/>
    <s v="1012796717907918848"/>
    <s v="Tweet"/>
    <n v="0"/>
    <n v="0"/>
    <m/>
    <m/>
    <m/>
    <m/>
    <m/>
    <m/>
    <m/>
    <m/>
    <n v="1"/>
    <s v="6"/>
    <s v="6"/>
    <n v="0"/>
    <n v="0"/>
    <n v="0"/>
    <n v="0"/>
    <n v="0"/>
    <n v="0"/>
    <n v="21"/>
    <n v="100"/>
    <n v="21"/>
  </r>
  <r>
    <s v="cpca"/>
    <s v="consumerreports"/>
    <m/>
    <m/>
    <m/>
    <m/>
    <m/>
    <m/>
    <m/>
    <m/>
    <s v="No"/>
    <n v="6"/>
    <m/>
    <m/>
    <x v="0"/>
    <d v="2019-01-09T22:00:11.000"/>
    <s v="Do you provide or manage care for pregnant mothers? Learn about efforts to educate about C-sections and encourage conversations to minimize chances of getting a C-section unless absolutely necessary. #MyBirthMatters @cmqcc @CHCFNews @ConsumerReports https://t.co/jq7yLCoPAo"/>
    <m/>
    <m/>
    <x v="2"/>
    <s v="https://pbs.twimg.com/media/DwgFEMIXgAQpq8E.jpg"/>
    <s v="https://pbs.twimg.com/media/DwgFEMIXgAQpq8E.jpg"/>
    <x v="3"/>
    <s v="https://twitter.com/#!/cpca/status/1083121282353455106"/>
    <m/>
    <m/>
    <s v="1083121282353455106"/>
    <m/>
    <b v="0"/>
    <n v="0"/>
    <s v=""/>
    <b v="0"/>
    <s v="en"/>
    <m/>
    <s v=""/>
    <b v="0"/>
    <n v="0"/>
    <s v=""/>
    <s v="Hootsuite Inc."/>
    <b v="0"/>
    <s v="1083121282353455106"/>
    <s v="Tweet"/>
    <n v="0"/>
    <n v="0"/>
    <m/>
    <m/>
    <m/>
    <m/>
    <m/>
    <m/>
    <m/>
    <m/>
    <n v="1"/>
    <s v="2"/>
    <s v="2"/>
    <m/>
    <m/>
    <m/>
    <m/>
    <m/>
    <m/>
    <m/>
    <m/>
    <m/>
  </r>
  <r>
    <s v="catcherofbabies"/>
    <s v="mhtf"/>
    <m/>
    <m/>
    <m/>
    <m/>
    <m/>
    <m/>
    <m/>
    <m/>
    <s v="No"/>
    <n v="9"/>
    <m/>
    <m/>
    <x v="0"/>
    <d v="2019-01-10T06:11:05.000"/>
    <s v="RT @hollymsmith77: @neel_shah @AJOG_thegray @everymomcounts @WRAglobal @AWHONN @ACNMmidwives @acog @DONAIntl @childbirth @MHTF @Unnecesareaâ€¦"/>
    <m/>
    <m/>
    <x v="1"/>
    <m/>
    <s v="http://pbs.twimg.com/profile_images/922301348187480064/xsREmw1T_normal.jpg"/>
    <x v="4"/>
    <s v="https://twitter.com/#!/catcherofbabies/status/1083244821009948672"/>
    <m/>
    <m/>
    <s v="1083244821009948672"/>
    <m/>
    <b v="0"/>
    <n v="0"/>
    <s v=""/>
    <b v="0"/>
    <s v="en"/>
    <m/>
    <s v=""/>
    <b v="0"/>
    <n v="1"/>
    <s v="1083053023050444800"/>
    <s v="Twitter for iPhone"/>
    <b v="0"/>
    <s v="1083053023050444800"/>
    <s v="Tweet"/>
    <n v="0"/>
    <n v="0"/>
    <m/>
    <m/>
    <m/>
    <m/>
    <m/>
    <m/>
    <m/>
    <m/>
    <n v="1"/>
    <s v="1"/>
    <s v="1"/>
    <m/>
    <m/>
    <m/>
    <m/>
    <m/>
    <m/>
    <m/>
    <m/>
    <m/>
  </r>
  <r>
    <s v="cnmamidwives"/>
    <s v="cnmamidwives"/>
    <m/>
    <m/>
    <m/>
    <m/>
    <m/>
    <m/>
    <m/>
    <m/>
    <s v="No"/>
    <n v="20"/>
    <m/>
    <m/>
    <x v="1"/>
    <d v="2019-01-14T17:01:07.000"/>
    <s v="CMQCC is set to start publicly reporting each hospital's CNM birth rates! Please join for CMQCC's update webinar on Wednesday Jan 16th at 12pm. Register here:  https://t.co/j9A6vO4LV8. More info at https://t.co/it5Scdcpgc https://t.co/F9tLUVHJYi"/>
    <s v="https://stanford.zoom.us/webinar/register/WN_Q_Z67_HOQP6q7nAUSoUnpA https://www.cnma.org/advocacy"/>
    <s v="zoom.us cnma.org"/>
    <x v="1"/>
    <s v="https://pbs.twimg.com/media/Dw4wjvfU0AYLd3B.jpg"/>
    <s v="https://pbs.twimg.com/media/Dw4wjvfU0AYLd3B.jpg"/>
    <x v="5"/>
    <s v="https://twitter.com/#!/cnmamidwives/status/1084857957983051776"/>
    <m/>
    <m/>
    <s v="1084857957983051776"/>
    <m/>
    <b v="0"/>
    <n v="2"/>
    <s v=""/>
    <b v="0"/>
    <s v="en"/>
    <m/>
    <s v=""/>
    <b v="0"/>
    <n v="1"/>
    <s v=""/>
    <s v="Twitter Web Client"/>
    <b v="0"/>
    <s v="1084857957983051776"/>
    <s v="Tweet"/>
    <n v="0"/>
    <n v="0"/>
    <m/>
    <m/>
    <m/>
    <m/>
    <m/>
    <m/>
    <m/>
    <m/>
    <n v="1"/>
    <s v="5"/>
    <s v="5"/>
    <n v="0"/>
    <n v="0"/>
    <n v="0"/>
    <n v="0"/>
    <n v="0"/>
    <n v="0"/>
    <n v="29"/>
    <n v="100"/>
    <n v="29"/>
  </r>
  <r>
    <s v="ccurlee49"/>
    <s v="cnmamidwives"/>
    <m/>
    <m/>
    <m/>
    <m/>
    <m/>
    <m/>
    <m/>
    <m/>
    <s v="No"/>
    <n v="21"/>
    <m/>
    <m/>
    <x v="0"/>
    <d v="2019-01-14T17:19:52.000"/>
    <s v="RT @cnmamidwives: CMQCC is set to start publicly reporting each hospital's CNM birth rates! Please join for CMQCC's update webinar on Wedne…"/>
    <m/>
    <m/>
    <x v="1"/>
    <m/>
    <s v="http://abs.twimg.com/sticky/default_profile_images/default_profile_normal.png"/>
    <x v="6"/>
    <s v="https://twitter.com/#!/ccurlee49/status/1084862674528219136"/>
    <m/>
    <m/>
    <s v="1084862674528219136"/>
    <m/>
    <b v="0"/>
    <n v="0"/>
    <s v=""/>
    <b v="0"/>
    <s v="en"/>
    <m/>
    <s v=""/>
    <b v="0"/>
    <n v="1"/>
    <s v="1084857957983051776"/>
    <s v="Twitter for Android"/>
    <b v="0"/>
    <s v="1084857957983051776"/>
    <s v="Tweet"/>
    <n v="0"/>
    <n v="0"/>
    <m/>
    <m/>
    <m/>
    <m/>
    <m/>
    <m/>
    <m/>
    <m/>
    <n v="1"/>
    <s v="5"/>
    <s v="5"/>
    <n v="0"/>
    <n v="0"/>
    <n v="0"/>
    <n v="0"/>
    <n v="0"/>
    <n v="0"/>
    <n v="22"/>
    <n v="100"/>
    <n v="22"/>
  </r>
  <r>
    <s v="jameschisum"/>
    <s v="cmqcc"/>
    <m/>
    <m/>
    <m/>
    <m/>
    <m/>
    <m/>
    <m/>
    <m/>
    <s v="No"/>
    <n v="22"/>
    <m/>
    <m/>
    <x v="0"/>
    <d v="2019-01-15T00:50:46.000"/>
    <s v="RT @CHCFNews: Finger snaps for @cmqcc and Elliot Main, whose article on California's public-private partnerships to address maternal mortal…"/>
    <m/>
    <m/>
    <x v="1"/>
    <m/>
    <s v="http://pbs.twimg.com/profile_images/621170378241540096/OqWFkfFf_normal.jpg"/>
    <x v="7"/>
    <s v="https://twitter.com/#!/jameschisum/status/1084976147975135232"/>
    <m/>
    <m/>
    <s v="1084976147975135232"/>
    <m/>
    <b v="0"/>
    <n v="0"/>
    <s v=""/>
    <b v="0"/>
    <s v="en"/>
    <m/>
    <s v=""/>
    <b v="0"/>
    <n v="3"/>
    <s v="1084971677409308673"/>
    <s v="Twitter for Android"/>
    <b v="0"/>
    <s v="1084971677409308673"/>
    <s v="Tweet"/>
    <n v="0"/>
    <n v="0"/>
    <m/>
    <m/>
    <m/>
    <m/>
    <m/>
    <m/>
    <m/>
    <m/>
    <n v="1"/>
    <s v="3"/>
    <s v="2"/>
    <m/>
    <m/>
    <m/>
    <m/>
    <m/>
    <m/>
    <m/>
    <m/>
    <m/>
  </r>
  <r>
    <s v="healthysim"/>
    <s v="healthscholars1"/>
    <m/>
    <m/>
    <m/>
    <m/>
    <m/>
    <m/>
    <m/>
    <m/>
    <s v="No"/>
    <n v="25"/>
    <m/>
    <m/>
    <x v="0"/>
    <d v="2019-01-15T15:08:01.000"/>
    <s v="RT @HealthScholars1: US women are 3x's as likely to die from childbirth as a woman in Canada &amp;amp; 6x's as likely as a woman in Scandinavia.  L…"/>
    <m/>
    <m/>
    <x v="1"/>
    <m/>
    <s v="http://pbs.twimg.com/profile_images/903327387500273664/xb4CPGUg_normal.jpg"/>
    <x v="8"/>
    <s v="https://twitter.com/#!/healthysim/status/1085191883276509184"/>
    <m/>
    <m/>
    <s v="1085191883276509184"/>
    <m/>
    <b v="0"/>
    <n v="0"/>
    <s v=""/>
    <b v="0"/>
    <s v="en"/>
    <m/>
    <s v=""/>
    <b v="0"/>
    <n v="7"/>
    <s v="1049722086803922944"/>
    <s v="Twitter for Android"/>
    <b v="0"/>
    <s v="1049722086803922944"/>
    <s v="Tweet"/>
    <n v="0"/>
    <n v="0"/>
    <m/>
    <m/>
    <m/>
    <m/>
    <m/>
    <m/>
    <m/>
    <m/>
    <n v="1"/>
    <s v="2"/>
    <s v="2"/>
    <n v="0"/>
    <n v="0"/>
    <n v="1"/>
    <n v="3.7037037037037037"/>
    <n v="0"/>
    <n v="0"/>
    <n v="26"/>
    <n v="96.29629629629629"/>
    <n v="27"/>
  </r>
  <r>
    <s v="k_dickinsonmd"/>
    <s v="debrabingham34"/>
    <m/>
    <m/>
    <m/>
    <m/>
    <m/>
    <m/>
    <m/>
    <m/>
    <s v="No"/>
    <n v="26"/>
    <m/>
    <m/>
    <x v="0"/>
    <d v="2019-01-15T15:33:15.000"/>
    <s v="&quot;Practice it and practice it&quot; - wonderful example of the power of #simulation to improve #patientsafety_x000a__x000a_@cmqcc  @debrabingham34 #simed #surged #meded _x000a__x000a_https://t.co/fszClLXFtG"/>
    <s v="https://www.npr.org/2018/07/29/632702896/to-keep-women-from-dying-in-childbirth-look-to-california?utm_content=78013765&amp;utm_medium=social&amp;utm_source=twitter"/>
    <s v="npr.org"/>
    <x v="3"/>
    <m/>
    <s v="http://pbs.twimg.com/profile_images/1047194289250295809/RRH6Ucz3_normal.jpg"/>
    <x v="9"/>
    <s v="https://twitter.com/#!/k_dickinsonmd/status/1085198234664857601"/>
    <m/>
    <m/>
    <s v="1085198234664857601"/>
    <m/>
    <b v="0"/>
    <n v="1"/>
    <s v=""/>
    <b v="0"/>
    <s v="en"/>
    <m/>
    <s v=""/>
    <b v="0"/>
    <n v="2"/>
    <s v=""/>
    <s v="Twitter Web Client"/>
    <b v="0"/>
    <s v="1085198234664857601"/>
    <s v="Tweet"/>
    <n v="0"/>
    <n v="0"/>
    <m/>
    <m/>
    <m/>
    <m/>
    <m/>
    <m/>
    <m/>
    <m/>
    <n v="1"/>
    <s v="2"/>
    <s v="2"/>
    <n v="2"/>
    <n v="10"/>
    <n v="0"/>
    <n v="0"/>
    <n v="0"/>
    <n v="0"/>
    <n v="18"/>
    <n v="90"/>
    <n v="20"/>
  </r>
  <r>
    <s v="optomizeltd"/>
    <s v="debrab"/>
    <m/>
    <m/>
    <m/>
    <m/>
    <m/>
    <m/>
    <m/>
    <m/>
    <s v="No"/>
    <n v="27"/>
    <m/>
    <m/>
    <x v="0"/>
    <d v="2019-01-15T15:47:10.000"/>
    <s v="RT @K_DickinsonMD: &quot;Practice it and practice it&quot; - wonderful example of the power of #simulation to improve #patientsafety_x000a__x000a_@cmqcc  @debrab…"/>
    <m/>
    <m/>
    <x v="4"/>
    <m/>
    <s v="http://pbs.twimg.com/profile_images/983082888643137536/DR34KOHV_normal.jpg"/>
    <x v="10"/>
    <s v="https://twitter.com/#!/optomizeltd/status/1085201737391243265"/>
    <m/>
    <m/>
    <s v="1085201737391243265"/>
    <m/>
    <b v="0"/>
    <n v="0"/>
    <s v=""/>
    <b v="0"/>
    <s v="en"/>
    <m/>
    <s v=""/>
    <b v="0"/>
    <n v="2"/>
    <s v="1085198234664857601"/>
    <s v="Twitter for iPad"/>
    <b v="0"/>
    <s v="1085198234664857601"/>
    <s v="Tweet"/>
    <n v="0"/>
    <n v="0"/>
    <m/>
    <m/>
    <m/>
    <m/>
    <m/>
    <m/>
    <m/>
    <m/>
    <n v="1"/>
    <s v="2"/>
    <s v="2"/>
    <n v="2"/>
    <n v="10.526315789473685"/>
    <n v="0"/>
    <n v="0"/>
    <n v="0"/>
    <n v="0"/>
    <n v="17"/>
    <n v="89.47368421052632"/>
    <n v="19"/>
  </r>
  <r>
    <s v="heriotwattmel"/>
    <s v="debrab"/>
    <m/>
    <m/>
    <m/>
    <m/>
    <m/>
    <m/>
    <m/>
    <m/>
    <s v="No"/>
    <n v="30"/>
    <m/>
    <m/>
    <x v="0"/>
    <d v="2019-01-15T15:48:25.000"/>
    <s v="RT @K_DickinsonMD: &quot;Practice it and practice it&quot; - wonderful example of the power of #simulation to improve #patientsafety_x000a__x000a_@cmqcc  @debrab…"/>
    <m/>
    <m/>
    <x v="4"/>
    <m/>
    <s v="http://pbs.twimg.com/profile_images/1004643213418917888/8UGJA4PX_normal.jpg"/>
    <x v="11"/>
    <s v="https://twitter.com/#!/heriotwattmel/status/1085202049325764608"/>
    <m/>
    <m/>
    <s v="1085202049325764608"/>
    <m/>
    <b v="0"/>
    <n v="0"/>
    <s v=""/>
    <b v="0"/>
    <s v="en"/>
    <m/>
    <s v=""/>
    <b v="0"/>
    <n v="2"/>
    <s v="1085198234664857601"/>
    <s v="Twitter for iPad"/>
    <b v="0"/>
    <s v="1085198234664857601"/>
    <s v="Tweet"/>
    <n v="0"/>
    <n v="0"/>
    <m/>
    <m/>
    <m/>
    <m/>
    <m/>
    <m/>
    <m/>
    <m/>
    <n v="1"/>
    <s v="2"/>
    <s v="2"/>
    <m/>
    <m/>
    <m/>
    <m/>
    <m/>
    <m/>
    <m/>
    <m/>
    <m/>
  </r>
  <r>
    <s v="hollymsmith77"/>
    <s v="mhtf"/>
    <m/>
    <m/>
    <m/>
    <m/>
    <m/>
    <m/>
    <m/>
    <m/>
    <s v="No"/>
    <n v="34"/>
    <m/>
    <m/>
    <x v="0"/>
    <d v="2019-01-09T17:28:08.000"/>
    <s v="@neel_shah @AJOG_thegray @everymomcounts @WRAglobal @AWHONN @ACNMmidwives @acog @DONAIntl @childbirth @MHTF @Unnecesarean @katybkoz 20. Sure, decades of work have been devoted to convincing everyone that this is a problem. But thatâ€™s not *doing* the actual work! Certainly not like the focused nationwide &amp;amp; other efforts like whatâ€™s being done by folks at @cmqcc @ariadnelabs @acnmmidwife, #AIM, and others. https://t.co/pdGFRAodBC"/>
    <m/>
    <m/>
    <x v="5"/>
    <s v="https://pbs.twimg.com/media/DwfGj7DUYAARwH-.jpg"/>
    <s v="https://pbs.twimg.com/media/DwfGj7DUYAARwH-.jpg"/>
    <x v="12"/>
    <s v="https://twitter.com/#!/hollymsmith77/status/1083052817093320704"/>
    <m/>
    <m/>
    <s v="1083052817093320704"/>
    <s v="1083052318227017728"/>
    <b v="0"/>
    <n v="3"/>
    <s v="2311123579"/>
    <b v="0"/>
    <s v="en"/>
    <m/>
    <s v=""/>
    <b v="0"/>
    <n v="0"/>
    <s v=""/>
    <s v="Twitter Web Client"/>
    <b v="0"/>
    <s v="1083052318227017728"/>
    <s v="Tweet"/>
    <n v="0"/>
    <n v="0"/>
    <m/>
    <m/>
    <m/>
    <m/>
    <m/>
    <m/>
    <m/>
    <m/>
    <n v="2"/>
    <s v="1"/>
    <s v="1"/>
    <m/>
    <m/>
    <m/>
    <m/>
    <m/>
    <m/>
    <m/>
    <m/>
    <m/>
  </r>
  <r>
    <s v="hollymsmith77"/>
    <s v="mhtf"/>
    <m/>
    <m/>
    <m/>
    <m/>
    <m/>
    <m/>
    <m/>
    <m/>
    <s v="No"/>
    <n v="35"/>
    <m/>
    <m/>
    <x v="0"/>
    <d v="2019-01-09T17:28:57.000"/>
    <s v="@neel_shah @AJOG_thegray @everymomcounts @WRAglobal @AWHONN @ACNMmidwives @acog @DONAIntl @childbirth @MHTF @Unnecesarean @katybkoz @cmqcc @AriadneLabs 21. We are just getting started! But as the articleâ€™s authors say, itâ€™s unfortunate that many within â€œthe obstetric community have fallen for this fallacy.â€ Clearly, the only fallacy being fallen for is the straight up lunacy printed in this article. /"/>
    <m/>
    <m/>
    <x v="1"/>
    <m/>
    <s v="http://pbs.twimg.com/profile_images/936816261396250625/2qxJUm7t_normal.jpg"/>
    <x v="13"/>
    <s v="https://twitter.com/#!/hollymsmith77/status/1083053023050444800"/>
    <m/>
    <m/>
    <s v="1083053023050444800"/>
    <s v="1083052817093320704"/>
    <b v="0"/>
    <n v="6"/>
    <s v="2311123579"/>
    <b v="0"/>
    <s v="en"/>
    <m/>
    <s v=""/>
    <b v="0"/>
    <n v="1"/>
    <s v=""/>
    <s v="Twitter Web Client"/>
    <b v="0"/>
    <s v="1083052817093320704"/>
    <s v="Tweet"/>
    <n v="0"/>
    <n v="0"/>
    <m/>
    <m/>
    <m/>
    <m/>
    <m/>
    <m/>
    <m/>
    <m/>
    <n v="2"/>
    <s v="1"/>
    <s v="1"/>
    <m/>
    <m/>
    <m/>
    <m/>
    <m/>
    <m/>
    <m/>
    <m/>
    <m/>
  </r>
  <r>
    <s v="vbacfacts"/>
    <s v="mhtf"/>
    <m/>
    <m/>
    <m/>
    <m/>
    <m/>
    <m/>
    <m/>
    <m/>
    <s v="No"/>
    <n v="36"/>
    <m/>
    <m/>
    <x v="0"/>
    <d v="2019-01-10T04:28:29.000"/>
    <s v="@hollymsmith77 @neel_shah @AJOG_thegray @everymomcounts @WRAglobal @AWHONN @ACNMmidwives @acog @DONAIntl @childbirth @MHTF @Unnecesarean @katybkoz @cmqcc @AriadneLabs Yes, yes, yes!"/>
    <m/>
    <m/>
    <x v="1"/>
    <m/>
    <s v="http://pbs.twimg.com/profile_images/1013569349230006272/2HiS4K36_normal.jpg"/>
    <x v="14"/>
    <s v="https://twitter.com/#!/vbacfacts/status/1083219001084235776"/>
    <m/>
    <m/>
    <s v="1083219001084235776"/>
    <s v="1083053023050444800"/>
    <b v="0"/>
    <n v="1"/>
    <s v="2311123579"/>
    <b v="0"/>
    <s v="en"/>
    <m/>
    <s v=""/>
    <b v="0"/>
    <n v="0"/>
    <s v=""/>
    <s v="Twitter for iPhone"/>
    <b v="0"/>
    <s v="1083053023050444800"/>
    <s v="Tweet"/>
    <n v="0"/>
    <n v="0"/>
    <m/>
    <m/>
    <m/>
    <m/>
    <m/>
    <m/>
    <m/>
    <m/>
    <n v="1"/>
    <s v="1"/>
    <s v="1"/>
    <m/>
    <m/>
    <m/>
    <m/>
    <m/>
    <m/>
    <m/>
    <m/>
    <m/>
  </r>
  <r>
    <s v="shaherezad"/>
    <s v="mhtf"/>
    <m/>
    <m/>
    <m/>
    <m/>
    <m/>
    <m/>
    <m/>
    <m/>
    <s v="No"/>
    <n v="37"/>
    <m/>
    <m/>
    <x v="0"/>
    <d v="2019-01-16T17:28:44.000"/>
    <s v="RT @hollymsmith77: @neel_shah @AJOG_thegray @everymomcounts @WRAglobal @AWHONN @ACNMmidwives @acog @DONAIntl @childbirth @MHTF @Unnecesarea…"/>
    <m/>
    <m/>
    <x v="1"/>
    <m/>
    <s v="http://pbs.twimg.com/profile_images/836268147502010368/dp7kfJ0u_normal.jpg"/>
    <x v="15"/>
    <s v="https://twitter.com/#!/shaherezad/status/1085589682828673024"/>
    <m/>
    <m/>
    <s v="1085589682828673024"/>
    <m/>
    <b v="0"/>
    <n v="0"/>
    <s v=""/>
    <b v="0"/>
    <s v="en"/>
    <m/>
    <s v=""/>
    <b v="0"/>
    <n v="1"/>
    <s v="1083052817093320704"/>
    <s v="Twitter for iPhone"/>
    <b v="0"/>
    <s v="1083052817093320704"/>
    <s v="Tweet"/>
    <n v="0"/>
    <n v="0"/>
    <m/>
    <m/>
    <m/>
    <m/>
    <m/>
    <m/>
    <m/>
    <m/>
    <n v="3"/>
    <s v="1"/>
    <s v="1"/>
    <m/>
    <m/>
    <m/>
    <m/>
    <m/>
    <m/>
    <m/>
    <m/>
    <m/>
  </r>
  <r>
    <s v="shaherezad"/>
    <s v="mhtf"/>
    <m/>
    <m/>
    <m/>
    <m/>
    <m/>
    <m/>
    <m/>
    <m/>
    <s v="No"/>
    <n v="38"/>
    <m/>
    <m/>
    <x v="0"/>
    <d v="2019-01-16T17:28:50.000"/>
    <s v="RT @hollymsmith77: @neel_shah @AJOG_thegray @everymomcounts @WRAglobal @AWHONN @ACNMmidwives @acog @DONAIntl @childbirth @MHTF @Unnecesarea…"/>
    <m/>
    <m/>
    <x v="1"/>
    <m/>
    <s v="http://pbs.twimg.com/profile_images/836268147502010368/dp7kfJ0u_normal.jpg"/>
    <x v="16"/>
    <s v="https://twitter.com/#!/shaherezad/status/1085589707335987201"/>
    <m/>
    <m/>
    <s v="1085589707335987201"/>
    <m/>
    <b v="0"/>
    <n v="0"/>
    <s v=""/>
    <b v="0"/>
    <s v="en"/>
    <m/>
    <s v=""/>
    <b v="0"/>
    <n v="2"/>
    <s v="1083053023050444800"/>
    <s v="Twitter for iPhone"/>
    <b v="0"/>
    <s v="1083053023050444800"/>
    <s v="Tweet"/>
    <n v="0"/>
    <n v="0"/>
    <m/>
    <m/>
    <m/>
    <m/>
    <m/>
    <m/>
    <m/>
    <m/>
    <n v="3"/>
    <s v="1"/>
    <s v="1"/>
    <m/>
    <m/>
    <m/>
    <m/>
    <m/>
    <m/>
    <m/>
    <m/>
    <m/>
  </r>
  <r>
    <s v="shaherezad"/>
    <s v="mhtf"/>
    <m/>
    <m/>
    <m/>
    <m/>
    <m/>
    <m/>
    <m/>
    <m/>
    <s v="No"/>
    <n v="39"/>
    <m/>
    <m/>
    <x v="0"/>
    <d v="2019-01-16T17:28:56.000"/>
    <s v="RT @vbacfacts: @hollymsmith77 @neel_shah @AJOG_thegray @everymomcounts @WRAglobal @AWHONN @ACNMmidwives @acog @DONAIntl @childbirth @MHTF @…"/>
    <m/>
    <m/>
    <x v="1"/>
    <m/>
    <s v="http://pbs.twimg.com/profile_images/836268147502010368/dp7kfJ0u_normal.jpg"/>
    <x v="17"/>
    <s v="https://twitter.com/#!/shaherezad/status/1085589733843980288"/>
    <m/>
    <m/>
    <s v="1085589733843980288"/>
    <m/>
    <b v="0"/>
    <n v="0"/>
    <s v=""/>
    <b v="0"/>
    <s v="en"/>
    <m/>
    <s v=""/>
    <b v="0"/>
    <n v="1"/>
    <s v="1083219001084235776"/>
    <s v="Twitter for iPhone"/>
    <b v="0"/>
    <s v="1083219001084235776"/>
    <s v="Tweet"/>
    <n v="0"/>
    <n v="0"/>
    <m/>
    <m/>
    <m/>
    <m/>
    <m/>
    <m/>
    <m/>
    <m/>
    <n v="3"/>
    <s v="1"/>
    <s v="1"/>
    <m/>
    <m/>
    <m/>
    <m/>
    <m/>
    <m/>
    <m/>
    <m/>
    <m/>
  </r>
  <r>
    <s v="donaintl"/>
    <s v="cmqcc"/>
    <m/>
    <m/>
    <m/>
    <m/>
    <m/>
    <m/>
    <m/>
    <m/>
    <s v="No"/>
    <n v="49"/>
    <m/>
    <m/>
    <x v="0"/>
    <d v="2019-01-15T02:43:28.000"/>
    <s v="RT @CHCFNews: Finger snaps for @cmqcc and Elliot Main, whose article on California's public-private partnerships to address maternal mortal…"/>
    <m/>
    <m/>
    <x v="1"/>
    <m/>
    <s v="http://pbs.twimg.com/profile_images/758839113999015936/xnsRNtOo_normal.jpg"/>
    <x v="18"/>
    <s v="https://twitter.com/#!/donaintl/status/1085004512203542533"/>
    <m/>
    <m/>
    <s v="1085004512203542533"/>
    <m/>
    <b v="0"/>
    <n v="0"/>
    <s v=""/>
    <b v="0"/>
    <s v="en"/>
    <m/>
    <s v=""/>
    <b v="0"/>
    <n v="3"/>
    <s v="1084971677409308673"/>
    <s v="Hootsuite Inc."/>
    <b v="0"/>
    <s v="1084971677409308673"/>
    <s v="Tweet"/>
    <n v="0"/>
    <n v="0"/>
    <m/>
    <m/>
    <m/>
    <m/>
    <m/>
    <m/>
    <m/>
    <m/>
    <n v="1"/>
    <s v="1"/>
    <s v="2"/>
    <m/>
    <m/>
    <m/>
    <m/>
    <m/>
    <m/>
    <m/>
    <m/>
    <m/>
  </r>
  <r>
    <s v="preventaccreta"/>
    <s v="guardian"/>
    <m/>
    <m/>
    <m/>
    <m/>
    <m/>
    <m/>
    <m/>
    <m/>
    <s v="No"/>
    <n v="110"/>
    <m/>
    <m/>
    <x v="0"/>
    <d v="2018-09-05T13:51:57.000"/>
    <s v="Thanks to @guardian for sharing National Accreta Foundation co-founder Alisha Berry’s #accreta story and the impact of @cmqcc’s work to save mother’s lives in California, “I feel really lucky that I survived,” Berry said. #preventaccreta _x000a_https://t.co/csSEOQhsMj"/>
    <s v="https://www.theguardian.com/us-news/2018/sep/04/california-actions-to-lower-dangerous-maternal-death-rate-may-help-rest-of-us"/>
    <s v="theguardian.com"/>
    <x v="6"/>
    <m/>
    <s v="http://pbs.twimg.com/profile_images/895954822280564736/dFBEy0cF_normal.jpg"/>
    <x v="19"/>
    <s v="https://twitter.com/#!/preventaccreta/status/1037337541593067520"/>
    <m/>
    <m/>
    <s v="1037337541593067520"/>
    <m/>
    <b v="0"/>
    <n v="13"/>
    <s v=""/>
    <b v="0"/>
    <s v="en"/>
    <m/>
    <s v=""/>
    <b v="0"/>
    <n v="5"/>
    <s v=""/>
    <s v="Twitter for iPhone"/>
    <b v="0"/>
    <s v="1037337541593067520"/>
    <s v="Retweet"/>
    <n v="0"/>
    <n v="0"/>
    <m/>
    <m/>
    <m/>
    <m/>
    <m/>
    <m/>
    <m/>
    <m/>
    <n v="1"/>
    <s v="1"/>
    <s v="1"/>
    <n v="2"/>
    <n v="5.128205128205129"/>
    <n v="0"/>
    <n v="0"/>
    <n v="0"/>
    <n v="0"/>
    <n v="37"/>
    <n v="94.87179487179488"/>
    <n v="39"/>
  </r>
  <r>
    <s v="shaherezad"/>
    <s v="guardian"/>
    <m/>
    <m/>
    <m/>
    <m/>
    <m/>
    <m/>
    <m/>
    <m/>
    <s v="No"/>
    <n v="111"/>
    <m/>
    <m/>
    <x v="0"/>
    <d v="2019-01-16T17:30:02.000"/>
    <s v="RT @preventaccreta: Thanks to @guardian for sharing National Accreta Foundation co-founder Alisha Berry’s #accreta story and the impact of…"/>
    <m/>
    <m/>
    <x v="7"/>
    <m/>
    <s v="http://pbs.twimg.com/profile_images/836268147502010368/dp7kfJ0u_normal.jpg"/>
    <x v="20"/>
    <s v="https://twitter.com/#!/shaherezad/status/1085590009808183296"/>
    <m/>
    <m/>
    <s v="1085590009808183296"/>
    <m/>
    <b v="0"/>
    <n v="0"/>
    <s v=""/>
    <b v="0"/>
    <s v="en"/>
    <m/>
    <s v=""/>
    <b v="0"/>
    <n v="5"/>
    <s v="1037337541593067520"/>
    <s v="Twitter for iPhone"/>
    <b v="0"/>
    <s v="1037337541593067520"/>
    <s v="Tweet"/>
    <n v="0"/>
    <n v="0"/>
    <m/>
    <m/>
    <m/>
    <m/>
    <m/>
    <m/>
    <m/>
    <m/>
    <n v="1"/>
    <s v="1"/>
    <s v="1"/>
    <n v="0"/>
    <n v="0"/>
    <n v="0"/>
    <n v="0"/>
    <n v="0"/>
    <n v="0"/>
    <n v="21"/>
    <n v="100"/>
    <n v="21"/>
  </r>
  <r>
    <s v="shaherezad"/>
    <s v="unnecesarean"/>
    <m/>
    <m/>
    <m/>
    <m/>
    <m/>
    <m/>
    <m/>
    <m/>
    <s v="No"/>
    <n v="114"/>
    <m/>
    <m/>
    <x v="0"/>
    <d v="2019-01-16T17:24:03.000"/>
    <s v="RT @Unnecesarean: “This isn’t some weird California thing that can’t be replicated,” Teleki said. “This is doable in other states. It’s a m…"/>
    <m/>
    <m/>
    <x v="1"/>
    <m/>
    <s v="http://pbs.twimg.com/profile_images/836268147502010368/dp7kfJ0u_normal.jpg"/>
    <x v="21"/>
    <s v="https://twitter.com/#!/shaherezad/status/1085588505026330626"/>
    <m/>
    <m/>
    <s v="1085588505026330626"/>
    <m/>
    <b v="0"/>
    <n v="0"/>
    <s v=""/>
    <b v="0"/>
    <s v="en"/>
    <m/>
    <s v=""/>
    <b v="0"/>
    <n v="16"/>
    <s v="1054801037599506432"/>
    <s v="Twitter for iPhone"/>
    <b v="0"/>
    <s v="1054801037599506432"/>
    <s v="Tweet"/>
    <n v="0"/>
    <n v="0"/>
    <m/>
    <m/>
    <m/>
    <m/>
    <m/>
    <m/>
    <m/>
    <m/>
    <n v="1"/>
    <s v="1"/>
    <s v="3"/>
    <n v="0"/>
    <n v="0"/>
    <n v="1"/>
    <n v="3.8461538461538463"/>
    <n v="0"/>
    <n v="0"/>
    <n v="25"/>
    <n v="96.15384615384616"/>
    <n v="26"/>
  </r>
  <r>
    <s v="unnecesarean"/>
    <s v="pewtrusts"/>
    <m/>
    <m/>
    <m/>
    <m/>
    <m/>
    <m/>
    <m/>
    <m/>
    <s v="No"/>
    <n v="118"/>
    <m/>
    <m/>
    <x v="0"/>
    <d v="2018-10-23T18:25:39.000"/>
    <s v="“This isn’t some weird California thing that can’t be replicated,” Teleki said. “This is doable in other states. It’s a matter of having the will and the funding to get it off the ground.” _x000a__x000a_https://t.co/dye9BV6G6R_x000a_@pewtrusts | @CHCFNews | @cmqcc #endmaternalmortality"/>
    <s v="https://www.pewtrusts.org/en/research-and-analysis/blogs/stateline/2018/10/23/more-us-women-keep-dying-from-childbirth-except-in-this-state"/>
    <s v="pewtrusts.org"/>
    <x v="8"/>
    <m/>
    <s v="http://pbs.twimg.com/profile_images/1013397531206848512/Ekf9nVK4_normal.jpg"/>
    <x v="22"/>
    <s v="https://twitter.com/#!/unnecesarean/status/1054801037599506432"/>
    <m/>
    <m/>
    <s v="1054801037599506432"/>
    <m/>
    <b v="0"/>
    <n v="37"/>
    <s v=""/>
    <b v="0"/>
    <s v="en"/>
    <m/>
    <s v=""/>
    <b v="0"/>
    <n v="16"/>
    <s v=""/>
    <s v="Twitter for iPhone"/>
    <b v="0"/>
    <s v="1054801037599506432"/>
    <s v="Retweet"/>
    <n v="0"/>
    <n v="0"/>
    <m/>
    <m/>
    <m/>
    <m/>
    <m/>
    <m/>
    <m/>
    <m/>
    <n v="1"/>
    <s v="3"/>
    <s v="3"/>
    <n v="0"/>
    <n v="0"/>
    <n v="1"/>
    <n v="2.4390243902439024"/>
    <n v="0"/>
    <n v="0"/>
    <n v="40"/>
    <n v="97.5609756097561"/>
    <n v="41"/>
  </r>
  <r>
    <s v="unnecesarean"/>
    <s v="ariadnelabs"/>
    <m/>
    <m/>
    <m/>
    <m/>
    <m/>
    <m/>
    <m/>
    <m/>
    <s v="No"/>
    <n v="119"/>
    <m/>
    <m/>
    <x v="0"/>
    <d v="2019-01-08T16:36:27.000"/>
    <s v="@JillGW @OviaHealth @CHCFNews @AriadneLabs All materials are free at https://t.co/YPJbAkhFXi! #mybirthmatters"/>
    <s v="http://www.cmqcc.org/my-birth-matters"/>
    <s v="cmqcc.org"/>
    <x v="2"/>
    <m/>
    <s v="http://pbs.twimg.com/profile_images/1013397531206848512/Ekf9nVK4_normal.jpg"/>
    <x v="23"/>
    <s v="https://twitter.com/#!/unnecesarean/status/1082677423857123328"/>
    <m/>
    <m/>
    <s v="1082677423857123328"/>
    <s v="1082622573492555776"/>
    <b v="0"/>
    <n v="1"/>
    <s v="14207128"/>
    <b v="0"/>
    <s v="en"/>
    <m/>
    <s v=""/>
    <b v="0"/>
    <n v="0"/>
    <s v=""/>
    <s v="Twitter for iPhone"/>
    <b v="0"/>
    <s v="1082622573492555776"/>
    <s v="Tweet"/>
    <n v="0"/>
    <n v="0"/>
    <m/>
    <m/>
    <m/>
    <m/>
    <m/>
    <m/>
    <m/>
    <m/>
    <n v="1"/>
    <s v="3"/>
    <s v="1"/>
    <m/>
    <m/>
    <m/>
    <m/>
    <m/>
    <m/>
    <m/>
    <m/>
    <m/>
  </r>
  <r>
    <s v="health_affairs"/>
    <s v="cmqcc"/>
    <m/>
    <m/>
    <m/>
    <m/>
    <m/>
    <m/>
    <m/>
    <m/>
    <s v="No"/>
    <n v="122"/>
    <m/>
    <m/>
    <x v="0"/>
    <d v="2019-01-15T01:08:14.000"/>
    <s v="RT @CHCFNews: Finger snaps for @cmqcc and Elliot Main, whose article on California's public-private partnerships to address maternal mortal…"/>
    <m/>
    <m/>
    <x v="1"/>
    <m/>
    <s v="http://pbs.twimg.com/profile_images/829042623620997121/KsooCcWa_normal.jpg"/>
    <x v="24"/>
    <s v="https://twitter.com/#!/health_affairs/status/1084980546126692353"/>
    <m/>
    <m/>
    <s v="1084980546126692353"/>
    <m/>
    <b v="0"/>
    <n v="0"/>
    <s v=""/>
    <b v="0"/>
    <s v="en"/>
    <m/>
    <s v=""/>
    <b v="0"/>
    <n v="3"/>
    <s v="1084971677409308673"/>
    <s v="Twitter for iPhone"/>
    <b v="0"/>
    <s v="1084971677409308673"/>
    <s v="Tweet"/>
    <n v="0"/>
    <n v="0"/>
    <m/>
    <m/>
    <m/>
    <m/>
    <m/>
    <m/>
    <m/>
    <m/>
    <n v="1"/>
    <s v="2"/>
    <s v="2"/>
    <m/>
    <m/>
    <m/>
    <m/>
    <m/>
    <m/>
    <m/>
    <m/>
    <m/>
  </r>
  <r>
    <s v="chcfnews"/>
    <s v="health_affairs"/>
    <m/>
    <m/>
    <m/>
    <m/>
    <m/>
    <m/>
    <m/>
    <m/>
    <s v="Yes"/>
    <n v="124"/>
    <m/>
    <m/>
    <x v="0"/>
    <d v="2019-01-15T00:33:00.000"/>
    <s v="Finger snaps for @cmqcc and Elliot Main, whose article on California's public-private partnerships to address maternal mortality made it to the @Health_Affairs Top 10 list of 2018! https://t.co/vDPyC8R0RT"/>
    <s v="https://www.healthaffairs.org/do/10.1377/hblog20190110.783396/full/"/>
    <s v="healthaffairs.org"/>
    <x v="1"/>
    <m/>
    <s v="http://pbs.twimg.com/profile_images/691751412036808705/40DpcbP9_normal.jpg"/>
    <x v="25"/>
    <s v="https://twitter.com/#!/chcfnews/status/1084971677409308673"/>
    <m/>
    <m/>
    <s v="1084971677409308673"/>
    <m/>
    <b v="0"/>
    <n v="3"/>
    <s v=""/>
    <b v="0"/>
    <s v="en"/>
    <m/>
    <s v=""/>
    <b v="0"/>
    <n v="3"/>
    <s v=""/>
    <s v="TweetDeck"/>
    <b v="0"/>
    <s v="1084971677409308673"/>
    <s v="Tweet"/>
    <n v="0"/>
    <n v="0"/>
    <m/>
    <m/>
    <m/>
    <m/>
    <m/>
    <m/>
    <m/>
    <m/>
    <n v="1"/>
    <s v="3"/>
    <s v="2"/>
    <n v="1"/>
    <n v="3.5714285714285716"/>
    <n v="0"/>
    <n v="0"/>
    <n v="0"/>
    <n v="0"/>
    <n v="27"/>
    <n v="96.42857142857143"/>
    <n v="28"/>
  </r>
  <r>
    <s v="unnecesarean"/>
    <s v="kristenterlizzi"/>
    <m/>
    <m/>
    <m/>
    <m/>
    <m/>
    <m/>
    <m/>
    <m/>
    <s v="No"/>
    <n v="125"/>
    <m/>
    <m/>
    <x v="0"/>
    <d v="2019-01-16T18:23:08.000"/>
    <s v="@CHCFNews @neel_shah @katybkoz @kristenterlizzi @cmqcc Gene Declercq was just talking about this #listening2mothers survey question Monday at a meeting! The data snapshots have been making regular appearances in my presentations since September. https://t.co/vSCkYGR6zI"/>
    <m/>
    <m/>
    <x v="9"/>
    <s v="https://pbs.twimg.com/media/DxDWgvbV4AA4DmU.jpg"/>
    <s v="https://pbs.twimg.com/media/DxDWgvbV4AA4DmU.jpg"/>
    <x v="26"/>
    <s v="https://twitter.com/#!/unnecesarean/status/1085603372445634560"/>
    <m/>
    <m/>
    <s v="1085603372445634560"/>
    <s v="1085600732420558848"/>
    <b v="0"/>
    <n v="2"/>
    <s v="37008978"/>
    <b v="0"/>
    <s v="en"/>
    <m/>
    <s v=""/>
    <b v="0"/>
    <n v="0"/>
    <s v=""/>
    <s v="Twitter for iPhone"/>
    <b v="0"/>
    <s v="1085600732420558848"/>
    <s v="Tweet"/>
    <n v="0"/>
    <n v="0"/>
    <m/>
    <m/>
    <m/>
    <m/>
    <m/>
    <m/>
    <m/>
    <m/>
    <n v="1"/>
    <s v="3"/>
    <s v="3"/>
    <n v="0"/>
    <n v="0"/>
    <n v="0"/>
    <n v="0"/>
    <n v="0"/>
    <n v="0"/>
    <n v="32"/>
    <n v="100"/>
    <n v="32"/>
  </r>
  <r>
    <s v="chcfnews"/>
    <s v="kristenterlizzi"/>
    <m/>
    <m/>
    <m/>
    <m/>
    <m/>
    <m/>
    <m/>
    <m/>
    <s v="No"/>
    <n v="126"/>
    <m/>
    <m/>
    <x v="0"/>
    <d v="2019-01-16T18:12:38.000"/>
    <s v="Get the data snapshot from #Listening2Mothers here: https://t.co/t838KTrkaZ @Unnecesarean @neel_shah @katybkoz @kristenterlizzi @cmqcc"/>
    <s v="https://www.chcf.org/publication/data-snapshot-listening-mothers-california/"/>
    <s v="chcf.org"/>
    <x v="9"/>
    <m/>
    <s v="http://pbs.twimg.com/profile_images/691751412036808705/40DpcbP9_normal.jpg"/>
    <x v="27"/>
    <s v="https://twitter.com/#!/chcfnews/status/1085600732420558848"/>
    <m/>
    <m/>
    <s v="1085600732420558848"/>
    <s v="1085600731346825217"/>
    <b v="0"/>
    <n v="4"/>
    <s v="37008978"/>
    <b v="0"/>
    <s v="en"/>
    <m/>
    <s v=""/>
    <b v="0"/>
    <n v="0"/>
    <s v=""/>
    <s v="Twitter Web Client"/>
    <b v="0"/>
    <s v="1085600731346825217"/>
    <s v="Tweet"/>
    <n v="0"/>
    <n v="0"/>
    <m/>
    <m/>
    <m/>
    <m/>
    <m/>
    <m/>
    <m/>
    <m/>
    <n v="2"/>
    <s v="3"/>
    <s v="3"/>
    <n v="0"/>
    <n v="0"/>
    <n v="0"/>
    <n v="0"/>
    <n v="0"/>
    <n v="0"/>
    <n v="12"/>
    <n v="100"/>
    <n v="12"/>
  </r>
  <r>
    <s v="chcfnews"/>
    <s v="kristenterlizzi"/>
    <m/>
    <m/>
    <m/>
    <m/>
    <m/>
    <m/>
    <m/>
    <m/>
    <s v="No"/>
    <n v="127"/>
    <m/>
    <m/>
    <x v="0"/>
    <d v="2019-01-16T18:32:38.000"/>
    <s v="@Unnecesarean @neel_shah @katybkoz @kristenterlizzi @cmqcc So glad to hear this!"/>
    <m/>
    <m/>
    <x v="1"/>
    <m/>
    <s v="http://pbs.twimg.com/profile_images/691751412036808705/40DpcbP9_normal.jpg"/>
    <x v="28"/>
    <s v="https://twitter.com/#!/chcfnews/status/1085605764561948673"/>
    <m/>
    <m/>
    <s v="1085605764561948673"/>
    <s v="1085603372445634560"/>
    <b v="0"/>
    <n v="1"/>
    <s v="19695231"/>
    <b v="0"/>
    <s v="en"/>
    <m/>
    <s v=""/>
    <b v="0"/>
    <n v="0"/>
    <s v=""/>
    <s v="TweetDeck"/>
    <b v="0"/>
    <s v="1085603372445634560"/>
    <s v="Tweet"/>
    <n v="0"/>
    <n v="0"/>
    <m/>
    <m/>
    <m/>
    <m/>
    <m/>
    <m/>
    <m/>
    <m/>
    <n v="2"/>
    <s v="3"/>
    <s v="3"/>
    <n v="1"/>
    <n v="10"/>
    <n v="0"/>
    <n v="0"/>
    <n v="0"/>
    <n v="0"/>
    <n v="9"/>
    <n v="90"/>
    <n v="10"/>
  </r>
  <r>
    <s v="chcfnews"/>
    <s v="cmqcc"/>
    <m/>
    <m/>
    <m/>
    <m/>
    <m/>
    <m/>
    <m/>
    <m/>
    <s v="No"/>
    <n v="144"/>
    <m/>
    <m/>
    <x v="0"/>
    <d v="2019-01-17T18:51:45.000"/>
    <s v="While obstetricians and labor and delivery nurses are probably the most well-known type of care providers, a woman's birth team can also include other care providers, like nurse midwives and doulas. Learn more at #MyBirthMatters. https://t.co/PAW1sDqZzx @cmqcc https://t.co/ovkjSFhVBo"/>
    <s v="https://www.cmqcc.org/my-birth-matters"/>
    <s v="cmqcc.org"/>
    <x v="2"/>
    <s v="https://pbs.twimg.com/ext_tw_video_thumb/1085968594729463808/pu/img/mSAMtxqJm2D3zKEl.jpg"/>
    <s v="https://pbs.twimg.com/ext_tw_video_thumb/1085968594729463808/pu/img/mSAMtxqJm2D3zKEl.jpg"/>
    <x v="29"/>
    <s v="https://twitter.com/#!/chcfnews/status/1085972961582997509"/>
    <m/>
    <m/>
    <s v="1085972961582997509"/>
    <s v="1085972960991600640"/>
    <b v="0"/>
    <n v="1"/>
    <s v="37008978"/>
    <b v="0"/>
    <s v="en"/>
    <m/>
    <s v=""/>
    <b v="0"/>
    <n v="0"/>
    <s v=""/>
    <s v="Twitter Web Client"/>
    <b v="0"/>
    <s v="1085972960991600640"/>
    <s v="Tweet"/>
    <n v="0"/>
    <n v="0"/>
    <m/>
    <m/>
    <m/>
    <m/>
    <m/>
    <m/>
    <m/>
    <m/>
    <n v="4"/>
    <s v="3"/>
    <s v="2"/>
    <n v="2"/>
    <n v="5.405405405405405"/>
    <n v="0"/>
    <n v="0"/>
    <n v="0"/>
    <n v="0"/>
    <n v="35"/>
    <n v="94.5945945945946"/>
    <n v="37"/>
  </r>
  <r>
    <s v="michael_w_busch"/>
    <s v="senkamalaharris"/>
    <m/>
    <m/>
    <m/>
    <m/>
    <m/>
    <m/>
    <m/>
    <m/>
    <s v="No"/>
    <n v="145"/>
    <m/>
    <m/>
    <x v="0"/>
    <d v="2019-01-18T23:12:00.000"/>
    <s v="@gmurray3 @SenKamalaHarris The California state government organized the establishment of the California Maternal Quality Care Collaborative in 2006.  It has reduced maternal mortality in the state by more than a factor of 2: https://t.co/eEEZaKqTo1 ._x000a__x000a_Congress can pass legislation to do likewise US-wide."/>
    <s v="https://www.cmqcc.org/who-we-are"/>
    <s v="cmqcc.org"/>
    <x v="1"/>
    <m/>
    <s v="http://pbs.twimg.com/profile_images/559122605014130688/Yltud6pR_normal.jpeg"/>
    <x v="30"/>
    <s v="https://twitter.com/#!/michael_w_busch/status/1086400845116260352"/>
    <m/>
    <m/>
    <s v="1086400845116260352"/>
    <s v="1086393968445845504"/>
    <b v="0"/>
    <n v="0"/>
    <s v="96273617"/>
    <b v="0"/>
    <s v="en"/>
    <m/>
    <s v=""/>
    <b v="0"/>
    <n v="0"/>
    <s v=""/>
    <s v="Twitter Web Client"/>
    <b v="0"/>
    <s v="108639396844584550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39">
    <i>
      <x v="1"/>
    </i>
    <i r="1">
      <x v="6"/>
    </i>
    <i r="2">
      <x v="181"/>
    </i>
    <i r="3">
      <x v="21"/>
    </i>
    <i r="1">
      <x v="9"/>
    </i>
    <i r="2">
      <x v="249"/>
    </i>
    <i r="3">
      <x v="14"/>
    </i>
    <i r="1">
      <x v="10"/>
    </i>
    <i r="2">
      <x v="283"/>
    </i>
    <i r="3">
      <x v="19"/>
    </i>
    <i r="2">
      <x v="297"/>
    </i>
    <i r="3">
      <x v="19"/>
    </i>
    <i>
      <x v="2"/>
    </i>
    <i r="1">
      <x v="1"/>
    </i>
    <i r="2">
      <x v="7"/>
    </i>
    <i r="3">
      <x v="6"/>
    </i>
    <i r="2">
      <x v="8"/>
    </i>
    <i r="3">
      <x v="17"/>
    </i>
    <i r="2">
      <x v="9"/>
    </i>
    <i r="3">
      <x v="18"/>
    </i>
    <i r="3">
      <x v="23"/>
    </i>
    <i r="2">
      <x v="10"/>
    </i>
    <i r="3">
      <x v="5"/>
    </i>
    <i r="3">
      <x v="7"/>
    </i>
    <i r="2">
      <x v="14"/>
    </i>
    <i r="3">
      <x v="18"/>
    </i>
    <i r="2">
      <x v="15"/>
    </i>
    <i r="3">
      <x v="1"/>
    </i>
    <i r="3">
      <x v="2"/>
    </i>
    <i r="3">
      <x v="3"/>
    </i>
    <i r="3">
      <x v="16"/>
    </i>
    <i r="2">
      <x v="16"/>
    </i>
    <i r="3">
      <x v="18"/>
    </i>
    <i r="3">
      <x v="19"/>
    </i>
    <i r="2">
      <x v="17"/>
    </i>
    <i r="3">
      <x v="19"/>
    </i>
    <i r="2">
      <x v="18"/>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0">
        <i x="7" s="1"/>
        <i x="6" s="1"/>
        <i x="5" s="1"/>
        <i x="8" s="1"/>
        <i x="9" s="1"/>
        <i x="2" s="1"/>
        <i x="0" s="1"/>
        <i x="4"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6" totalsRowShown="0" headerRowDxfId="428" dataDxfId="427">
  <autoFilter ref="A2:BL146"/>
  <tableColumns count="64">
    <tableColumn id="1" name="Vertex 1" dataDxfId="426"/>
    <tableColumn id="2" name="Vertex 2" dataDxfId="425"/>
    <tableColumn id="3" name="Color" dataDxfId="424"/>
    <tableColumn id="4" name="Width" dataDxfId="423"/>
    <tableColumn id="11" name="Style" dataDxfId="422"/>
    <tableColumn id="5" name="Opacity" dataDxfId="421"/>
    <tableColumn id="6" name="Visibility" dataDxfId="420"/>
    <tableColumn id="10" name="Label" dataDxfId="419"/>
    <tableColumn id="12" name="Label Text Color" dataDxfId="418"/>
    <tableColumn id="13" name="Label Font Size" dataDxfId="417"/>
    <tableColumn id="14" name="Reciprocated?" dataDxfId="94"/>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Twitter Page for Tweet" dataDxfId="404"/>
    <tableColumn id="25" name="Latitude" dataDxfId="403"/>
    <tableColumn id="26" name="Longitude" dataDxfId="402"/>
    <tableColumn id="27" name="Imported ID" dataDxfId="401"/>
    <tableColumn id="28" name="In-Reply-To Tweet ID" dataDxfId="400"/>
    <tableColumn id="29" name="Favorited" dataDxfId="399"/>
    <tableColumn id="30" name="Favorite Count" dataDxfId="398"/>
    <tableColumn id="31" name="In-Reply-To User ID" dataDxfId="397"/>
    <tableColumn id="32" name="Is Quote Status" dataDxfId="396"/>
    <tableColumn id="33" name="Language" dataDxfId="395"/>
    <tableColumn id="34" name="Possibly Sensitive" dataDxfId="394"/>
    <tableColumn id="35" name="Quoted Status ID" dataDxfId="393"/>
    <tableColumn id="36" name="Retweeted" dataDxfId="392"/>
    <tableColumn id="37" name="Retweet Count" dataDxfId="391"/>
    <tableColumn id="38" name="Retweet ID" dataDxfId="390"/>
    <tableColumn id="39" name="Source" dataDxfId="389"/>
    <tableColumn id="40" name="Truncated" dataDxfId="388"/>
    <tableColumn id="41" name="Unified Twitter ID" dataDxfId="387"/>
    <tableColumn id="42" name="Imported Tweet Type" dataDxfId="386"/>
    <tableColumn id="43" name="Added By Extended Analysis" dataDxfId="385"/>
    <tableColumn id="44" name="Corrected By Extended Analysis" dataDxfId="384"/>
    <tableColumn id="45" name="Place Bounding Box" dataDxfId="383"/>
    <tableColumn id="46" name="Place Country" dataDxfId="382"/>
    <tableColumn id="47" name="Place Country Code" dataDxfId="381"/>
    <tableColumn id="48" name="Place Full Name" dataDxfId="380"/>
    <tableColumn id="49" name="Place ID" dataDxfId="379"/>
    <tableColumn id="50" name="Place Name" dataDxfId="378"/>
    <tableColumn id="51" name="Place Type" dataDxfId="377"/>
    <tableColumn id="52" name="Place URL" dataDxfId="37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298" dataDxfId="297">
  <autoFilter ref="A2:C13"/>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91" dataDxfId="290">
  <autoFilter ref="A1:N11"/>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2" totalsRowShown="0" headerRowDxfId="275" dataDxfId="274">
  <autoFilter ref="A14:N22"/>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N35" totalsRowShown="0" headerRowDxfId="259" dataDxfId="258">
  <autoFilter ref="A25:N35"/>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N48" totalsRowShown="0" headerRowDxfId="242" dataDxfId="241">
  <autoFilter ref="A38:N48"/>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N61" totalsRowShown="0" headerRowDxfId="225" dataDxfId="224">
  <autoFilter ref="A51:N61"/>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N70" totalsRowShown="0" headerRowDxfId="208" dataDxfId="207">
  <autoFilter ref="A64:N70"/>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3:N83" totalsRowShown="0" headerRowDxfId="205" dataDxfId="204">
  <autoFilter ref="A73:N83"/>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N96" totalsRowShown="0" headerRowDxfId="174" dataDxfId="173">
  <autoFilter ref="A86:N96"/>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6" totalsRowShown="0" headerRowDxfId="375" dataDxfId="374">
  <autoFilter ref="A2:BS46"/>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28" totalsRowShown="0" headerRowDxfId="147" dataDxfId="146">
  <autoFilter ref="A1:G22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84" totalsRowShown="0" headerRowDxfId="138" dataDxfId="137">
  <autoFilter ref="A1:L18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3" totalsRowShown="0" headerRowDxfId="64" dataDxfId="63">
  <autoFilter ref="A2:BL3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2">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29" dataDxfId="328">
  <autoFilter ref="A1:C45"/>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pr.org/2018/07/29/632702896/to-keep-women-from-dying-in-childbirth-look-to-california?utm_content=78013765&amp;utm_medium=social&amp;utm_source=twitter" TargetMode="External" /><Relationship Id="rId2" Type="http://schemas.openxmlformats.org/officeDocument/2006/relationships/hyperlink" Target="https://www.cmqcc.org/my-birth-matters" TargetMode="External" /><Relationship Id="rId3" Type="http://schemas.openxmlformats.org/officeDocument/2006/relationships/hyperlink" Target="https://www.npr.org/2018/07/29/632702896/to-keep-women-from-dying-in-childbirth-look-to-california?utm_content=78013765&amp;utm_medium=social&amp;utm_source=twitter" TargetMode="External" /><Relationship Id="rId4" Type="http://schemas.openxmlformats.org/officeDocument/2006/relationships/hyperlink" Target="https://www.npr.org/2018/07/29/632702896/to-keep-women-from-dying-in-childbirth-look-to-california?utm_content=78013765&amp;utm_medium=social&amp;utm_source=twitter" TargetMode="External" /><Relationship Id="rId5" Type="http://schemas.openxmlformats.org/officeDocument/2006/relationships/hyperlink" Target="https://www.npr.org/2018/07/29/632702896/to-keep-women-from-dying-in-childbirth-look-to-california?utm_content=78013765&amp;utm_medium=social&amp;utm_source=twitter" TargetMode="External" /><Relationship Id="rId6" Type="http://schemas.openxmlformats.org/officeDocument/2006/relationships/hyperlink" Target="https://www.theguardian.com/us-news/2018/sep/04/california-actions-to-lower-dangerous-maternal-death-rate-may-help-rest-of-us" TargetMode="External" /><Relationship Id="rId7" Type="http://schemas.openxmlformats.org/officeDocument/2006/relationships/hyperlink" Target="https://www.theguardian.com/us-news/2018/sep/04/california-actions-to-lower-dangerous-maternal-death-rate-may-help-rest-of-us" TargetMode="External" /><Relationship Id="rId8" Type="http://schemas.openxmlformats.org/officeDocument/2006/relationships/hyperlink" Target="https://www.pewtrusts.org/en/research-and-analysis/blogs/stateline/2018/10/23/more-us-women-keep-dying-from-childbirth-except-in-this-state" TargetMode="External" /><Relationship Id="rId9" Type="http://schemas.openxmlformats.org/officeDocument/2006/relationships/hyperlink" Target="http://www.cmqcc.org/my-birth-matters" TargetMode="External" /><Relationship Id="rId10" Type="http://schemas.openxmlformats.org/officeDocument/2006/relationships/hyperlink" Target="http://www.cmqcc.org/my-birth-matters" TargetMode="External" /><Relationship Id="rId11" Type="http://schemas.openxmlformats.org/officeDocument/2006/relationships/hyperlink" Target="http://www.cmqcc.org/my-birth-matters" TargetMode="External" /><Relationship Id="rId12" Type="http://schemas.openxmlformats.org/officeDocument/2006/relationships/hyperlink" Target="https://www.healthaffairs.org/do/10.1377/hblog20190110.783396/full/" TargetMode="External" /><Relationship Id="rId13" Type="http://schemas.openxmlformats.org/officeDocument/2006/relationships/hyperlink" Target="https://www.chcf.org/publication/data-snapshot-listening-mothers-california/" TargetMode="External" /><Relationship Id="rId14" Type="http://schemas.openxmlformats.org/officeDocument/2006/relationships/hyperlink" Target="https://www.chcf.org/publication/data-snapshot-listening-mothers-california/" TargetMode="External" /><Relationship Id="rId15" Type="http://schemas.openxmlformats.org/officeDocument/2006/relationships/hyperlink" Target="https://www.chcf.org/publication/data-snapshot-listening-mothers-california/" TargetMode="External" /><Relationship Id="rId16" Type="http://schemas.openxmlformats.org/officeDocument/2006/relationships/hyperlink" Target="https://www.pewtrusts.org/en/research-and-analysis/blogs/stateline/2018/10/23/more-us-women-keep-dying-from-childbirth-except-in-this-state" TargetMode="External" /><Relationship Id="rId17" Type="http://schemas.openxmlformats.org/officeDocument/2006/relationships/hyperlink" Target="https://www.pewtrusts.org/en/research-and-analysis/blogs/stateline/2018/10/23/more-us-women-keep-dying-from-childbirth-except-in-this-state" TargetMode="External" /><Relationship Id="rId18" Type="http://schemas.openxmlformats.org/officeDocument/2006/relationships/hyperlink" Target="http://www.cmqcc.org/my-birth-matters" TargetMode="External" /><Relationship Id="rId19" Type="http://schemas.openxmlformats.org/officeDocument/2006/relationships/hyperlink" Target="https://www.chcf.org/publication/data-snapshot-listening-mothers-california/" TargetMode="External" /><Relationship Id="rId20" Type="http://schemas.openxmlformats.org/officeDocument/2006/relationships/hyperlink" Target="https://www.healthaffairs.org/do/10.1377/hblog20190110.783396/full/" TargetMode="External" /><Relationship Id="rId21" Type="http://schemas.openxmlformats.org/officeDocument/2006/relationships/hyperlink" Target="https://www.chcf.org/publication/data-snapshot-listening-mothers-california/" TargetMode="External" /><Relationship Id="rId22" Type="http://schemas.openxmlformats.org/officeDocument/2006/relationships/hyperlink" Target="https://www.cmqcc.org/my-birth-matters" TargetMode="External" /><Relationship Id="rId23" Type="http://schemas.openxmlformats.org/officeDocument/2006/relationships/hyperlink" Target="https://www.cmqcc.org/who-we-are" TargetMode="External" /><Relationship Id="rId24" Type="http://schemas.openxmlformats.org/officeDocument/2006/relationships/hyperlink" Target="https://www.cmqcc.org/who-we-are" TargetMode="External" /><Relationship Id="rId25" Type="http://schemas.openxmlformats.org/officeDocument/2006/relationships/hyperlink" Target="https://pbs.twimg.com/media/DwgFEMIXgAQpq8E.jpg" TargetMode="External" /><Relationship Id="rId26" Type="http://schemas.openxmlformats.org/officeDocument/2006/relationships/hyperlink" Target="https://pbs.twimg.com/media/DwgFEMIXgAQpq8E.jpg" TargetMode="External" /><Relationship Id="rId27" Type="http://schemas.openxmlformats.org/officeDocument/2006/relationships/hyperlink" Target="https://pbs.twimg.com/media/DwgFEMIXgAQpq8E.jpg" TargetMode="External" /><Relationship Id="rId28" Type="http://schemas.openxmlformats.org/officeDocument/2006/relationships/hyperlink" Target="https://pbs.twimg.com/media/Dw4wjvfU0AYLd3B.jpg" TargetMode="External" /><Relationship Id="rId29" Type="http://schemas.openxmlformats.org/officeDocument/2006/relationships/hyperlink" Target="https://pbs.twimg.com/media/DwfGj7DUYAARwH-.jpg" TargetMode="External" /><Relationship Id="rId30" Type="http://schemas.openxmlformats.org/officeDocument/2006/relationships/hyperlink" Target="https://pbs.twimg.com/media/DwfGj7DUYAARwH-.jpg" TargetMode="External" /><Relationship Id="rId31" Type="http://schemas.openxmlformats.org/officeDocument/2006/relationships/hyperlink" Target="https://pbs.twimg.com/media/DwfGj7DUYAARwH-.jpg" TargetMode="External" /><Relationship Id="rId32" Type="http://schemas.openxmlformats.org/officeDocument/2006/relationships/hyperlink" Target="https://pbs.twimg.com/media/DwfGj7DUYAARwH-.jpg" TargetMode="External" /><Relationship Id="rId33" Type="http://schemas.openxmlformats.org/officeDocument/2006/relationships/hyperlink" Target="https://pbs.twimg.com/media/DwfGj7DUYAARwH-.jpg" TargetMode="External" /><Relationship Id="rId34" Type="http://schemas.openxmlformats.org/officeDocument/2006/relationships/hyperlink" Target="https://pbs.twimg.com/media/DwfGj7DUYAARwH-.jpg" TargetMode="External" /><Relationship Id="rId35" Type="http://schemas.openxmlformats.org/officeDocument/2006/relationships/hyperlink" Target="https://pbs.twimg.com/media/DwfGj7DUYAARwH-.jpg" TargetMode="External" /><Relationship Id="rId36" Type="http://schemas.openxmlformats.org/officeDocument/2006/relationships/hyperlink" Target="https://pbs.twimg.com/media/DwfGj7DUYAARwH-.jpg" TargetMode="External" /><Relationship Id="rId37" Type="http://schemas.openxmlformats.org/officeDocument/2006/relationships/hyperlink" Target="https://pbs.twimg.com/media/DwfGj7DUYAARwH-.jpg" TargetMode="External" /><Relationship Id="rId38" Type="http://schemas.openxmlformats.org/officeDocument/2006/relationships/hyperlink" Target="https://pbs.twimg.com/media/DwfGj7DUYAARwH-.jpg" TargetMode="External" /><Relationship Id="rId39" Type="http://schemas.openxmlformats.org/officeDocument/2006/relationships/hyperlink" Target="https://pbs.twimg.com/media/DwfGj7DUYAARwH-.jpg" TargetMode="External" /><Relationship Id="rId40" Type="http://schemas.openxmlformats.org/officeDocument/2006/relationships/hyperlink" Target="https://pbs.twimg.com/media/DwfGj7DUYAARwH-.jpg" TargetMode="External" /><Relationship Id="rId41" Type="http://schemas.openxmlformats.org/officeDocument/2006/relationships/hyperlink" Target="https://pbs.twimg.com/media/DwfGj7DUYAARwH-.jpg" TargetMode="External" /><Relationship Id="rId42" Type="http://schemas.openxmlformats.org/officeDocument/2006/relationships/hyperlink" Target="https://pbs.twimg.com/media/DwfGj7DUYAARwH-.jpg" TargetMode="External" /><Relationship Id="rId43" Type="http://schemas.openxmlformats.org/officeDocument/2006/relationships/hyperlink" Target="https://pbs.twimg.com/media/DxDWgvbV4AA4DmU.jpg" TargetMode="External" /><Relationship Id="rId44" Type="http://schemas.openxmlformats.org/officeDocument/2006/relationships/hyperlink" Target="https://pbs.twimg.com/media/DxDWgvbV4AA4DmU.jpg" TargetMode="External" /><Relationship Id="rId45" Type="http://schemas.openxmlformats.org/officeDocument/2006/relationships/hyperlink" Target="https://pbs.twimg.com/media/DxDWgvbV4AA4DmU.jpg" TargetMode="External" /><Relationship Id="rId46" Type="http://schemas.openxmlformats.org/officeDocument/2006/relationships/hyperlink" Target="https://pbs.twimg.com/media/DxDWgvbV4AA4DmU.jpg" TargetMode="External" /><Relationship Id="rId47" Type="http://schemas.openxmlformats.org/officeDocument/2006/relationships/hyperlink" Target="https://pbs.twimg.com/media/DxDWgvbV4AA4DmU.jpg" TargetMode="External" /><Relationship Id="rId48" Type="http://schemas.openxmlformats.org/officeDocument/2006/relationships/hyperlink" Target="https://pbs.twimg.com/ext_tw_video_thumb/1085968594729463808/pu/img/mSAMtxqJm2D3zKEl.jpg" TargetMode="External" /><Relationship Id="rId49" Type="http://schemas.openxmlformats.org/officeDocument/2006/relationships/hyperlink" Target="http://pbs.twimg.com/profile_images/978322768381984768/dKZMkfyW_normal.jpg" TargetMode="External" /><Relationship Id="rId50" Type="http://schemas.openxmlformats.org/officeDocument/2006/relationships/hyperlink" Target="http://pbs.twimg.com/profile_images/1010697005985718272/PMC8lDZv_normal.jpg" TargetMode="External" /><Relationship Id="rId51" Type="http://schemas.openxmlformats.org/officeDocument/2006/relationships/hyperlink" Target="http://pbs.twimg.com/profile_images/1083406651070197760/LDy-i5XB_normal.jpg" TargetMode="External" /><Relationship Id="rId52" Type="http://schemas.openxmlformats.org/officeDocument/2006/relationships/hyperlink" Target="https://pbs.twimg.com/media/DwgFEMIXgAQpq8E.jpg" TargetMode="External" /><Relationship Id="rId53" Type="http://schemas.openxmlformats.org/officeDocument/2006/relationships/hyperlink" Target="https://pbs.twimg.com/media/DwgFEMIXgAQpq8E.jpg" TargetMode="External" /><Relationship Id="rId54" Type="http://schemas.openxmlformats.org/officeDocument/2006/relationships/hyperlink" Target="https://pbs.twimg.com/media/DwgFEMIXgAQpq8E.jpg" TargetMode="External" /><Relationship Id="rId55" Type="http://schemas.openxmlformats.org/officeDocument/2006/relationships/hyperlink" Target="http://pbs.twimg.com/profile_images/922301348187480064/xsREmw1T_normal.jpg" TargetMode="External" /><Relationship Id="rId56" Type="http://schemas.openxmlformats.org/officeDocument/2006/relationships/hyperlink" Target="http://pbs.twimg.com/profile_images/922301348187480064/xsREmw1T_normal.jpg" TargetMode="External" /><Relationship Id="rId57" Type="http://schemas.openxmlformats.org/officeDocument/2006/relationships/hyperlink" Target="http://pbs.twimg.com/profile_images/922301348187480064/xsREmw1T_normal.jpg" TargetMode="External" /><Relationship Id="rId58" Type="http://schemas.openxmlformats.org/officeDocument/2006/relationships/hyperlink" Target="http://pbs.twimg.com/profile_images/922301348187480064/xsREmw1T_normal.jpg" TargetMode="External" /><Relationship Id="rId59" Type="http://schemas.openxmlformats.org/officeDocument/2006/relationships/hyperlink" Target="http://pbs.twimg.com/profile_images/922301348187480064/xsREmw1T_normal.jpg" TargetMode="External" /><Relationship Id="rId60" Type="http://schemas.openxmlformats.org/officeDocument/2006/relationships/hyperlink" Target="http://pbs.twimg.com/profile_images/922301348187480064/xsREmw1T_normal.jpg" TargetMode="External" /><Relationship Id="rId61" Type="http://schemas.openxmlformats.org/officeDocument/2006/relationships/hyperlink" Target="http://pbs.twimg.com/profile_images/922301348187480064/xsREmw1T_normal.jpg" TargetMode="External" /><Relationship Id="rId62" Type="http://schemas.openxmlformats.org/officeDocument/2006/relationships/hyperlink" Target="http://pbs.twimg.com/profile_images/922301348187480064/xsREmw1T_normal.jpg" TargetMode="External" /><Relationship Id="rId63" Type="http://schemas.openxmlformats.org/officeDocument/2006/relationships/hyperlink" Target="http://pbs.twimg.com/profile_images/922301348187480064/xsREmw1T_normal.jpg" TargetMode="External" /><Relationship Id="rId64" Type="http://schemas.openxmlformats.org/officeDocument/2006/relationships/hyperlink" Target="http://pbs.twimg.com/profile_images/922301348187480064/xsREmw1T_normal.jpg" TargetMode="External" /><Relationship Id="rId65" Type="http://schemas.openxmlformats.org/officeDocument/2006/relationships/hyperlink" Target="http://pbs.twimg.com/profile_images/922301348187480064/xsREmw1T_normal.jpg" TargetMode="External" /><Relationship Id="rId66" Type="http://schemas.openxmlformats.org/officeDocument/2006/relationships/hyperlink" Target="https://pbs.twimg.com/media/Dw4wjvfU0AYLd3B.jpg" TargetMode="External" /><Relationship Id="rId67" Type="http://schemas.openxmlformats.org/officeDocument/2006/relationships/hyperlink" Target="http://abs.twimg.com/sticky/default_profile_images/default_profile_normal.png" TargetMode="External" /><Relationship Id="rId68" Type="http://schemas.openxmlformats.org/officeDocument/2006/relationships/hyperlink" Target="http://pbs.twimg.com/profile_images/621170378241540096/OqWFkfFf_normal.jpg" TargetMode="External" /><Relationship Id="rId69" Type="http://schemas.openxmlformats.org/officeDocument/2006/relationships/hyperlink" Target="http://pbs.twimg.com/profile_images/621170378241540096/OqWFkfFf_normal.jpg" TargetMode="External" /><Relationship Id="rId70" Type="http://schemas.openxmlformats.org/officeDocument/2006/relationships/hyperlink" Target="http://pbs.twimg.com/profile_images/978322768381984768/dKZMkfyW_normal.jpg" TargetMode="External" /><Relationship Id="rId71" Type="http://schemas.openxmlformats.org/officeDocument/2006/relationships/hyperlink" Target="http://pbs.twimg.com/profile_images/903327387500273664/xb4CPGUg_normal.jpg" TargetMode="External" /><Relationship Id="rId72" Type="http://schemas.openxmlformats.org/officeDocument/2006/relationships/hyperlink" Target="http://pbs.twimg.com/profile_images/1047194289250295809/RRH6Ucz3_normal.jpg" TargetMode="External" /><Relationship Id="rId73" Type="http://schemas.openxmlformats.org/officeDocument/2006/relationships/hyperlink" Target="http://pbs.twimg.com/profile_images/983082888643137536/DR34KOHV_normal.jpg" TargetMode="External" /><Relationship Id="rId74" Type="http://schemas.openxmlformats.org/officeDocument/2006/relationships/hyperlink" Target="http://pbs.twimg.com/profile_images/983082888643137536/DR34KOHV_normal.jpg" TargetMode="External" /><Relationship Id="rId75" Type="http://schemas.openxmlformats.org/officeDocument/2006/relationships/hyperlink" Target="http://pbs.twimg.com/profile_images/983082888643137536/DR34KOHV_normal.jpg" TargetMode="External" /><Relationship Id="rId76" Type="http://schemas.openxmlformats.org/officeDocument/2006/relationships/hyperlink" Target="http://pbs.twimg.com/profile_images/1004643213418917888/8UGJA4PX_normal.jpg" TargetMode="External" /><Relationship Id="rId77" Type="http://schemas.openxmlformats.org/officeDocument/2006/relationships/hyperlink" Target="http://pbs.twimg.com/profile_images/1047194289250295809/RRH6Ucz3_normal.jpg" TargetMode="External" /><Relationship Id="rId78" Type="http://schemas.openxmlformats.org/officeDocument/2006/relationships/hyperlink" Target="http://pbs.twimg.com/profile_images/1004643213418917888/8UGJA4PX_normal.jpg" TargetMode="External" /><Relationship Id="rId79" Type="http://schemas.openxmlformats.org/officeDocument/2006/relationships/hyperlink" Target="http://pbs.twimg.com/profile_images/1004643213418917888/8UGJA4PX_normal.jpg" TargetMode="External" /><Relationship Id="rId80" Type="http://schemas.openxmlformats.org/officeDocument/2006/relationships/hyperlink" Target="https://pbs.twimg.com/media/DwfGj7DUYAARwH-.jpg" TargetMode="External" /><Relationship Id="rId81" Type="http://schemas.openxmlformats.org/officeDocument/2006/relationships/hyperlink" Target="http://pbs.twimg.com/profile_images/936816261396250625/2qxJUm7t_normal.jpg" TargetMode="External" /><Relationship Id="rId82" Type="http://schemas.openxmlformats.org/officeDocument/2006/relationships/hyperlink" Target="http://pbs.twimg.com/profile_images/1013569349230006272/2HiS4K36_normal.jpg" TargetMode="External" /><Relationship Id="rId83" Type="http://schemas.openxmlformats.org/officeDocument/2006/relationships/hyperlink" Target="http://pbs.twimg.com/profile_images/836268147502010368/dp7kfJ0u_normal.jpg" TargetMode="External" /><Relationship Id="rId84" Type="http://schemas.openxmlformats.org/officeDocument/2006/relationships/hyperlink" Target="http://pbs.twimg.com/profile_images/836268147502010368/dp7kfJ0u_normal.jpg" TargetMode="External" /><Relationship Id="rId85" Type="http://schemas.openxmlformats.org/officeDocument/2006/relationships/hyperlink" Target="http://pbs.twimg.com/profile_images/836268147502010368/dp7kfJ0u_normal.jpg" TargetMode="External" /><Relationship Id="rId86" Type="http://schemas.openxmlformats.org/officeDocument/2006/relationships/hyperlink" Target="https://pbs.twimg.com/media/DwfGj7DUYAARwH-.jpg" TargetMode="External" /><Relationship Id="rId87" Type="http://schemas.openxmlformats.org/officeDocument/2006/relationships/hyperlink" Target="http://pbs.twimg.com/profile_images/936816261396250625/2qxJUm7t_normal.jpg" TargetMode="External" /><Relationship Id="rId88" Type="http://schemas.openxmlformats.org/officeDocument/2006/relationships/hyperlink" Target="http://pbs.twimg.com/profile_images/1013569349230006272/2HiS4K36_normal.jpg" TargetMode="External" /><Relationship Id="rId89" Type="http://schemas.openxmlformats.org/officeDocument/2006/relationships/hyperlink" Target="http://pbs.twimg.com/profile_images/836268147502010368/dp7kfJ0u_normal.jpg" TargetMode="External" /><Relationship Id="rId90" Type="http://schemas.openxmlformats.org/officeDocument/2006/relationships/hyperlink" Target="http://pbs.twimg.com/profile_images/836268147502010368/dp7kfJ0u_normal.jpg" TargetMode="External" /><Relationship Id="rId91" Type="http://schemas.openxmlformats.org/officeDocument/2006/relationships/hyperlink" Target="http://pbs.twimg.com/profile_images/836268147502010368/dp7kfJ0u_normal.jpg" TargetMode="External" /><Relationship Id="rId92" Type="http://schemas.openxmlformats.org/officeDocument/2006/relationships/hyperlink" Target="https://pbs.twimg.com/media/DwfGj7DUYAARwH-.jpg" TargetMode="External" /><Relationship Id="rId93" Type="http://schemas.openxmlformats.org/officeDocument/2006/relationships/hyperlink" Target="http://pbs.twimg.com/profile_images/936816261396250625/2qxJUm7t_normal.jpg" TargetMode="External" /><Relationship Id="rId94" Type="http://schemas.openxmlformats.org/officeDocument/2006/relationships/hyperlink" Target="http://pbs.twimg.com/profile_images/1013569349230006272/2HiS4K36_normal.jpg" TargetMode="External" /><Relationship Id="rId95" Type="http://schemas.openxmlformats.org/officeDocument/2006/relationships/hyperlink" Target="http://pbs.twimg.com/profile_images/758839113999015936/xnsRNtOo_normal.jpg" TargetMode="External" /><Relationship Id="rId96" Type="http://schemas.openxmlformats.org/officeDocument/2006/relationships/hyperlink" Target="http://pbs.twimg.com/profile_images/758839113999015936/xnsRNtOo_normal.jpg" TargetMode="External" /><Relationship Id="rId97" Type="http://schemas.openxmlformats.org/officeDocument/2006/relationships/hyperlink" Target="http://pbs.twimg.com/profile_images/836268147502010368/dp7kfJ0u_normal.jpg" TargetMode="External" /><Relationship Id="rId98" Type="http://schemas.openxmlformats.org/officeDocument/2006/relationships/hyperlink" Target="http://pbs.twimg.com/profile_images/836268147502010368/dp7kfJ0u_normal.jpg" TargetMode="External" /><Relationship Id="rId99" Type="http://schemas.openxmlformats.org/officeDocument/2006/relationships/hyperlink" Target="http://pbs.twimg.com/profile_images/836268147502010368/dp7kfJ0u_normal.jpg" TargetMode="External" /><Relationship Id="rId100" Type="http://schemas.openxmlformats.org/officeDocument/2006/relationships/hyperlink" Target="https://pbs.twimg.com/media/DwfGj7DUYAARwH-.jpg" TargetMode="External" /><Relationship Id="rId101" Type="http://schemas.openxmlformats.org/officeDocument/2006/relationships/hyperlink" Target="http://pbs.twimg.com/profile_images/936816261396250625/2qxJUm7t_normal.jpg" TargetMode="External" /><Relationship Id="rId102" Type="http://schemas.openxmlformats.org/officeDocument/2006/relationships/hyperlink" Target="http://pbs.twimg.com/profile_images/1013569349230006272/2HiS4K36_normal.jpg" TargetMode="External" /><Relationship Id="rId103" Type="http://schemas.openxmlformats.org/officeDocument/2006/relationships/hyperlink" Target="http://pbs.twimg.com/profile_images/836268147502010368/dp7kfJ0u_normal.jpg" TargetMode="External" /><Relationship Id="rId104" Type="http://schemas.openxmlformats.org/officeDocument/2006/relationships/hyperlink" Target="http://pbs.twimg.com/profile_images/836268147502010368/dp7kfJ0u_normal.jpg" TargetMode="External" /><Relationship Id="rId105" Type="http://schemas.openxmlformats.org/officeDocument/2006/relationships/hyperlink" Target="http://pbs.twimg.com/profile_images/836268147502010368/dp7kfJ0u_normal.jpg" TargetMode="External" /><Relationship Id="rId106" Type="http://schemas.openxmlformats.org/officeDocument/2006/relationships/hyperlink" Target="https://pbs.twimg.com/media/DwfGj7DUYAARwH-.jpg" TargetMode="External" /><Relationship Id="rId107" Type="http://schemas.openxmlformats.org/officeDocument/2006/relationships/hyperlink" Target="http://pbs.twimg.com/profile_images/936816261396250625/2qxJUm7t_normal.jpg" TargetMode="External" /><Relationship Id="rId108" Type="http://schemas.openxmlformats.org/officeDocument/2006/relationships/hyperlink" Target="http://pbs.twimg.com/profile_images/1013569349230006272/2HiS4K36_normal.jpg" TargetMode="External" /><Relationship Id="rId109" Type="http://schemas.openxmlformats.org/officeDocument/2006/relationships/hyperlink" Target="http://pbs.twimg.com/profile_images/836268147502010368/dp7kfJ0u_normal.jpg" TargetMode="External" /><Relationship Id="rId110" Type="http://schemas.openxmlformats.org/officeDocument/2006/relationships/hyperlink" Target="http://pbs.twimg.com/profile_images/836268147502010368/dp7kfJ0u_normal.jpg" TargetMode="External" /><Relationship Id="rId111" Type="http://schemas.openxmlformats.org/officeDocument/2006/relationships/hyperlink" Target="http://pbs.twimg.com/profile_images/836268147502010368/dp7kfJ0u_normal.jpg" TargetMode="External" /><Relationship Id="rId112" Type="http://schemas.openxmlformats.org/officeDocument/2006/relationships/hyperlink" Target="https://pbs.twimg.com/media/DwfGj7DUYAARwH-.jpg" TargetMode="External" /><Relationship Id="rId113" Type="http://schemas.openxmlformats.org/officeDocument/2006/relationships/hyperlink" Target="http://pbs.twimg.com/profile_images/936816261396250625/2qxJUm7t_normal.jpg" TargetMode="External" /><Relationship Id="rId114" Type="http://schemas.openxmlformats.org/officeDocument/2006/relationships/hyperlink" Target="http://pbs.twimg.com/profile_images/1013569349230006272/2HiS4K36_normal.jpg" TargetMode="External" /><Relationship Id="rId115" Type="http://schemas.openxmlformats.org/officeDocument/2006/relationships/hyperlink" Target="http://pbs.twimg.com/profile_images/836268147502010368/dp7kfJ0u_normal.jpg" TargetMode="External" /><Relationship Id="rId116" Type="http://schemas.openxmlformats.org/officeDocument/2006/relationships/hyperlink" Target="http://pbs.twimg.com/profile_images/836268147502010368/dp7kfJ0u_normal.jpg" TargetMode="External" /><Relationship Id="rId117" Type="http://schemas.openxmlformats.org/officeDocument/2006/relationships/hyperlink" Target="http://pbs.twimg.com/profile_images/836268147502010368/dp7kfJ0u_normal.jpg" TargetMode="External" /><Relationship Id="rId118" Type="http://schemas.openxmlformats.org/officeDocument/2006/relationships/hyperlink" Target="https://pbs.twimg.com/media/DwfGj7DUYAARwH-.jpg" TargetMode="External" /><Relationship Id="rId119" Type="http://schemas.openxmlformats.org/officeDocument/2006/relationships/hyperlink" Target="http://pbs.twimg.com/profile_images/936816261396250625/2qxJUm7t_normal.jpg" TargetMode="External" /><Relationship Id="rId120" Type="http://schemas.openxmlformats.org/officeDocument/2006/relationships/hyperlink" Target="http://pbs.twimg.com/profile_images/1013569349230006272/2HiS4K36_normal.jpg" TargetMode="External" /><Relationship Id="rId121" Type="http://schemas.openxmlformats.org/officeDocument/2006/relationships/hyperlink" Target="http://pbs.twimg.com/profile_images/836268147502010368/dp7kfJ0u_normal.jpg" TargetMode="External" /><Relationship Id="rId122" Type="http://schemas.openxmlformats.org/officeDocument/2006/relationships/hyperlink" Target="http://pbs.twimg.com/profile_images/836268147502010368/dp7kfJ0u_normal.jpg" TargetMode="External" /><Relationship Id="rId123" Type="http://schemas.openxmlformats.org/officeDocument/2006/relationships/hyperlink" Target="http://pbs.twimg.com/profile_images/836268147502010368/dp7kfJ0u_normal.jpg" TargetMode="External" /><Relationship Id="rId124" Type="http://schemas.openxmlformats.org/officeDocument/2006/relationships/hyperlink" Target="https://pbs.twimg.com/media/DwfGj7DUYAARwH-.jpg" TargetMode="External" /><Relationship Id="rId125" Type="http://schemas.openxmlformats.org/officeDocument/2006/relationships/hyperlink" Target="http://pbs.twimg.com/profile_images/936816261396250625/2qxJUm7t_normal.jpg" TargetMode="External" /><Relationship Id="rId126" Type="http://schemas.openxmlformats.org/officeDocument/2006/relationships/hyperlink" Target="http://pbs.twimg.com/profile_images/1013569349230006272/2HiS4K36_normal.jpg" TargetMode="External" /><Relationship Id="rId127" Type="http://schemas.openxmlformats.org/officeDocument/2006/relationships/hyperlink" Target="http://pbs.twimg.com/profile_images/836268147502010368/dp7kfJ0u_normal.jpg" TargetMode="External" /><Relationship Id="rId128" Type="http://schemas.openxmlformats.org/officeDocument/2006/relationships/hyperlink" Target="http://pbs.twimg.com/profile_images/836268147502010368/dp7kfJ0u_normal.jpg" TargetMode="External" /><Relationship Id="rId129" Type="http://schemas.openxmlformats.org/officeDocument/2006/relationships/hyperlink" Target="http://pbs.twimg.com/profile_images/836268147502010368/dp7kfJ0u_normal.jpg" TargetMode="External" /><Relationship Id="rId130" Type="http://schemas.openxmlformats.org/officeDocument/2006/relationships/hyperlink" Target="https://pbs.twimg.com/media/DwfGj7DUYAARwH-.jpg" TargetMode="External" /><Relationship Id="rId131" Type="http://schemas.openxmlformats.org/officeDocument/2006/relationships/hyperlink" Target="http://pbs.twimg.com/profile_images/936816261396250625/2qxJUm7t_normal.jpg" TargetMode="External" /><Relationship Id="rId132" Type="http://schemas.openxmlformats.org/officeDocument/2006/relationships/hyperlink" Target="http://pbs.twimg.com/profile_images/1013569349230006272/2HiS4K36_normal.jpg" TargetMode="External" /><Relationship Id="rId133" Type="http://schemas.openxmlformats.org/officeDocument/2006/relationships/hyperlink" Target="http://pbs.twimg.com/profile_images/836268147502010368/dp7kfJ0u_normal.jpg" TargetMode="External" /><Relationship Id="rId134" Type="http://schemas.openxmlformats.org/officeDocument/2006/relationships/hyperlink" Target="http://pbs.twimg.com/profile_images/836268147502010368/dp7kfJ0u_normal.jpg" TargetMode="External" /><Relationship Id="rId135" Type="http://schemas.openxmlformats.org/officeDocument/2006/relationships/hyperlink" Target="http://pbs.twimg.com/profile_images/836268147502010368/dp7kfJ0u_normal.jpg" TargetMode="External" /><Relationship Id="rId136" Type="http://schemas.openxmlformats.org/officeDocument/2006/relationships/hyperlink" Target="https://pbs.twimg.com/media/DwfGj7DUYAARwH-.jpg" TargetMode="External" /><Relationship Id="rId137" Type="http://schemas.openxmlformats.org/officeDocument/2006/relationships/hyperlink" Target="https://pbs.twimg.com/media/DwfGj7DUYAARwH-.jpg" TargetMode="External" /><Relationship Id="rId138" Type="http://schemas.openxmlformats.org/officeDocument/2006/relationships/hyperlink" Target="https://pbs.twimg.com/media/DwfGj7DUYAARwH-.jpg" TargetMode="External" /><Relationship Id="rId139" Type="http://schemas.openxmlformats.org/officeDocument/2006/relationships/hyperlink" Target="https://pbs.twimg.com/media/DwfGj7DUYAARwH-.jpg" TargetMode="External" /><Relationship Id="rId140" Type="http://schemas.openxmlformats.org/officeDocument/2006/relationships/hyperlink" Target="https://pbs.twimg.com/media/DwfGj7DUYAARwH-.jpg" TargetMode="External" /><Relationship Id="rId141" Type="http://schemas.openxmlformats.org/officeDocument/2006/relationships/hyperlink" Target="http://pbs.twimg.com/profile_images/936816261396250625/2qxJUm7t_normal.jpg" TargetMode="External" /><Relationship Id="rId142" Type="http://schemas.openxmlformats.org/officeDocument/2006/relationships/hyperlink" Target="http://pbs.twimg.com/profile_images/936816261396250625/2qxJUm7t_normal.jpg" TargetMode="External" /><Relationship Id="rId143" Type="http://schemas.openxmlformats.org/officeDocument/2006/relationships/hyperlink" Target="http://pbs.twimg.com/profile_images/936816261396250625/2qxJUm7t_normal.jpg" TargetMode="External" /><Relationship Id="rId144" Type="http://schemas.openxmlformats.org/officeDocument/2006/relationships/hyperlink" Target="http://pbs.twimg.com/profile_images/936816261396250625/2qxJUm7t_normal.jpg" TargetMode="External" /><Relationship Id="rId145" Type="http://schemas.openxmlformats.org/officeDocument/2006/relationships/hyperlink" Target="http://pbs.twimg.com/profile_images/936816261396250625/2qxJUm7t_normal.jpg" TargetMode="External" /><Relationship Id="rId146" Type="http://schemas.openxmlformats.org/officeDocument/2006/relationships/hyperlink" Target="http://pbs.twimg.com/profile_images/1013569349230006272/2HiS4K36_normal.jpg" TargetMode="External" /><Relationship Id="rId147" Type="http://schemas.openxmlformats.org/officeDocument/2006/relationships/hyperlink" Target="http://pbs.twimg.com/profile_images/836268147502010368/dp7kfJ0u_normal.jpg" TargetMode="External" /><Relationship Id="rId148" Type="http://schemas.openxmlformats.org/officeDocument/2006/relationships/hyperlink" Target="http://pbs.twimg.com/profile_images/836268147502010368/dp7kfJ0u_normal.jpg" TargetMode="External" /><Relationship Id="rId149" Type="http://schemas.openxmlformats.org/officeDocument/2006/relationships/hyperlink" Target="http://pbs.twimg.com/profile_images/836268147502010368/dp7kfJ0u_normal.jpg" TargetMode="External" /><Relationship Id="rId150" Type="http://schemas.openxmlformats.org/officeDocument/2006/relationships/hyperlink" Target="http://pbs.twimg.com/profile_images/1013569349230006272/2HiS4K36_normal.jpg" TargetMode="External" /><Relationship Id="rId151" Type="http://schemas.openxmlformats.org/officeDocument/2006/relationships/hyperlink" Target="http://pbs.twimg.com/profile_images/1013569349230006272/2HiS4K36_normal.jpg" TargetMode="External" /><Relationship Id="rId152" Type="http://schemas.openxmlformats.org/officeDocument/2006/relationships/hyperlink" Target="http://pbs.twimg.com/profile_images/1013569349230006272/2HiS4K36_normal.jpg" TargetMode="External" /><Relationship Id="rId153" Type="http://schemas.openxmlformats.org/officeDocument/2006/relationships/hyperlink" Target="http://pbs.twimg.com/profile_images/1013569349230006272/2HiS4K36_normal.jpg" TargetMode="External" /><Relationship Id="rId154" Type="http://schemas.openxmlformats.org/officeDocument/2006/relationships/hyperlink" Target="http://pbs.twimg.com/profile_images/1013569349230006272/2HiS4K36_normal.jpg" TargetMode="External" /><Relationship Id="rId155" Type="http://schemas.openxmlformats.org/officeDocument/2006/relationships/hyperlink" Target="http://pbs.twimg.com/profile_images/836268147502010368/dp7kfJ0u_normal.jpg" TargetMode="External" /><Relationship Id="rId156" Type="http://schemas.openxmlformats.org/officeDocument/2006/relationships/hyperlink" Target="http://pbs.twimg.com/profile_images/895954822280564736/dFBEy0cF_normal.jpg" TargetMode="External" /><Relationship Id="rId157" Type="http://schemas.openxmlformats.org/officeDocument/2006/relationships/hyperlink" Target="http://pbs.twimg.com/profile_images/836268147502010368/dp7kfJ0u_normal.jpg" TargetMode="External" /><Relationship Id="rId158" Type="http://schemas.openxmlformats.org/officeDocument/2006/relationships/hyperlink" Target="http://pbs.twimg.com/profile_images/895954822280564736/dFBEy0cF_normal.jpg" TargetMode="External" /><Relationship Id="rId159" Type="http://schemas.openxmlformats.org/officeDocument/2006/relationships/hyperlink" Target="http://pbs.twimg.com/profile_images/836268147502010368/dp7kfJ0u_normal.jpg" TargetMode="External" /><Relationship Id="rId160" Type="http://schemas.openxmlformats.org/officeDocument/2006/relationships/hyperlink" Target="http://pbs.twimg.com/profile_images/836268147502010368/dp7kfJ0u_normal.jpg" TargetMode="External" /><Relationship Id="rId161" Type="http://schemas.openxmlformats.org/officeDocument/2006/relationships/hyperlink" Target="http://pbs.twimg.com/profile_images/836268147502010368/dp7kfJ0u_normal.jpg" TargetMode="External" /><Relationship Id="rId162" Type="http://schemas.openxmlformats.org/officeDocument/2006/relationships/hyperlink" Target="http://pbs.twimg.com/profile_images/836268147502010368/dp7kfJ0u_normal.jpg" TargetMode="External" /><Relationship Id="rId163" Type="http://schemas.openxmlformats.org/officeDocument/2006/relationships/hyperlink" Target="http://pbs.twimg.com/profile_images/836268147502010368/dp7kfJ0u_normal.jpg" TargetMode="External" /><Relationship Id="rId164" Type="http://schemas.openxmlformats.org/officeDocument/2006/relationships/hyperlink" Target="http://pbs.twimg.com/profile_images/1013397531206848512/Ekf9nVK4_normal.jpg" TargetMode="External" /><Relationship Id="rId165" Type="http://schemas.openxmlformats.org/officeDocument/2006/relationships/hyperlink" Target="http://pbs.twimg.com/profile_images/1013397531206848512/Ekf9nVK4_normal.jpg" TargetMode="External" /><Relationship Id="rId166" Type="http://schemas.openxmlformats.org/officeDocument/2006/relationships/hyperlink" Target="http://pbs.twimg.com/profile_images/1013397531206848512/Ekf9nVK4_normal.jpg" TargetMode="External" /><Relationship Id="rId167" Type="http://schemas.openxmlformats.org/officeDocument/2006/relationships/hyperlink" Target="http://pbs.twimg.com/profile_images/1013397531206848512/Ekf9nVK4_normal.jpg" TargetMode="External" /><Relationship Id="rId168" Type="http://schemas.openxmlformats.org/officeDocument/2006/relationships/hyperlink" Target="http://pbs.twimg.com/profile_images/829042623620997121/KsooCcWa_normal.jpg" TargetMode="External" /><Relationship Id="rId169" Type="http://schemas.openxmlformats.org/officeDocument/2006/relationships/hyperlink" Target="http://pbs.twimg.com/profile_images/829042623620997121/KsooCcWa_normal.jpg" TargetMode="External" /><Relationship Id="rId170" Type="http://schemas.openxmlformats.org/officeDocument/2006/relationships/hyperlink" Target="http://pbs.twimg.com/profile_images/691751412036808705/40DpcbP9_normal.jpg" TargetMode="External" /><Relationship Id="rId171" Type="http://schemas.openxmlformats.org/officeDocument/2006/relationships/hyperlink" Target="https://pbs.twimg.com/media/DxDWgvbV4AA4DmU.jpg" TargetMode="External" /><Relationship Id="rId172" Type="http://schemas.openxmlformats.org/officeDocument/2006/relationships/hyperlink" Target="http://pbs.twimg.com/profile_images/691751412036808705/40DpcbP9_normal.jpg" TargetMode="External" /><Relationship Id="rId173" Type="http://schemas.openxmlformats.org/officeDocument/2006/relationships/hyperlink" Target="http://pbs.twimg.com/profile_images/691751412036808705/40DpcbP9_normal.jpg" TargetMode="External" /><Relationship Id="rId174" Type="http://schemas.openxmlformats.org/officeDocument/2006/relationships/hyperlink" Target="https://pbs.twimg.com/media/DxDWgvbV4AA4DmU.jpg" TargetMode="External" /><Relationship Id="rId175" Type="http://schemas.openxmlformats.org/officeDocument/2006/relationships/hyperlink" Target="http://pbs.twimg.com/profile_images/691751412036808705/40DpcbP9_normal.jpg" TargetMode="External" /><Relationship Id="rId176" Type="http://schemas.openxmlformats.org/officeDocument/2006/relationships/hyperlink" Target="http://pbs.twimg.com/profile_images/691751412036808705/40DpcbP9_normal.jpg" TargetMode="External" /><Relationship Id="rId177" Type="http://schemas.openxmlformats.org/officeDocument/2006/relationships/hyperlink" Target="https://pbs.twimg.com/media/DxDWgvbV4AA4DmU.jpg" TargetMode="External" /><Relationship Id="rId178" Type="http://schemas.openxmlformats.org/officeDocument/2006/relationships/hyperlink" Target="http://pbs.twimg.com/profile_images/691751412036808705/40DpcbP9_normal.jpg" TargetMode="External" /><Relationship Id="rId179" Type="http://schemas.openxmlformats.org/officeDocument/2006/relationships/hyperlink" Target="http://pbs.twimg.com/profile_images/691751412036808705/40DpcbP9_normal.jpg" TargetMode="External" /><Relationship Id="rId180" Type="http://schemas.openxmlformats.org/officeDocument/2006/relationships/hyperlink" Target="http://pbs.twimg.com/profile_images/1013397531206848512/Ekf9nVK4_normal.jpg" TargetMode="External" /><Relationship Id="rId181" Type="http://schemas.openxmlformats.org/officeDocument/2006/relationships/hyperlink" Target="http://pbs.twimg.com/profile_images/1013397531206848512/Ekf9nVK4_normal.jpg" TargetMode="External" /><Relationship Id="rId182" Type="http://schemas.openxmlformats.org/officeDocument/2006/relationships/hyperlink" Target="http://pbs.twimg.com/profile_images/1013397531206848512/Ekf9nVK4_normal.jpg" TargetMode="External" /><Relationship Id="rId183" Type="http://schemas.openxmlformats.org/officeDocument/2006/relationships/hyperlink" Target="https://pbs.twimg.com/media/DxDWgvbV4AA4DmU.jpg" TargetMode="External" /><Relationship Id="rId184" Type="http://schemas.openxmlformats.org/officeDocument/2006/relationships/hyperlink" Target="https://pbs.twimg.com/media/DxDWgvbV4AA4DmU.jpg" TargetMode="External" /><Relationship Id="rId185" Type="http://schemas.openxmlformats.org/officeDocument/2006/relationships/hyperlink" Target="http://pbs.twimg.com/profile_images/691751412036808705/40DpcbP9_normal.jpg" TargetMode="External" /><Relationship Id="rId186" Type="http://schemas.openxmlformats.org/officeDocument/2006/relationships/hyperlink" Target="http://pbs.twimg.com/profile_images/691751412036808705/40DpcbP9_normal.jpg" TargetMode="External" /><Relationship Id="rId187" Type="http://schemas.openxmlformats.org/officeDocument/2006/relationships/hyperlink" Target="http://pbs.twimg.com/profile_images/691751412036808705/40DpcbP9_normal.jpg" TargetMode="External" /><Relationship Id="rId188" Type="http://schemas.openxmlformats.org/officeDocument/2006/relationships/hyperlink" Target="http://pbs.twimg.com/profile_images/691751412036808705/40DpcbP9_normal.jpg" TargetMode="External" /><Relationship Id="rId189" Type="http://schemas.openxmlformats.org/officeDocument/2006/relationships/hyperlink" Target="http://pbs.twimg.com/profile_images/691751412036808705/40DpcbP9_normal.jpg" TargetMode="External" /><Relationship Id="rId190" Type="http://schemas.openxmlformats.org/officeDocument/2006/relationships/hyperlink" Target="https://pbs.twimg.com/ext_tw_video_thumb/1085968594729463808/pu/img/mSAMtxqJm2D3zKEl.jpg" TargetMode="External" /><Relationship Id="rId191" Type="http://schemas.openxmlformats.org/officeDocument/2006/relationships/hyperlink" Target="http://pbs.twimg.com/profile_images/559122605014130688/Yltud6pR_normal.jpeg" TargetMode="External" /><Relationship Id="rId192" Type="http://schemas.openxmlformats.org/officeDocument/2006/relationships/hyperlink" Target="http://pbs.twimg.com/profile_images/559122605014130688/Yltud6pR_normal.jpeg" TargetMode="External" /><Relationship Id="rId193" Type="http://schemas.openxmlformats.org/officeDocument/2006/relationships/hyperlink" Target="https://twitter.com/#!/healthscholars1/status/1049722086803922944" TargetMode="External" /><Relationship Id="rId194" Type="http://schemas.openxmlformats.org/officeDocument/2006/relationships/hyperlink" Target="https://twitter.com/#!/_happygraham_/status/1012796717907918848" TargetMode="External" /><Relationship Id="rId195" Type="http://schemas.openxmlformats.org/officeDocument/2006/relationships/hyperlink" Target="https://twitter.com/#!/kristinekanari/status/1082150252025507840" TargetMode="External" /><Relationship Id="rId196" Type="http://schemas.openxmlformats.org/officeDocument/2006/relationships/hyperlink" Target="https://twitter.com/#!/cpca/status/1083121282353455106" TargetMode="External" /><Relationship Id="rId197" Type="http://schemas.openxmlformats.org/officeDocument/2006/relationships/hyperlink" Target="https://twitter.com/#!/cpca/status/1083121282353455106" TargetMode="External" /><Relationship Id="rId198" Type="http://schemas.openxmlformats.org/officeDocument/2006/relationships/hyperlink" Target="https://twitter.com/#!/cpca/status/1083121282353455106" TargetMode="External" /><Relationship Id="rId199" Type="http://schemas.openxmlformats.org/officeDocument/2006/relationships/hyperlink" Target="https://twitter.com/#!/catcherofbabies/status/1083244821009948672" TargetMode="External" /><Relationship Id="rId200" Type="http://schemas.openxmlformats.org/officeDocument/2006/relationships/hyperlink" Target="https://twitter.com/#!/catcherofbabies/status/1083244821009948672" TargetMode="External" /><Relationship Id="rId201" Type="http://schemas.openxmlformats.org/officeDocument/2006/relationships/hyperlink" Target="https://twitter.com/#!/catcherofbabies/status/1083244821009948672" TargetMode="External" /><Relationship Id="rId202" Type="http://schemas.openxmlformats.org/officeDocument/2006/relationships/hyperlink" Target="https://twitter.com/#!/catcherofbabies/status/1083244821009948672" TargetMode="External" /><Relationship Id="rId203" Type="http://schemas.openxmlformats.org/officeDocument/2006/relationships/hyperlink" Target="https://twitter.com/#!/catcherofbabies/status/1083244821009948672" TargetMode="External" /><Relationship Id="rId204" Type="http://schemas.openxmlformats.org/officeDocument/2006/relationships/hyperlink" Target="https://twitter.com/#!/catcherofbabies/status/1083244821009948672" TargetMode="External" /><Relationship Id="rId205" Type="http://schemas.openxmlformats.org/officeDocument/2006/relationships/hyperlink" Target="https://twitter.com/#!/catcherofbabies/status/1083244821009948672" TargetMode="External" /><Relationship Id="rId206" Type="http://schemas.openxmlformats.org/officeDocument/2006/relationships/hyperlink" Target="https://twitter.com/#!/catcherofbabies/status/1083244821009948672" TargetMode="External" /><Relationship Id="rId207" Type="http://schemas.openxmlformats.org/officeDocument/2006/relationships/hyperlink" Target="https://twitter.com/#!/catcherofbabies/status/1083244821009948672" TargetMode="External" /><Relationship Id="rId208" Type="http://schemas.openxmlformats.org/officeDocument/2006/relationships/hyperlink" Target="https://twitter.com/#!/catcherofbabies/status/1083244821009948672" TargetMode="External" /><Relationship Id="rId209" Type="http://schemas.openxmlformats.org/officeDocument/2006/relationships/hyperlink" Target="https://twitter.com/#!/catcherofbabies/status/1083244821009948672" TargetMode="External" /><Relationship Id="rId210" Type="http://schemas.openxmlformats.org/officeDocument/2006/relationships/hyperlink" Target="https://twitter.com/#!/cnmamidwives/status/1084857957983051776" TargetMode="External" /><Relationship Id="rId211" Type="http://schemas.openxmlformats.org/officeDocument/2006/relationships/hyperlink" Target="https://twitter.com/#!/ccurlee49/status/1084862674528219136" TargetMode="External" /><Relationship Id="rId212" Type="http://schemas.openxmlformats.org/officeDocument/2006/relationships/hyperlink" Target="https://twitter.com/#!/jameschisum/status/1084976147975135232" TargetMode="External" /><Relationship Id="rId213" Type="http://schemas.openxmlformats.org/officeDocument/2006/relationships/hyperlink" Target="https://twitter.com/#!/jameschisum/status/1084976147975135232" TargetMode="External" /><Relationship Id="rId214" Type="http://schemas.openxmlformats.org/officeDocument/2006/relationships/hyperlink" Target="https://twitter.com/#!/healthscholars1/status/1049722086803922944" TargetMode="External" /><Relationship Id="rId215" Type="http://schemas.openxmlformats.org/officeDocument/2006/relationships/hyperlink" Target="https://twitter.com/#!/healthysim/status/1085191883276509184" TargetMode="External" /><Relationship Id="rId216" Type="http://schemas.openxmlformats.org/officeDocument/2006/relationships/hyperlink" Target="https://twitter.com/#!/k_dickinsonmd/status/1085198234664857601" TargetMode="External" /><Relationship Id="rId217" Type="http://schemas.openxmlformats.org/officeDocument/2006/relationships/hyperlink" Target="https://twitter.com/#!/optomizeltd/status/1085201737391243265" TargetMode="External" /><Relationship Id="rId218" Type="http://schemas.openxmlformats.org/officeDocument/2006/relationships/hyperlink" Target="https://twitter.com/#!/optomizeltd/status/1085201737391243265" TargetMode="External" /><Relationship Id="rId219" Type="http://schemas.openxmlformats.org/officeDocument/2006/relationships/hyperlink" Target="https://twitter.com/#!/optomizeltd/status/1085201737391243265" TargetMode="External" /><Relationship Id="rId220" Type="http://schemas.openxmlformats.org/officeDocument/2006/relationships/hyperlink" Target="https://twitter.com/#!/heriotwattmel/status/1085202049325764608" TargetMode="External" /><Relationship Id="rId221" Type="http://schemas.openxmlformats.org/officeDocument/2006/relationships/hyperlink" Target="https://twitter.com/#!/k_dickinsonmd/status/1085198234664857601" TargetMode="External" /><Relationship Id="rId222" Type="http://schemas.openxmlformats.org/officeDocument/2006/relationships/hyperlink" Target="https://twitter.com/#!/heriotwattmel/status/1085202049325764608" TargetMode="External" /><Relationship Id="rId223" Type="http://schemas.openxmlformats.org/officeDocument/2006/relationships/hyperlink" Target="https://twitter.com/#!/heriotwattmel/status/1085202049325764608" TargetMode="External" /><Relationship Id="rId224" Type="http://schemas.openxmlformats.org/officeDocument/2006/relationships/hyperlink" Target="https://twitter.com/#!/hollymsmith77/status/1083052817093320704" TargetMode="External" /><Relationship Id="rId225" Type="http://schemas.openxmlformats.org/officeDocument/2006/relationships/hyperlink" Target="https://twitter.com/#!/hollymsmith77/status/1083053023050444800" TargetMode="External" /><Relationship Id="rId226" Type="http://schemas.openxmlformats.org/officeDocument/2006/relationships/hyperlink" Target="https://twitter.com/#!/vbacfacts/status/1083219001084235776" TargetMode="External" /><Relationship Id="rId227" Type="http://schemas.openxmlformats.org/officeDocument/2006/relationships/hyperlink" Target="https://twitter.com/#!/shaherezad/status/1085589682828673024" TargetMode="External" /><Relationship Id="rId228" Type="http://schemas.openxmlformats.org/officeDocument/2006/relationships/hyperlink" Target="https://twitter.com/#!/shaherezad/status/1085589707335987201" TargetMode="External" /><Relationship Id="rId229" Type="http://schemas.openxmlformats.org/officeDocument/2006/relationships/hyperlink" Target="https://twitter.com/#!/shaherezad/status/1085589733843980288" TargetMode="External" /><Relationship Id="rId230" Type="http://schemas.openxmlformats.org/officeDocument/2006/relationships/hyperlink" Target="https://twitter.com/#!/hollymsmith77/status/1083052817093320704" TargetMode="External" /><Relationship Id="rId231" Type="http://schemas.openxmlformats.org/officeDocument/2006/relationships/hyperlink" Target="https://twitter.com/#!/hollymsmith77/status/1083053023050444800" TargetMode="External" /><Relationship Id="rId232" Type="http://schemas.openxmlformats.org/officeDocument/2006/relationships/hyperlink" Target="https://twitter.com/#!/vbacfacts/status/1083219001084235776" TargetMode="External" /><Relationship Id="rId233" Type="http://schemas.openxmlformats.org/officeDocument/2006/relationships/hyperlink" Target="https://twitter.com/#!/shaherezad/status/1085589682828673024" TargetMode="External" /><Relationship Id="rId234" Type="http://schemas.openxmlformats.org/officeDocument/2006/relationships/hyperlink" Target="https://twitter.com/#!/shaherezad/status/1085589707335987201" TargetMode="External" /><Relationship Id="rId235" Type="http://schemas.openxmlformats.org/officeDocument/2006/relationships/hyperlink" Target="https://twitter.com/#!/shaherezad/status/1085589733843980288" TargetMode="External" /><Relationship Id="rId236" Type="http://schemas.openxmlformats.org/officeDocument/2006/relationships/hyperlink" Target="https://twitter.com/#!/hollymsmith77/status/1083052817093320704" TargetMode="External" /><Relationship Id="rId237" Type="http://schemas.openxmlformats.org/officeDocument/2006/relationships/hyperlink" Target="https://twitter.com/#!/hollymsmith77/status/1083053023050444800" TargetMode="External" /><Relationship Id="rId238" Type="http://schemas.openxmlformats.org/officeDocument/2006/relationships/hyperlink" Target="https://twitter.com/#!/vbacfacts/status/1083219001084235776" TargetMode="External" /><Relationship Id="rId239" Type="http://schemas.openxmlformats.org/officeDocument/2006/relationships/hyperlink" Target="https://twitter.com/#!/donaintl/status/1085004512203542533" TargetMode="External" /><Relationship Id="rId240" Type="http://schemas.openxmlformats.org/officeDocument/2006/relationships/hyperlink" Target="https://twitter.com/#!/donaintl/status/1085004512203542533" TargetMode="External" /><Relationship Id="rId241" Type="http://schemas.openxmlformats.org/officeDocument/2006/relationships/hyperlink" Target="https://twitter.com/#!/shaherezad/status/1085589682828673024" TargetMode="External" /><Relationship Id="rId242" Type="http://schemas.openxmlformats.org/officeDocument/2006/relationships/hyperlink" Target="https://twitter.com/#!/shaherezad/status/1085589707335987201" TargetMode="External" /><Relationship Id="rId243" Type="http://schemas.openxmlformats.org/officeDocument/2006/relationships/hyperlink" Target="https://twitter.com/#!/shaherezad/status/1085589733843980288" TargetMode="External" /><Relationship Id="rId244" Type="http://schemas.openxmlformats.org/officeDocument/2006/relationships/hyperlink" Target="https://twitter.com/#!/hollymsmith77/status/1083052817093320704" TargetMode="External" /><Relationship Id="rId245" Type="http://schemas.openxmlformats.org/officeDocument/2006/relationships/hyperlink" Target="https://twitter.com/#!/hollymsmith77/status/1083053023050444800" TargetMode="External" /><Relationship Id="rId246" Type="http://schemas.openxmlformats.org/officeDocument/2006/relationships/hyperlink" Target="https://twitter.com/#!/vbacfacts/status/1083219001084235776" TargetMode="External" /><Relationship Id="rId247" Type="http://schemas.openxmlformats.org/officeDocument/2006/relationships/hyperlink" Target="https://twitter.com/#!/shaherezad/status/1085589682828673024" TargetMode="External" /><Relationship Id="rId248" Type="http://schemas.openxmlformats.org/officeDocument/2006/relationships/hyperlink" Target="https://twitter.com/#!/shaherezad/status/1085589707335987201" TargetMode="External" /><Relationship Id="rId249" Type="http://schemas.openxmlformats.org/officeDocument/2006/relationships/hyperlink" Target="https://twitter.com/#!/shaherezad/status/1085589733843980288" TargetMode="External" /><Relationship Id="rId250" Type="http://schemas.openxmlformats.org/officeDocument/2006/relationships/hyperlink" Target="https://twitter.com/#!/hollymsmith77/status/1083052817093320704" TargetMode="External" /><Relationship Id="rId251" Type="http://schemas.openxmlformats.org/officeDocument/2006/relationships/hyperlink" Target="https://twitter.com/#!/hollymsmith77/status/1083053023050444800" TargetMode="External" /><Relationship Id="rId252" Type="http://schemas.openxmlformats.org/officeDocument/2006/relationships/hyperlink" Target="https://twitter.com/#!/vbacfacts/status/1083219001084235776" TargetMode="External" /><Relationship Id="rId253" Type="http://schemas.openxmlformats.org/officeDocument/2006/relationships/hyperlink" Target="https://twitter.com/#!/shaherezad/status/1085589682828673024" TargetMode="External" /><Relationship Id="rId254" Type="http://schemas.openxmlformats.org/officeDocument/2006/relationships/hyperlink" Target="https://twitter.com/#!/shaherezad/status/1085589707335987201" TargetMode="External" /><Relationship Id="rId255" Type="http://schemas.openxmlformats.org/officeDocument/2006/relationships/hyperlink" Target="https://twitter.com/#!/shaherezad/status/1085589733843980288" TargetMode="External" /><Relationship Id="rId256" Type="http://schemas.openxmlformats.org/officeDocument/2006/relationships/hyperlink" Target="https://twitter.com/#!/hollymsmith77/status/1083052817093320704" TargetMode="External" /><Relationship Id="rId257" Type="http://schemas.openxmlformats.org/officeDocument/2006/relationships/hyperlink" Target="https://twitter.com/#!/hollymsmith77/status/1083053023050444800" TargetMode="External" /><Relationship Id="rId258" Type="http://schemas.openxmlformats.org/officeDocument/2006/relationships/hyperlink" Target="https://twitter.com/#!/vbacfacts/status/1083219001084235776" TargetMode="External" /><Relationship Id="rId259" Type="http://schemas.openxmlformats.org/officeDocument/2006/relationships/hyperlink" Target="https://twitter.com/#!/shaherezad/status/1085589682828673024" TargetMode="External" /><Relationship Id="rId260" Type="http://schemas.openxmlformats.org/officeDocument/2006/relationships/hyperlink" Target="https://twitter.com/#!/shaherezad/status/1085589707335987201" TargetMode="External" /><Relationship Id="rId261" Type="http://schemas.openxmlformats.org/officeDocument/2006/relationships/hyperlink" Target="https://twitter.com/#!/shaherezad/status/1085589733843980288" TargetMode="External" /><Relationship Id="rId262" Type="http://schemas.openxmlformats.org/officeDocument/2006/relationships/hyperlink" Target="https://twitter.com/#!/hollymsmith77/status/1083052817093320704" TargetMode="External" /><Relationship Id="rId263" Type="http://schemas.openxmlformats.org/officeDocument/2006/relationships/hyperlink" Target="https://twitter.com/#!/hollymsmith77/status/1083053023050444800" TargetMode="External" /><Relationship Id="rId264" Type="http://schemas.openxmlformats.org/officeDocument/2006/relationships/hyperlink" Target="https://twitter.com/#!/vbacfacts/status/1083219001084235776" TargetMode="External" /><Relationship Id="rId265" Type="http://schemas.openxmlformats.org/officeDocument/2006/relationships/hyperlink" Target="https://twitter.com/#!/shaherezad/status/1085589682828673024" TargetMode="External" /><Relationship Id="rId266" Type="http://schemas.openxmlformats.org/officeDocument/2006/relationships/hyperlink" Target="https://twitter.com/#!/shaherezad/status/1085589707335987201" TargetMode="External" /><Relationship Id="rId267" Type="http://schemas.openxmlformats.org/officeDocument/2006/relationships/hyperlink" Target="https://twitter.com/#!/shaherezad/status/1085589733843980288" TargetMode="External" /><Relationship Id="rId268" Type="http://schemas.openxmlformats.org/officeDocument/2006/relationships/hyperlink" Target="https://twitter.com/#!/hollymsmith77/status/1083052817093320704" TargetMode="External" /><Relationship Id="rId269" Type="http://schemas.openxmlformats.org/officeDocument/2006/relationships/hyperlink" Target="https://twitter.com/#!/hollymsmith77/status/1083053023050444800" TargetMode="External" /><Relationship Id="rId270" Type="http://schemas.openxmlformats.org/officeDocument/2006/relationships/hyperlink" Target="https://twitter.com/#!/vbacfacts/status/1083219001084235776" TargetMode="External" /><Relationship Id="rId271" Type="http://schemas.openxmlformats.org/officeDocument/2006/relationships/hyperlink" Target="https://twitter.com/#!/shaherezad/status/1085589682828673024" TargetMode="External" /><Relationship Id="rId272" Type="http://schemas.openxmlformats.org/officeDocument/2006/relationships/hyperlink" Target="https://twitter.com/#!/shaherezad/status/1085589707335987201" TargetMode="External" /><Relationship Id="rId273" Type="http://schemas.openxmlformats.org/officeDocument/2006/relationships/hyperlink" Target="https://twitter.com/#!/shaherezad/status/1085589733843980288" TargetMode="External" /><Relationship Id="rId274" Type="http://schemas.openxmlformats.org/officeDocument/2006/relationships/hyperlink" Target="https://twitter.com/#!/hollymsmith77/status/1083052817093320704" TargetMode="External" /><Relationship Id="rId275" Type="http://schemas.openxmlformats.org/officeDocument/2006/relationships/hyperlink" Target="https://twitter.com/#!/hollymsmith77/status/1083053023050444800" TargetMode="External" /><Relationship Id="rId276" Type="http://schemas.openxmlformats.org/officeDocument/2006/relationships/hyperlink" Target="https://twitter.com/#!/vbacfacts/status/1083219001084235776" TargetMode="External" /><Relationship Id="rId277" Type="http://schemas.openxmlformats.org/officeDocument/2006/relationships/hyperlink" Target="https://twitter.com/#!/shaherezad/status/1085589682828673024" TargetMode="External" /><Relationship Id="rId278" Type="http://schemas.openxmlformats.org/officeDocument/2006/relationships/hyperlink" Target="https://twitter.com/#!/shaherezad/status/1085589707335987201" TargetMode="External" /><Relationship Id="rId279" Type="http://schemas.openxmlformats.org/officeDocument/2006/relationships/hyperlink" Target="https://twitter.com/#!/shaherezad/status/1085589733843980288" TargetMode="External" /><Relationship Id="rId280" Type="http://schemas.openxmlformats.org/officeDocument/2006/relationships/hyperlink" Target="https://twitter.com/#!/hollymsmith77/status/1083052817093320704" TargetMode="External" /><Relationship Id="rId281" Type="http://schemas.openxmlformats.org/officeDocument/2006/relationships/hyperlink" Target="https://twitter.com/#!/hollymsmith77/status/1083052817093320704" TargetMode="External" /><Relationship Id="rId282" Type="http://schemas.openxmlformats.org/officeDocument/2006/relationships/hyperlink" Target="https://twitter.com/#!/hollymsmith77/status/1083052817093320704" TargetMode="External" /><Relationship Id="rId283" Type="http://schemas.openxmlformats.org/officeDocument/2006/relationships/hyperlink" Target="https://twitter.com/#!/hollymsmith77/status/1083052817093320704" TargetMode="External" /><Relationship Id="rId284" Type="http://schemas.openxmlformats.org/officeDocument/2006/relationships/hyperlink" Target="https://twitter.com/#!/hollymsmith77/status/1083052817093320704" TargetMode="External" /><Relationship Id="rId285" Type="http://schemas.openxmlformats.org/officeDocument/2006/relationships/hyperlink" Target="https://twitter.com/#!/hollymsmith77/status/1083053023050444800" TargetMode="External" /><Relationship Id="rId286" Type="http://schemas.openxmlformats.org/officeDocument/2006/relationships/hyperlink" Target="https://twitter.com/#!/hollymsmith77/status/1083053023050444800" TargetMode="External" /><Relationship Id="rId287" Type="http://schemas.openxmlformats.org/officeDocument/2006/relationships/hyperlink" Target="https://twitter.com/#!/hollymsmith77/status/1083053023050444800" TargetMode="External" /><Relationship Id="rId288" Type="http://schemas.openxmlformats.org/officeDocument/2006/relationships/hyperlink" Target="https://twitter.com/#!/hollymsmith77/status/1083053023050444800" TargetMode="External" /><Relationship Id="rId289" Type="http://schemas.openxmlformats.org/officeDocument/2006/relationships/hyperlink" Target="https://twitter.com/#!/hollymsmith77/status/1083053023050444800" TargetMode="External" /><Relationship Id="rId290" Type="http://schemas.openxmlformats.org/officeDocument/2006/relationships/hyperlink" Target="https://twitter.com/#!/vbacfacts/status/1083219001084235776" TargetMode="External" /><Relationship Id="rId291" Type="http://schemas.openxmlformats.org/officeDocument/2006/relationships/hyperlink" Target="https://twitter.com/#!/shaherezad/status/1085589682828673024" TargetMode="External" /><Relationship Id="rId292" Type="http://schemas.openxmlformats.org/officeDocument/2006/relationships/hyperlink" Target="https://twitter.com/#!/shaherezad/status/1085589707335987201" TargetMode="External" /><Relationship Id="rId293" Type="http://schemas.openxmlformats.org/officeDocument/2006/relationships/hyperlink" Target="https://twitter.com/#!/shaherezad/status/1085589733843980288" TargetMode="External" /><Relationship Id="rId294" Type="http://schemas.openxmlformats.org/officeDocument/2006/relationships/hyperlink" Target="https://twitter.com/#!/vbacfacts/status/1083219001084235776" TargetMode="External" /><Relationship Id="rId295" Type="http://schemas.openxmlformats.org/officeDocument/2006/relationships/hyperlink" Target="https://twitter.com/#!/vbacfacts/status/1083219001084235776" TargetMode="External" /><Relationship Id="rId296" Type="http://schemas.openxmlformats.org/officeDocument/2006/relationships/hyperlink" Target="https://twitter.com/#!/vbacfacts/status/1083219001084235776" TargetMode="External" /><Relationship Id="rId297" Type="http://schemas.openxmlformats.org/officeDocument/2006/relationships/hyperlink" Target="https://twitter.com/#!/vbacfacts/status/1083219001084235776" TargetMode="External" /><Relationship Id="rId298" Type="http://schemas.openxmlformats.org/officeDocument/2006/relationships/hyperlink" Target="https://twitter.com/#!/vbacfacts/status/1083219001084235776" TargetMode="External" /><Relationship Id="rId299" Type="http://schemas.openxmlformats.org/officeDocument/2006/relationships/hyperlink" Target="https://twitter.com/#!/shaherezad/status/1085589733843980288" TargetMode="External" /><Relationship Id="rId300" Type="http://schemas.openxmlformats.org/officeDocument/2006/relationships/hyperlink" Target="https://twitter.com/#!/preventaccreta/status/1037337541593067520" TargetMode="External" /><Relationship Id="rId301" Type="http://schemas.openxmlformats.org/officeDocument/2006/relationships/hyperlink" Target="https://twitter.com/#!/shaherezad/status/1085590009808183296" TargetMode="External" /><Relationship Id="rId302" Type="http://schemas.openxmlformats.org/officeDocument/2006/relationships/hyperlink" Target="https://twitter.com/#!/preventaccreta/status/1037337541593067520" TargetMode="External" /><Relationship Id="rId303" Type="http://schemas.openxmlformats.org/officeDocument/2006/relationships/hyperlink" Target="https://twitter.com/#!/shaherezad/status/1085590009808183296" TargetMode="External" /><Relationship Id="rId304" Type="http://schemas.openxmlformats.org/officeDocument/2006/relationships/hyperlink" Target="https://twitter.com/#!/shaherezad/status/1085588505026330626" TargetMode="External" /><Relationship Id="rId305" Type="http://schemas.openxmlformats.org/officeDocument/2006/relationships/hyperlink" Target="https://twitter.com/#!/shaherezad/status/1085589682828673024" TargetMode="External" /><Relationship Id="rId306" Type="http://schemas.openxmlformats.org/officeDocument/2006/relationships/hyperlink" Target="https://twitter.com/#!/shaherezad/status/1085589707335987201" TargetMode="External" /><Relationship Id="rId307" Type="http://schemas.openxmlformats.org/officeDocument/2006/relationships/hyperlink" Target="https://twitter.com/#!/shaherezad/status/1085589733843980288" TargetMode="External" /><Relationship Id="rId308" Type="http://schemas.openxmlformats.org/officeDocument/2006/relationships/hyperlink" Target="https://twitter.com/#!/unnecesarean/status/1054801037599506432" TargetMode="External" /><Relationship Id="rId309" Type="http://schemas.openxmlformats.org/officeDocument/2006/relationships/hyperlink" Target="https://twitter.com/#!/unnecesarean/status/1082677423857123328" TargetMode="External" /><Relationship Id="rId310" Type="http://schemas.openxmlformats.org/officeDocument/2006/relationships/hyperlink" Target="https://twitter.com/#!/unnecesarean/status/1082677423857123328" TargetMode="External" /><Relationship Id="rId311" Type="http://schemas.openxmlformats.org/officeDocument/2006/relationships/hyperlink" Target="https://twitter.com/#!/unnecesarean/status/1082677423857123328" TargetMode="External" /><Relationship Id="rId312" Type="http://schemas.openxmlformats.org/officeDocument/2006/relationships/hyperlink" Target="https://twitter.com/#!/health_affairs/status/1084980546126692353" TargetMode="External" /><Relationship Id="rId313" Type="http://schemas.openxmlformats.org/officeDocument/2006/relationships/hyperlink" Target="https://twitter.com/#!/health_affairs/status/1084980546126692353" TargetMode="External" /><Relationship Id="rId314" Type="http://schemas.openxmlformats.org/officeDocument/2006/relationships/hyperlink" Target="https://twitter.com/#!/chcfnews/status/1084971677409308673" TargetMode="External" /><Relationship Id="rId315" Type="http://schemas.openxmlformats.org/officeDocument/2006/relationships/hyperlink" Target="https://twitter.com/#!/unnecesarean/status/1085603372445634560" TargetMode="External" /><Relationship Id="rId316" Type="http://schemas.openxmlformats.org/officeDocument/2006/relationships/hyperlink" Target="https://twitter.com/#!/chcfnews/status/1085600732420558848" TargetMode="External" /><Relationship Id="rId317" Type="http://schemas.openxmlformats.org/officeDocument/2006/relationships/hyperlink" Target="https://twitter.com/#!/chcfnews/status/1085605764561948673" TargetMode="External" /><Relationship Id="rId318" Type="http://schemas.openxmlformats.org/officeDocument/2006/relationships/hyperlink" Target="https://twitter.com/#!/unnecesarean/status/1085603372445634560" TargetMode="External" /><Relationship Id="rId319" Type="http://schemas.openxmlformats.org/officeDocument/2006/relationships/hyperlink" Target="https://twitter.com/#!/chcfnews/status/1085600732420558848" TargetMode="External" /><Relationship Id="rId320" Type="http://schemas.openxmlformats.org/officeDocument/2006/relationships/hyperlink" Target="https://twitter.com/#!/chcfnews/status/1085605764561948673" TargetMode="External" /><Relationship Id="rId321" Type="http://schemas.openxmlformats.org/officeDocument/2006/relationships/hyperlink" Target="https://twitter.com/#!/unnecesarean/status/1085603372445634560" TargetMode="External" /><Relationship Id="rId322" Type="http://schemas.openxmlformats.org/officeDocument/2006/relationships/hyperlink" Target="https://twitter.com/#!/chcfnews/status/1085600732420558848" TargetMode="External" /><Relationship Id="rId323" Type="http://schemas.openxmlformats.org/officeDocument/2006/relationships/hyperlink" Target="https://twitter.com/#!/chcfnews/status/1085605764561948673" TargetMode="External" /><Relationship Id="rId324" Type="http://schemas.openxmlformats.org/officeDocument/2006/relationships/hyperlink" Target="https://twitter.com/#!/unnecesarean/status/1054801037599506432" TargetMode="External" /><Relationship Id="rId325" Type="http://schemas.openxmlformats.org/officeDocument/2006/relationships/hyperlink" Target="https://twitter.com/#!/unnecesarean/status/1054801037599506432" TargetMode="External" /><Relationship Id="rId326" Type="http://schemas.openxmlformats.org/officeDocument/2006/relationships/hyperlink" Target="https://twitter.com/#!/unnecesarean/status/1082677423857123328" TargetMode="External" /><Relationship Id="rId327" Type="http://schemas.openxmlformats.org/officeDocument/2006/relationships/hyperlink" Target="https://twitter.com/#!/unnecesarean/status/1085603372445634560" TargetMode="External" /><Relationship Id="rId328" Type="http://schemas.openxmlformats.org/officeDocument/2006/relationships/hyperlink" Target="https://twitter.com/#!/unnecesarean/status/1085603372445634560" TargetMode="External" /><Relationship Id="rId329" Type="http://schemas.openxmlformats.org/officeDocument/2006/relationships/hyperlink" Target="https://twitter.com/#!/chcfnews/status/1085600732420558848" TargetMode="External" /><Relationship Id="rId330" Type="http://schemas.openxmlformats.org/officeDocument/2006/relationships/hyperlink" Target="https://twitter.com/#!/chcfnews/status/1085605764561948673" TargetMode="External" /><Relationship Id="rId331" Type="http://schemas.openxmlformats.org/officeDocument/2006/relationships/hyperlink" Target="https://twitter.com/#!/chcfnews/status/1084971677409308673" TargetMode="External" /><Relationship Id="rId332" Type="http://schemas.openxmlformats.org/officeDocument/2006/relationships/hyperlink" Target="https://twitter.com/#!/chcfnews/status/1085600732420558848" TargetMode="External" /><Relationship Id="rId333" Type="http://schemas.openxmlformats.org/officeDocument/2006/relationships/hyperlink" Target="https://twitter.com/#!/chcfnews/status/1085605764561948673" TargetMode="External" /><Relationship Id="rId334" Type="http://schemas.openxmlformats.org/officeDocument/2006/relationships/hyperlink" Target="https://twitter.com/#!/chcfnews/status/1085972961582997509" TargetMode="External" /><Relationship Id="rId335" Type="http://schemas.openxmlformats.org/officeDocument/2006/relationships/hyperlink" Target="https://twitter.com/#!/michael_w_busch/status/1086400845116260352" TargetMode="External" /><Relationship Id="rId336" Type="http://schemas.openxmlformats.org/officeDocument/2006/relationships/hyperlink" Target="https://twitter.com/#!/michael_w_busch/status/1086400845116260352" TargetMode="External" /><Relationship Id="rId337" Type="http://schemas.openxmlformats.org/officeDocument/2006/relationships/comments" Target="../comments1.xml" /><Relationship Id="rId338" Type="http://schemas.openxmlformats.org/officeDocument/2006/relationships/vmlDrawing" Target="../drawings/vmlDrawing1.vml" /><Relationship Id="rId339" Type="http://schemas.openxmlformats.org/officeDocument/2006/relationships/table" Target="../tables/table1.xml" /><Relationship Id="rId34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npr.org/2018/07/29/632702896/to-keep-women-from-dying-in-childbirth-look-to-california?utm_content=78013765&amp;utm_medium=social&amp;utm_source=twitter" TargetMode="External" /><Relationship Id="rId2" Type="http://schemas.openxmlformats.org/officeDocument/2006/relationships/hyperlink" Target="https://www.cmqcc.org/my-birth-matters" TargetMode="External" /><Relationship Id="rId3" Type="http://schemas.openxmlformats.org/officeDocument/2006/relationships/hyperlink" Target="https://www.npr.org/2018/07/29/632702896/to-keep-women-from-dying-in-childbirth-look-to-california?utm_content=78013765&amp;utm_medium=social&amp;utm_source=twitter" TargetMode="External" /><Relationship Id="rId4" Type="http://schemas.openxmlformats.org/officeDocument/2006/relationships/hyperlink" Target="https://www.theguardian.com/us-news/2018/sep/04/california-actions-to-lower-dangerous-maternal-death-rate-may-help-rest-of-us" TargetMode="External" /><Relationship Id="rId5" Type="http://schemas.openxmlformats.org/officeDocument/2006/relationships/hyperlink" Target="https://www.pewtrusts.org/en/research-and-analysis/blogs/stateline/2018/10/23/more-us-women-keep-dying-from-childbirth-except-in-this-state" TargetMode="External" /><Relationship Id="rId6" Type="http://schemas.openxmlformats.org/officeDocument/2006/relationships/hyperlink" Target="http://www.cmqcc.org/my-birth-matters" TargetMode="External" /><Relationship Id="rId7" Type="http://schemas.openxmlformats.org/officeDocument/2006/relationships/hyperlink" Target="https://www.healthaffairs.org/do/10.1377/hblog20190110.783396/full/" TargetMode="External" /><Relationship Id="rId8" Type="http://schemas.openxmlformats.org/officeDocument/2006/relationships/hyperlink" Target="https://www.chcf.org/publication/data-snapshot-listening-mothers-california/" TargetMode="External" /><Relationship Id="rId9" Type="http://schemas.openxmlformats.org/officeDocument/2006/relationships/hyperlink" Target="https://www.cmqcc.org/my-birth-matters" TargetMode="External" /><Relationship Id="rId10" Type="http://schemas.openxmlformats.org/officeDocument/2006/relationships/hyperlink" Target="https://www.cmqcc.org/who-we-are" TargetMode="External" /><Relationship Id="rId11" Type="http://schemas.openxmlformats.org/officeDocument/2006/relationships/hyperlink" Target="https://pbs.twimg.com/media/DwgFEMIXgAQpq8E.jpg" TargetMode="External" /><Relationship Id="rId12" Type="http://schemas.openxmlformats.org/officeDocument/2006/relationships/hyperlink" Target="https://pbs.twimg.com/media/Dw4wjvfU0AYLd3B.jpg" TargetMode="External" /><Relationship Id="rId13" Type="http://schemas.openxmlformats.org/officeDocument/2006/relationships/hyperlink" Target="https://pbs.twimg.com/media/DwfGj7DUYAARwH-.jpg" TargetMode="External" /><Relationship Id="rId14" Type="http://schemas.openxmlformats.org/officeDocument/2006/relationships/hyperlink" Target="https://pbs.twimg.com/media/DxDWgvbV4AA4DmU.jpg" TargetMode="External" /><Relationship Id="rId15" Type="http://schemas.openxmlformats.org/officeDocument/2006/relationships/hyperlink" Target="https://pbs.twimg.com/ext_tw_video_thumb/1085968594729463808/pu/img/mSAMtxqJm2D3zKEl.jpg" TargetMode="External" /><Relationship Id="rId16" Type="http://schemas.openxmlformats.org/officeDocument/2006/relationships/hyperlink" Target="http://pbs.twimg.com/profile_images/978322768381984768/dKZMkfyW_normal.jpg" TargetMode="External" /><Relationship Id="rId17" Type="http://schemas.openxmlformats.org/officeDocument/2006/relationships/hyperlink" Target="http://pbs.twimg.com/profile_images/1010697005985718272/PMC8lDZv_normal.jpg" TargetMode="External" /><Relationship Id="rId18" Type="http://schemas.openxmlformats.org/officeDocument/2006/relationships/hyperlink" Target="http://pbs.twimg.com/profile_images/1083406651070197760/LDy-i5XB_normal.jpg" TargetMode="External" /><Relationship Id="rId19" Type="http://schemas.openxmlformats.org/officeDocument/2006/relationships/hyperlink" Target="https://pbs.twimg.com/media/DwgFEMIXgAQpq8E.jpg" TargetMode="External" /><Relationship Id="rId20" Type="http://schemas.openxmlformats.org/officeDocument/2006/relationships/hyperlink" Target="http://pbs.twimg.com/profile_images/922301348187480064/xsREmw1T_normal.jpg" TargetMode="External" /><Relationship Id="rId21" Type="http://schemas.openxmlformats.org/officeDocument/2006/relationships/hyperlink" Target="https://pbs.twimg.com/media/Dw4wjvfU0AYLd3B.jpg" TargetMode="External" /><Relationship Id="rId22" Type="http://schemas.openxmlformats.org/officeDocument/2006/relationships/hyperlink" Target="http://abs.twimg.com/sticky/default_profile_images/default_profile_normal.png" TargetMode="External" /><Relationship Id="rId23" Type="http://schemas.openxmlformats.org/officeDocument/2006/relationships/hyperlink" Target="http://pbs.twimg.com/profile_images/621170378241540096/OqWFkfFf_normal.jpg" TargetMode="External" /><Relationship Id="rId24" Type="http://schemas.openxmlformats.org/officeDocument/2006/relationships/hyperlink" Target="http://pbs.twimg.com/profile_images/903327387500273664/xb4CPGUg_normal.jpg" TargetMode="External" /><Relationship Id="rId25" Type="http://schemas.openxmlformats.org/officeDocument/2006/relationships/hyperlink" Target="http://pbs.twimg.com/profile_images/1047194289250295809/RRH6Ucz3_normal.jpg" TargetMode="External" /><Relationship Id="rId26" Type="http://schemas.openxmlformats.org/officeDocument/2006/relationships/hyperlink" Target="http://pbs.twimg.com/profile_images/983082888643137536/DR34KOHV_normal.jpg" TargetMode="External" /><Relationship Id="rId27" Type="http://schemas.openxmlformats.org/officeDocument/2006/relationships/hyperlink" Target="http://pbs.twimg.com/profile_images/1004643213418917888/8UGJA4PX_normal.jpg" TargetMode="External" /><Relationship Id="rId28" Type="http://schemas.openxmlformats.org/officeDocument/2006/relationships/hyperlink" Target="https://pbs.twimg.com/media/DwfGj7DUYAARwH-.jpg" TargetMode="External" /><Relationship Id="rId29" Type="http://schemas.openxmlformats.org/officeDocument/2006/relationships/hyperlink" Target="http://pbs.twimg.com/profile_images/936816261396250625/2qxJUm7t_normal.jpg" TargetMode="External" /><Relationship Id="rId30" Type="http://schemas.openxmlformats.org/officeDocument/2006/relationships/hyperlink" Target="http://pbs.twimg.com/profile_images/1013569349230006272/2HiS4K36_normal.jpg" TargetMode="External" /><Relationship Id="rId31" Type="http://schemas.openxmlformats.org/officeDocument/2006/relationships/hyperlink" Target="http://pbs.twimg.com/profile_images/836268147502010368/dp7kfJ0u_normal.jpg" TargetMode="External" /><Relationship Id="rId32" Type="http://schemas.openxmlformats.org/officeDocument/2006/relationships/hyperlink" Target="http://pbs.twimg.com/profile_images/836268147502010368/dp7kfJ0u_normal.jpg" TargetMode="External" /><Relationship Id="rId33" Type="http://schemas.openxmlformats.org/officeDocument/2006/relationships/hyperlink" Target="http://pbs.twimg.com/profile_images/836268147502010368/dp7kfJ0u_normal.jpg" TargetMode="External" /><Relationship Id="rId34" Type="http://schemas.openxmlformats.org/officeDocument/2006/relationships/hyperlink" Target="http://pbs.twimg.com/profile_images/758839113999015936/xnsRNtOo_normal.jpg" TargetMode="External" /><Relationship Id="rId35" Type="http://schemas.openxmlformats.org/officeDocument/2006/relationships/hyperlink" Target="http://pbs.twimg.com/profile_images/895954822280564736/dFBEy0cF_normal.jpg" TargetMode="External" /><Relationship Id="rId36" Type="http://schemas.openxmlformats.org/officeDocument/2006/relationships/hyperlink" Target="http://pbs.twimg.com/profile_images/836268147502010368/dp7kfJ0u_normal.jpg" TargetMode="External" /><Relationship Id="rId37" Type="http://schemas.openxmlformats.org/officeDocument/2006/relationships/hyperlink" Target="http://pbs.twimg.com/profile_images/836268147502010368/dp7kfJ0u_normal.jpg" TargetMode="External" /><Relationship Id="rId38" Type="http://schemas.openxmlformats.org/officeDocument/2006/relationships/hyperlink" Target="http://pbs.twimg.com/profile_images/1013397531206848512/Ekf9nVK4_normal.jpg" TargetMode="External" /><Relationship Id="rId39" Type="http://schemas.openxmlformats.org/officeDocument/2006/relationships/hyperlink" Target="http://pbs.twimg.com/profile_images/1013397531206848512/Ekf9nVK4_normal.jpg" TargetMode="External" /><Relationship Id="rId40" Type="http://schemas.openxmlformats.org/officeDocument/2006/relationships/hyperlink" Target="http://pbs.twimg.com/profile_images/829042623620997121/KsooCcWa_normal.jpg" TargetMode="External" /><Relationship Id="rId41" Type="http://schemas.openxmlformats.org/officeDocument/2006/relationships/hyperlink" Target="http://pbs.twimg.com/profile_images/691751412036808705/40DpcbP9_normal.jpg" TargetMode="External" /><Relationship Id="rId42" Type="http://schemas.openxmlformats.org/officeDocument/2006/relationships/hyperlink" Target="https://pbs.twimg.com/media/DxDWgvbV4AA4DmU.jpg" TargetMode="External" /><Relationship Id="rId43" Type="http://schemas.openxmlformats.org/officeDocument/2006/relationships/hyperlink" Target="http://pbs.twimg.com/profile_images/691751412036808705/40DpcbP9_normal.jpg" TargetMode="External" /><Relationship Id="rId44" Type="http://schemas.openxmlformats.org/officeDocument/2006/relationships/hyperlink" Target="http://pbs.twimg.com/profile_images/691751412036808705/40DpcbP9_normal.jpg" TargetMode="External" /><Relationship Id="rId45" Type="http://schemas.openxmlformats.org/officeDocument/2006/relationships/hyperlink" Target="https://pbs.twimg.com/ext_tw_video_thumb/1085968594729463808/pu/img/mSAMtxqJm2D3zKEl.jpg" TargetMode="External" /><Relationship Id="rId46" Type="http://schemas.openxmlformats.org/officeDocument/2006/relationships/hyperlink" Target="http://pbs.twimg.com/profile_images/559122605014130688/Yltud6pR_normal.jpeg" TargetMode="External" /><Relationship Id="rId47" Type="http://schemas.openxmlformats.org/officeDocument/2006/relationships/hyperlink" Target="https://twitter.com/#!/healthscholars1/status/1049722086803922944" TargetMode="External" /><Relationship Id="rId48" Type="http://schemas.openxmlformats.org/officeDocument/2006/relationships/hyperlink" Target="https://twitter.com/#!/_happygraham_/status/1012796717907918848" TargetMode="External" /><Relationship Id="rId49" Type="http://schemas.openxmlformats.org/officeDocument/2006/relationships/hyperlink" Target="https://twitter.com/#!/kristinekanari/status/1082150252025507840" TargetMode="External" /><Relationship Id="rId50" Type="http://schemas.openxmlformats.org/officeDocument/2006/relationships/hyperlink" Target="https://twitter.com/#!/cpca/status/1083121282353455106" TargetMode="External" /><Relationship Id="rId51" Type="http://schemas.openxmlformats.org/officeDocument/2006/relationships/hyperlink" Target="https://twitter.com/#!/catcherofbabies/status/1083244821009948672" TargetMode="External" /><Relationship Id="rId52" Type="http://schemas.openxmlformats.org/officeDocument/2006/relationships/hyperlink" Target="https://twitter.com/#!/cnmamidwives/status/1084857957983051776" TargetMode="External" /><Relationship Id="rId53" Type="http://schemas.openxmlformats.org/officeDocument/2006/relationships/hyperlink" Target="https://twitter.com/#!/ccurlee49/status/1084862674528219136" TargetMode="External" /><Relationship Id="rId54" Type="http://schemas.openxmlformats.org/officeDocument/2006/relationships/hyperlink" Target="https://twitter.com/#!/jameschisum/status/1084976147975135232" TargetMode="External" /><Relationship Id="rId55" Type="http://schemas.openxmlformats.org/officeDocument/2006/relationships/hyperlink" Target="https://twitter.com/#!/healthysim/status/1085191883276509184" TargetMode="External" /><Relationship Id="rId56" Type="http://schemas.openxmlformats.org/officeDocument/2006/relationships/hyperlink" Target="https://twitter.com/#!/k_dickinsonmd/status/1085198234664857601" TargetMode="External" /><Relationship Id="rId57" Type="http://schemas.openxmlformats.org/officeDocument/2006/relationships/hyperlink" Target="https://twitter.com/#!/optomizeltd/status/1085201737391243265" TargetMode="External" /><Relationship Id="rId58" Type="http://schemas.openxmlformats.org/officeDocument/2006/relationships/hyperlink" Target="https://twitter.com/#!/heriotwattmel/status/1085202049325764608" TargetMode="External" /><Relationship Id="rId59" Type="http://schemas.openxmlformats.org/officeDocument/2006/relationships/hyperlink" Target="https://twitter.com/#!/hollymsmith77/status/1083052817093320704" TargetMode="External" /><Relationship Id="rId60" Type="http://schemas.openxmlformats.org/officeDocument/2006/relationships/hyperlink" Target="https://twitter.com/#!/hollymsmith77/status/1083053023050444800" TargetMode="External" /><Relationship Id="rId61" Type="http://schemas.openxmlformats.org/officeDocument/2006/relationships/hyperlink" Target="https://twitter.com/#!/vbacfacts/status/1083219001084235776" TargetMode="External" /><Relationship Id="rId62" Type="http://schemas.openxmlformats.org/officeDocument/2006/relationships/hyperlink" Target="https://twitter.com/#!/shaherezad/status/1085589682828673024" TargetMode="External" /><Relationship Id="rId63" Type="http://schemas.openxmlformats.org/officeDocument/2006/relationships/hyperlink" Target="https://twitter.com/#!/shaherezad/status/1085589707335987201" TargetMode="External" /><Relationship Id="rId64" Type="http://schemas.openxmlformats.org/officeDocument/2006/relationships/hyperlink" Target="https://twitter.com/#!/shaherezad/status/1085589733843980288" TargetMode="External" /><Relationship Id="rId65" Type="http://schemas.openxmlformats.org/officeDocument/2006/relationships/hyperlink" Target="https://twitter.com/#!/donaintl/status/1085004512203542533" TargetMode="External" /><Relationship Id="rId66" Type="http://schemas.openxmlformats.org/officeDocument/2006/relationships/hyperlink" Target="https://twitter.com/#!/preventaccreta/status/1037337541593067520" TargetMode="External" /><Relationship Id="rId67" Type="http://schemas.openxmlformats.org/officeDocument/2006/relationships/hyperlink" Target="https://twitter.com/#!/shaherezad/status/1085590009808183296" TargetMode="External" /><Relationship Id="rId68" Type="http://schemas.openxmlformats.org/officeDocument/2006/relationships/hyperlink" Target="https://twitter.com/#!/shaherezad/status/1085588505026330626" TargetMode="External" /><Relationship Id="rId69" Type="http://schemas.openxmlformats.org/officeDocument/2006/relationships/hyperlink" Target="https://twitter.com/#!/unnecesarean/status/1054801037599506432" TargetMode="External" /><Relationship Id="rId70" Type="http://schemas.openxmlformats.org/officeDocument/2006/relationships/hyperlink" Target="https://twitter.com/#!/unnecesarean/status/1082677423857123328" TargetMode="External" /><Relationship Id="rId71" Type="http://schemas.openxmlformats.org/officeDocument/2006/relationships/hyperlink" Target="https://twitter.com/#!/health_affairs/status/1084980546126692353" TargetMode="External" /><Relationship Id="rId72" Type="http://schemas.openxmlformats.org/officeDocument/2006/relationships/hyperlink" Target="https://twitter.com/#!/chcfnews/status/1084971677409308673" TargetMode="External" /><Relationship Id="rId73" Type="http://schemas.openxmlformats.org/officeDocument/2006/relationships/hyperlink" Target="https://twitter.com/#!/unnecesarean/status/1085603372445634560" TargetMode="External" /><Relationship Id="rId74" Type="http://schemas.openxmlformats.org/officeDocument/2006/relationships/hyperlink" Target="https://twitter.com/#!/chcfnews/status/1085600732420558848" TargetMode="External" /><Relationship Id="rId75" Type="http://schemas.openxmlformats.org/officeDocument/2006/relationships/hyperlink" Target="https://twitter.com/#!/chcfnews/status/1085605764561948673" TargetMode="External" /><Relationship Id="rId76" Type="http://schemas.openxmlformats.org/officeDocument/2006/relationships/hyperlink" Target="https://twitter.com/#!/chcfnews/status/1085972961582997509" TargetMode="External" /><Relationship Id="rId77" Type="http://schemas.openxmlformats.org/officeDocument/2006/relationships/hyperlink" Target="https://twitter.com/#!/michael_w_busch/status/1086400845116260352" TargetMode="External" /><Relationship Id="rId78" Type="http://schemas.openxmlformats.org/officeDocument/2006/relationships/comments" Target="../comments12.xml" /><Relationship Id="rId79" Type="http://schemas.openxmlformats.org/officeDocument/2006/relationships/vmlDrawing" Target="../drawings/vmlDrawing6.vml" /><Relationship Id="rId80" Type="http://schemas.openxmlformats.org/officeDocument/2006/relationships/table" Target="../tables/table22.xml" /><Relationship Id="rId8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m0Dc9PclI" TargetMode="External" /><Relationship Id="rId2" Type="http://schemas.openxmlformats.org/officeDocument/2006/relationships/hyperlink" Target="https://t.co/sJPoiGD06O" TargetMode="External" /><Relationship Id="rId3" Type="http://schemas.openxmlformats.org/officeDocument/2006/relationships/hyperlink" Target="https://t.co/pEvdPbJTWQ" TargetMode="External" /><Relationship Id="rId4" Type="http://schemas.openxmlformats.org/officeDocument/2006/relationships/hyperlink" Target="http://www.californiahealthplus.com/" TargetMode="External" /><Relationship Id="rId5" Type="http://schemas.openxmlformats.org/officeDocument/2006/relationships/hyperlink" Target="https://t.co/sKRj7OGoO1" TargetMode="External" /><Relationship Id="rId6" Type="http://schemas.openxmlformats.org/officeDocument/2006/relationships/hyperlink" Target="https://t.co/x6BtwAlayw" TargetMode="External" /><Relationship Id="rId7" Type="http://schemas.openxmlformats.org/officeDocument/2006/relationships/hyperlink" Target="http://t.co/wn8mVFF03r" TargetMode="External" /><Relationship Id="rId8" Type="http://schemas.openxmlformats.org/officeDocument/2006/relationships/hyperlink" Target="https://t.co/bzO6QdDVMI" TargetMode="External" /><Relationship Id="rId9" Type="http://schemas.openxmlformats.org/officeDocument/2006/relationships/hyperlink" Target="http://t.co/lx7MxaWLlN" TargetMode="External" /><Relationship Id="rId10" Type="http://schemas.openxmlformats.org/officeDocument/2006/relationships/hyperlink" Target="https://t.co/ArnzT5SKdX" TargetMode="External" /><Relationship Id="rId11" Type="http://schemas.openxmlformats.org/officeDocument/2006/relationships/hyperlink" Target="https://t.co/kmnqiUPnHH" TargetMode="External" /><Relationship Id="rId12" Type="http://schemas.openxmlformats.org/officeDocument/2006/relationships/hyperlink" Target="http://t.co/ubrBaWdJBu" TargetMode="External" /><Relationship Id="rId13" Type="http://schemas.openxmlformats.org/officeDocument/2006/relationships/hyperlink" Target="http://t.co/J2F8ftnffl" TargetMode="External" /><Relationship Id="rId14" Type="http://schemas.openxmlformats.org/officeDocument/2006/relationships/hyperlink" Target="https://t.co/B2PwoZHpBA" TargetMode="External" /><Relationship Id="rId15" Type="http://schemas.openxmlformats.org/officeDocument/2006/relationships/hyperlink" Target="http://t.co/2HYNWtFbgh" TargetMode="External" /><Relationship Id="rId16" Type="http://schemas.openxmlformats.org/officeDocument/2006/relationships/hyperlink" Target="https://t.co/UMxiKL5R8S" TargetMode="External" /><Relationship Id="rId17" Type="http://schemas.openxmlformats.org/officeDocument/2006/relationships/hyperlink" Target="https://t.co/p54K2c1Irj" TargetMode="External" /><Relationship Id="rId18" Type="http://schemas.openxmlformats.org/officeDocument/2006/relationships/hyperlink" Target="https://t.co/9obXIuuFOI" TargetMode="External" /><Relationship Id="rId19" Type="http://schemas.openxmlformats.org/officeDocument/2006/relationships/hyperlink" Target="https://t.co/XAuomSBwrP" TargetMode="External" /><Relationship Id="rId20" Type="http://schemas.openxmlformats.org/officeDocument/2006/relationships/hyperlink" Target="http://www.healthysimulation.com/" TargetMode="External" /><Relationship Id="rId21" Type="http://schemas.openxmlformats.org/officeDocument/2006/relationships/hyperlink" Target="http://linkedin.com/in/mel-mckendrick-37093924" TargetMode="External" /><Relationship Id="rId22" Type="http://schemas.openxmlformats.org/officeDocument/2006/relationships/hyperlink" Target="https://t.co/yxjD2IX4ux" TargetMode="External" /><Relationship Id="rId23" Type="http://schemas.openxmlformats.org/officeDocument/2006/relationships/hyperlink" Target="http://t.co/SzcP3o6TlD" TargetMode="External" /><Relationship Id="rId24" Type="http://schemas.openxmlformats.org/officeDocument/2006/relationships/hyperlink" Target="https://t.co/NHmCQYEZ6e" TargetMode="External" /><Relationship Id="rId25" Type="http://schemas.openxmlformats.org/officeDocument/2006/relationships/hyperlink" Target="https://t.co/mEmsnNFRdS" TargetMode="External" /><Relationship Id="rId26" Type="http://schemas.openxmlformats.org/officeDocument/2006/relationships/hyperlink" Target="https://t.co/zqWvP2aUWi" TargetMode="External" /><Relationship Id="rId27" Type="http://schemas.openxmlformats.org/officeDocument/2006/relationships/hyperlink" Target="https://www.theguardian.com/" TargetMode="External" /><Relationship Id="rId28" Type="http://schemas.openxmlformats.org/officeDocument/2006/relationships/hyperlink" Target="http://www.pewtrusts.org/" TargetMode="External" /><Relationship Id="rId29" Type="http://schemas.openxmlformats.org/officeDocument/2006/relationships/hyperlink" Target="https://t.co/CBxioFxWC2" TargetMode="External" /><Relationship Id="rId30" Type="http://schemas.openxmlformats.org/officeDocument/2006/relationships/hyperlink" Target="https://t.co/QVzLZza2GO" TargetMode="External" /><Relationship Id="rId31" Type="http://schemas.openxmlformats.org/officeDocument/2006/relationships/hyperlink" Target="http://t.co/MtHbnLs3LV" TargetMode="External" /><Relationship Id="rId32" Type="http://schemas.openxmlformats.org/officeDocument/2006/relationships/hyperlink" Target="https://t.co/vl5oVih455" TargetMode="External" /><Relationship Id="rId33" Type="http://schemas.openxmlformats.org/officeDocument/2006/relationships/hyperlink" Target="https://t.co/d7fwQc0xoD" TargetMode="External" /><Relationship Id="rId34" Type="http://schemas.openxmlformats.org/officeDocument/2006/relationships/hyperlink" Target="http://www.facebook.com/gcmurray3" TargetMode="External" /><Relationship Id="rId35" Type="http://schemas.openxmlformats.org/officeDocument/2006/relationships/hyperlink" Target="https://pbs.twimg.com/profile_banners/3129221361/1522087148" TargetMode="External" /><Relationship Id="rId36" Type="http://schemas.openxmlformats.org/officeDocument/2006/relationships/hyperlink" Target="https://pbs.twimg.com/profile_banners/197295463/1502863274" TargetMode="External" /><Relationship Id="rId37" Type="http://schemas.openxmlformats.org/officeDocument/2006/relationships/hyperlink" Target="https://pbs.twimg.com/profile_banners/824093721805262849/1527483656" TargetMode="External" /><Relationship Id="rId38" Type="http://schemas.openxmlformats.org/officeDocument/2006/relationships/hyperlink" Target="https://pbs.twimg.com/profile_banners/3105798740/1546624999" TargetMode="External" /><Relationship Id="rId39" Type="http://schemas.openxmlformats.org/officeDocument/2006/relationships/hyperlink" Target="https://pbs.twimg.com/profile_banners/46221953/1527895188" TargetMode="External" /><Relationship Id="rId40" Type="http://schemas.openxmlformats.org/officeDocument/2006/relationships/hyperlink" Target="https://pbs.twimg.com/profile_banners/16193528/1527087662" TargetMode="External" /><Relationship Id="rId41" Type="http://schemas.openxmlformats.org/officeDocument/2006/relationships/hyperlink" Target="https://pbs.twimg.com/profile_banners/37008978/1536770642" TargetMode="External" /><Relationship Id="rId42" Type="http://schemas.openxmlformats.org/officeDocument/2006/relationships/hyperlink" Target="https://pbs.twimg.com/profile_banners/422893220/1521497845" TargetMode="External" /><Relationship Id="rId43" Type="http://schemas.openxmlformats.org/officeDocument/2006/relationships/hyperlink" Target="https://pbs.twimg.com/profile_banners/24131366/1466487466" TargetMode="External" /><Relationship Id="rId44" Type="http://schemas.openxmlformats.org/officeDocument/2006/relationships/hyperlink" Target="https://pbs.twimg.com/profile_banners/76355615/1537905909" TargetMode="External" /><Relationship Id="rId45" Type="http://schemas.openxmlformats.org/officeDocument/2006/relationships/hyperlink" Target="https://pbs.twimg.com/profile_banners/15485304/1469807109" TargetMode="External" /><Relationship Id="rId46" Type="http://schemas.openxmlformats.org/officeDocument/2006/relationships/hyperlink" Target="https://pbs.twimg.com/profile_banners/634848556/1469756307" TargetMode="External" /><Relationship Id="rId47" Type="http://schemas.openxmlformats.org/officeDocument/2006/relationships/hyperlink" Target="https://pbs.twimg.com/profile_banners/22784904/1422901734" TargetMode="External" /><Relationship Id="rId48" Type="http://schemas.openxmlformats.org/officeDocument/2006/relationships/hyperlink" Target="https://pbs.twimg.com/profile_banners/50074068/1539711748" TargetMode="External" /><Relationship Id="rId49" Type="http://schemas.openxmlformats.org/officeDocument/2006/relationships/hyperlink" Target="https://pbs.twimg.com/profile_banners/44162011/1505141179" TargetMode="External" /><Relationship Id="rId50" Type="http://schemas.openxmlformats.org/officeDocument/2006/relationships/hyperlink" Target="https://pbs.twimg.com/profile_banners/19968812/1537816925" TargetMode="External" /><Relationship Id="rId51" Type="http://schemas.openxmlformats.org/officeDocument/2006/relationships/hyperlink" Target="https://pbs.twimg.com/profile_banners/285681923/1539977154" TargetMode="External" /><Relationship Id="rId52" Type="http://schemas.openxmlformats.org/officeDocument/2006/relationships/hyperlink" Target="https://pbs.twimg.com/profile_banners/879010003/1546132712" TargetMode="External" /><Relationship Id="rId53" Type="http://schemas.openxmlformats.org/officeDocument/2006/relationships/hyperlink" Target="https://pbs.twimg.com/profile_banners/19866236/1534557835" TargetMode="External" /><Relationship Id="rId54" Type="http://schemas.openxmlformats.org/officeDocument/2006/relationships/hyperlink" Target="https://pbs.twimg.com/profile_banners/2311123579/1512189378" TargetMode="External" /><Relationship Id="rId55" Type="http://schemas.openxmlformats.org/officeDocument/2006/relationships/hyperlink" Target="https://pbs.twimg.com/profile_banners/2513867635/1427232320" TargetMode="External" /><Relationship Id="rId56" Type="http://schemas.openxmlformats.org/officeDocument/2006/relationships/hyperlink" Target="https://pbs.twimg.com/profile_banners/630578747/1436933394" TargetMode="External" /><Relationship Id="rId57" Type="http://schemas.openxmlformats.org/officeDocument/2006/relationships/hyperlink" Target="https://pbs.twimg.com/profile_banners/335555455/1517604537" TargetMode="External" /><Relationship Id="rId58" Type="http://schemas.openxmlformats.org/officeDocument/2006/relationships/hyperlink" Target="https://pbs.twimg.com/profile_banners/1047190972176748549/1538587232" TargetMode="External" /><Relationship Id="rId59" Type="http://schemas.openxmlformats.org/officeDocument/2006/relationships/hyperlink" Target="https://pbs.twimg.com/profile_banners/701489866106916864/1523207032" TargetMode="External" /><Relationship Id="rId60" Type="http://schemas.openxmlformats.org/officeDocument/2006/relationships/hyperlink" Target="https://pbs.twimg.com/profile_banners/1004635655580864512/1528360583" TargetMode="External" /><Relationship Id="rId61" Type="http://schemas.openxmlformats.org/officeDocument/2006/relationships/hyperlink" Target="https://pbs.twimg.com/profile_banners/772878103/1449886171" TargetMode="External" /><Relationship Id="rId62" Type="http://schemas.openxmlformats.org/officeDocument/2006/relationships/hyperlink" Target="https://pbs.twimg.com/profile_banners/260979430/1478584054" TargetMode="External" /><Relationship Id="rId63" Type="http://schemas.openxmlformats.org/officeDocument/2006/relationships/hyperlink" Target="https://pbs.twimg.com/profile_banners/1540988420/1441041938" TargetMode="External" /><Relationship Id="rId64" Type="http://schemas.openxmlformats.org/officeDocument/2006/relationships/hyperlink" Target="https://pbs.twimg.com/profile_banners/1561418018/1501471789" TargetMode="External" /><Relationship Id="rId65" Type="http://schemas.openxmlformats.org/officeDocument/2006/relationships/hyperlink" Target="https://pbs.twimg.com/profile_banners/19695231/1537707635" TargetMode="External" /><Relationship Id="rId66" Type="http://schemas.openxmlformats.org/officeDocument/2006/relationships/hyperlink" Target="https://pbs.twimg.com/profile_banners/855175822063185920/1536902916" TargetMode="External" /><Relationship Id="rId67" Type="http://schemas.openxmlformats.org/officeDocument/2006/relationships/hyperlink" Target="https://pbs.twimg.com/profile_banners/87818409/1542013526" TargetMode="External" /><Relationship Id="rId68" Type="http://schemas.openxmlformats.org/officeDocument/2006/relationships/hyperlink" Target="https://pbs.twimg.com/profile_banners/15738935/1547652016" TargetMode="External" /><Relationship Id="rId69" Type="http://schemas.openxmlformats.org/officeDocument/2006/relationships/hyperlink" Target="https://pbs.twimg.com/profile_banners/419746049/1476453302" TargetMode="External" /><Relationship Id="rId70" Type="http://schemas.openxmlformats.org/officeDocument/2006/relationships/hyperlink" Target="https://pbs.twimg.com/profile_banners/14207128/1513791401" TargetMode="External" /><Relationship Id="rId71" Type="http://schemas.openxmlformats.org/officeDocument/2006/relationships/hyperlink" Target="https://pbs.twimg.com/profile_banners/15235829/1471888865" TargetMode="External" /><Relationship Id="rId72" Type="http://schemas.openxmlformats.org/officeDocument/2006/relationships/hyperlink" Target="https://pbs.twimg.com/profile_banners/766142092791910400/1484787841" TargetMode="External" /><Relationship Id="rId73" Type="http://schemas.openxmlformats.org/officeDocument/2006/relationships/hyperlink" Target="https://pbs.twimg.com/profile_banners/1580467730/1421712951" TargetMode="External" /><Relationship Id="rId74" Type="http://schemas.openxmlformats.org/officeDocument/2006/relationships/hyperlink" Target="https://pbs.twimg.com/profile_banners/803694179079458816/1521647792"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2/bg.gif" TargetMode="External" /><Relationship Id="rId85" Type="http://schemas.openxmlformats.org/officeDocument/2006/relationships/hyperlink" Target="http://abs.twimg.com/images/themes/theme17/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9/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4/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0/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6/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4/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2/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7/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pbs.twimg.com/profile_images/978322768381984768/dKZMkfyW_normal.jpg" TargetMode="External" /><Relationship Id="rId115" Type="http://schemas.openxmlformats.org/officeDocument/2006/relationships/hyperlink" Target="http://pbs.twimg.com/profile_images/733609625153642496/dBfYcnL6_normal.jpg" TargetMode="External" /><Relationship Id="rId116" Type="http://schemas.openxmlformats.org/officeDocument/2006/relationships/hyperlink" Target="http://pbs.twimg.com/profile_images/1010697005985718272/PMC8lDZv_normal.jpg" TargetMode="External" /><Relationship Id="rId117" Type="http://schemas.openxmlformats.org/officeDocument/2006/relationships/hyperlink" Target="http://pbs.twimg.com/profile_images/1083406651070197760/LDy-i5XB_normal.jpg" TargetMode="External" /><Relationship Id="rId118" Type="http://schemas.openxmlformats.org/officeDocument/2006/relationships/hyperlink" Target="http://pbs.twimg.com/profile_images/1002690950131417088/fYTSavKR_normal.jpg" TargetMode="External" /><Relationship Id="rId119" Type="http://schemas.openxmlformats.org/officeDocument/2006/relationships/hyperlink" Target="http://pbs.twimg.com/profile_images/1013289364770775040/YMfPT0wS_normal.jpg" TargetMode="External" /><Relationship Id="rId120" Type="http://schemas.openxmlformats.org/officeDocument/2006/relationships/hyperlink" Target="http://pbs.twimg.com/profile_images/691751412036808705/40DpcbP9_normal.jpg" TargetMode="External" /><Relationship Id="rId121" Type="http://schemas.openxmlformats.org/officeDocument/2006/relationships/hyperlink" Target="http://pbs.twimg.com/profile_images/654521427551367168/AkjRumyP_normal.png" TargetMode="External" /><Relationship Id="rId122" Type="http://schemas.openxmlformats.org/officeDocument/2006/relationships/hyperlink" Target="http://pbs.twimg.com/profile_images/922301348187480064/xsREmw1T_normal.jpg" TargetMode="External" /><Relationship Id="rId123" Type="http://schemas.openxmlformats.org/officeDocument/2006/relationships/hyperlink" Target="http://pbs.twimg.com/profile_images/747809681800896512/HdeY4F3-_normal.jpg" TargetMode="External" /><Relationship Id="rId124" Type="http://schemas.openxmlformats.org/officeDocument/2006/relationships/hyperlink" Target="http://pbs.twimg.com/profile_images/708397128259739648/Y1Ze-Mb6_normal.jpg" TargetMode="External" /><Relationship Id="rId125" Type="http://schemas.openxmlformats.org/officeDocument/2006/relationships/hyperlink" Target="http://pbs.twimg.com/profile_images/758839113999015936/xnsRNtOo_normal.jpg" TargetMode="External" /><Relationship Id="rId126" Type="http://schemas.openxmlformats.org/officeDocument/2006/relationships/hyperlink" Target="http://pbs.twimg.com/profile_images/944278430652293120/gW7CdH1z_normal.jpg" TargetMode="External" /><Relationship Id="rId127" Type="http://schemas.openxmlformats.org/officeDocument/2006/relationships/hyperlink" Target="http://pbs.twimg.com/profile_images/799643448357830656/FTrErgEN_normal.jpg" TargetMode="External" /><Relationship Id="rId128" Type="http://schemas.openxmlformats.org/officeDocument/2006/relationships/hyperlink" Target="http://pbs.twimg.com/profile_images/667434748973867008/INT68960_normal.jpg" TargetMode="External" /><Relationship Id="rId129" Type="http://schemas.openxmlformats.org/officeDocument/2006/relationships/hyperlink" Target="http://pbs.twimg.com/profile_images/378800000442980712/f0b5d6b61032fc6751000577fb20bc00_normal.png" TargetMode="External" /><Relationship Id="rId130" Type="http://schemas.openxmlformats.org/officeDocument/2006/relationships/hyperlink" Target="http://pbs.twimg.com/profile_images/1059501799961321472/Ci0VSaJj_normal.jpg" TargetMode="External" /><Relationship Id="rId131" Type="http://schemas.openxmlformats.org/officeDocument/2006/relationships/hyperlink" Target="http://pbs.twimg.com/profile_images/1079185018247729160/ZnS4NKxb_normal.jpg" TargetMode="External" /><Relationship Id="rId132" Type="http://schemas.openxmlformats.org/officeDocument/2006/relationships/hyperlink" Target="http://pbs.twimg.com/profile_images/1017592184034521088/5SB1rijr_normal.jpg" TargetMode="External" /><Relationship Id="rId133" Type="http://schemas.openxmlformats.org/officeDocument/2006/relationships/hyperlink" Target="http://pbs.twimg.com/profile_images/936816261396250625/2qxJUm7t_normal.jpg" TargetMode="External" /><Relationship Id="rId134" Type="http://schemas.openxmlformats.org/officeDocument/2006/relationships/hyperlink" Target="http://pbs.twimg.com/profile_images/582053628531212288/FKxDqiCn_normal.jpg" TargetMode="External" /><Relationship Id="rId135" Type="http://schemas.openxmlformats.org/officeDocument/2006/relationships/hyperlink" Target="http://abs.twimg.com/sticky/default_profile_images/default_profile_normal.png" TargetMode="External" /><Relationship Id="rId136" Type="http://schemas.openxmlformats.org/officeDocument/2006/relationships/hyperlink" Target="http://pbs.twimg.com/profile_images/621170378241540096/OqWFkfFf_normal.jpg" TargetMode="External" /><Relationship Id="rId137" Type="http://schemas.openxmlformats.org/officeDocument/2006/relationships/hyperlink" Target="http://pbs.twimg.com/profile_images/903327387500273664/xb4CPGUg_normal.jpg" TargetMode="External" /><Relationship Id="rId138" Type="http://schemas.openxmlformats.org/officeDocument/2006/relationships/hyperlink" Target="http://pbs.twimg.com/profile_images/1047194289250295809/RRH6Ucz3_normal.jpg" TargetMode="External" /><Relationship Id="rId139" Type="http://schemas.openxmlformats.org/officeDocument/2006/relationships/hyperlink" Target="http://abs.twimg.com/sticky/default_profile_images/default_profile_normal.png" TargetMode="External" /><Relationship Id="rId140" Type="http://schemas.openxmlformats.org/officeDocument/2006/relationships/hyperlink" Target="http://pbs.twimg.com/profile_images/983082888643137536/DR34KOHV_normal.jpg" TargetMode="External" /><Relationship Id="rId141" Type="http://schemas.openxmlformats.org/officeDocument/2006/relationships/hyperlink" Target="http://pbs.twimg.com/profile_images/749740384/Picture_017_normal.jpg" TargetMode="External" /><Relationship Id="rId142" Type="http://schemas.openxmlformats.org/officeDocument/2006/relationships/hyperlink" Target="http://pbs.twimg.com/profile_images/1004643213418917888/8UGJA4PX_normal.jpg" TargetMode="External" /><Relationship Id="rId143" Type="http://schemas.openxmlformats.org/officeDocument/2006/relationships/hyperlink" Target="http://pbs.twimg.com/profile_images/1013569349230006272/2HiS4K36_normal.jpg" TargetMode="External" /><Relationship Id="rId144" Type="http://schemas.openxmlformats.org/officeDocument/2006/relationships/hyperlink" Target="http://pbs.twimg.com/profile_images/836268147502010368/dp7kfJ0u_normal.jpg" TargetMode="External" /><Relationship Id="rId145" Type="http://schemas.openxmlformats.org/officeDocument/2006/relationships/hyperlink" Target="http://pbs.twimg.com/profile_images/614528565959208960/5nb8QdQ3_normal.jpg" TargetMode="External" /><Relationship Id="rId146" Type="http://schemas.openxmlformats.org/officeDocument/2006/relationships/hyperlink" Target="http://pbs.twimg.com/profile_images/622156442020130816/edGEiG62_normal.jpg" TargetMode="External" /><Relationship Id="rId147" Type="http://schemas.openxmlformats.org/officeDocument/2006/relationships/hyperlink" Target="http://pbs.twimg.com/profile_images/1013397531206848512/Ekf9nVK4_normal.jpg" TargetMode="External" /><Relationship Id="rId148" Type="http://schemas.openxmlformats.org/officeDocument/2006/relationships/hyperlink" Target="http://pbs.twimg.com/profile_images/895954822280564736/dFBEy0cF_normal.jpg" TargetMode="External" /><Relationship Id="rId149" Type="http://schemas.openxmlformats.org/officeDocument/2006/relationships/hyperlink" Target="http://pbs.twimg.com/profile_images/1061907978633297921/aPuDuMXq_normal.jpg" TargetMode="External" /><Relationship Id="rId150" Type="http://schemas.openxmlformats.org/officeDocument/2006/relationships/hyperlink" Target="http://pbs.twimg.com/profile_images/880818180603686913/Y53sb-9-_normal.jpg" TargetMode="External" /><Relationship Id="rId151" Type="http://schemas.openxmlformats.org/officeDocument/2006/relationships/hyperlink" Target="http://pbs.twimg.com/profile_images/1009483756904648704/HDkeVLoc_normal.jpg" TargetMode="External" /><Relationship Id="rId152" Type="http://schemas.openxmlformats.org/officeDocument/2006/relationships/hyperlink" Target="http://pbs.twimg.com/profile_images/591575412880191490/eVU41ZDR_normal.jpg" TargetMode="External" /><Relationship Id="rId153" Type="http://schemas.openxmlformats.org/officeDocument/2006/relationships/hyperlink" Target="http://pbs.twimg.com/profile_images/829042623620997121/KsooCcWa_normal.jpg" TargetMode="External" /><Relationship Id="rId154" Type="http://schemas.openxmlformats.org/officeDocument/2006/relationships/hyperlink" Target="http://pbs.twimg.com/profile_images/994816026616492033/LKXx8czu_normal.jpg" TargetMode="External" /><Relationship Id="rId155" Type="http://schemas.openxmlformats.org/officeDocument/2006/relationships/hyperlink" Target="http://pbs.twimg.com/profile_images/559122605014130688/Yltud6pR_normal.jpeg" TargetMode="External" /><Relationship Id="rId156" Type="http://schemas.openxmlformats.org/officeDocument/2006/relationships/hyperlink" Target="http://pbs.twimg.com/profile_images/974690906669572098/Y6w06trG_normal.jpg" TargetMode="External" /><Relationship Id="rId157" Type="http://schemas.openxmlformats.org/officeDocument/2006/relationships/hyperlink" Target="http://pbs.twimg.com/profile_images/1548433251/image_normal.jpg" TargetMode="External" /><Relationship Id="rId158" Type="http://schemas.openxmlformats.org/officeDocument/2006/relationships/hyperlink" Target="https://twitter.com/healthscholars1" TargetMode="External" /><Relationship Id="rId159" Type="http://schemas.openxmlformats.org/officeDocument/2006/relationships/hyperlink" Target="https://twitter.com/debra_bingham" TargetMode="External" /><Relationship Id="rId160" Type="http://schemas.openxmlformats.org/officeDocument/2006/relationships/hyperlink" Target="https://twitter.com/_happygraham_" TargetMode="External" /><Relationship Id="rId161" Type="http://schemas.openxmlformats.org/officeDocument/2006/relationships/hyperlink" Target="https://twitter.com/kristinekanari" TargetMode="External" /><Relationship Id="rId162" Type="http://schemas.openxmlformats.org/officeDocument/2006/relationships/hyperlink" Target="https://twitter.com/cpca" TargetMode="External" /><Relationship Id="rId163" Type="http://schemas.openxmlformats.org/officeDocument/2006/relationships/hyperlink" Target="https://twitter.com/consumerreports" TargetMode="External" /><Relationship Id="rId164" Type="http://schemas.openxmlformats.org/officeDocument/2006/relationships/hyperlink" Target="https://twitter.com/chcfnews" TargetMode="External" /><Relationship Id="rId165" Type="http://schemas.openxmlformats.org/officeDocument/2006/relationships/hyperlink" Target="https://twitter.com/cmqcc" TargetMode="External" /><Relationship Id="rId166" Type="http://schemas.openxmlformats.org/officeDocument/2006/relationships/hyperlink" Target="https://twitter.com/catcherofbabies" TargetMode="External" /><Relationship Id="rId167" Type="http://schemas.openxmlformats.org/officeDocument/2006/relationships/hyperlink" Target="https://twitter.com/mhtf" TargetMode="External" /><Relationship Id="rId168" Type="http://schemas.openxmlformats.org/officeDocument/2006/relationships/hyperlink" Target="https://twitter.com/childbirth" TargetMode="External" /><Relationship Id="rId169" Type="http://schemas.openxmlformats.org/officeDocument/2006/relationships/hyperlink" Target="https://twitter.com/donaintl" TargetMode="External" /><Relationship Id="rId170" Type="http://schemas.openxmlformats.org/officeDocument/2006/relationships/hyperlink" Target="https://twitter.com/acog" TargetMode="External" /><Relationship Id="rId171" Type="http://schemas.openxmlformats.org/officeDocument/2006/relationships/hyperlink" Target="https://twitter.com/acnmmidwives" TargetMode="External" /><Relationship Id="rId172" Type="http://schemas.openxmlformats.org/officeDocument/2006/relationships/hyperlink" Target="https://twitter.com/awhonn" TargetMode="External" /><Relationship Id="rId173" Type="http://schemas.openxmlformats.org/officeDocument/2006/relationships/hyperlink" Target="https://twitter.com/wraglobal" TargetMode="External" /><Relationship Id="rId174" Type="http://schemas.openxmlformats.org/officeDocument/2006/relationships/hyperlink" Target="https://twitter.com/everymomcounts" TargetMode="External" /><Relationship Id="rId175" Type="http://schemas.openxmlformats.org/officeDocument/2006/relationships/hyperlink" Target="https://twitter.com/ajog_thegray" TargetMode="External" /><Relationship Id="rId176" Type="http://schemas.openxmlformats.org/officeDocument/2006/relationships/hyperlink" Target="https://twitter.com/neel_shah" TargetMode="External" /><Relationship Id="rId177" Type="http://schemas.openxmlformats.org/officeDocument/2006/relationships/hyperlink" Target="https://twitter.com/hollymsmith77" TargetMode="External" /><Relationship Id="rId178" Type="http://schemas.openxmlformats.org/officeDocument/2006/relationships/hyperlink" Target="https://twitter.com/cnmamidwives" TargetMode="External" /><Relationship Id="rId179" Type="http://schemas.openxmlformats.org/officeDocument/2006/relationships/hyperlink" Target="https://twitter.com/ccurlee49" TargetMode="External" /><Relationship Id="rId180" Type="http://schemas.openxmlformats.org/officeDocument/2006/relationships/hyperlink" Target="https://twitter.com/jameschisum" TargetMode="External" /><Relationship Id="rId181" Type="http://schemas.openxmlformats.org/officeDocument/2006/relationships/hyperlink" Target="https://twitter.com/healthysim" TargetMode="External" /><Relationship Id="rId182" Type="http://schemas.openxmlformats.org/officeDocument/2006/relationships/hyperlink" Target="https://twitter.com/k_dickinsonmd" TargetMode="External" /><Relationship Id="rId183" Type="http://schemas.openxmlformats.org/officeDocument/2006/relationships/hyperlink" Target="https://twitter.com/debrabingham34" TargetMode="External" /><Relationship Id="rId184" Type="http://schemas.openxmlformats.org/officeDocument/2006/relationships/hyperlink" Target="https://twitter.com/optomizeltd" TargetMode="External" /><Relationship Id="rId185" Type="http://schemas.openxmlformats.org/officeDocument/2006/relationships/hyperlink" Target="https://twitter.com/debrab" TargetMode="External" /><Relationship Id="rId186" Type="http://schemas.openxmlformats.org/officeDocument/2006/relationships/hyperlink" Target="https://twitter.com/heriotwattmel" TargetMode="External" /><Relationship Id="rId187" Type="http://schemas.openxmlformats.org/officeDocument/2006/relationships/hyperlink" Target="https://twitter.com/vbacfacts" TargetMode="External" /><Relationship Id="rId188" Type="http://schemas.openxmlformats.org/officeDocument/2006/relationships/hyperlink" Target="https://twitter.com/shaherezad" TargetMode="External" /><Relationship Id="rId189" Type="http://schemas.openxmlformats.org/officeDocument/2006/relationships/hyperlink" Target="https://twitter.com/ariadnelabs" TargetMode="External" /><Relationship Id="rId190" Type="http://schemas.openxmlformats.org/officeDocument/2006/relationships/hyperlink" Target="https://twitter.com/katybkoz" TargetMode="External" /><Relationship Id="rId191" Type="http://schemas.openxmlformats.org/officeDocument/2006/relationships/hyperlink" Target="https://twitter.com/unnecesarean" TargetMode="External" /><Relationship Id="rId192" Type="http://schemas.openxmlformats.org/officeDocument/2006/relationships/hyperlink" Target="https://twitter.com/preventaccreta" TargetMode="External" /><Relationship Id="rId193" Type="http://schemas.openxmlformats.org/officeDocument/2006/relationships/hyperlink" Target="https://twitter.com/guardian" TargetMode="External" /><Relationship Id="rId194" Type="http://schemas.openxmlformats.org/officeDocument/2006/relationships/hyperlink" Target="https://twitter.com/pewtrusts" TargetMode="External" /><Relationship Id="rId195" Type="http://schemas.openxmlformats.org/officeDocument/2006/relationships/hyperlink" Target="https://twitter.com/oviahealth" TargetMode="External" /><Relationship Id="rId196" Type="http://schemas.openxmlformats.org/officeDocument/2006/relationships/hyperlink" Target="https://twitter.com/jillgw" TargetMode="External" /><Relationship Id="rId197" Type="http://schemas.openxmlformats.org/officeDocument/2006/relationships/hyperlink" Target="https://twitter.com/health_affairs" TargetMode="External" /><Relationship Id="rId198" Type="http://schemas.openxmlformats.org/officeDocument/2006/relationships/hyperlink" Target="https://twitter.com/kristenterlizzi" TargetMode="External" /><Relationship Id="rId199" Type="http://schemas.openxmlformats.org/officeDocument/2006/relationships/hyperlink" Target="https://twitter.com/michael_w_busch" TargetMode="External" /><Relationship Id="rId200" Type="http://schemas.openxmlformats.org/officeDocument/2006/relationships/hyperlink" Target="https://twitter.com/senkamalaharris" TargetMode="External" /><Relationship Id="rId201" Type="http://schemas.openxmlformats.org/officeDocument/2006/relationships/hyperlink" Target="https://twitter.com/gmurray3" TargetMode="External" /><Relationship Id="rId202" Type="http://schemas.openxmlformats.org/officeDocument/2006/relationships/comments" Target="../comments2.xml" /><Relationship Id="rId203" Type="http://schemas.openxmlformats.org/officeDocument/2006/relationships/vmlDrawing" Target="../drawings/vmlDrawing2.vml" /><Relationship Id="rId204" Type="http://schemas.openxmlformats.org/officeDocument/2006/relationships/table" Target="../tables/table2.xml" /><Relationship Id="rId2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npr.org/2018/07/29/632702896/to-keep-women-from-dying-in-childbirth-look-to-california?utm_content=78013765&amp;utm_medium=social&amp;utm_source=twitter" TargetMode="External" /><Relationship Id="rId2" Type="http://schemas.openxmlformats.org/officeDocument/2006/relationships/hyperlink" Target="https://www.cmqcc.org/my-birth-matters" TargetMode="External" /><Relationship Id="rId3" Type="http://schemas.openxmlformats.org/officeDocument/2006/relationships/hyperlink" Target="https://www.cmqcc.org/who-we-are" TargetMode="External" /><Relationship Id="rId4" Type="http://schemas.openxmlformats.org/officeDocument/2006/relationships/hyperlink" Target="https://www.chcf.org/publication/data-snapshot-listening-mothers-california/" TargetMode="External" /><Relationship Id="rId5" Type="http://schemas.openxmlformats.org/officeDocument/2006/relationships/hyperlink" Target="https://www.healthaffairs.org/do/10.1377/hblog20190110.783396/full/" TargetMode="External" /><Relationship Id="rId6" Type="http://schemas.openxmlformats.org/officeDocument/2006/relationships/hyperlink" Target="http://www.cmqcc.org/my-birth-matters" TargetMode="External" /><Relationship Id="rId7" Type="http://schemas.openxmlformats.org/officeDocument/2006/relationships/hyperlink" Target="https://www.pewtrusts.org/en/research-and-analysis/blogs/stateline/2018/10/23/more-us-women-keep-dying-from-childbirth-except-in-this-state" TargetMode="External" /><Relationship Id="rId8" Type="http://schemas.openxmlformats.org/officeDocument/2006/relationships/hyperlink" Target="https://www.theguardian.com/us-news/2018/sep/04/california-actions-to-lower-dangerous-maternal-death-rate-may-help-rest-of-us" TargetMode="External" /><Relationship Id="rId9" Type="http://schemas.openxmlformats.org/officeDocument/2006/relationships/hyperlink" Target="https://stanford.zoom.us/webinar/register/WN_Q_Z67_HOQP6q7nAUSoUnpA" TargetMode="External" /><Relationship Id="rId10" Type="http://schemas.openxmlformats.org/officeDocument/2006/relationships/hyperlink" Target="https://www.cnma.org/advocacy" TargetMode="External" /><Relationship Id="rId11" Type="http://schemas.openxmlformats.org/officeDocument/2006/relationships/hyperlink" Target="https://www.theguardian.com/us-news/2018/sep/04/california-actions-to-lower-dangerous-maternal-death-rate-may-help-rest-of-us" TargetMode="External" /><Relationship Id="rId12" Type="http://schemas.openxmlformats.org/officeDocument/2006/relationships/hyperlink" Target="https://www.npr.org/2018/07/29/632702896/to-keep-women-from-dying-in-childbirth-look-to-california?utm_content=78013765&amp;utm_medium=social&amp;utm_source=twitter" TargetMode="External" /><Relationship Id="rId13" Type="http://schemas.openxmlformats.org/officeDocument/2006/relationships/hyperlink" Target="https://www.cmqcc.org/my-birth-matters" TargetMode="External" /><Relationship Id="rId14" Type="http://schemas.openxmlformats.org/officeDocument/2006/relationships/hyperlink" Target="https://www.healthaffairs.org/do/10.1377/hblog20190110.783396/full/" TargetMode="External" /><Relationship Id="rId15" Type="http://schemas.openxmlformats.org/officeDocument/2006/relationships/hyperlink" Target="https://www.chcf.org/publication/data-snapshot-listening-mothers-california/" TargetMode="External" /><Relationship Id="rId16" Type="http://schemas.openxmlformats.org/officeDocument/2006/relationships/hyperlink" Target="https://www.pewtrusts.org/en/research-and-analysis/blogs/stateline/2018/10/23/more-us-women-keep-dying-from-childbirth-except-in-this-state" TargetMode="External" /><Relationship Id="rId17" Type="http://schemas.openxmlformats.org/officeDocument/2006/relationships/hyperlink" Target="http://www.cmqcc.org/my-birth-matters" TargetMode="External" /><Relationship Id="rId18" Type="http://schemas.openxmlformats.org/officeDocument/2006/relationships/hyperlink" Target="https://www.cmqcc.org/who-we-are" TargetMode="External" /><Relationship Id="rId19" Type="http://schemas.openxmlformats.org/officeDocument/2006/relationships/hyperlink" Target="https://stanford.zoom.us/webinar/register/WN_Q_Z67_HOQP6q7nAUSoUnpA" TargetMode="External" /><Relationship Id="rId20" Type="http://schemas.openxmlformats.org/officeDocument/2006/relationships/hyperlink" Target="https://www.cnma.org/advocacy" TargetMode="External" /><Relationship Id="rId21" Type="http://schemas.openxmlformats.org/officeDocument/2006/relationships/hyperlink" Target="https://www.cmqcc.org/my-birth-matters" TargetMode="Externa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 Id="rId2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781</v>
      </c>
      <c r="BB2" s="13" t="s">
        <v>795</v>
      </c>
      <c r="BC2" s="13" t="s">
        <v>796</v>
      </c>
      <c r="BD2" s="117" t="s">
        <v>1116</v>
      </c>
      <c r="BE2" s="117" t="s">
        <v>1117</v>
      </c>
      <c r="BF2" s="117" t="s">
        <v>1118</v>
      </c>
      <c r="BG2" s="117" t="s">
        <v>1119</v>
      </c>
      <c r="BH2" s="117" t="s">
        <v>1120</v>
      </c>
      <c r="BI2" s="117" t="s">
        <v>1121</v>
      </c>
      <c r="BJ2" s="117" t="s">
        <v>1122</v>
      </c>
      <c r="BK2" s="117" t="s">
        <v>1123</v>
      </c>
      <c r="BL2" s="117" t="s">
        <v>1124</v>
      </c>
    </row>
    <row r="3" spans="1:64" ht="15" customHeight="1">
      <c r="A3" s="64" t="s">
        <v>212</v>
      </c>
      <c r="B3" s="64" t="s">
        <v>233</v>
      </c>
      <c r="C3" s="65" t="s">
        <v>1164</v>
      </c>
      <c r="D3" s="66">
        <v>3</v>
      </c>
      <c r="E3" s="67" t="s">
        <v>132</v>
      </c>
      <c r="F3" s="68">
        <v>35</v>
      </c>
      <c r="G3" s="65"/>
      <c r="H3" s="69"/>
      <c r="I3" s="70"/>
      <c r="J3" s="70"/>
      <c r="K3" s="34" t="s">
        <v>65</v>
      </c>
      <c r="L3" s="71">
        <v>3</v>
      </c>
      <c r="M3" s="71"/>
      <c r="N3" s="72"/>
      <c r="O3" s="78" t="s">
        <v>256</v>
      </c>
      <c r="P3" s="80">
        <v>43382.75258101852</v>
      </c>
      <c r="Q3" s="78" t="s">
        <v>258</v>
      </c>
      <c r="R3" s="82" t="s">
        <v>285</v>
      </c>
      <c r="S3" s="78" t="s">
        <v>294</v>
      </c>
      <c r="T3" s="78" t="s">
        <v>301</v>
      </c>
      <c r="U3" s="78"/>
      <c r="V3" s="82" t="s">
        <v>315</v>
      </c>
      <c r="W3" s="80">
        <v>43382.75258101852</v>
      </c>
      <c r="X3" s="82" t="s">
        <v>334</v>
      </c>
      <c r="Y3" s="78"/>
      <c r="Z3" s="78"/>
      <c r="AA3" s="84" t="s">
        <v>365</v>
      </c>
      <c r="AB3" s="78"/>
      <c r="AC3" s="78" t="b">
        <v>0</v>
      </c>
      <c r="AD3" s="78">
        <v>10</v>
      </c>
      <c r="AE3" s="84" t="s">
        <v>401</v>
      </c>
      <c r="AF3" s="78" t="b">
        <v>0</v>
      </c>
      <c r="AG3" s="78" t="s">
        <v>407</v>
      </c>
      <c r="AH3" s="78"/>
      <c r="AI3" s="84" t="s">
        <v>401</v>
      </c>
      <c r="AJ3" s="78" t="b">
        <v>0</v>
      </c>
      <c r="AK3" s="78">
        <v>7</v>
      </c>
      <c r="AL3" s="84" t="s">
        <v>401</v>
      </c>
      <c r="AM3" s="78" t="s">
        <v>408</v>
      </c>
      <c r="AN3" s="78" t="b">
        <v>0</v>
      </c>
      <c r="AO3" s="84" t="s">
        <v>365</v>
      </c>
      <c r="AP3" s="78" t="s">
        <v>415</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213</v>
      </c>
      <c r="C4" s="65" t="s">
        <v>1164</v>
      </c>
      <c r="D4" s="66">
        <v>3</v>
      </c>
      <c r="E4" s="67" t="s">
        <v>132</v>
      </c>
      <c r="F4" s="68">
        <v>35</v>
      </c>
      <c r="G4" s="65"/>
      <c r="H4" s="69"/>
      <c r="I4" s="70"/>
      <c r="J4" s="70"/>
      <c r="K4" s="34" t="s">
        <v>65</v>
      </c>
      <c r="L4" s="77">
        <v>4</v>
      </c>
      <c r="M4" s="77"/>
      <c r="N4" s="72"/>
      <c r="O4" s="79" t="s">
        <v>176</v>
      </c>
      <c r="P4" s="81">
        <v>43280.85797453704</v>
      </c>
      <c r="Q4" s="79" t="s">
        <v>259</v>
      </c>
      <c r="R4" s="83" t="s">
        <v>286</v>
      </c>
      <c r="S4" s="79" t="s">
        <v>295</v>
      </c>
      <c r="T4" s="79"/>
      <c r="U4" s="79"/>
      <c r="V4" s="83" t="s">
        <v>316</v>
      </c>
      <c r="W4" s="81">
        <v>43280.85797453704</v>
      </c>
      <c r="X4" s="83" t="s">
        <v>335</v>
      </c>
      <c r="Y4" s="79"/>
      <c r="Z4" s="79"/>
      <c r="AA4" s="85" t="s">
        <v>366</v>
      </c>
      <c r="AB4" s="79"/>
      <c r="AC4" s="79" t="b">
        <v>0</v>
      </c>
      <c r="AD4" s="79">
        <v>2</v>
      </c>
      <c r="AE4" s="85" t="s">
        <v>401</v>
      </c>
      <c r="AF4" s="79" t="b">
        <v>0</v>
      </c>
      <c r="AG4" s="79" t="s">
        <v>407</v>
      </c>
      <c r="AH4" s="79"/>
      <c r="AI4" s="85" t="s">
        <v>401</v>
      </c>
      <c r="AJ4" s="79" t="b">
        <v>0</v>
      </c>
      <c r="AK4" s="79">
        <v>1</v>
      </c>
      <c r="AL4" s="85" t="s">
        <v>401</v>
      </c>
      <c r="AM4" s="79" t="s">
        <v>409</v>
      </c>
      <c r="AN4" s="79" t="b">
        <v>0</v>
      </c>
      <c r="AO4" s="85" t="s">
        <v>366</v>
      </c>
      <c r="AP4" s="79" t="s">
        <v>415</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v>0</v>
      </c>
      <c r="BE4" s="49">
        <v>0</v>
      </c>
      <c r="BF4" s="48">
        <v>0</v>
      </c>
      <c r="BG4" s="49">
        <v>0</v>
      </c>
      <c r="BH4" s="48">
        <v>0</v>
      </c>
      <c r="BI4" s="49">
        <v>0</v>
      </c>
      <c r="BJ4" s="48">
        <v>19</v>
      </c>
      <c r="BK4" s="49">
        <v>100</v>
      </c>
      <c r="BL4" s="48">
        <v>19</v>
      </c>
    </row>
    <row r="5" spans="1:64" ht="15">
      <c r="A5" s="64" t="s">
        <v>214</v>
      </c>
      <c r="B5" s="64" t="s">
        <v>213</v>
      </c>
      <c r="C5" s="65" t="s">
        <v>1164</v>
      </c>
      <c r="D5" s="66">
        <v>3</v>
      </c>
      <c r="E5" s="67" t="s">
        <v>132</v>
      </c>
      <c r="F5" s="68">
        <v>35</v>
      </c>
      <c r="G5" s="65"/>
      <c r="H5" s="69"/>
      <c r="I5" s="70"/>
      <c r="J5" s="70"/>
      <c r="K5" s="34" t="s">
        <v>65</v>
      </c>
      <c r="L5" s="77">
        <v>5</v>
      </c>
      <c r="M5" s="77"/>
      <c r="N5" s="72"/>
      <c r="O5" s="79" t="s">
        <v>256</v>
      </c>
      <c r="P5" s="81">
        <v>43472.23726851852</v>
      </c>
      <c r="Q5" s="79" t="s">
        <v>260</v>
      </c>
      <c r="R5" s="79"/>
      <c r="S5" s="79"/>
      <c r="T5" s="79"/>
      <c r="U5" s="79"/>
      <c r="V5" s="83" t="s">
        <v>317</v>
      </c>
      <c r="W5" s="81">
        <v>43472.23726851852</v>
      </c>
      <c r="X5" s="83" t="s">
        <v>336</v>
      </c>
      <c r="Y5" s="79"/>
      <c r="Z5" s="79"/>
      <c r="AA5" s="85" t="s">
        <v>367</v>
      </c>
      <c r="AB5" s="79"/>
      <c r="AC5" s="79" t="b">
        <v>0</v>
      </c>
      <c r="AD5" s="79">
        <v>0</v>
      </c>
      <c r="AE5" s="85" t="s">
        <v>401</v>
      </c>
      <c r="AF5" s="79" t="b">
        <v>0</v>
      </c>
      <c r="AG5" s="79" t="s">
        <v>407</v>
      </c>
      <c r="AH5" s="79"/>
      <c r="AI5" s="85" t="s">
        <v>401</v>
      </c>
      <c r="AJ5" s="79" t="b">
        <v>0</v>
      </c>
      <c r="AK5" s="79">
        <v>1</v>
      </c>
      <c r="AL5" s="85" t="s">
        <v>366</v>
      </c>
      <c r="AM5" s="79" t="s">
        <v>410</v>
      </c>
      <c r="AN5" s="79" t="b">
        <v>0</v>
      </c>
      <c r="AO5" s="85" t="s">
        <v>366</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v>0</v>
      </c>
      <c r="BE5" s="49">
        <v>0</v>
      </c>
      <c r="BF5" s="48">
        <v>0</v>
      </c>
      <c r="BG5" s="49">
        <v>0</v>
      </c>
      <c r="BH5" s="48">
        <v>0</v>
      </c>
      <c r="BI5" s="49">
        <v>0</v>
      </c>
      <c r="BJ5" s="48">
        <v>21</v>
      </c>
      <c r="BK5" s="49">
        <v>100</v>
      </c>
      <c r="BL5" s="48">
        <v>21</v>
      </c>
    </row>
    <row r="6" spans="1:64" ht="15">
      <c r="A6" s="64" t="s">
        <v>215</v>
      </c>
      <c r="B6" s="64" t="s">
        <v>234</v>
      </c>
      <c r="C6" s="65" t="s">
        <v>1164</v>
      </c>
      <c r="D6" s="66">
        <v>3</v>
      </c>
      <c r="E6" s="67" t="s">
        <v>132</v>
      </c>
      <c r="F6" s="68">
        <v>35</v>
      </c>
      <c r="G6" s="65"/>
      <c r="H6" s="69"/>
      <c r="I6" s="70"/>
      <c r="J6" s="70"/>
      <c r="K6" s="34" t="s">
        <v>65</v>
      </c>
      <c r="L6" s="77">
        <v>6</v>
      </c>
      <c r="M6" s="77"/>
      <c r="N6" s="72"/>
      <c r="O6" s="79" t="s">
        <v>256</v>
      </c>
      <c r="P6" s="81">
        <v>43474.91679398148</v>
      </c>
      <c r="Q6" s="79" t="s">
        <v>261</v>
      </c>
      <c r="R6" s="79"/>
      <c r="S6" s="79"/>
      <c r="T6" s="79" t="s">
        <v>302</v>
      </c>
      <c r="U6" s="83" t="s">
        <v>310</v>
      </c>
      <c r="V6" s="83" t="s">
        <v>310</v>
      </c>
      <c r="W6" s="81">
        <v>43474.91679398148</v>
      </c>
      <c r="X6" s="83" t="s">
        <v>337</v>
      </c>
      <c r="Y6" s="79"/>
      <c r="Z6" s="79"/>
      <c r="AA6" s="85" t="s">
        <v>368</v>
      </c>
      <c r="AB6" s="79"/>
      <c r="AC6" s="79" t="b">
        <v>0</v>
      </c>
      <c r="AD6" s="79">
        <v>0</v>
      </c>
      <c r="AE6" s="85" t="s">
        <v>401</v>
      </c>
      <c r="AF6" s="79" t="b">
        <v>0</v>
      </c>
      <c r="AG6" s="79" t="s">
        <v>407</v>
      </c>
      <c r="AH6" s="79"/>
      <c r="AI6" s="85" t="s">
        <v>401</v>
      </c>
      <c r="AJ6" s="79" t="b">
        <v>0</v>
      </c>
      <c r="AK6" s="79">
        <v>0</v>
      </c>
      <c r="AL6" s="85" t="s">
        <v>401</v>
      </c>
      <c r="AM6" s="79" t="s">
        <v>411</v>
      </c>
      <c r="AN6" s="79" t="b">
        <v>0</v>
      </c>
      <c r="AO6" s="85" t="s">
        <v>368</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215</v>
      </c>
      <c r="B7" s="64" t="s">
        <v>231</v>
      </c>
      <c r="C7" s="65" t="s">
        <v>1164</v>
      </c>
      <c r="D7" s="66">
        <v>3</v>
      </c>
      <c r="E7" s="67" t="s">
        <v>132</v>
      </c>
      <c r="F7" s="68">
        <v>35</v>
      </c>
      <c r="G7" s="65"/>
      <c r="H7" s="69"/>
      <c r="I7" s="70"/>
      <c r="J7" s="70"/>
      <c r="K7" s="34" t="s">
        <v>65</v>
      </c>
      <c r="L7" s="77">
        <v>7</v>
      </c>
      <c r="M7" s="77"/>
      <c r="N7" s="72"/>
      <c r="O7" s="79" t="s">
        <v>256</v>
      </c>
      <c r="P7" s="81">
        <v>43474.91679398148</v>
      </c>
      <c r="Q7" s="79" t="s">
        <v>261</v>
      </c>
      <c r="R7" s="79"/>
      <c r="S7" s="79"/>
      <c r="T7" s="79" t="s">
        <v>302</v>
      </c>
      <c r="U7" s="83" t="s">
        <v>310</v>
      </c>
      <c r="V7" s="83" t="s">
        <v>310</v>
      </c>
      <c r="W7" s="81">
        <v>43474.91679398148</v>
      </c>
      <c r="X7" s="83" t="s">
        <v>337</v>
      </c>
      <c r="Y7" s="79"/>
      <c r="Z7" s="79"/>
      <c r="AA7" s="85" t="s">
        <v>368</v>
      </c>
      <c r="AB7" s="79"/>
      <c r="AC7" s="79" t="b">
        <v>0</v>
      </c>
      <c r="AD7" s="79">
        <v>0</v>
      </c>
      <c r="AE7" s="85" t="s">
        <v>401</v>
      </c>
      <c r="AF7" s="79" t="b">
        <v>0</v>
      </c>
      <c r="AG7" s="79" t="s">
        <v>407</v>
      </c>
      <c r="AH7" s="79"/>
      <c r="AI7" s="85" t="s">
        <v>401</v>
      </c>
      <c r="AJ7" s="79" t="b">
        <v>0</v>
      </c>
      <c r="AK7" s="79">
        <v>0</v>
      </c>
      <c r="AL7" s="85" t="s">
        <v>401</v>
      </c>
      <c r="AM7" s="79" t="s">
        <v>411</v>
      </c>
      <c r="AN7" s="79" t="b">
        <v>0</v>
      </c>
      <c r="AO7" s="85" t="s">
        <v>368</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3</v>
      </c>
      <c r="BD7" s="48"/>
      <c r="BE7" s="49"/>
      <c r="BF7" s="48"/>
      <c r="BG7" s="49"/>
      <c r="BH7" s="48"/>
      <c r="BI7" s="49"/>
      <c r="BJ7" s="48"/>
      <c r="BK7" s="49"/>
      <c r="BL7" s="48"/>
    </row>
    <row r="8" spans="1:64" ht="15">
      <c r="A8" s="64" t="s">
        <v>215</v>
      </c>
      <c r="B8" s="64" t="s">
        <v>235</v>
      </c>
      <c r="C8" s="65" t="s">
        <v>1164</v>
      </c>
      <c r="D8" s="66">
        <v>3</v>
      </c>
      <c r="E8" s="67" t="s">
        <v>132</v>
      </c>
      <c r="F8" s="68">
        <v>35</v>
      </c>
      <c r="G8" s="65"/>
      <c r="H8" s="69"/>
      <c r="I8" s="70"/>
      <c r="J8" s="70"/>
      <c r="K8" s="34" t="s">
        <v>65</v>
      </c>
      <c r="L8" s="77">
        <v>8</v>
      </c>
      <c r="M8" s="77"/>
      <c r="N8" s="72"/>
      <c r="O8" s="79" t="s">
        <v>256</v>
      </c>
      <c r="P8" s="81">
        <v>43474.91679398148</v>
      </c>
      <c r="Q8" s="79" t="s">
        <v>261</v>
      </c>
      <c r="R8" s="79"/>
      <c r="S8" s="79"/>
      <c r="T8" s="79" t="s">
        <v>302</v>
      </c>
      <c r="U8" s="83" t="s">
        <v>310</v>
      </c>
      <c r="V8" s="83" t="s">
        <v>310</v>
      </c>
      <c r="W8" s="81">
        <v>43474.91679398148</v>
      </c>
      <c r="X8" s="83" t="s">
        <v>337</v>
      </c>
      <c r="Y8" s="79"/>
      <c r="Z8" s="79"/>
      <c r="AA8" s="85" t="s">
        <v>368</v>
      </c>
      <c r="AB8" s="79"/>
      <c r="AC8" s="79" t="b">
        <v>0</v>
      </c>
      <c r="AD8" s="79">
        <v>0</v>
      </c>
      <c r="AE8" s="85" t="s">
        <v>401</v>
      </c>
      <c r="AF8" s="79" t="b">
        <v>0</v>
      </c>
      <c r="AG8" s="79" t="s">
        <v>407</v>
      </c>
      <c r="AH8" s="79"/>
      <c r="AI8" s="85" t="s">
        <v>401</v>
      </c>
      <c r="AJ8" s="79" t="b">
        <v>0</v>
      </c>
      <c r="AK8" s="79">
        <v>0</v>
      </c>
      <c r="AL8" s="85" t="s">
        <v>401</v>
      </c>
      <c r="AM8" s="79" t="s">
        <v>411</v>
      </c>
      <c r="AN8" s="79" t="b">
        <v>0</v>
      </c>
      <c r="AO8" s="85" t="s">
        <v>368</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1</v>
      </c>
      <c r="BE8" s="49">
        <v>2.857142857142857</v>
      </c>
      <c r="BF8" s="48">
        <v>0</v>
      </c>
      <c r="BG8" s="49">
        <v>0</v>
      </c>
      <c r="BH8" s="48">
        <v>0</v>
      </c>
      <c r="BI8" s="49">
        <v>0</v>
      </c>
      <c r="BJ8" s="48">
        <v>34</v>
      </c>
      <c r="BK8" s="49">
        <v>97.14285714285714</v>
      </c>
      <c r="BL8" s="48">
        <v>35</v>
      </c>
    </row>
    <row r="9" spans="1:64" ht="15">
      <c r="A9" s="64" t="s">
        <v>216</v>
      </c>
      <c r="B9" s="64" t="s">
        <v>236</v>
      </c>
      <c r="C9" s="65" t="s">
        <v>1164</v>
      </c>
      <c r="D9" s="66">
        <v>3</v>
      </c>
      <c r="E9" s="67" t="s">
        <v>132</v>
      </c>
      <c r="F9" s="68">
        <v>35</v>
      </c>
      <c r="G9" s="65"/>
      <c r="H9" s="69"/>
      <c r="I9" s="70"/>
      <c r="J9" s="70"/>
      <c r="K9" s="34" t="s">
        <v>65</v>
      </c>
      <c r="L9" s="77">
        <v>9</v>
      </c>
      <c r="M9" s="77"/>
      <c r="N9" s="72"/>
      <c r="O9" s="79" t="s">
        <v>256</v>
      </c>
      <c r="P9" s="81">
        <v>43475.25769675926</v>
      </c>
      <c r="Q9" s="79" t="s">
        <v>262</v>
      </c>
      <c r="R9" s="79"/>
      <c r="S9" s="79"/>
      <c r="T9" s="79"/>
      <c r="U9" s="79"/>
      <c r="V9" s="83" t="s">
        <v>318</v>
      </c>
      <c r="W9" s="81">
        <v>43475.25769675926</v>
      </c>
      <c r="X9" s="83" t="s">
        <v>338</v>
      </c>
      <c r="Y9" s="79"/>
      <c r="Z9" s="79"/>
      <c r="AA9" s="85" t="s">
        <v>369</v>
      </c>
      <c r="AB9" s="79"/>
      <c r="AC9" s="79" t="b">
        <v>0</v>
      </c>
      <c r="AD9" s="79">
        <v>0</v>
      </c>
      <c r="AE9" s="85" t="s">
        <v>401</v>
      </c>
      <c r="AF9" s="79" t="b">
        <v>0</v>
      </c>
      <c r="AG9" s="79" t="s">
        <v>407</v>
      </c>
      <c r="AH9" s="79"/>
      <c r="AI9" s="85" t="s">
        <v>401</v>
      </c>
      <c r="AJ9" s="79" t="b">
        <v>0</v>
      </c>
      <c r="AK9" s="79">
        <v>1</v>
      </c>
      <c r="AL9" s="85" t="s">
        <v>378</v>
      </c>
      <c r="AM9" s="79" t="s">
        <v>410</v>
      </c>
      <c r="AN9" s="79" t="b">
        <v>0</v>
      </c>
      <c r="AO9" s="85" t="s">
        <v>378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216</v>
      </c>
      <c r="B10" s="64" t="s">
        <v>237</v>
      </c>
      <c r="C10" s="65" t="s">
        <v>1164</v>
      </c>
      <c r="D10" s="66">
        <v>3</v>
      </c>
      <c r="E10" s="67" t="s">
        <v>132</v>
      </c>
      <c r="F10" s="68">
        <v>35</v>
      </c>
      <c r="G10" s="65"/>
      <c r="H10" s="69"/>
      <c r="I10" s="70"/>
      <c r="J10" s="70"/>
      <c r="K10" s="34" t="s">
        <v>65</v>
      </c>
      <c r="L10" s="77">
        <v>10</v>
      </c>
      <c r="M10" s="77"/>
      <c r="N10" s="72"/>
      <c r="O10" s="79" t="s">
        <v>256</v>
      </c>
      <c r="P10" s="81">
        <v>43475.25769675926</v>
      </c>
      <c r="Q10" s="79" t="s">
        <v>262</v>
      </c>
      <c r="R10" s="79"/>
      <c r="S10" s="79"/>
      <c r="T10" s="79"/>
      <c r="U10" s="79"/>
      <c r="V10" s="83" t="s">
        <v>318</v>
      </c>
      <c r="W10" s="81">
        <v>43475.25769675926</v>
      </c>
      <c r="X10" s="83" t="s">
        <v>338</v>
      </c>
      <c r="Y10" s="79"/>
      <c r="Z10" s="79"/>
      <c r="AA10" s="85" t="s">
        <v>369</v>
      </c>
      <c r="AB10" s="79"/>
      <c r="AC10" s="79" t="b">
        <v>0</v>
      </c>
      <c r="AD10" s="79">
        <v>0</v>
      </c>
      <c r="AE10" s="85" t="s">
        <v>401</v>
      </c>
      <c r="AF10" s="79" t="b">
        <v>0</v>
      </c>
      <c r="AG10" s="79" t="s">
        <v>407</v>
      </c>
      <c r="AH10" s="79"/>
      <c r="AI10" s="85" t="s">
        <v>401</v>
      </c>
      <c r="AJ10" s="79" t="b">
        <v>0</v>
      </c>
      <c r="AK10" s="79">
        <v>1</v>
      </c>
      <c r="AL10" s="85" t="s">
        <v>378</v>
      </c>
      <c r="AM10" s="79" t="s">
        <v>410</v>
      </c>
      <c r="AN10" s="79" t="b">
        <v>0</v>
      </c>
      <c r="AO10" s="85" t="s">
        <v>378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216</v>
      </c>
      <c r="B11" s="64" t="s">
        <v>227</v>
      </c>
      <c r="C11" s="65" t="s">
        <v>1164</v>
      </c>
      <c r="D11" s="66">
        <v>3</v>
      </c>
      <c r="E11" s="67" t="s">
        <v>132</v>
      </c>
      <c r="F11" s="68">
        <v>35</v>
      </c>
      <c r="G11" s="65"/>
      <c r="H11" s="69"/>
      <c r="I11" s="70"/>
      <c r="J11" s="70"/>
      <c r="K11" s="34" t="s">
        <v>65</v>
      </c>
      <c r="L11" s="77">
        <v>11</v>
      </c>
      <c r="M11" s="77"/>
      <c r="N11" s="72"/>
      <c r="O11" s="79" t="s">
        <v>256</v>
      </c>
      <c r="P11" s="81">
        <v>43475.25769675926</v>
      </c>
      <c r="Q11" s="79" t="s">
        <v>262</v>
      </c>
      <c r="R11" s="79"/>
      <c r="S11" s="79"/>
      <c r="T11" s="79"/>
      <c r="U11" s="79"/>
      <c r="V11" s="83" t="s">
        <v>318</v>
      </c>
      <c r="W11" s="81">
        <v>43475.25769675926</v>
      </c>
      <c r="X11" s="83" t="s">
        <v>338</v>
      </c>
      <c r="Y11" s="79"/>
      <c r="Z11" s="79"/>
      <c r="AA11" s="85" t="s">
        <v>369</v>
      </c>
      <c r="AB11" s="79"/>
      <c r="AC11" s="79" t="b">
        <v>0</v>
      </c>
      <c r="AD11" s="79">
        <v>0</v>
      </c>
      <c r="AE11" s="85" t="s">
        <v>401</v>
      </c>
      <c r="AF11" s="79" t="b">
        <v>0</v>
      </c>
      <c r="AG11" s="79" t="s">
        <v>407</v>
      </c>
      <c r="AH11" s="79"/>
      <c r="AI11" s="85" t="s">
        <v>401</v>
      </c>
      <c r="AJ11" s="79" t="b">
        <v>0</v>
      </c>
      <c r="AK11" s="79">
        <v>1</v>
      </c>
      <c r="AL11" s="85" t="s">
        <v>378</v>
      </c>
      <c r="AM11" s="79" t="s">
        <v>410</v>
      </c>
      <c r="AN11" s="79" t="b">
        <v>0</v>
      </c>
      <c r="AO11" s="85" t="s">
        <v>378</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238</v>
      </c>
      <c r="C12" s="65" t="s">
        <v>1164</v>
      </c>
      <c r="D12" s="66">
        <v>3</v>
      </c>
      <c r="E12" s="67" t="s">
        <v>132</v>
      </c>
      <c r="F12" s="68">
        <v>35</v>
      </c>
      <c r="G12" s="65"/>
      <c r="H12" s="69"/>
      <c r="I12" s="70"/>
      <c r="J12" s="70"/>
      <c r="K12" s="34" t="s">
        <v>65</v>
      </c>
      <c r="L12" s="77">
        <v>12</v>
      </c>
      <c r="M12" s="77"/>
      <c r="N12" s="72"/>
      <c r="O12" s="79" t="s">
        <v>256</v>
      </c>
      <c r="P12" s="81">
        <v>43475.25769675926</v>
      </c>
      <c r="Q12" s="79" t="s">
        <v>262</v>
      </c>
      <c r="R12" s="79"/>
      <c r="S12" s="79"/>
      <c r="T12" s="79"/>
      <c r="U12" s="79"/>
      <c r="V12" s="83" t="s">
        <v>318</v>
      </c>
      <c r="W12" s="81">
        <v>43475.25769675926</v>
      </c>
      <c r="X12" s="83" t="s">
        <v>338</v>
      </c>
      <c r="Y12" s="79"/>
      <c r="Z12" s="79"/>
      <c r="AA12" s="85" t="s">
        <v>369</v>
      </c>
      <c r="AB12" s="79"/>
      <c r="AC12" s="79" t="b">
        <v>0</v>
      </c>
      <c r="AD12" s="79">
        <v>0</v>
      </c>
      <c r="AE12" s="85" t="s">
        <v>401</v>
      </c>
      <c r="AF12" s="79" t="b">
        <v>0</v>
      </c>
      <c r="AG12" s="79" t="s">
        <v>407</v>
      </c>
      <c r="AH12" s="79"/>
      <c r="AI12" s="85" t="s">
        <v>401</v>
      </c>
      <c r="AJ12" s="79" t="b">
        <v>0</v>
      </c>
      <c r="AK12" s="79">
        <v>1</v>
      </c>
      <c r="AL12" s="85" t="s">
        <v>378</v>
      </c>
      <c r="AM12" s="79" t="s">
        <v>410</v>
      </c>
      <c r="AN12" s="79" t="b">
        <v>0</v>
      </c>
      <c r="AO12" s="85" t="s">
        <v>378</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216</v>
      </c>
      <c r="B13" s="64" t="s">
        <v>239</v>
      </c>
      <c r="C13" s="65" t="s">
        <v>1164</v>
      </c>
      <c r="D13" s="66">
        <v>3</v>
      </c>
      <c r="E13" s="67" t="s">
        <v>132</v>
      </c>
      <c r="F13" s="68">
        <v>35</v>
      </c>
      <c r="G13" s="65"/>
      <c r="H13" s="69"/>
      <c r="I13" s="70"/>
      <c r="J13" s="70"/>
      <c r="K13" s="34" t="s">
        <v>65</v>
      </c>
      <c r="L13" s="77">
        <v>13</v>
      </c>
      <c r="M13" s="77"/>
      <c r="N13" s="72"/>
      <c r="O13" s="79" t="s">
        <v>256</v>
      </c>
      <c r="P13" s="81">
        <v>43475.25769675926</v>
      </c>
      <c r="Q13" s="79" t="s">
        <v>262</v>
      </c>
      <c r="R13" s="79"/>
      <c r="S13" s="79"/>
      <c r="T13" s="79"/>
      <c r="U13" s="79"/>
      <c r="V13" s="83" t="s">
        <v>318</v>
      </c>
      <c r="W13" s="81">
        <v>43475.25769675926</v>
      </c>
      <c r="X13" s="83" t="s">
        <v>338</v>
      </c>
      <c r="Y13" s="79"/>
      <c r="Z13" s="79"/>
      <c r="AA13" s="85" t="s">
        <v>369</v>
      </c>
      <c r="AB13" s="79"/>
      <c r="AC13" s="79" t="b">
        <v>0</v>
      </c>
      <c r="AD13" s="79">
        <v>0</v>
      </c>
      <c r="AE13" s="85" t="s">
        <v>401</v>
      </c>
      <c r="AF13" s="79" t="b">
        <v>0</v>
      </c>
      <c r="AG13" s="79" t="s">
        <v>407</v>
      </c>
      <c r="AH13" s="79"/>
      <c r="AI13" s="85" t="s">
        <v>401</v>
      </c>
      <c r="AJ13" s="79" t="b">
        <v>0</v>
      </c>
      <c r="AK13" s="79">
        <v>1</v>
      </c>
      <c r="AL13" s="85" t="s">
        <v>378</v>
      </c>
      <c r="AM13" s="79" t="s">
        <v>410</v>
      </c>
      <c r="AN13" s="79" t="b">
        <v>0</v>
      </c>
      <c r="AO13" s="85" t="s">
        <v>378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216</v>
      </c>
      <c r="B14" s="64" t="s">
        <v>240</v>
      </c>
      <c r="C14" s="65" t="s">
        <v>1164</v>
      </c>
      <c r="D14" s="66">
        <v>3</v>
      </c>
      <c r="E14" s="67" t="s">
        <v>132</v>
      </c>
      <c r="F14" s="68">
        <v>35</v>
      </c>
      <c r="G14" s="65"/>
      <c r="H14" s="69"/>
      <c r="I14" s="70"/>
      <c r="J14" s="70"/>
      <c r="K14" s="34" t="s">
        <v>65</v>
      </c>
      <c r="L14" s="77">
        <v>14</v>
      </c>
      <c r="M14" s="77"/>
      <c r="N14" s="72"/>
      <c r="O14" s="79" t="s">
        <v>256</v>
      </c>
      <c r="P14" s="81">
        <v>43475.25769675926</v>
      </c>
      <c r="Q14" s="79" t="s">
        <v>262</v>
      </c>
      <c r="R14" s="79"/>
      <c r="S14" s="79"/>
      <c r="T14" s="79"/>
      <c r="U14" s="79"/>
      <c r="V14" s="83" t="s">
        <v>318</v>
      </c>
      <c r="W14" s="81">
        <v>43475.25769675926</v>
      </c>
      <c r="X14" s="83" t="s">
        <v>338</v>
      </c>
      <c r="Y14" s="79"/>
      <c r="Z14" s="79"/>
      <c r="AA14" s="85" t="s">
        <v>369</v>
      </c>
      <c r="AB14" s="79"/>
      <c r="AC14" s="79" t="b">
        <v>0</v>
      </c>
      <c r="AD14" s="79">
        <v>0</v>
      </c>
      <c r="AE14" s="85" t="s">
        <v>401</v>
      </c>
      <c r="AF14" s="79" t="b">
        <v>0</v>
      </c>
      <c r="AG14" s="79" t="s">
        <v>407</v>
      </c>
      <c r="AH14" s="79"/>
      <c r="AI14" s="85" t="s">
        <v>401</v>
      </c>
      <c r="AJ14" s="79" t="b">
        <v>0</v>
      </c>
      <c r="AK14" s="79">
        <v>1</v>
      </c>
      <c r="AL14" s="85" t="s">
        <v>378</v>
      </c>
      <c r="AM14" s="79" t="s">
        <v>410</v>
      </c>
      <c r="AN14" s="79" t="b">
        <v>0</v>
      </c>
      <c r="AO14" s="85" t="s">
        <v>378</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216</v>
      </c>
      <c r="B15" s="64" t="s">
        <v>241</v>
      </c>
      <c r="C15" s="65" t="s">
        <v>1164</v>
      </c>
      <c r="D15" s="66">
        <v>3</v>
      </c>
      <c r="E15" s="67" t="s">
        <v>132</v>
      </c>
      <c r="F15" s="68">
        <v>35</v>
      </c>
      <c r="G15" s="65"/>
      <c r="H15" s="69"/>
      <c r="I15" s="70"/>
      <c r="J15" s="70"/>
      <c r="K15" s="34" t="s">
        <v>65</v>
      </c>
      <c r="L15" s="77">
        <v>15</v>
      </c>
      <c r="M15" s="77"/>
      <c r="N15" s="72"/>
      <c r="O15" s="79" t="s">
        <v>256</v>
      </c>
      <c r="P15" s="81">
        <v>43475.25769675926</v>
      </c>
      <c r="Q15" s="79" t="s">
        <v>262</v>
      </c>
      <c r="R15" s="79"/>
      <c r="S15" s="79"/>
      <c r="T15" s="79"/>
      <c r="U15" s="79"/>
      <c r="V15" s="83" t="s">
        <v>318</v>
      </c>
      <c r="W15" s="81">
        <v>43475.25769675926</v>
      </c>
      <c r="X15" s="83" t="s">
        <v>338</v>
      </c>
      <c r="Y15" s="79"/>
      <c r="Z15" s="79"/>
      <c r="AA15" s="85" t="s">
        <v>369</v>
      </c>
      <c r="AB15" s="79"/>
      <c r="AC15" s="79" t="b">
        <v>0</v>
      </c>
      <c r="AD15" s="79">
        <v>0</v>
      </c>
      <c r="AE15" s="85" t="s">
        <v>401</v>
      </c>
      <c r="AF15" s="79" t="b">
        <v>0</v>
      </c>
      <c r="AG15" s="79" t="s">
        <v>407</v>
      </c>
      <c r="AH15" s="79"/>
      <c r="AI15" s="85" t="s">
        <v>401</v>
      </c>
      <c r="AJ15" s="79" t="b">
        <v>0</v>
      </c>
      <c r="AK15" s="79">
        <v>1</v>
      </c>
      <c r="AL15" s="85" t="s">
        <v>378</v>
      </c>
      <c r="AM15" s="79" t="s">
        <v>410</v>
      </c>
      <c r="AN15" s="79" t="b">
        <v>0</v>
      </c>
      <c r="AO15" s="85" t="s">
        <v>378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216</v>
      </c>
      <c r="B16" s="64" t="s">
        <v>242</v>
      </c>
      <c r="C16" s="65" t="s">
        <v>1164</v>
      </c>
      <c r="D16" s="66">
        <v>3</v>
      </c>
      <c r="E16" s="67" t="s">
        <v>132</v>
      </c>
      <c r="F16" s="68">
        <v>35</v>
      </c>
      <c r="G16" s="65"/>
      <c r="H16" s="69"/>
      <c r="I16" s="70"/>
      <c r="J16" s="70"/>
      <c r="K16" s="34" t="s">
        <v>65</v>
      </c>
      <c r="L16" s="77">
        <v>16</v>
      </c>
      <c r="M16" s="77"/>
      <c r="N16" s="72"/>
      <c r="O16" s="79" t="s">
        <v>256</v>
      </c>
      <c r="P16" s="81">
        <v>43475.25769675926</v>
      </c>
      <c r="Q16" s="79" t="s">
        <v>262</v>
      </c>
      <c r="R16" s="79"/>
      <c r="S16" s="79"/>
      <c r="T16" s="79"/>
      <c r="U16" s="79"/>
      <c r="V16" s="83" t="s">
        <v>318</v>
      </c>
      <c r="W16" s="81">
        <v>43475.25769675926</v>
      </c>
      <c r="X16" s="83" t="s">
        <v>338</v>
      </c>
      <c r="Y16" s="79"/>
      <c r="Z16" s="79"/>
      <c r="AA16" s="85" t="s">
        <v>369</v>
      </c>
      <c r="AB16" s="79"/>
      <c r="AC16" s="79" t="b">
        <v>0</v>
      </c>
      <c r="AD16" s="79">
        <v>0</v>
      </c>
      <c r="AE16" s="85" t="s">
        <v>401</v>
      </c>
      <c r="AF16" s="79" t="b">
        <v>0</v>
      </c>
      <c r="AG16" s="79" t="s">
        <v>407</v>
      </c>
      <c r="AH16" s="79"/>
      <c r="AI16" s="85" t="s">
        <v>401</v>
      </c>
      <c r="AJ16" s="79" t="b">
        <v>0</v>
      </c>
      <c r="AK16" s="79">
        <v>1</v>
      </c>
      <c r="AL16" s="85" t="s">
        <v>378</v>
      </c>
      <c r="AM16" s="79" t="s">
        <v>410</v>
      </c>
      <c r="AN16" s="79" t="b">
        <v>0</v>
      </c>
      <c r="AO16" s="85" t="s">
        <v>378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216</v>
      </c>
      <c r="B17" s="64" t="s">
        <v>243</v>
      </c>
      <c r="C17" s="65" t="s">
        <v>1164</v>
      </c>
      <c r="D17" s="66">
        <v>3</v>
      </c>
      <c r="E17" s="67" t="s">
        <v>132</v>
      </c>
      <c r="F17" s="68">
        <v>35</v>
      </c>
      <c r="G17" s="65"/>
      <c r="H17" s="69"/>
      <c r="I17" s="70"/>
      <c r="J17" s="70"/>
      <c r="K17" s="34" t="s">
        <v>65</v>
      </c>
      <c r="L17" s="77">
        <v>17</v>
      </c>
      <c r="M17" s="77"/>
      <c r="N17" s="72"/>
      <c r="O17" s="79" t="s">
        <v>256</v>
      </c>
      <c r="P17" s="81">
        <v>43475.25769675926</v>
      </c>
      <c r="Q17" s="79" t="s">
        <v>262</v>
      </c>
      <c r="R17" s="79"/>
      <c r="S17" s="79"/>
      <c r="T17" s="79"/>
      <c r="U17" s="79"/>
      <c r="V17" s="83" t="s">
        <v>318</v>
      </c>
      <c r="W17" s="81">
        <v>43475.25769675926</v>
      </c>
      <c r="X17" s="83" t="s">
        <v>338</v>
      </c>
      <c r="Y17" s="79"/>
      <c r="Z17" s="79"/>
      <c r="AA17" s="85" t="s">
        <v>369</v>
      </c>
      <c r="AB17" s="79"/>
      <c r="AC17" s="79" t="b">
        <v>0</v>
      </c>
      <c r="AD17" s="79">
        <v>0</v>
      </c>
      <c r="AE17" s="85" t="s">
        <v>401</v>
      </c>
      <c r="AF17" s="79" t="b">
        <v>0</v>
      </c>
      <c r="AG17" s="79" t="s">
        <v>407</v>
      </c>
      <c r="AH17" s="79"/>
      <c r="AI17" s="85" t="s">
        <v>401</v>
      </c>
      <c r="AJ17" s="79" t="b">
        <v>0</v>
      </c>
      <c r="AK17" s="79">
        <v>1</v>
      </c>
      <c r="AL17" s="85" t="s">
        <v>378</v>
      </c>
      <c r="AM17" s="79" t="s">
        <v>410</v>
      </c>
      <c r="AN17" s="79" t="b">
        <v>0</v>
      </c>
      <c r="AO17" s="85" t="s">
        <v>378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216</v>
      </c>
      <c r="B18" s="64" t="s">
        <v>244</v>
      </c>
      <c r="C18" s="65" t="s">
        <v>1164</v>
      </c>
      <c r="D18" s="66">
        <v>3</v>
      </c>
      <c r="E18" s="67" t="s">
        <v>132</v>
      </c>
      <c r="F18" s="68">
        <v>35</v>
      </c>
      <c r="G18" s="65"/>
      <c r="H18" s="69"/>
      <c r="I18" s="70"/>
      <c r="J18" s="70"/>
      <c r="K18" s="34" t="s">
        <v>65</v>
      </c>
      <c r="L18" s="77">
        <v>18</v>
      </c>
      <c r="M18" s="77"/>
      <c r="N18" s="72"/>
      <c r="O18" s="79" t="s">
        <v>256</v>
      </c>
      <c r="P18" s="81">
        <v>43475.25769675926</v>
      </c>
      <c r="Q18" s="79" t="s">
        <v>262</v>
      </c>
      <c r="R18" s="79"/>
      <c r="S18" s="79"/>
      <c r="T18" s="79"/>
      <c r="U18" s="79"/>
      <c r="V18" s="83" t="s">
        <v>318</v>
      </c>
      <c r="W18" s="81">
        <v>43475.25769675926</v>
      </c>
      <c r="X18" s="83" t="s">
        <v>338</v>
      </c>
      <c r="Y18" s="79"/>
      <c r="Z18" s="79"/>
      <c r="AA18" s="85" t="s">
        <v>369</v>
      </c>
      <c r="AB18" s="79"/>
      <c r="AC18" s="79" t="b">
        <v>0</v>
      </c>
      <c r="AD18" s="79">
        <v>0</v>
      </c>
      <c r="AE18" s="85" t="s">
        <v>401</v>
      </c>
      <c r="AF18" s="79" t="b">
        <v>0</v>
      </c>
      <c r="AG18" s="79" t="s">
        <v>407</v>
      </c>
      <c r="AH18" s="79"/>
      <c r="AI18" s="85" t="s">
        <v>401</v>
      </c>
      <c r="AJ18" s="79" t="b">
        <v>0</v>
      </c>
      <c r="AK18" s="79">
        <v>1</v>
      </c>
      <c r="AL18" s="85" t="s">
        <v>378</v>
      </c>
      <c r="AM18" s="79" t="s">
        <v>410</v>
      </c>
      <c r="AN18" s="79" t="b">
        <v>0</v>
      </c>
      <c r="AO18" s="85" t="s">
        <v>378</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3</v>
      </c>
      <c r="BD18" s="48"/>
      <c r="BE18" s="49"/>
      <c r="BF18" s="48"/>
      <c r="BG18" s="49"/>
      <c r="BH18" s="48"/>
      <c r="BI18" s="49"/>
      <c r="BJ18" s="48"/>
      <c r="BK18" s="49"/>
      <c r="BL18" s="48"/>
    </row>
    <row r="19" spans="1:64" ht="15">
      <c r="A19" s="64" t="s">
        <v>216</v>
      </c>
      <c r="B19" s="64" t="s">
        <v>224</v>
      </c>
      <c r="C19" s="65" t="s">
        <v>1164</v>
      </c>
      <c r="D19" s="66">
        <v>3</v>
      </c>
      <c r="E19" s="67" t="s">
        <v>132</v>
      </c>
      <c r="F19" s="68">
        <v>35</v>
      </c>
      <c r="G19" s="65"/>
      <c r="H19" s="69"/>
      <c r="I19" s="70"/>
      <c r="J19" s="70"/>
      <c r="K19" s="34" t="s">
        <v>65</v>
      </c>
      <c r="L19" s="77">
        <v>19</v>
      </c>
      <c r="M19" s="77"/>
      <c r="N19" s="72"/>
      <c r="O19" s="79" t="s">
        <v>256</v>
      </c>
      <c r="P19" s="81">
        <v>43475.25769675926</v>
      </c>
      <c r="Q19" s="79" t="s">
        <v>262</v>
      </c>
      <c r="R19" s="79"/>
      <c r="S19" s="79"/>
      <c r="T19" s="79"/>
      <c r="U19" s="79"/>
      <c r="V19" s="83" t="s">
        <v>318</v>
      </c>
      <c r="W19" s="81">
        <v>43475.25769675926</v>
      </c>
      <c r="X19" s="83" t="s">
        <v>338</v>
      </c>
      <c r="Y19" s="79"/>
      <c r="Z19" s="79"/>
      <c r="AA19" s="85" t="s">
        <v>369</v>
      </c>
      <c r="AB19" s="79"/>
      <c r="AC19" s="79" t="b">
        <v>0</v>
      </c>
      <c r="AD19" s="79">
        <v>0</v>
      </c>
      <c r="AE19" s="85" t="s">
        <v>401</v>
      </c>
      <c r="AF19" s="79" t="b">
        <v>0</v>
      </c>
      <c r="AG19" s="79" t="s">
        <v>407</v>
      </c>
      <c r="AH19" s="79"/>
      <c r="AI19" s="85" t="s">
        <v>401</v>
      </c>
      <c r="AJ19" s="79" t="b">
        <v>0</v>
      </c>
      <c r="AK19" s="79">
        <v>1</v>
      </c>
      <c r="AL19" s="85" t="s">
        <v>378</v>
      </c>
      <c r="AM19" s="79" t="s">
        <v>410</v>
      </c>
      <c r="AN19" s="79" t="b">
        <v>0</v>
      </c>
      <c r="AO19" s="85" t="s">
        <v>378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13</v>
      </c>
      <c r="BK19" s="49">
        <v>100</v>
      </c>
      <c r="BL19" s="48">
        <v>13</v>
      </c>
    </row>
    <row r="20" spans="1:64" ht="15">
      <c r="A20" s="64" t="s">
        <v>217</v>
      </c>
      <c r="B20" s="64" t="s">
        <v>217</v>
      </c>
      <c r="C20" s="65" t="s">
        <v>1164</v>
      </c>
      <c r="D20" s="66">
        <v>3</v>
      </c>
      <c r="E20" s="67" t="s">
        <v>132</v>
      </c>
      <c r="F20" s="68">
        <v>35</v>
      </c>
      <c r="G20" s="65"/>
      <c r="H20" s="69"/>
      <c r="I20" s="70"/>
      <c r="J20" s="70"/>
      <c r="K20" s="34" t="s">
        <v>65</v>
      </c>
      <c r="L20" s="77">
        <v>20</v>
      </c>
      <c r="M20" s="77"/>
      <c r="N20" s="72"/>
      <c r="O20" s="79" t="s">
        <v>176</v>
      </c>
      <c r="P20" s="81">
        <v>43479.7091087963</v>
      </c>
      <c r="Q20" s="79" t="s">
        <v>263</v>
      </c>
      <c r="R20" s="79" t="s">
        <v>287</v>
      </c>
      <c r="S20" s="79" t="s">
        <v>296</v>
      </c>
      <c r="T20" s="79"/>
      <c r="U20" s="83" t="s">
        <v>311</v>
      </c>
      <c r="V20" s="83" t="s">
        <v>311</v>
      </c>
      <c r="W20" s="81">
        <v>43479.7091087963</v>
      </c>
      <c r="X20" s="83" t="s">
        <v>339</v>
      </c>
      <c r="Y20" s="79"/>
      <c r="Z20" s="79"/>
      <c r="AA20" s="85" t="s">
        <v>370</v>
      </c>
      <c r="AB20" s="79"/>
      <c r="AC20" s="79" t="b">
        <v>0</v>
      </c>
      <c r="AD20" s="79">
        <v>2</v>
      </c>
      <c r="AE20" s="85" t="s">
        <v>401</v>
      </c>
      <c r="AF20" s="79" t="b">
        <v>0</v>
      </c>
      <c r="AG20" s="79" t="s">
        <v>407</v>
      </c>
      <c r="AH20" s="79"/>
      <c r="AI20" s="85" t="s">
        <v>401</v>
      </c>
      <c r="AJ20" s="79" t="b">
        <v>0</v>
      </c>
      <c r="AK20" s="79">
        <v>1</v>
      </c>
      <c r="AL20" s="85" t="s">
        <v>401</v>
      </c>
      <c r="AM20" s="79" t="s">
        <v>409</v>
      </c>
      <c r="AN20" s="79" t="b">
        <v>0</v>
      </c>
      <c r="AO20" s="85" t="s">
        <v>370</v>
      </c>
      <c r="AP20" s="79" t="s">
        <v>176</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5</v>
      </c>
      <c r="BD20" s="48">
        <v>0</v>
      </c>
      <c r="BE20" s="49">
        <v>0</v>
      </c>
      <c r="BF20" s="48">
        <v>0</v>
      </c>
      <c r="BG20" s="49">
        <v>0</v>
      </c>
      <c r="BH20" s="48">
        <v>0</v>
      </c>
      <c r="BI20" s="49">
        <v>0</v>
      </c>
      <c r="BJ20" s="48">
        <v>29</v>
      </c>
      <c r="BK20" s="49">
        <v>100</v>
      </c>
      <c r="BL20" s="48">
        <v>29</v>
      </c>
    </row>
    <row r="21" spans="1:64" ht="15">
      <c r="A21" s="64" t="s">
        <v>218</v>
      </c>
      <c r="B21" s="64" t="s">
        <v>217</v>
      </c>
      <c r="C21" s="65" t="s">
        <v>1164</v>
      </c>
      <c r="D21" s="66">
        <v>3</v>
      </c>
      <c r="E21" s="67" t="s">
        <v>132</v>
      </c>
      <c r="F21" s="68">
        <v>35</v>
      </c>
      <c r="G21" s="65"/>
      <c r="H21" s="69"/>
      <c r="I21" s="70"/>
      <c r="J21" s="70"/>
      <c r="K21" s="34" t="s">
        <v>65</v>
      </c>
      <c r="L21" s="77">
        <v>21</v>
      </c>
      <c r="M21" s="77"/>
      <c r="N21" s="72"/>
      <c r="O21" s="79" t="s">
        <v>256</v>
      </c>
      <c r="P21" s="81">
        <v>43479.72212962963</v>
      </c>
      <c r="Q21" s="79" t="s">
        <v>264</v>
      </c>
      <c r="R21" s="79"/>
      <c r="S21" s="79"/>
      <c r="T21" s="79"/>
      <c r="U21" s="79"/>
      <c r="V21" s="83" t="s">
        <v>319</v>
      </c>
      <c r="W21" s="81">
        <v>43479.72212962963</v>
      </c>
      <c r="X21" s="83" t="s">
        <v>340</v>
      </c>
      <c r="Y21" s="79"/>
      <c r="Z21" s="79"/>
      <c r="AA21" s="85" t="s">
        <v>371</v>
      </c>
      <c r="AB21" s="79"/>
      <c r="AC21" s="79" t="b">
        <v>0</v>
      </c>
      <c r="AD21" s="79">
        <v>0</v>
      </c>
      <c r="AE21" s="85" t="s">
        <v>401</v>
      </c>
      <c r="AF21" s="79" t="b">
        <v>0</v>
      </c>
      <c r="AG21" s="79" t="s">
        <v>407</v>
      </c>
      <c r="AH21" s="79"/>
      <c r="AI21" s="85" t="s">
        <v>401</v>
      </c>
      <c r="AJ21" s="79" t="b">
        <v>0</v>
      </c>
      <c r="AK21" s="79">
        <v>1</v>
      </c>
      <c r="AL21" s="85" t="s">
        <v>370</v>
      </c>
      <c r="AM21" s="79" t="s">
        <v>412</v>
      </c>
      <c r="AN21" s="79" t="b">
        <v>0</v>
      </c>
      <c r="AO21" s="85" t="s">
        <v>370</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v>0</v>
      </c>
      <c r="BE21" s="49">
        <v>0</v>
      </c>
      <c r="BF21" s="48">
        <v>0</v>
      </c>
      <c r="BG21" s="49">
        <v>0</v>
      </c>
      <c r="BH21" s="48">
        <v>0</v>
      </c>
      <c r="BI21" s="49">
        <v>0</v>
      </c>
      <c r="BJ21" s="48">
        <v>22</v>
      </c>
      <c r="BK21" s="49">
        <v>100</v>
      </c>
      <c r="BL21" s="48">
        <v>22</v>
      </c>
    </row>
    <row r="22" spans="1:64" ht="15">
      <c r="A22" s="64" t="s">
        <v>219</v>
      </c>
      <c r="B22" s="64" t="s">
        <v>235</v>
      </c>
      <c r="C22" s="65" t="s">
        <v>1164</v>
      </c>
      <c r="D22" s="66">
        <v>3</v>
      </c>
      <c r="E22" s="67" t="s">
        <v>132</v>
      </c>
      <c r="F22" s="68">
        <v>35</v>
      </c>
      <c r="G22" s="65"/>
      <c r="H22" s="69"/>
      <c r="I22" s="70"/>
      <c r="J22" s="70"/>
      <c r="K22" s="34" t="s">
        <v>65</v>
      </c>
      <c r="L22" s="77">
        <v>22</v>
      </c>
      <c r="M22" s="77"/>
      <c r="N22" s="72"/>
      <c r="O22" s="79" t="s">
        <v>256</v>
      </c>
      <c r="P22" s="81">
        <v>43480.03525462963</v>
      </c>
      <c r="Q22" s="79" t="s">
        <v>265</v>
      </c>
      <c r="R22" s="79"/>
      <c r="S22" s="79"/>
      <c r="T22" s="79"/>
      <c r="U22" s="79"/>
      <c r="V22" s="83" t="s">
        <v>320</v>
      </c>
      <c r="W22" s="81">
        <v>43480.03525462963</v>
      </c>
      <c r="X22" s="83" t="s">
        <v>341</v>
      </c>
      <c r="Y22" s="79"/>
      <c r="Z22" s="79"/>
      <c r="AA22" s="85" t="s">
        <v>372</v>
      </c>
      <c r="AB22" s="79"/>
      <c r="AC22" s="79" t="b">
        <v>0</v>
      </c>
      <c r="AD22" s="79">
        <v>0</v>
      </c>
      <c r="AE22" s="85" t="s">
        <v>401</v>
      </c>
      <c r="AF22" s="79" t="b">
        <v>0</v>
      </c>
      <c r="AG22" s="79" t="s">
        <v>407</v>
      </c>
      <c r="AH22" s="79"/>
      <c r="AI22" s="85" t="s">
        <v>401</v>
      </c>
      <c r="AJ22" s="79" t="b">
        <v>0</v>
      </c>
      <c r="AK22" s="79">
        <v>3</v>
      </c>
      <c r="AL22" s="85" t="s">
        <v>390</v>
      </c>
      <c r="AM22" s="79" t="s">
        <v>412</v>
      </c>
      <c r="AN22" s="79" t="b">
        <v>0</v>
      </c>
      <c r="AO22" s="85" t="s">
        <v>390</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2</v>
      </c>
      <c r="BD22" s="48"/>
      <c r="BE22" s="49"/>
      <c r="BF22" s="48"/>
      <c r="BG22" s="49"/>
      <c r="BH22" s="48"/>
      <c r="BI22" s="49"/>
      <c r="BJ22" s="48"/>
      <c r="BK22" s="49"/>
      <c r="BL22" s="48"/>
    </row>
    <row r="23" spans="1:64" ht="15">
      <c r="A23" s="64" t="s">
        <v>219</v>
      </c>
      <c r="B23" s="64" t="s">
        <v>231</v>
      </c>
      <c r="C23" s="65" t="s">
        <v>1164</v>
      </c>
      <c r="D23" s="66">
        <v>3</v>
      </c>
      <c r="E23" s="67" t="s">
        <v>132</v>
      </c>
      <c r="F23" s="68">
        <v>35</v>
      </c>
      <c r="G23" s="65"/>
      <c r="H23" s="69"/>
      <c r="I23" s="70"/>
      <c r="J23" s="70"/>
      <c r="K23" s="34" t="s">
        <v>65</v>
      </c>
      <c r="L23" s="77">
        <v>23</v>
      </c>
      <c r="M23" s="77"/>
      <c r="N23" s="72"/>
      <c r="O23" s="79" t="s">
        <v>256</v>
      </c>
      <c r="P23" s="81">
        <v>43480.03525462963</v>
      </c>
      <c r="Q23" s="79" t="s">
        <v>265</v>
      </c>
      <c r="R23" s="79"/>
      <c r="S23" s="79"/>
      <c r="T23" s="79"/>
      <c r="U23" s="79"/>
      <c r="V23" s="83" t="s">
        <v>320</v>
      </c>
      <c r="W23" s="81">
        <v>43480.03525462963</v>
      </c>
      <c r="X23" s="83" t="s">
        <v>341</v>
      </c>
      <c r="Y23" s="79"/>
      <c r="Z23" s="79"/>
      <c r="AA23" s="85" t="s">
        <v>372</v>
      </c>
      <c r="AB23" s="79"/>
      <c r="AC23" s="79" t="b">
        <v>0</v>
      </c>
      <c r="AD23" s="79">
        <v>0</v>
      </c>
      <c r="AE23" s="85" t="s">
        <v>401</v>
      </c>
      <c r="AF23" s="79" t="b">
        <v>0</v>
      </c>
      <c r="AG23" s="79" t="s">
        <v>407</v>
      </c>
      <c r="AH23" s="79"/>
      <c r="AI23" s="85" t="s">
        <v>401</v>
      </c>
      <c r="AJ23" s="79" t="b">
        <v>0</v>
      </c>
      <c r="AK23" s="79">
        <v>3</v>
      </c>
      <c r="AL23" s="85" t="s">
        <v>390</v>
      </c>
      <c r="AM23" s="79" t="s">
        <v>412</v>
      </c>
      <c r="AN23" s="79" t="b">
        <v>0</v>
      </c>
      <c r="AO23" s="85" t="s">
        <v>390</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0</v>
      </c>
      <c r="BE23" s="49">
        <v>0</v>
      </c>
      <c r="BF23" s="48">
        <v>0</v>
      </c>
      <c r="BG23" s="49">
        <v>0</v>
      </c>
      <c r="BH23" s="48">
        <v>0</v>
      </c>
      <c r="BI23" s="49">
        <v>0</v>
      </c>
      <c r="BJ23" s="48">
        <v>20</v>
      </c>
      <c r="BK23" s="49">
        <v>100</v>
      </c>
      <c r="BL23" s="48">
        <v>20</v>
      </c>
    </row>
    <row r="24" spans="1:64" ht="15">
      <c r="A24" s="64" t="s">
        <v>212</v>
      </c>
      <c r="B24" s="64" t="s">
        <v>235</v>
      </c>
      <c r="C24" s="65" t="s">
        <v>1164</v>
      </c>
      <c r="D24" s="66">
        <v>3</v>
      </c>
      <c r="E24" s="67" t="s">
        <v>132</v>
      </c>
      <c r="F24" s="68">
        <v>35</v>
      </c>
      <c r="G24" s="65"/>
      <c r="H24" s="69"/>
      <c r="I24" s="70"/>
      <c r="J24" s="70"/>
      <c r="K24" s="34" t="s">
        <v>65</v>
      </c>
      <c r="L24" s="77">
        <v>24</v>
      </c>
      <c r="M24" s="77"/>
      <c r="N24" s="72"/>
      <c r="O24" s="79" t="s">
        <v>256</v>
      </c>
      <c r="P24" s="81">
        <v>43382.75258101852</v>
      </c>
      <c r="Q24" s="79" t="s">
        <v>258</v>
      </c>
      <c r="R24" s="83" t="s">
        <v>285</v>
      </c>
      <c r="S24" s="79" t="s">
        <v>294</v>
      </c>
      <c r="T24" s="79" t="s">
        <v>301</v>
      </c>
      <c r="U24" s="79"/>
      <c r="V24" s="83" t="s">
        <v>315</v>
      </c>
      <c r="W24" s="81">
        <v>43382.75258101852</v>
      </c>
      <c r="X24" s="83" t="s">
        <v>334</v>
      </c>
      <c r="Y24" s="79"/>
      <c r="Z24" s="79"/>
      <c r="AA24" s="85" t="s">
        <v>365</v>
      </c>
      <c r="AB24" s="79"/>
      <c r="AC24" s="79" t="b">
        <v>0</v>
      </c>
      <c r="AD24" s="79">
        <v>10</v>
      </c>
      <c r="AE24" s="85" t="s">
        <v>401</v>
      </c>
      <c r="AF24" s="79" t="b">
        <v>0</v>
      </c>
      <c r="AG24" s="79" t="s">
        <v>407</v>
      </c>
      <c r="AH24" s="79"/>
      <c r="AI24" s="85" t="s">
        <v>401</v>
      </c>
      <c r="AJ24" s="79" t="b">
        <v>0</v>
      </c>
      <c r="AK24" s="79">
        <v>7</v>
      </c>
      <c r="AL24" s="85" t="s">
        <v>401</v>
      </c>
      <c r="AM24" s="79" t="s">
        <v>408</v>
      </c>
      <c r="AN24" s="79" t="b">
        <v>0</v>
      </c>
      <c r="AO24" s="85" t="s">
        <v>365</v>
      </c>
      <c r="AP24" s="79" t="s">
        <v>415</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1</v>
      </c>
      <c r="BG24" s="49">
        <v>2.272727272727273</v>
      </c>
      <c r="BH24" s="48">
        <v>0</v>
      </c>
      <c r="BI24" s="49">
        <v>0</v>
      </c>
      <c r="BJ24" s="48">
        <v>43</v>
      </c>
      <c r="BK24" s="49">
        <v>97.72727272727273</v>
      </c>
      <c r="BL24" s="48">
        <v>44</v>
      </c>
    </row>
    <row r="25" spans="1:64" ht="15">
      <c r="A25" s="64" t="s">
        <v>220</v>
      </c>
      <c r="B25" s="64" t="s">
        <v>212</v>
      </c>
      <c r="C25" s="65" t="s">
        <v>1164</v>
      </c>
      <c r="D25" s="66">
        <v>3</v>
      </c>
      <c r="E25" s="67" t="s">
        <v>132</v>
      </c>
      <c r="F25" s="68">
        <v>35</v>
      </c>
      <c r="G25" s="65"/>
      <c r="H25" s="69"/>
      <c r="I25" s="70"/>
      <c r="J25" s="70"/>
      <c r="K25" s="34" t="s">
        <v>65</v>
      </c>
      <c r="L25" s="77">
        <v>25</v>
      </c>
      <c r="M25" s="77"/>
      <c r="N25" s="72"/>
      <c r="O25" s="79" t="s">
        <v>256</v>
      </c>
      <c r="P25" s="81">
        <v>43480.63056712963</v>
      </c>
      <c r="Q25" s="79" t="s">
        <v>266</v>
      </c>
      <c r="R25" s="79"/>
      <c r="S25" s="79"/>
      <c r="T25" s="79"/>
      <c r="U25" s="79"/>
      <c r="V25" s="83" t="s">
        <v>321</v>
      </c>
      <c r="W25" s="81">
        <v>43480.63056712963</v>
      </c>
      <c r="X25" s="83" t="s">
        <v>342</v>
      </c>
      <c r="Y25" s="79"/>
      <c r="Z25" s="79"/>
      <c r="AA25" s="85" t="s">
        <v>373</v>
      </c>
      <c r="AB25" s="79"/>
      <c r="AC25" s="79" t="b">
        <v>0</v>
      </c>
      <c r="AD25" s="79">
        <v>0</v>
      </c>
      <c r="AE25" s="85" t="s">
        <v>401</v>
      </c>
      <c r="AF25" s="79" t="b">
        <v>0</v>
      </c>
      <c r="AG25" s="79" t="s">
        <v>407</v>
      </c>
      <c r="AH25" s="79"/>
      <c r="AI25" s="85" t="s">
        <v>401</v>
      </c>
      <c r="AJ25" s="79" t="b">
        <v>0</v>
      </c>
      <c r="AK25" s="79">
        <v>7</v>
      </c>
      <c r="AL25" s="85" t="s">
        <v>365</v>
      </c>
      <c r="AM25" s="79" t="s">
        <v>412</v>
      </c>
      <c r="AN25" s="79" t="b">
        <v>0</v>
      </c>
      <c r="AO25" s="85" t="s">
        <v>365</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1</v>
      </c>
      <c r="BG25" s="49">
        <v>3.7037037037037037</v>
      </c>
      <c r="BH25" s="48">
        <v>0</v>
      </c>
      <c r="BI25" s="49">
        <v>0</v>
      </c>
      <c r="BJ25" s="48">
        <v>26</v>
      </c>
      <c r="BK25" s="49">
        <v>96.29629629629629</v>
      </c>
      <c r="BL25" s="48">
        <v>27</v>
      </c>
    </row>
    <row r="26" spans="1:64" ht="15">
      <c r="A26" s="64" t="s">
        <v>221</v>
      </c>
      <c r="B26" s="64" t="s">
        <v>245</v>
      </c>
      <c r="C26" s="65" t="s">
        <v>1164</v>
      </c>
      <c r="D26" s="66">
        <v>3</v>
      </c>
      <c r="E26" s="67" t="s">
        <v>132</v>
      </c>
      <c r="F26" s="68">
        <v>35</v>
      </c>
      <c r="G26" s="65"/>
      <c r="H26" s="69"/>
      <c r="I26" s="70"/>
      <c r="J26" s="70"/>
      <c r="K26" s="34" t="s">
        <v>65</v>
      </c>
      <c r="L26" s="77">
        <v>26</v>
      </c>
      <c r="M26" s="77"/>
      <c r="N26" s="72"/>
      <c r="O26" s="79" t="s">
        <v>256</v>
      </c>
      <c r="P26" s="81">
        <v>43480.64809027778</v>
      </c>
      <c r="Q26" s="79" t="s">
        <v>267</v>
      </c>
      <c r="R26" s="83" t="s">
        <v>285</v>
      </c>
      <c r="S26" s="79" t="s">
        <v>294</v>
      </c>
      <c r="T26" s="79" t="s">
        <v>303</v>
      </c>
      <c r="U26" s="79"/>
      <c r="V26" s="83" t="s">
        <v>322</v>
      </c>
      <c r="W26" s="81">
        <v>43480.64809027778</v>
      </c>
      <c r="X26" s="83" t="s">
        <v>343</v>
      </c>
      <c r="Y26" s="79"/>
      <c r="Z26" s="79"/>
      <c r="AA26" s="85" t="s">
        <v>374</v>
      </c>
      <c r="AB26" s="79"/>
      <c r="AC26" s="79" t="b">
        <v>0</v>
      </c>
      <c r="AD26" s="79">
        <v>1</v>
      </c>
      <c r="AE26" s="85" t="s">
        <v>401</v>
      </c>
      <c r="AF26" s="79" t="b">
        <v>0</v>
      </c>
      <c r="AG26" s="79" t="s">
        <v>407</v>
      </c>
      <c r="AH26" s="79"/>
      <c r="AI26" s="85" t="s">
        <v>401</v>
      </c>
      <c r="AJ26" s="79" t="b">
        <v>0</v>
      </c>
      <c r="AK26" s="79">
        <v>2</v>
      </c>
      <c r="AL26" s="85" t="s">
        <v>401</v>
      </c>
      <c r="AM26" s="79" t="s">
        <v>409</v>
      </c>
      <c r="AN26" s="79" t="b">
        <v>0</v>
      </c>
      <c r="AO26" s="85" t="s">
        <v>374</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2</v>
      </c>
      <c r="BE26" s="49">
        <v>10</v>
      </c>
      <c r="BF26" s="48">
        <v>0</v>
      </c>
      <c r="BG26" s="49">
        <v>0</v>
      </c>
      <c r="BH26" s="48">
        <v>0</v>
      </c>
      <c r="BI26" s="49">
        <v>0</v>
      </c>
      <c r="BJ26" s="48">
        <v>18</v>
      </c>
      <c r="BK26" s="49">
        <v>90</v>
      </c>
      <c r="BL26" s="48">
        <v>20</v>
      </c>
    </row>
    <row r="27" spans="1:64" ht="15">
      <c r="A27" s="64" t="s">
        <v>222</v>
      </c>
      <c r="B27" s="64" t="s">
        <v>246</v>
      </c>
      <c r="C27" s="65" t="s">
        <v>1164</v>
      </c>
      <c r="D27" s="66">
        <v>3</v>
      </c>
      <c r="E27" s="67" t="s">
        <v>132</v>
      </c>
      <c r="F27" s="68">
        <v>35</v>
      </c>
      <c r="G27" s="65"/>
      <c r="H27" s="69"/>
      <c r="I27" s="70"/>
      <c r="J27" s="70"/>
      <c r="K27" s="34" t="s">
        <v>65</v>
      </c>
      <c r="L27" s="77">
        <v>27</v>
      </c>
      <c r="M27" s="77"/>
      <c r="N27" s="72"/>
      <c r="O27" s="79" t="s">
        <v>256</v>
      </c>
      <c r="P27" s="81">
        <v>43480.65775462963</v>
      </c>
      <c r="Q27" s="79" t="s">
        <v>268</v>
      </c>
      <c r="R27" s="79"/>
      <c r="S27" s="79"/>
      <c r="T27" s="79" t="s">
        <v>304</v>
      </c>
      <c r="U27" s="79"/>
      <c r="V27" s="83" t="s">
        <v>323</v>
      </c>
      <c r="W27" s="81">
        <v>43480.65775462963</v>
      </c>
      <c r="X27" s="83" t="s">
        <v>344</v>
      </c>
      <c r="Y27" s="79"/>
      <c r="Z27" s="79"/>
      <c r="AA27" s="85" t="s">
        <v>375</v>
      </c>
      <c r="AB27" s="79"/>
      <c r="AC27" s="79" t="b">
        <v>0</v>
      </c>
      <c r="AD27" s="79">
        <v>0</v>
      </c>
      <c r="AE27" s="85" t="s">
        <v>401</v>
      </c>
      <c r="AF27" s="79" t="b">
        <v>0</v>
      </c>
      <c r="AG27" s="79" t="s">
        <v>407</v>
      </c>
      <c r="AH27" s="79"/>
      <c r="AI27" s="85" t="s">
        <v>401</v>
      </c>
      <c r="AJ27" s="79" t="b">
        <v>0</v>
      </c>
      <c r="AK27" s="79">
        <v>2</v>
      </c>
      <c r="AL27" s="85" t="s">
        <v>374</v>
      </c>
      <c r="AM27" s="79" t="s">
        <v>413</v>
      </c>
      <c r="AN27" s="79" t="b">
        <v>0</v>
      </c>
      <c r="AO27" s="85" t="s">
        <v>374</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2</v>
      </c>
      <c r="BE27" s="49">
        <v>10.526315789473685</v>
      </c>
      <c r="BF27" s="48">
        <v>0</v>
      </c>
      <c r="BG27" s="49">
        <v>0</v>
      </c>
      <c r="BH27" s="48">
        <v>0</v>
      </c>
      <c r="BI27" s="49">
        <v>0</v>
      </c>
      <c r="BJ27" s="48">
        <v>17</v>
      </c>
      <c r="BK27" s="49">
        <v>89.47368421052632</v>
      </c>
      <c r="BL27" s="48">
        <v>19</v>
      </c>
    </row>
    <row r="28" spans="1:64" ht="15">
      <c r="A28" s="64" t="s">
        <v>222</v>
      </c>
      <c r="B28" s="64" t="s">
        <v>235</v>
      </c>
      <c r="C28" s="65" t="s">
        <v>1164</v>
      </c>
      <c r="D28" s="66">
        <v>3</v>
      </c>
      <c r="E28" s="67" t="s">
        <v>132</v>
      </c>
      <c r="F28" s="68">
        <v>35</v>
      </c>
      <c r="G28" s="65"/>
      <c r="H28" s="69"/>
      <c r="I28" s="70"/>
      <c r="J28" s="70"/>
      <c r="K28" s="34" t="s">
        <v>65</v>
      </c>
      <c r="L28" s="77">
        <v>28</v>
      </c>
      <c r="M28" s="77"/>
      <c r="N28" s="72"/>
      <c r="O28" s="79" t="s">
        <v>256</v>
      </c>
      <c r="P28" s="81">
        <v>43480.65775462963</v>
      </c>
      <c r="Q28" s="79" t="s">
        <v>268</v>
      </c>
      <c r="R28" s="79"/>
      <c r="S28" s="79"/>
      <c r="T28" s="79" t="s">
        <v>304</v>
      </c>
      <c r="U28" s="79"/>
      <c r="V28" s="83" t="s">
        <v>323</v>
      </c>
      <c r="W28" s="81">
        <v>43480.65775462963</v>
      </c>
      <c r="X28" s="83" t="s">
        <v>344</v>
      </c>
      <c r="Y28" s="79"/>
      <c r="Z28" s="79"/>
      <c r="AA28" s="85" t="s">
        <v>375</v>
      </c>
      <c r="AB28" s="79"/>
      <c r="AC28" s="79" t="b">
        <v>0</v>
      </c>
      <c r="AD28" s="79">
        <v>0</v>
      </c>
      <c r="AE28" s="85" t="s">
        <v>401</v>
      </c>
      <c r="AF28" s="79" t="b">
        <v>0</v>
      </c>
      <c r="AG28" s="79" t="s">
        <v>407</v>
      </c>
      <c r="AH28" s="79"/>
      <c r="AI28" s="85" t="s">
        <v>401</v>
      </c>
      <c r="AJ28" s="79" t="b">
        <v>0</v>
      </c>
      <c r="AK28" s="79">
        <v>2</v>
      </c>
      <c r="AL28" s="85" t="s">
        <v>374</v>
      </c>
      <c r="AM28" s="79" t="s">
        <v>413</v>
      </c>
      <c r="AN28" s="79" t="b">
        <v>0</v>
      </c>
      <c r="AO28" s="85" t="s">
        <v>374</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222</v>
      </c>
      <c r="B29" s="64" t="s">
        <v>221</v>
      </c>
      <c r="C29" s="65" t="s">
        <v>1164</v>
      </c>
      <c r="D29" s="66">
        <v>3</v>
      </c>
      <c r="E29" s="67" t="s">
        <v>132</v>
      </c>
      <c r="F29" s="68">
        <v>35</v>
      </c>
      <c r="G29" s="65"/>
      <c r="H29" s="69"/>
      <c r="I29" s="70"/>
      <c r="J29" s="70"/>
      <c r="K29" s="34" t="s">
        <v>65</v>
      </c>
      <c r="L29" s="77">
        <v>29</v>
      </c>
      <c r="M29" s="77"/>
      <c r="N29" s="72"/>
      <c r="O29" s="79" t="s">
        <v>256</v>
      </c>
      <c r="P29" s="81">
        <v>43480.65775462963</v>
      </c>
      <c r="Q29" s="79" t="s">
        <v>268</v>
      </c>
      <c r="R29" s="79"/>
      <c r="S29" s="79"/>
      <c r="T29" s="79" t="s">
        <v>304</v>
      </c>
      <c r="U29" s="79"/>
      <c r="V29" s="83" t="s">
        <v>323</v>
      </c>
      <c r="W29" s="81">
        <v>43480.65775462963</v>
      </c>
      <c r="X29" s="83" t="s">
        <v>344</v>
      </c>
      <c r="Y29" s="79"/>
      <c r="Z29" s="79"/>
      <c r="AA29" s="85" t="s">
        <v>375</v>
      </c>
      <c r="AB29" s="79"/>
      <c r="AC29" s="79" t="b">
        <v>0</v>
      </c>
      <c r="AD29" s="79">
        <v>0</v>
      </c>
      <c r="AE29" s="85" t="s">
        <v>401</v>
      </c>
      <c r="AF29" s="79" t="b">
        <v>0</v>
      </c>
      <c r="AG29" s="79" t="s">
        <v>407</v>
      </c>
      <c r="AH29" s="79"/>
      <c r="AI29" s="85" t="s">
        <v>401</v>
      </c>
      <c r="AJ29" s="79" t="b">
        <v>0</v>
      </c>
      <c r="AK29" s="79">
        <v>2</v>
      </c>
      <c r="AL29" s="85" t="s">
        <v>374</v>
      </c>
      <c r="AM29" s="79" t="s">
        <v>413</v>
      </c>
      <c r="AN29" s="79" t="b">
        <v>0</v>
      </c>
      <c r="AO29" s="85" t="s">
        <v>374</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223</v>
      </c>
      <c r="B30" s="64" t="s">
        <v>246</v>
      </c>
      <c r="C30" s="65" t="s">
        <v>1164</v>
      </c>
      <c r="D30" s="66">
        <v>3</v>
      </c>
      <c r="E30" s="67" t="s">
        <v>132</v>
      </c>
      <c r="F30" s="68">
        <v>35</v>
      </c>
      <c r="G30" s="65"/>
      <c r="H30" s="69"/>
      <c r="I30" s="70"/>
      <c r="J30" s="70"/>
      <c r="K30" s="34" t="s">
        <v>65</v>
      </c>
      <c r="L30" s="77">
        <v>30</v>
      </c>
      <c r="M30" s="77"/>
      <c r="N30" s="72"/>
      <c r="O30" s="79" t="s">
        <v>256</v>
      </c>
      <c r="P30" s="81">
        <v>43480.65862268519</v>
      </c>
      <c r="Q30" s="79" t="s">
        <v>268</v>
      </c>
      <c r="R30" s="79"/>
      <c r="S30" s="79"/>
      <c r="T30" s="79" t="s">
        <v>304</v>
      </c>
      <c r="U30" s="79"/>
      <c r="V30" s="83" t="s">
        <v>324</v>
      </c>
      <c r="W30" s="81">
        <v>43480.65862268519</v>
      </c>
      <c r="X30" s="83" t="s">
        <v>345</v>
      </c>
      <c r="Y30" s="79"/>
      <c r="Z30" s="79"/>
      <c r="AA30" s="85" t="s">
        <v>376</v>
      </c>
      <c r="AB30" s="79"/>
      <c r="AC30" s="79" t="b">
        <v>0</v>
      </c>
      <c r="AD30" s="79">
        <v>0</v>
      </c>
      <c r="AE30" s="85" t="s">
        <v>401</v>
      </c>
      <c r="AF30" s="79" t="b">
        <v>0</v>
      </c>
      <c r="AG30" s="79" t="s">
        <v>407</v>
      </c>
      <c r="AH30" s="79"/>
      <c r="AI30" s="85" t="s">
        <v>401</v>
      </c>
      <c r="AJ30" s="79" t="b">
        <v>0</v>
      </c>
      <c r="AK30" s="79">
        <v>2</v>
      </c>
      <c r="AL30" s="85" t="s">
        <v>374</v>
      </c>
      <c r="AM30" s="79" t="s">
        <v>413</v>
      </c>
      <c r="AN30" s="79" t="b">
        <v>0</v>
      </c>
      <c r="AO30" s="85" t="s">
        <v>374</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221</v>
      </c>
      <c r="B31" s="64" t="s">
        <v>235</v>
      </c>
      <c r="C31" s="65" t="s">
        <v>1164</v>
      </c>
      <c r="D31" s="66">
        <v>3</v>
      </c>
      <c r="E31" s="67" t="s">
        <v>132</v>
      </c>
      <c r="F31" s="68">
        <v>35</v>
      </c>
      <c r="G31" s="65"/>
      <c r="H31" s="69"/>
      <c r="I31" s="70"/>
      <c r="J31" s="70"/>
      <c r="K31" s="34" t="s">
        <v>65</v>
      </c>
      <c r="L31" s="77">
        <v>31</v>
      </c>
      <c r="M31" s="77"/>
      <c r="N31" s="72"/>
      <c r="O31" s="79" t="s">
        <v>256</v>
      </c>
      <c r="P31" s="81">
        <v>43480.64809027778</v>
      </c>
      <c r="Q31" s="79" t="s">
        <v>267</v>
      </c>
      <c r="R31" s="83" t="s">
        <v>285</v>
      </c>
      <c r="S31" s="79" t="s">
        <v>294</v>
      </c>
      <c r="T31" s="79" t="s">
        <v>303</v>
      </c>
      <c r="U31" s="79"/>
      <c r="V31" s="83" t="s">
        <v>322</v>
      </c>
      <c r="W31" s="81">
        <v>43480.64809027778</v>
      </c>
      <c r="X31" s="83" t="s">
        <v>343</v>
      </c>
      <c r="Y31" s="79"/>
      <c r="Z31" s="79"/>
      <c r="AA31" s="85" t="s">
        <v>374</v>
      </c>
      <c r="AB31" s="79"/>
      <c r="AC31" s="79" t="b">
        <v>0</v>
      </c>
      <c r="AD31" s="79">
        <v>1</v>
      </c>
      <c r="AE31" s="85" t="s">
        <v>401</v>
      </c>
      <c r="AF31" s="79" t="b">
        <v>0</v>
      </c>
      <c r="AG31" s="79" t="s">
        <v>407</v>
      </c>
      <c r="AH31" s="79"/>
      <c r="AI31" s="85" t="s">
        <v>401</v>
      </c>
      <c r="AJ31" s="79" t="b">
        <v>0</v>
      </c>
      <c r="AK31" s="79">
        <v>2</v>
      </c>
      <c r="AL31" s="85" t="s">
        <v>401</v>
      </c>
      <c r="AM31" s="79" t="s">
        <v>409</v>
      </c>
      <c r="AN31" s="79" t="b">
        <v>0</v>
      </c>
      <c r="AO31" s="85" t="s">
        <v>374</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223</v>
      </c>
      <c r="B32" s="64" t="s">
        <v>221</v>
      </c>
      <c r="C32" s="65" t="s">
        <v>1164</v>
      </c>
      <c r="D32" s="66">
        <v>3</v>
      </c>
      <c r="E32" s="67" t="s">
        <v>132</v>
      </c>
      <c r="F32" s="68">
        <v>35</v>
      </c>
      <c r="G32" s="65"/>
      <c r="H32" s="69"/>
      <c r="I32" s="70"/>
      <c r="J32" s="70"/>
      <c r="K32" s="34" t="s">
        <v>65</v>
      </c>
      <c r="L32" s="77">
        <v>32</v>
      </c>
      <c r="M32" s="77"/>
      <c r="N32" s="72"/>
      <c r="O32" s="79" t="s">
        <v>256</v>
      </c>
      <c r="P32" s="81">
        <v>43480.65862268519</v>
      </c>
      <c r="Q32" s="79" t="s">
        <v>268</v>
      </c>
      <c r="R32" s="79"/>
      <c r="S32" s="79"/>
      <c r="T32" s="79" t="s">
        <v>304</v>
      </c>
      <c r="U32" s="79"/>
      <c r="V32" s="83" t="s">
        <v>324</v>
      </c>
      <c r="W32" s="81">
        <v>43480.65862268519</v>
      </c>
      <c r="X32" s="83" t="s">
        <v>345</v>
      </c>
      <c r="Y32" s="79"/>
      <c r="Z32" s="79"/>
      <c r="AA32" s="85" t="s">
        <v>376</v>
      </c>
      <c r="AB32" s="79"/>
      <c r="AC32" s="79" t="b">
        <v>0</v>
      </c>
      <c r="AD32" s="79">
        <v>0</v>
      </c>
      <c r="AE32" s="85" t="s">
        <v>401</v>
      </c>
      <c r="AF32" s="79" t="b">
        <v>0</v>
      </c>
      <c r="AG32" s="79" t="s">
        <v>407</v>
      </c>
      <c r="AH32" s="79"/>
      <c r="AI32" s="85" t="s">
        <v>401</v>
      </c>
      <c r="AJ32" s="79" t="b">
        <v>0</v>
      </c>
      <c r="AK32" s="79">
        <v>2</v>
      </c>
      <c r="AL32" s="85" t="s">
        <v>374</v>
      </c>
      <c r="AM32" s="79" t="s">
        <v>413</v>
      </c>
      <c r="AN32" s="79" t="b">
        <v>0</v>
      </c>
      <c r="AO32" s="85" t="s">
        <v>374</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223</v>
      </c>
      <c r="B33" s="64" t="s">
        <v>235</v>
      </c>
      <c r="C33" s="65" t="s">
        <v>1164</v>
      </c>
      <c r="D33" s="66">
        <v>3</v>
      </c>
      <c r="E33" s="67" t="s">
        <v>132</v>
      </c>
      <c r="F33" s="68">
        <v>35</v>
      </c>
      <c r="G33" s="65"/>
      <c r="H33" s="69"/>
      <c r="I33" s="70"/>
      <c r="J33" s="70"/>
      <c r="K33" s="34" t="s">
        <v>65</v>
      </c>
      <c r="L33" s="77">
        <v>33</v>
      </c>
      <c r="M33" s="77"/>
      <c r="N33" s="72"/>
      <c r="O33" s="79" t="s">
        <v>256</v>
      </c>
      <c r="P33" s="81">
        <v>43480.65862268519</v>
      </c>
      <c r="Q33" s="79" t="s">
        <v>268</v>
      </c>
      <c r="R33" s="79"/>
      <c r="S33" s="79"/>
      <c r="T33" s="79" t="s">
        <v>304</v>
      </c>
      <c r="U33" s="79"/>
      <c r="V33" s="83" t="s">
        <v>324</v>
      </c>
      <c r="W33" s="81">
        <v>43480.65862268519</v>
      </c>
      <c r="X33" s="83" t="s">
        <v>345</v>
      </c>
      <c r="Y33" s="79"/>
      <c r="Z33" s="79"/>
      <c r="AA33" s="85" t="s">
        <v>376</v>
      </c>
      <c r="AB33" s="79"/>
      <c r="AC33" s="79" t="b">
        <v>0</v>
      </c>
      <c r="AD33" s="79">
        <v>0</v>
      </c>
      <c r="AE33" s="85" t="s">
        <v>401</v>
      </c>
      <c r="AF33" s="79" t="b">
        <v>0</v>
      </c>
      <c r="AG33" s="79" t="s">
        <v>407</v>
      </c>
      <c r="AH33" s="79"/>
      <c r="AI33" s="85" t="s">
        <v>401</v>
      </c>
      <c r="AJ33" s="79" t="b">
        <v>0</v>
      </c>
      <c r="AK33" s="79">
        <v>2</v>
      </c>
      <c r="AL33" s="85" t="s">
        <v>374</v>
      </c>
      <c r="AM33" s="79" t="s">
        <v>413</v>
      </c>
      <c r="AN33" s="79" t="b">
        <v>0</v>
      </c>
      <c r="AO33" s="85" t="s">
        <v>374</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2</v>
      </c>
      <c r="BE33" s="49">
        <v>10.526315789473685</v>
      </c>
      <c r="BF33" s="48">
        <v>0</v>
      </c>
      <c r="BG33" s="49">
        <v>0</v>
      </c>
      <c r="BH33" s="48">
        <v>0</v>
      </c>
      <c r="BI33" s="49">
        <v>0</v>
      </c>
      <c r="BJ33" s="48">
        <v>17</v>
      </c>
      <c r="BK33" s="49">
        <v>89.47368421052632</v>
      </c>
      <c r="BL33" s="48">
        <v>19</v>
      </c>
    </row>
    <row r="34" spans="1:64" ht="15">
      <c r="A34" s="64" t="s">
        <v>224</v>
      </c>
      <c r="B34" s="64" t="s">
        <v>236</v>
      </c>
      <c r="C34" s="65" t="s">
        <v>1165</v>
      </c>
      <c r="D34" s="66">
        <v>10</v>
      </c>
      <c r="E34" s="67" t="s">
        <v>136</v>
      </c>
      <c r="F34" s="68">
        <v>12</v>
      </c>
      <c r="G34" s="65"/>
      <c r="H34" s="69"/>
      <c r="I34" s="70"/>
      <c r="J34" s="70"/>
      <c r="K34" s="34" t="s">
        <v>65</v>
      </c>
      <c r="L34" s="77">
        <v>34</v>
      </c>
      <c r="M34" s="77"/>
      <c r="N34" s="72"/>
      <c r="O34" s="79" t="s">
        <v>256</v>
      </c>
      <c r="P34" s="81">
        <v>43474.72787037037</v>
      </c>
      <c r="Q34" s="79" t="s">
        <v>269</v>
      </c>
      <c r="R34" s="79"/>
      <c r="S34" s="79"/>
      <c r="T34" s="79" t="s">
        <v>305</v>
      </c>
      <c r="U34" s="83" t="s">
        <v>312</v>
      </c>
      <c r="V34" s="83" t="s">
        <v>312</v>
      </c>
      <c r="W34" s="81">
        <v>43474.72787037037</v>
      </c>
      <c r="X34" s="83" t="s">
        <v>346</v>
      </c>
      <c r="Y34" s="79"/>
      <c r="Z34" s="79"/>
      <c r="AA34" s="85" t="s">
        <v>377</v>
      </c>
      <c r="AB34" s="85" t="s">
        <v>396</v>
      </c>
      <c r="AC34" s="79" t="b">
        <v>0</v>
      </c>
      <c r="AD34" s="79">
        <v>3</v>
      </c>
      <c r="AE34" s="85" t="s">
        <v>402</v>
      </c>
      <c r="AF34" s="79" t="b">
        <v>0</v>
      </c>
      <c r="AG34" s="79" t="s">
        <v>407</v>
      </c>
      <c r="AH34" s="79"/>
      <c r="AI34" s="85" t="s">
        <v>401</v>
      </c>
      <c r="AJ34" s="79" t="b">
        <v>0</v>
      </c>
      <c r="AK34" s="79">
        <v>0</v>
      </c>
      <c r="AL34" s="85" t="s">
        <v>401</v>
      </c>
      <c r="AM34" s="79" t="s">
        <v>409</v>
      </c>
      <c r="AN34" s="79" t="b">
        <v>0</v>
      </c>
      <c r="AO34" s="85" t="s">
        <v>396</v>
      </c>
      <c r="AP34" s="79" t="s">
        <v>176</v>
      </c>
      <c r="AQ34" s="79">
        <v>0</v>
      </c>
      <c r="AR34" s="79">
        <v>0</v>
      </c>
      <c r="AS34" s="79"/>
      <c r="AT34" s="79"/>
      <c r="AU34" s="79"/>
      <c r="AV34" s="79"/>
      <c r="AW34" s="79"/>
      <c r="AX34" s="79"/>
      <c r="AY34" s="79"/>
      <c r="AZ34" s="79"/>
      <c r="BA34">
        <v>2</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224</v>
      </c>
      <c r="B35" s="64" t="s">
        <v>236</v>
      </c>
      <c r="C35" s="65" t="s">
        <v>1165</v>
      </c>
      <c r="D35" s="66">
        <v>10</v>
      </c>
      <c r="E35" s="67" t="s">
        <v>136</v>
      </c>
      <c r="F35" s="68">
        <v>12</v>
      </c>
      <c r="G35" s="65"/>
      <c r="H35" s="69"/>
      <c r="I35" s="70"/>
      <c r="J35" s="70"/>
      <c r="K35" s="34" t="s">
        <v>65</v>
      </c>
      <c r="L35" s="77">
        <v>35</v>
      </c>
      <c r="M35" s="77"/>
      <c r="N35" s="72"/>
      <c r="O35" s="79" t="s">
        <v>256</v>
      </c>
      <c r="P35" s="81">
        <v>43474.7284375</v>
      </c>
      <c r="Q35" s="79" t="s">
        <v>270</v>
      </c>
      <c r="R35" s="79"/>
      <c r="S35" s="79"/>
      <c r="T35" s="79"/>
      <c r="U35" s="79"/>
      <c r="V35" s="83" t="s">
        <v>325</v>
      </c>
      <c r="W35" s="81">
        <v>43474.7284375</v>
      </c>
      <c r="X35" s="83" t="s">
        <v>347</v>
      </c>
      <c r="Y35" s="79"/>
      <c r="Z35" s="79"/>
      <c r="AA35" s="85" t="s">
        <v>378</v>
      </c>
      <c r="AB35" s="85" t="s">
        <v>377</v>
      </c>
      <c r="AC35" s="79" t="b">
        <v>0</v>
      </c>
      <c r="AD35" s="79">
        <v>6</v>
      </c>
      <c r="AE35" s="85" t="s">
        <v>402</v>
      </c>
      <c r="AF35" s="79" t="b">
        <v>0</v>
      </c>
      <c r="AG35" s="79" t="s">
        <v>407</v>
      </c>
      <c r="AH35" s="79"/>
      <c r="AI35" s="85" t="s">
        <v>401</v>
      </c>
      <c r="AJ35" s="79" t="b">
        <v>0</v>
      </c>
      <c r="AK35" s="79">
        <v>1</v>
      </c>
      <c r="AL35" s="85" t="s">
        <v>401</v>
      </c>
      <c r="AM35" s="79" t="s">
        <v>409</v>
      </c>
      <c r="AN35" s="79" t="b">
        <v>0</v>
      </c>
      <c r="AO35" s="85" t="s">
        <v>377</v>
      </c>
      <c r="AP35" s="79" t="s">
        <v>176</v>
      </c>
      <c r="AQ35" s="79">
        <v>0</v>
      </c>
      <c r="AR35" s="79">
        <v>0</v>
      </c>
      <c r="AS35" s="79"/>
      <c r="AT35" s="79"/>
      <c r="AU35" s="79"/>
      <c r="AV35" s="79"/>
      <c r="AW35" s="79"/>
      <c r="AX35" s="79"/>
      <c r="AY35" s="79"/>
      <c r="AZ35" s="79"/>
      <c r="BA35">
        <v>2</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225</v>
      </c>
      <c r="B36" s="64" t="s">
        <v>236</v>
      </c>
      <c r="C36" s="65" t="s">
        <v>1164</v>
      </c>
      <c r="D36" s="66">
        <v>3</v>
      </c>
      <c r="E36" s="67" t="s">
        <v>132</v>
      </c>
      <c r="F36" s="68">
        <v>35</v>
      </c>
      <c r="G36" s="65"/>
      <c r="H36" s="69"/>
      <c r="I36" s="70"/>
      <c r="J36" s="70"/>
      <c r="K36" s="34" t="s">
        <v>65</v>
      </c>
      <c r="L36" s="77">
        <v>36</v>
      </c>
      <c r="M36" s="77"/>
      <c r="N36" s="72"/>
      <c r="O36" s="79" t="s">
        <v>256</v>
      </c>
      <c r="P36" s="81">
        <v>43475.18644675926</v>
      </c>
      <c r="Q36" s="79" t="s">
        <v>271</v>
      </c>
      <c r="R36" s="79"/>
      <c r="S36" s="79"/>
      <c r="T36" s="79"/>
      <c r="U36" s="79"/>
      <c r="V36" s="83" t="s">
        <v>326</v>
      </c>
      <c r="W36" s="81">
        <v>43475.18644675926</v>
      </c>
      <c r="X36" s="83" t="s">
        <v>348</v>
      </c>
      <c r="Y36" s="79"/>
      <c r="Z36" s="79"/>
      <c r="AA36" s="85" t="s">
        <v>379</v>
      </c>
      <c r="AB36" s="85" t="s">
        <v>378</v>
      </c>
      <c r="AC36" s="79" t="b">
        <v>0</v>
      </c>
      <c r="AD36" s="79">
        <v>1</v>
      </c>
      <c r="AE36" s="85" t="s">
        <v>402</v>
      </c>
      <c r="AF36" s="79" t="b">
        <v>0</v>
      </c>
      <c r="AG36" s="79" t="s">
        <v>407</v>
      </c>
      <c r="AH36" s="79"/>
      <c r="AI36" s="85" t="s">
        <v>401</v>
      </c>
      <c r="AJ36" s="79" t="b">
        <v>0</v>
      </c>
      <c r="AK36" s="79">
        <v>0</v>
      </c>
      <c r="AL36" s="85" t="s">
        <v>401</v>
      </c>
      <c r="AM36" s="79" t="s">
        <v>410</v>
      </c>
      <c r="AN36" s="79" t="b">
        <v>0</v>
      </c>
      <c r="AO36" s="85" t="s">
        <v>378</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226</v>
      </c>
      <c r="B37" s="64" t="s">
        <v>236</v>
      </c>
      <c r="C37" s="65" t="s">
        <v>1165</v>
      </c>
      <c r="D37" s="66">
        <v>10</v>
      </c>
      <c r="E37" s="67" t="s">
        <v>136</v>
      </c>
      <c r="F37" s="68">
        <v>12</v>
      </c>
      <c r="G37" s="65"/>
      <c r="H37" s="69"/>
      <c r="I37" s="70"/>
      <c r="J37" s="70"/>
      <c r="K37" s="34" t="s">
        <v>65</v>
      </c>
      <c r="L37" s="77">
        <v>37</v>
      </c>
      <c r="M37" s="77"/>
      <c r="N37" s="72"/>
      <c r="O37" s="79" t="s">
        <v>256</v>
      </c>
      <c r="P37" s="81">
        <v>43481.72828703704</v>
      </c>
      <c r="Q37" s="79" t="s">
        <v>272</v>
      </c>
      <c r="R37" s="79"/>
      <c r="S37" s="79"/>
      <c r="T37" s="79"/>
      <c r="U37" s="79"/>
      <c r="V37" s="83" t="s">
        <v>327</v>
      </c>
      <c r="W37" s="81">
        <v>43481.72828703704</v>
      </c>
      <c r="X37" s="83" t="s">
        <v>349</v>
      </c>
      <c r="Y37" s="79"/>
      <c r="Z37" s="79"/>
      <c r="AA37" s="85" t="s">
        <v>380</v>
      </c>
      <c r="AB37" s="79"/>
      <c r="AC37" s="79" t="b">
        <v>0</v>
      </c>
      <c r="AD37" s="79">
        <v>0</v>
      </c>
      <c r="AE37" s="85" t="s">
        <v>401</v>
      </c>
      <c r="AF37" s="79" t="b">
        <v>0</v>
      </c>
      <c r="AG37" s="79" t="s">
        <v>407</v>
      </c>
      <c r="AH37" s="79"/>
      <c r="AI37" s="85" t="s">
        <v>401</v>
      </c>
      <c r="AJ37" s="79" t="b">
        <v>0</v>
      </c>
      <c r="AK37" s="79">
        <v>1</v>
      </c>
      <c r="AL37" s="85" t="s">
        <v>377</v>
      </c>
      <c r="AM37" s="79" t="s">
        <v>410</v>
      </c>
      <c r="AN37" s="79" t="b">
        <v>0</v>
      </c>
      <c r="AO37" s="85" t="s">
        <v>377</v>
      </c>
      <c r="AP37" s="79" t="s">
        <v>176</v>
      </c>
      <c r="AQ37" s="79">
        <v>0</v>
      </c>
      <c r="AR37" s="79">
        <v>0</v>
      </c>
      <c r="AS37" s="79"/>
      <c r="AT37" s="79"/>
      <c r="AU37" s="79"/>
      <c r="AV37" s="79"/>
      <c r="AW37" s="79"/>
      <c r="AX37" s="79"/>
      <c r="AY37" s="79"/>
      <c r="AZ37" s="79"/>
      <c r="BA37">
        <v>3</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226</v>
      </c>
      <c r="B38" s="64" t="s">
        <v>236</v>
      </c>
      <c r="C38" s="65" t="s">
        <v>1165</v>
      </c>
      <c r="D38" s="66">
        <v>10</v>
      </c>
      <c r="E38" s="67" t="s">
        <v>136</v>
      </c>
      <c r="F38" s="68">
        <v>12</v>
      </c>
      <c r="G38" s="65"/>
      <c r="H38" s="69"/>
      <c r="I38" s="70"/>
      <c r="J38" s="70"/>
      <c r="K38" s="34" t="s">
        <v>65</v>
      </c>
      <c r="L38" s="77">
        <v>38</v>
      </c>
      <c r="M38" s="77"/>
      <c r="N38" s="72"/>
      <c r="O38" s="79" t="s">
        <v>256</v>
      </c>
      <c r="P38" s="81">
        <v>43481.72835648148</v>
      </c>
      <c r="Q38" s="79" t="s">
        <v>272</v>
      </c>
      <c r="R38" s="79"/>
      <c r="S38" s="79"/>
      <c r="T38" s="79"/>
      <c r="U38" s="79"/>
      <c r="V38" s="83" t="s">
        <v>327</v>
      </c>
      <c r="W38" s="81">
        <v>43481.72835648148</v>
      </c>
      <c r="X38" s="83" t="s">
        <v>350</v>
      </c>
      <c r="Y38" s="79"/>
      <c r="Z38" s="79"/>
      <c r="AA38" s="85" t="s">
        <v>381</v>
      </c>
      <c r="AB38" s="79"/>
      <c r="AC38" s="79" t="b">
        <v>0</v>
      </c>
      <c r="AD38" s="79">
        <v>0</v>
      </c>
      <c r="AE38" s="85" t="s">
        <v>401</v>
      </c>
      <c r="AF38" s="79" t="b">
        <v>0</v>
      </c>
      <c r="AG38" s="79" t="s">
        <v>407</v>
      </c>
      <c r="AH38" s="79"/>
      <c r="AI38" s="85" t="s">
        <v>401</v>
      </c>
      <c r="AJ38" s="79" t="b">
        <v>0</v>
      </c>
      <c r="AK38" s="79">
        <v>2</v>
      </c>
      <c r="AL38" s="85" t="s">
        <v>378</v>
      </c>
      <c r="AM38" s="79" t="s">
        <v>410</v>
      </c>
      <c r="AN38" s="79" t="b">
        <v>0</v>
      </c>
      <c r="AO38" s="85" t="s">
        <v>378</v>
      </c>
      <c r="AP38" s="79" t="s">
        <v>176</v>
      </c>
      <c r="AQ38" s="79">
        <v>0</v>
      </c>
      <c r="AR38" s="79">
        <v>0</v>
      </c>
      <c r="AS38" s="79"/>
      <c r="AT38" s="79"/>
      <c r="AU38" s="79"/>
      <c r="AV38" s="79"/>
      <c r="AW38" s="79"/>
      <c r="AX38" s="79"/>
      <c r="AY38" s="79"/>
      <c r="AZ38" s="79"/>
      <c r="BA38">
        <v>3</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226</v>
      </c>
      <c r="B39" s="64" t="s">
        <v>236</v>
      </c>
      <c r="C39" s="65" t="s">
        <v>1165</v>
      </c>
      <c r="D39" s="66">
        <v>10</v>
      </c>
      <c r="E39" s="67" t="s">
        <v>136</v>
      </c>
      <c r="F39" s="68">
        <v>12</v>
      </c>
      <c r="G39" s="65"/>
      <c r="H39" s="69"/>
      <c r="I39" s="70"/>
      <c r="J39" s="70"/>
      <c r="K39" s="34" t="s">
        <v>65</v>
      </c>
      <c r="L39" s="77">
        <v>39</v>
      </c>
      <c r="M39" s="77"/>
      <c r="N39" s="72"/>
      <c r="O39" s="79" t="s">
        <v>256</v>
      </c>
      <c r="P39" s="81">
        <v>43481.728425925925</v>
      </c>
      <c r="Q39" s="79" t="s">
        <v>273</v>
      </c>
      <c r="R39" s="79"/>
      <c r="S39" s="79"/>
      <c r="T39" s="79"/>
      <c r="U39" s="79"/>
      <c r="V39" s="83" t="s">
        <v>327</v>
      </c>
      <c r="W39" s="81">
        <v>43481.728425925925</v>
      </c>
      <c r="X39" s="83" t="s">
        <v>351</v>
      </c>
      <c r="Y39" s="79"/>
      <c r="Z39" s="79"/>
      <c r="AA39" s="85" t="s">
        <v>382</v>
      </c>
      <c r="AB39" s="79"/>
      <c r="AC39" s="79" t="b">
        <v>0</v>
      </c>
      <c r="AD39" s="79">
        <v>0</v>
      </c>
      <c r="AE39" s="85" t="s">
        <v>401</v>
      </c>
      <c r="AF39" s="79" t="b">
        <v>0</v>
      </c>
      <c r="AG39" s="79" t="s">
        <v>407</v>
      </c>
      <c r="AH39" s="79"/>
      <c r="AI39" s="85" t="s">
        <v>401</v>
      </c>
      <c r="AJ39" s="79" t="b">
        <v>0</v>
      </c>
      <c r="AK39" s="79">
        <v>1</v>
      </c>
      <c r="AL39" s="85" t="s">
        <v>379</v>
      </c>
      <c r="AM39" s="79" t="s">
        <v>410</v>
      </c>
      <c r="AN39" s="79" t="b">
        <v>0</v>
      </c>
      <c r="AO39" s="85" t="s">
        <v>379</v>
      </c>
      <c r="AP39" s="79" t="s">
        <v>176</v>
      </c>
      <c r="AQ39" s="79">
        <v>0</v>
      </c>
      <c r="AR39" s="79">
        <v>0</v>
      </c>
      <c r="AS39" s="79"/>
      <c r="AT39" s="79"/>
      <c r="AU39" s="79"/>
      <c r="AV39" s="79"/>
      <c r="AW39" s="79"/>
      <c r="AX39" s="79"/>
      <c r="AY39" s="79"/>
      <c r="AZ39" s="79"/>
      <c r="BA39">
        <v>3</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224</v>
      </c>
      <c r="B40" s="64" t="s">
        <v>237</v>
      </c>
      <c r="C40" s="65" t="s">
        <v>1165</v>
      </c>
      <c r="D40" s="66">
        <v>10</v>
      </c>
      <c r="E40" s="67" t="s">
        <v>136</v>
      </c>
      <c r="F40" s="68">
        <v>12</v>
      </c>
      <c r="G40" s="65"/>
      <c r="H40" s="69"/>
      <c r="I40" s="70"/>
      <c r="J40" s="70"/>
      <c r="K40" s="34" t="s">
        <v>65</v>
      </c>
      <c r="L40" s="77">
        <v>40</v>
      </c>
      <c r="M40" s="77"/>
      <c r="N40" s="72"/>
      <c r="O40" s="79" t="s">
        <v>256</v>
      </c>
      <c r="P40" s="81">
        <v>43474.72787037037</v>
      </c>
      <c r="Q40" s="79" t="s">
        <v>269</v>
      </c>
      <c r="R40" s="79"/>
      <c r="S40" s="79"/>
      <c r="T40" s="79" t="s">
        <v>305</v>
      </c>
      <c r="U40" s="83" t="s">
        <v>312</v>
      </c>
      <c r="V40" s="83" t="s">
        <v>312</v>
      </c>
      <c r="W40" s="81">
        <v>43474.72787037037</v>
      </c>
      <c r="X40" s="83" t="s">
        <v>346</v>
      </c>
      <c r="Y40" s="79"/>
      <c r="Z40" s="79"/>
      <c r="AA40" s="85" t="s">
        <v>377</v>
      </c>
      <c r="AB40" s="85" t="s">
        <v>396</v>
      </c>
      <c r="AC40" s="79" t="b">
        <v>0</v>
      </c>
      <c r="AD40" s="79">
        <v>3</v>
      </c>
      <c r="AE40" s="85" t="s">
        <v>402</v>
      </c>
      <c r="AF40" s="79" t="b">
        <v>0</v>
      </c>
      <c r="AG40" s="79" t="s">
        <v>407</v>
      </c>
      <c r="AH40" s="79"/>
      <c r="AI40" s="85" t="s">
        <v>401</v>
      </c>
      <c r="AJ40" s="79" t="b">
        <v>0</v>
      </c>
      <c r="AK40" s="79">
        <v>0</v>
      </c>
      <c r="AL40" s="85" t="s">
        <v>401</v>
      </c>
      <c r="AM40" s="79" t="s">
        <v>409</v>
      </c>
      <c r="AN40" s="79" t="b">
        <v>0</v>
      </c>
      <c r="AO40" s="85" t="s">
        <v>396</v>
      </c>
      <c r="AP40" s="79" t="s">
        <v>176</v>
      </c>
      <c r="AQ40" s="79">
        <v>0</v>
      </c>
      <c r="AR40" s="79">
        <v>0</v>
      </c>
      <c r="AS40" s="79"/>
      <c r="AT40" s="79"/>
      <c r="AU40" s="79"/>
      <c r="AV40" s="79"/>
      <c r="AW40" s="79"/>
      <c r="AX40" s="79"/>
      <c r="AY40" s="79"/>
      <c r="AZ40" s="79"/>
      <c r="BA40">
        <v>2</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224</v>
      </c>
      <c r="B41" s="64" t="s">
        <v>237</v>
      </c>
      <c r="C41" s="65" t="s">
        <v>1165</v>
      </c>
      <c r="D41" s="66">
        <v>10</v>
      </c>
      <c r="E41" s="67" t="s">
        <v>136</v>
      </c>
      <c r="F41" s="68">
        <v>12</v>
      </c>
      <c r="G41" s="65"/>
      <c r="H41" s="69"/>
      <c r="I41" s="70"/>
      <c r="J41" s="70"/>
      <c r="K41" s="34" t="s">
        <v>65</v>
      </c>
      <c r="L41" s="77">
        <v>41</v>
      </c>
      <c r="M41" s="77"/>
      <c r="N41" s="72"/>
      <c r="O41" s="79" t="s">
        <v>256</v>
      </c>
      <c r="P41" s="81">
        <v>43474.7284375</v>
      </c>
      <c r="Q41" s="79" t="s">
        <v>270</v>
      </c>
      <c r="R41" s="79"/>
      <c r="S41" s="79"/>
      <c r="T41" s="79"/>
      <c r="U41" s="79"/>
      <c r="V41" s="83" t="s">
        <v>325</v>
      </c>
      <c r="W41" s="81">
        <v>43474.7284375</v>
      </c>
      <c r="X41" s="83" t="s">
        <v>347</v>
      </c>
      <c r="Y41" s="79"/>
      <c r="Z41" s="79"/>
      <c r="AA41" s="85" t="s">
        <v>378</v>
      </c>
      <c r="AB41" s="85" t="s">
        <v>377</v>
      </c>
      <c r="AC41" s="79" t="b">
        <v>0</v>
      </c>
      <c r="AD41" s="79">
        <v>6</v>
      </c>
      <c r="AE41" s="85" t="s">
        <v>402</v>
      </c>
      <c r="AF41" s="79" t="b">
        <v>0</v>
      </c>
      <c r="AG41" s="79" t="s">
        <v>407</v>
      </c>
      <c r="AH41" s="79"/>
      <c r="AI41" s="85" t="s">
        <v>401</v>
      </c>
      <c r="AJ41" s="79" t="b">
        <v>0</v>
      </c>
      <c r="AK41" s="79">
        <v>1</v>
      </c>
      <c r="AL41" s="85" t="s">
        <v>401</v>
      </c>
      <c r="AM41" s="79" t="s">
        <v>409</v>
      </c>
      <c r="AN41" s="79" t="b">
        <v>0</v>
      </c>
      <c r="AO41" s="85" t="s">
        <v>377</v>
      </c>
      <c r="AP41" s="79" t="s">
        <v>176</v>
      </c>
      <c r="AQ41" s="79">
        <v>0</v>
      </c>
      <c r="AR41" s="79">
        <v>0</v>
      </c>
      <c r="AS41" s="79"/>
      <c r="AT41" s="79"/>
      <c r="AU41" s="79"/>
      <c r="AV41" s="79"/>
      <c r="AW41" s="79"/>
      <c r="AX41" s="79"/>
      <c r="AY41" s="79"/>
      <c r="AZ41" s="79"/>
      <c r="BA41">
        <v>2</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225</v>
      </c>
      <c r="B42" s="64" t="s">
        <v>237</v>
      </c>
      <c r="C42" s="65" t="s">
        <v>1164</v>
      </c>
      <c r="D42" s="66">
        <v>3</v>
      </c>
      <c r="E42" s="67" t="s">
        <v>132</v>
      </c>
      <c r="F42" s="68">
        <v>35</v>
      </c>
      <c r="G42" s="65"/>
      <c r="H42" s="69"/>
      <c r="I42" s="70"/>
      <c r="J42" s="70"/>
      <c r="K42" s="34" t="s">
        <v>65</v>
      </c>
      <c r="L42" s="77">
        <v>42</v>
      </c>
      <c r="M42" s="77"/>
      <c r="N42" s="72"/>
      <c r="O42" s="79" t="s">
        <v>256</v>
      </c>
      <c r="P42" s="81">
        <v>43475.18644675926</v>
      </c>
      <c r="Q42" s="79" t="s">
        <v>271</v>
      </c>
      <c r="R42" s="79"/>
      <c r="S42" s="79"/>
      <c r="T42" s="79"/>
      <c r="U42" s="79"/>
      <c r="V42" s="83" t="s">
        <v>326</v>
      </c>
      <c r="W42" s="81">
        <v>43475.18644675926</v>
      </c>
      <c r="X42" s="83" t="s">
        <v>348</v>
      </c>
      <c r="Y42" s="79"/>
      <c r="Z42" s="79"/>
      <c r="AA42" s="85" t="s">
        <v>379</v>
      </c>
      <c r="AB42" s="85" t="s">
        <v>378</v>
      </c>
      <c r="AC42" s="79" t="b">
        <v>0</v>
      </c>
      <c r="AD42" s="79">
        <v>1</v>
      </c>
      <c r="AE42" s="85" t="s">
        <v>402</v>
      </c>
      <c r="AF42" s="79" t="b">
        <v>0</v>
      </c>
      <c r="AG42" s="79" t="s">
        <v>407</v>
      </c>
      <c r="AH42" s="79"/>
      <c r="AI42" s="85" t="s">
        <v>401</v>
      </c>
      <c r="AJ42" s="79" t="b">
        <v>0</v>
      </c>
      <c r="AK42" s="79">
        <v>0</v>
      </c>
      <c r="AL42" s="85" t="s">
        <v>401</v>
      </c>
      <c r="AM42" s="79" t="s">
        <v>410</v>
      </c>
      <c r="AN42" s="79" t="b">
        <v>0</v>
      </c>
      <c r="AO42" s="85" t="s">
        <v>378</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226</v>
      </c>
      <c r="B43" s="64" t="s">
        <v>237</v>
      </c>
      <c r="C43" s="65" t="s">
        <v>1165</v>
      </c>
      <c r="D43" s="66">
        <v>10</v>
      </c>
      <c r="E43" s="67" t="s">
        <v>136</v>
      </c>
      <c r="F43" s="68">
        <v>12</v>
      </c>
      <c r="G43" s="65"/>
      <c r="H43" s="69"/>
      <c r="I43" s="70"/>
      <c r="J43" s="70"/>
      <c r="K43" s="34" t="s">
        <v>65</v>
      </c>
      <c r="L43" s="77">
        <v>43</v>
      </c>
      <c r="M43" s="77"/>
      <c r="N43" s="72"/>
      <c r="O43" s="79" t="s">
        <v>256</v>
      </c>
      <c r="P43" s="81">
        <v>43481.72828703704</v>
      </c>
      <c r="Q43" s="79" t="s">
        <v>272</v>
      </c>
      <c r="R43" s="79"/>
      <c r="S43" s="79"/>
      <c r="T43" s="79"/>
      <c r="U43" s="79"/>
      <c r="V43" s="83" t="s">
        <v>327</v>
      </c>
      <c r="W43" s="81">
        <v>43481.72828703704</v>
      </c>
      <c r="X43" s="83" t="s">
        <v>349</v>
      </c>
      <c r="Y43" s="79"/>
      <c r="Z43" s="79"/>
      <c r="AA43" s="85" t="s">
        <v>380</v>
      </c>
      <c r="AB43" s="79"/>
      <c r="AC43" s="79" t="b">
        <v>0</v>
      </c>
      <c r="AD43" s="79">
        <v>0</v>
      </c>
      <c r="AE43" s="85" t="s">
        <v>401</v>
      </c>
      <c r="AF43" s="79" t="b">
        <v>0</v>
      </c>
      <c r="AG43" s="79" t="s">
        <v>407</v>
      </c>
      <c r="AH43" s="79"/>
      <c r="AI43" s="85" t="s">
        <v>401</v>
      </c>
      <c r="AJ43" s="79" t="b">
        <v>0</v>
      </c>
      <c r="AK43" s="79">
        <v>1</v>
      </c>
      <c r="AL43" s="85" t="s">
        <v>377</v>
      </c>
      <c r="AM43" s="79" t="s">
        <v>410</v>
      </c>
      <c r="AN43" s="79" t="b">
        <v>0</v>
      </c>
      <c r="AO43" s="85" t="s">
        <v>377</v>
      </c>
      <c r="AP43" s="79" t="s">
        <v>176</v>
      </c>
      <c r="AQ43" s="79">
        <v>0</v>
      </c>
      <c r="AR43" s="79">
        <v>0</v>
      </c>
      <c r="AS43" s="79"/>
      <c r="AT43" s="79"/>
      <c r="AU43" s="79"/>
      <c r="AV43" s="79"/>
      <c r="AW43" s="79"/>
      <c r="AX43" s="79"/>
      <c r="AY43" s="79"/>
      <c r="AZ43" s="79"/>
      <c r="BA43">
        <v>3</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226</v>
      </c>
      <c r="B44" s="64" t="s">
        <v>237</v>
      </c>
      <c r="C44" s="65" t="s">
        <v>1165</v>
      </c>
      <c r="D44" s="66">
        <v>10</v>
      </c>
      <c r="E44" s="67" t="s">
        <v>136</v>
      </c>
      <c r="F44" s="68">
        <v>12</v>
      </c>
      <c r="G44" s="65"/>
      <c r="H44" s="69"/>
      <c r="I44" s="70"/>
      <c r="J44" s="70"/>
      <c r="K44" s="34" t="s">
        <v>65</v>
      </c>
      <c r="L44" s="77">
        <v>44</v>
      </c>
      <c r="M44" s="77"/>
      <c r="N44" s="72"/>
      <c r="O44" s="79" t="s">
        <v>256</v>
      </c>
      <c r="P44" s="81">
        <v>43481.72835648148</v>
      </c>
      <c r="Q44" s="79" t="s">
        <v>272</v>
      </c>
      <c r="R44" s="79"/>
      <c r="S44" s="79"/>
      <c r="T44" s="79"/>
      <c r="U44" s="79"/>
      <c r="V44" s="83" t="s">
        <v>327</v>
      </c>
      <c r="W44" s="81">
        <v>43481.72835648148</v>
      </c>
      <c r="X44" s="83" t="s">
        <v>350</v>
      </c>
      <c r="Y44" s="79"/>
      <c r="Z44" s="79"/>
      <c r="AA44" s="85" t="s">
        <v>381</v>
      </c>
      <c r="AB44" s="79"/>
      <c r="AC44" s="79" t="b">
        <v>0</v>
      </c>
      <c r="AD44" s="79">
        <v>0</v>
      </c>
      <c r="AE44" s="85" t="s">
        <v>401</v>
      </c>
      <c r="AF44" s="79" t="b">
        <v>0</v>
      </c>
      <c r="AG44" s="79" t="s">
        <v>407</v>
      </c>
      <c r="AH44" s="79"/>
      <c r="AI44" s="85" t="s">
        <v>401</v>
      </c>
      <c r="AJ44" s="79" t="b">
        <v>0</v>
      </c>
      <c r="AK44" s="79">
        <v>2</v>
      </c>
      <c r="AL44" s="85" t="s">
        <v>378</v>
      </c>
      <c r="AM44" s="79" t="s">
        <v>410</v>
      </c>
      <c r="AN44" s="79" t="b">
        <v>0</v>
      </c>
      <c r="AO44" s="85" t="s">
        <v>378</v>
      </c>
      <c r="AP44" s="79" t="s">
        <v>176</v>
      </c>
      <c r="AQ44" s="79">
        <v>0</v>
      </c>
      <c r="AR44" s="79">
        <v>0</v>
      </c>
      <c r="AS44" s="79"/>
      <c r="AT44" s="79"/>
      <c r="AU44" s="79"/>
      <c r="AV44" s="79"/>
      <c r="AW44" s="79"/>
      <c r="AX44" s="79"/>
      <c r="AY44" s="79"/>
      <c r="AZ44" s="79"/>
      <c r="BA44">
        <v>3</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226</v>
      </c>
      <c r="B45" s="64" t="s">
        <v>237</v>
      </c>
      <c r="C45" s="65" t="s">
        <v>1165</v>
      </c>
      <c r="D45" s="66">
        <v>10</v>
      </c>
      <c r="E45" s="67" t="s">
        <v>136</v>
      </c>
      <c r="F45" s="68">
        <v>12</v>
      </c>
      <c r="G45" s="65"/>
      <c r="H45" s="69"/>
      <c r="I45" s="70"/>
      <c r="J45" s="70"/>
      <c r="K45" s="34" t="s">
        <v>65</v>
      </c>
      <c r="L45" s="77">
        <v>45</v>
      </c>
      <c r="M45" s="77"/>
      <c r="N45" s="72"/>
      <c r="O45" s="79" t="s">
        <v>256</v>
      </c>
      <c r="P45" s="81">
        <v>43481.728425925925</v>
      </c>
      <c r="Q45" s="79" t="s">
        <v>273</v>
      </c>
      <c r="R45" s="79"/>
      <c r="S45" s="79"/>
      <c r="T45" s="79"/>
      <c r="U45" s="79"/>
      <c r="V45" s="83" t="s">
        <v>327</v>
      </c>
      <c r="W45" s="81">
        <v>43481.728425925925</v>
      </c>
      <c r="X45" s="83" t="s">
        <v>351</v>
      </c>
      <c r="Y45" s="79"/>
      <c r="Z45" s="79"/>
      <c r="AA45" s="85" t="s">
        <v>382</v>
      </c>
      <c r="AB45" s="79"/>
      <c r="AC45" s="79" t="b">
        <v>0</v>
      </c>
      <c r="AD45" s="79">
        <v>0</v>
      </c>
      <c r="AE45" s="85" t="s">
        <v>401</v>
      </c>
      <c r="AF45" s="79" t="b">
        <v>0</v>
      </c>
      <c r="AG45" s="79" t="s">
        <v>407</v>
      </c>
      <c r="AH45" s="79"/>
      <c r="AI45" s="85" t="s">
        <v>401</v>
      </c>
      <c r="AJ45" s="79" t="b">
        <v>0</v>
      </c>
      <c r="AK45" s="79">
        <v>1</v>
      </c>
      <c r="AL45" s="85" t="s">
        <v>379</v>
      </c>
      <c r="AM45" s="79" t="s">
        <v>410</v>
      </c>
      <c r="AN45" s="79" t="b">
        <v>0</v>
      </c>
      <c r="AO45" s="85" t="s">
        <v>379</v>
      </c>
      <c r="AP45" s="79" t="s">
        <v>176</v>
      </c>
      <c r="AQ45" s="79">
        <v>0</v>
      </c>
      <c r="AR45" s="79">
        <v>0</v>
      </c>
      <c r="AS45" s="79"/>
      <c r="AT45" s="79"/>
      <c r="AU45" s="79"/>
      <c r="AV45" s="79"/>
      <c r="AW45" s="79"/>
      <c r="AX45" s="79"/>
      <c r="AY45" s="79"/>
      <c r="AZ45" s="79"/>
      <c r="BA45">
        <v>3</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224</v>
      </c>
      <c r="B46" s="64" t="s">
        <v>227</v>
      </c>
      <c r="C46" s="65" t="s">
        <v>1165</v>
      </c>
      <c r="D46" s="66">
        <v>10</v>
      </c>
      <c r="E46" s="67" t="s">
        <v>136</v>
      </c>
      <c r="F46" s="68">
        <v>12</v>
      </c>
      <c r="G46" s="65"/>
      <c r="H46" s="69"/>
      <c r="I46" s="70"/>
      <c r="J46" s="70"/>
      <c r="K46" s="34" t="s">
        <v>65</v>
      </c>
      <c r="L46" s="77">
        <v>46</v>
      </c>
      <c r="M46" s="77"/>
      <c r="N46" s="72"/>
      <c r="O46" s="79" t="s">
        <v>256</v>
      </c>
      <c r="P46" s="81">
        <v>43474.72787037037</v>
      </c>
      <c r="Q46" s="79" t="s">
        <v>269</v>
      </c>
      <c r="R46" s="79"/>
      <c r="S46" s="79"/>
      <c r="T46" s="79" t="s">
        <v>305</v>
      </c>
      <c r="U46" s="83" t="s">
        <v>312</v>
      </c>
      <c r="V46" s="83" t="s">
        <v>312</v>
      </c>
      <c r="W46" s="81">
        <v>43474.72787037037</v>
      </c>
      <c r="X46" s="83" t="s">
        <v>346</v>
      </c>
      <c r="Y46" s="79"/>
      <c r="Z46" s="79"/>
      <c r="AA46" s="85" t="s">
        <v>377</v>
      </c>
      <c r="AB46" s="85" t="s">
        <v>396</v>
      </c>
      <c r="AC46" s="79" t="b">
        <v>0</v>
      </c>
      <c r="AD46" s="79">
        <v>3</v>
      </c>
      <c r="AE46" s="85" t="s">
        <v>402</v>
      </c>
      <c r="AF46" s="79" t="b">
        <v>0</v>
      </c>
      <c r="AG46" s="79" t="s">
        <v>407</v>
      </c>
      <c r="AH46" s="79"/>
      <c r="AI46" s="85" t="s">
        <v>401</v>
      </c>
      <c r="AJ46" s="79" t="b">
        <v>0</v>
      </c>
      <c r="AK46" s="79">
        <v>0</v>
      </c>
      <c r="AL46" s="85" t="s">
        <v>401</v>
      </c>
      <c r="AM46" s="79" t="s">
        <v>409</v>
      </c>
      <c r="AN46" s="79" t="b">
        <v>0</v>
      </c>
      <c r="AO46" s="85" t="s">
        <v>396</v>
      </c>
      <c r="AP46" s="79" t="s">
        <v>176</v>
      </c>
      <c r="AQ46" s="79">
        <v>0</v>
      </c>
      <c r="AR46" s="79">
        <v>0</v>
      </c>
      <c r="AS46" s="79"/>
      <c r="AT46" s="79"/>
      <c r="AU46" s="79"/>
      <c r="AV46" s="79"/>
      <c r="AW46" s="79"/>
      <c r="AX46" s="79"/>
      <c r="AY46" s="79"/>
      <c r="AZ46" s="79"/>
      <c r="BA46">
        <v>2</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224</v>
      </c>
      <c r="B47" s="64" t="s">
        <v>227</v>
      </c>
      <c r="C47" s="65" t="s">
        <v>1165</v>
      </c>
      <c r="D47" s="66">
        <v>10</v>
      </c>
      <c r="E47" s="67" t="s">
        <v>136</v>
      </c>
      <c r="F47" s="68">
        <v>12</v>
      </c>
      <c r="G47" s="65"/>
      <c r="H47" s="69"/>
      <c r="I47" s="70"/>
      <c r="J47" s="70"/>
      <c r="K47" s="34" t="s">
        <v>65</v>
      </c>
      <c r="L47" s="77">
        <v>47</v>
      </c>
      <c r="M47" s="77"/>
      <c r="N47" s="72"/>
      <c r="O47" s="79" t="s">
        <v>256</v>
      </c>
      <c r="P47" s="81">
        <v>43474.7284375</v>
      </c>
      <c r="Q47" s="79" t="s">
        <v>270</v>
      </c>
      <c r="R47" s="79"/>
      <c r="S47" s="79"/>
      <c r="T47" s="79"/>
      <c r="U47" s="79"/>
      <c r="V47" s="83" t="s">
        <v>325</v>
      </c>
      <c r="W47" s="81">
        <v>43474.7284375</v>
      </c>
      <c r="X47" s="83" t="s">
        <v>347</v>
      </c>
      <c r="Y47" s="79"/>
      <c r="Z47" s="79"/>
      <c r="AA47" s="85" t="s">
        <v>378</v>
      </c>
      <c r="AB47" s="85" t="s">
        <v>377</v>
      </c>
      <c r="AC47" s="79" t="b">
        <v>0</v>
      </c>
      <c r="AD47" s="79">
        <v>6</v>
      </c>
      <c r="AE47" s="85" t="s">
        <v>402</v>
      </c>
      <c r="AF47" s="79" t="b">
        <v>0</v>
      </c>
      <c r="AG47" s="79" t="s">
        <v>407</v>
      </c>
      <c r="AH47" s="79"/>
      <c r="AI47" s="85" t="s">
        <v>401</v>
      </c>
      <c r="AJ47" s="79" t="b">
        <v>0</v>
      </c>
      <c r="AK47" s="79">
        <v>1</v>
      </c>
      <c r="AL47" s="85" t="s">
        <v>401</v>
      </c>
      <c r="AM47" s="79" t="s">
        <v>409</v>
      </c>
      <c r="AN47" s="79" t="b">
        <v>0</v>
      </c>
      <c r="AO47" s="85" t="s">
        <v>377</v>
      </c>
      <c r="AP47" s="79" t="s">
        <v>176</v>
      </c>
      <c r="AQ47" s="79">
        <v>0</v>
      </c>
      <c r="AR47" s="79">
        <v>0</v>
      </c>
      <c r="AS47" s="79"/>
      <c r="AT47" s="79"/>
      <c r="AU47" s="79"/>
      <c r="AV47" s="79"/>
      <c r="AW47" s="79"/>
      <c r="AX47" s="79"/>
      <c r="AY47" s="79"/>
      <c r="AZ47" s="79"/>
      <c r="BA47">
        <v>2</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225</v>
      </c>
      <c r="B48" s="64" t="s">
        <v>227</v>
      </c>
      <c r="C48" s="65" t="s">
        <v>1164</v>
      </c>
      <c r="D48" s="66">
        <v>3</v>
      </c>
      <c r="E48" s="67" t="s">
        <v>132</v>
      </c>
      <c r="F48" s="68">
        <v>35</v>
      </c>
      <c r="G48" s="65"/>
      <c r="H48" s="69"/>
      <c r="I48" s="70"/>
      <c r="J48" s="70"/>
      <c r="K48" s="34" t="s">
        <v>65</v>
      </c>
      <c r="L48" s="77">
        <v>48</v>
      </c>
      <c r="M48" s="77"/>
      <c r="N48" s="72"/>
      <c r="O48" s="79" t="s">
        <v>256</v>
      </c>
      <c r="P48" s="81">
        <v>43475.18644675926</v>
      </c>
      <c r="Q48" s="79" t="s">
        <v>271</v>
      </c>
      <c r="R48" s="79"/>
      <c r="S48" s="79"/>
      <c r="T48" s="79"/>
      <c r="U48" s="79"/>
      <c r="V48" s="83" t="s">
        <v>326</v>
      </c>
      <c r="W48" s="81">
        <v>43475.18644675926</v>
      </c>
      <c r="X48" s="83" t="s">
        <v>348</v>
      </c>
      <c r="Y48" s="79"/>
      <c r="Z48" s="79"/>
      <c r="AA48" s="85" t="s">
        <v>379</v>
      </c>
      <c r="AB48" s="85" t="s">
        <v>378</v>
      </c>
      <c r="AC48" s="79" t="b">
        <v>0</v>
      </c>
      <c r="AD48" s="79">
        <v>1</v>
      </c>
      <c r="AE48" s="85" t="s">
        <v>402</v>
      </c>
      <c r="AF48" s="79" t="b">
        <v>0</v>
      </c>
      <c r="AG48" s="79" t="s">
        <v>407</v>
      </c>
      <c r="AH48" s="79"/>
      <c r="AI48" s="85" t="s">
        <v>401</v>
      </c>
      <c r="AJ48" s="79" t="b">
        <v>0</v>
      </c>
      <c r="AK48" s="79">
        <v>0</v>
      </c>
      <c r="AL48" s="85" t="s">
        <v>401</v>
      </c>
      <c r="AM48" s="79" t="s">
        <v>410</v>
      </c>
      <c r="AN48" s="79" t="b">
        <v>0</v>
      </c>
      <c r="AO48" s="85" t="s">
        <v>378</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227</v>
      </c>
      <c r="B49" s="64" t="s">
        <v>235</v>
      </c>
      <c r="C49" s="65" t="s">
        <v>1164</v>
      </c>
      <c r="D49" s="66">
        <v>3</v>
      </c>
      <c r="E49" s="67" t="s">
        <v>132</v>
      </c>
      <c r="F49" s="68">
        <v>35</v>
      </c>
      <c r="G49" s="65"/>
      <c r="H49" s="69"/>
      <c r="I49" s="70"/>
      <c r="J49" s="70"/>
      <c r="K49" s="34" t="s">
        <v>65</v>
      </c>
      <c r="L49" s="77">
        <v>49</v>
      </c>
      <c r="M49" s="77"/>
      <c r="N49" s="72"/>
      <c r="O49" s="79" t="s">
        <v>256</v>
      </c>
      <c r="P49" s="81">
        <v>43480.11351851852</v>
      </c>
      <c r="Q49" s="79" t="s">
        <v>265</v>
      </c>
      <c r="R49" s="79"/>
      <c r="S49" s="79"/>
      <c r="T49" s="79"/>
      <c r="U49" s="79"/>
      <c r="V49" s="83" t="s">
        <v>328</v>
      </c>
      <c r="W49" s="81">
        <v>43480.11351851852</v>
      </c>
      <c r="X49" s="83" t="s">
        <v>352</v>
      </c>
      <c r="Y49" s="79"/>
      <c r="Z49" s="79"/>
      <c r="AA49" s="85" t="s">
        <v>383</v>
      </c>
      <c r="AB49" s="79"/>
      <c r="AC49" s="79" t="b">
        <v>0</v>
      </c>
      <c r="AD49" s="79">
        <v>0</v>
      </c>
      <c r="AE49" s="85" t="s">
        <v>401</v>
      </c>
      <c r="AF49" s="79" t="b">
        <v>0</v>
      </c>
      <c r="AG49" s="79" t="s">
        <v>407</v>
      </c>
      <c r="AH49" s="79"/>
      <c r="AI49" s="85" t="s">
        <v>401</v>
      </c>
      <c r="AJ49" s="79" t="b">
        <v>0</v>
      </c>
      <c r="AK49" s="79">
        <v>3</v>
      </c>
      <c r="AL49" s="85" t="s">
        <v>390</v>
      </c>
      <c r="AM49" s="79" t="s">
        <v>411</v>
      </c>
      <c r="AN49" s="79" t="b">
        <v>0</v>
      </c>
      <c r="AO49" s="85" t="s">
        <v>390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2</v>
      </c>
      <c r="BD49" s="48"/>
      <c r="BE49" s="49"/>
      <c r="BF49" s="48"/>
      <c r="BG49" s="49"/>
      <c r="BH49" s="48"/>
      <c r="BI49" s="49"/>
      <c r="BJ49" s="48"/>
      <c r="BK49" s="49"/>
      <c r="BL49" s="48"/>
    </row>
    <row r="50" spans="1:64" ht="15">
      <c r="A50" s="64" t="s">
        <v>227</v>
      </c>
      <c r="B50" s="64" t="s">
        <v>231</v>
      </c>
      <c r="C50" s="65" t="s">
        <v>1164</v>
      </c>
      <c r="D50" s="66">
        <v>3</v>
      </c>
      <c r="E50" s="67" t="s">
        <v>132</v>
      </c>
      <c r="F50" s="68">
        <v>35</v>
      </c>
      <c r="G50" s="65"/>
      <c r="H50" s="69"/>
      <c r="I50" s="70"/>
      <c r="J50" s="70"/>
      <c r="K50" s="34" t="s">
        <v>65</v>
      </c>
      <c r="L50" s="77">
        <v>50</v>
      </c>
      <c r="M50" s="77"/>
      <c r="N50" s="72"/>
      <c r="O50" s="79" t="s">
        <v>256</v>
      </c>
      <c r="P50" s="81">
        <v>43480.11351851852</v>
      </c>
      <c r="Q50" s="79" t="s">
        <v>265</v>
      </c>
      <c r="R50" s="79"/>
      <c r="S50" s="79"/>
      <c r="T50" s="79"/>
      <c r="U50" s="79"/>
      <c r="V50" s="83" t="s">
        <v>328</v>
      </c>
      <c r="W50" s="81">
        <v>43480.11351851852</v>
      </c>
      <c r="X50" s="83" t="s">
        <v>352</v>
      </c>
      <c r="Y50" s="79"/>
      <c r="Z50" s="79"/>
      <c r="AA50" s="85" t="s">
        <v>383</v>
      </c>
      <c r="AB50" s="79"/>
      <c r="AC50" s="79" t="b">
        <v>0</v>
      </c>
      <c r="AD50" s="79">
        <v>0</v>
      </c>
      <c r="AE50" s="85" t="s">
        <v>401</v>
      </c>
      <c r="AF50" s="79" t="b">
        <v>0</v>
      </c>
      <c r="AG50" s="79" t="s">
        <v>407</v>
      </c>
      <c r="AH50" s="79"/>
      <c r="AI50" s="85" t="s">
        <v>401</v>
      </c>
      <c r="AJ50" s="79" t="b">
        <v>0</v>
      </c>
      <c r="AK50" s="79">
        <v>3</v>
      </c>
      <c r="AL50" s="85" t="s">
        <v>390</v>
      </c>
      <c r="AM50" s="79" t="s">
        <v>411</v>
      </c>
      <c r="AN50" s="79" t="b">
        <v>0</v>
      </c>
      <c r="AO50" s="85" t="s">
        <v>390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3</v>
      </c>
      <c r="BD50" s="48">
        <v>0</v>
      </c>
      <c r="BE50" s="49">
        <v>0</v>
      </c>
      <c r="BF50" s="48">
        <v>0</v>
      </c>
      <c r="BG50" s="49">
        <v>0</v>
      </c>
      <c r="BH50" s="48">
        <v>0</v>
      </c>
      <c r="BI50" s="49">
        <v>0</v>
      </c>
      <c r="BJ50" s="48">
        <v>20</v>
      </c>
      <c r="BK50" s="49">
        <v>100</v>
      </c>
      <c r="BL50" s="48">
        <v>20</v>
      </c>
    </row>
    <row r="51" spans="1:64" ht="15">
      <c r="A51" s="64" t="s">
        <v>226</v>
      </c>
      <c r="B51" s="64" t="s">
        <v>227</v>
      </c>
      <c r="C51" s="65" t="s">
        <v>1165</v>
      </c>
      <c r="D51" s="66">
        <v>10</v>
      </c>
      <c r="E51" s="67" t="s">
        <v>136</v>
      </c>
      <c r="F51" s="68">
        <v>12</v>
      </c>
      <c r="G51" s="65"/>
      <c r="H51" s="69"/>
      <c r="I51" s="70"/>
      <c r="J51" s="70"/>
      <c r="K51" s="34" t="s">
        <v>65</v>
      </c>
      <c r="L51" s="77">
        <v>51</v>
      </c>
      <c r="M51" s="77"/>
      <c r="N51" s="72"/>
      <c r="O51" s="79" t="s">
        <v>256</v>
      </c>
      <c r="P51" s="81">
        <v>43481.72828703704</v>
      </c>
      <c r="Q51" s="79" t="s">
        <v>272</v>
      </c>
      <c r="R51" s="79"/>
      <c r="S51" s="79"/>
      <c r="T51" s="79"/>
      <c r="U51" s="79"/>
      <c r="V51" s="83" t="s">
        <v>327</v>
      </c>
      <c r="W51" s="81">
        <v>43481.72828703704</v>
      </c>
      <c r="X51" s="83" t="s">
        <v>349</v>
      </c>
      <c r="Y51" s="79"/>
      <c r="Z51" s="79"/>
      <c r="AA51" s="85" t="s">
        <v>380</v>
      </c>
      <c r="AB51" s="79"/>
      <c r="AC51" s="79" t="b">
        <v>0</v>
      </c>
      <c r="AD51" s="79">
        <v>0</v>
      </c>
      <c r="AE51" s="85" t="s">
        <v>401</v>
      </c>
      <c r="AF51" s="79" t="b">
        <v>0</v>
      </c>
      <c r="AG51" s="79" t="s">
        <v>407</v>
      </c>
      <c r="AH51" s="79"/>
      <c r="AI51" s="85" t="s">
        <v>401</v>
      </c>
      <c r="AJ51" s="79" t="b">
        <v>0</v>
      </c>
      <c r="AK51" s="79">
        <v>1</v>
      </c>
      <c r="AL51" s="85" t="s">
        <v>377</v>
      </c>
      <c r="AM51" s="79" t="s">
        <v>410</v>
      </c>
      <c r="AN51" s="79" t="b">
        <v>0</v>
      </c>
      <c r="AO51" s="85" t="s">
        <v>377</v>
      </c>
      <c r="AP51" s="79" t="s">
        <v>176</v>
      </c>
      <c r="AQ51" s="79">
        <v>0</v>
      </c>
      <c r="AR51" s="79">
        <v>0</v>
      </c>
      <c r="AS51" s="79"/>
      <c r="AT51" s="79"/>
      <c r="AU51" s="79"/>
      <c r="AV51" s="79"/>
      <c r="AW51" s="79"/>
      <c r="AX51" s="79"/>
      <c r="AY51" s="79"/>
      <c r="AZ51" s="79"/>
      <c r="BA51">
        <v>3</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226</v>
      </c>
      <c r="B52" s="64" t="s">
        <v>227</v>
      </c>
      <c r="C52" s="65" t="s">
        <v>1165</v>
      </c>
      <c r="D52" s="66">
        <v>10</v>
      </c>
      <c r="E52" s="67" t="s">
        <v>136</v>
      </c>
      <c r="F52" s="68">
        <v>12</v>
      </c>
      <c r="G52" s="65"/>
      <c r="H52" s="69"/>
      <c r="I52" s="70"/>
      <c r="J52" s="70"/>
      <c r="K52" s="34" t="s">
        <v>65</v>
      </c>
      <c r="L52" s="77">
        <v>52</v>
      </c>
      <c r="M52" s="77"/>
      <c r="N52" s="72"/>
      <c r="O52" s="79" t="s">
        <v>256</v>
      </c>
      <c r="P52" s="81">
        <v>43481.72835648148</v>
      </c>
      <c r="Q52" s="79" t="s">
        <v>272</v>
      </c>
      <c r="R52" s="79"/>
      <c r="S52" s="79"/>
      <c r="T52" s="79"/>
      <c r="U52" s="79"/>
      <c r="V52" s="83" t="s">
        <v>327</v>
      </c>
      <c r="W52" s="81">
        <v>43481.72835648148</v>
      </c>
      <c r="X52" s="83" t="s">
        <v>350</v>
      </c>
      <c r="Y52" s="79"/>
      <c r="Z52" s="79"/>
      <c r="AA52" s="85" t="s">
        <v>381</v>
      </c>
      <c r="AB52" s="79"/>
      <c r="AC52" s="79" t="b">
        <v>0</v>
      </c>
      <c r="AD52" s="79">
        <v>0</v>
      </c>
      <c r="AE52" s="85" t="s">
        <v>401</v>
      </c>
      <c r="AF52" s="79" t="b">
        <v>0</v>
      </c>
      <c r="AG52" s="79" t="s">
        <v>407</v>
      </c>
      <c r="AH52" s="79"/>
      <c r="AI52" s="85" t="s">
        <v>401</v>
      </c>
      <c r="AJ52" s="79" t="b">
        <v>0</v>
      </c>
      <c r="AK52" s="79">
        <v>2</v>
      </c>
      <c r="AL52" s="85" t="s">
        <v>378</v>
      </c>
      <c r="AM52" s="79" t="s">
        <v>410</v>
      </c>
      <c r="AN52" s="79" t="b">
        <v>0</v>
      </c>
      <c r="AO52" s="85" t="s">
        <v>378</v>
      </c>
      <c r="AP52" s="79" t="s">
        <v>176</v>
      </c>
      <c r="AQ52" s="79">
        <v>0</v>
      </c>
      <c r="AR52" s="79">
        <v>0</v>
      </c>
      <c r="AS52" s="79"/>
      <c r="AT52" s="79"/>
      <c r="AU52" s="79"/>
      <c r="AV52" s="79"/>
      <c r="AW52" s="79"/>
      <c r="AX52" s="79"/>
      <c r="AY52" s="79"/>
      <c r="AZ52" s="79"/>
      <c r="BA52">
        <v>3</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226</v>
      </c>
      <c r="B53" s="64" t="s">
        <v>227</v>
      </c>
      <c r="C53" s="65" t="s">
        <v>1165</v>
      </c>
      <c r="D53" s="66">
        <v>10</v>
      </c>
      <c r="E53" s="67" t="s">
        <v>136</v>
      </c>
      <c r="F53" s="68">
        <v>12</v>
      </c>
      <c r="G53" s="65"/>
      <c r="H53" s="69"/>
      <c r="I53" s="70"/>
      <c r="J53" s="70"/>
      <c r="K53" s="34" t="s">
        <v>65</v>
      </c>
      <c r="L53" s="77">
        <v>53</v>
      </c>
      <c r="M53" s="77"/>
      <c r="N53" s="72"/>
      <c r="O53" s="79" t="s">
        <v>256</v>
      </c>
      <c r="P53" s="81">
        <v>43481.728425925925</v>
      </c>
      <c r="Q53" s="79" t="s">
        <v>273</v>
      </c>
      <c r="R53" s="79"/>
      <c r="S53" s="79"/>
      <c r="T53" s="79"/>
      <c r="U53" s="79"/>
      <c r="V53" s="83" t="s">
        <v>327</v>
      </c>
      <c r="W53" s="81">
        <v>43481.728425925925</v>
      </c>
      <c r="X53" s="83" t="s">
        <v>351</v>
      </c>
      <c r="Y53" s="79"/>
      <c r="Z53" s="79"/>
      <c r="AA53" s="85" t="s">
        <v>382</v>
      </c>
      <c r="AB53" s="79"/>
      <c r="AC53" s="79" t="b">
        <v>0</v>
      </c>
      <c r="AD53" s="79">
        <v>0</v>
      </c>
      <c r="AE53" s="85" t="s">
        <v>401</v>
      </c>
      <c r="AF53" s="79" t="b">
        <v>0</v>
      </c>
      <c r="AG53" s="79" t="s">
        <v>407</v>
      </c>
      <c r="AH53" s="79"/>
      <c r="AI53" s="85" t="s">
        <v>401</v>
      </c>
      <c r="AJ53" s="79" t="b">
        <v>0</v>
      </c>
      <c r="AK53" s="79">
        <v>1</v>
      </c>
      <c r="AL53" s="85" t="s">
        <v>379</v>
      </c>
      <c r="AM53" s="79" t="s">
        <v>410</v>
      </c>
      <c r="AN53" s="79" t="b">
        <v>0</v>
      </c>
      <c r="AO53" s="85" t="s">
        <v>379</v>
      </c>
      <c r="AP53" s="79" t="s">
        <v>176</v>
      </c>
      <c r="AQ53" s="79">
        <v>0</v>
      </c>
      <c r="AR53" s="79">
        <v>0</v>
      </c>
      <c r="AS53" s="79"/>
      <c r="AT53" s="79"/>
      <c r="AU53" s="79"/>
      <c r="AV53" s="79"/>
      <c r="AW53" s="79"/>
      <c r="AX53" s="79"/>
      <c r="AY53" s="79"/>
      <c r="AZ53" s="79"/>
      <c r="BA53">
        <v>3</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224</v>
      </c>
      <c r="B54" s="64" t="s">
        <v>238</v>
      </c>
      <c r="C54" s="65" t="s">
        <v>1165</v>
      </c>
      <c r="D54" s="66">
        <v>10</v>
      </c>
      <c r="E54" s="67" t="s">
        <v>136</v>
      </c>
      <c r="F54" s="68">
        <v>12</v>
      </c>
      <c r="G54" s="65"/>
      <c r="H54" s="69"/>
      <c r="I54" s="70"/>
      <c r="J54" s="70"/>
      <c r="K54" s="34" t="s">
        <v>65</v>
      </c>
      <c r="L54" s="77">
        <v>54</v>
      </c>
      <c r="M54" s="77"/>
      <c r="N54" s="72"/>
      <c r="O54" s="79" t="s">
        <v>256</v>
      </c>
      <c r="P54" s="81">
        <v>43474.72787037037</v>
      </c>
      <c r="Q54" s="79" t="s">
        <v>269</v>
      </c>
      <c r="R54" s="79"/>
      <c r="S54" s="79"/>
      <c r="T54" s="79" t="s">
        <v>305</v>
      </c>
      <c r="U54" s="83" t="s">
        <v>312</v>
      </c>
      <c r="V54" s="83" t="s">
        <v>312</v>
      </c>
      <c r="W54" s="81">
        <v>43474.72787037037</v>
      </c>
      <c r="X54" s="83" t="s">
        <v>346</v>
      </c>
      <c r="Y54" s="79"/>
      <c r="Z54" s="79"/>
      <c r="AA54" s="85" t="s">
        <v>377</v>
      </c>
      <c r="AB54" s="85" t="s">
        <v>396</v>
      </c>
      <c r="AC54" s="79" t="b">
        <v>0</v>
      </c>
      <c r="AD54" s="79">
        <v>3</v>
      </c>
      <c r="AE54" s="85" t="s">
        <v>402</v>
      </c>
      <c r="AF54" s="79" t="b">
        <v>0</v>
      </c>
      <c r="AG54" s="79" t="s">
        <v>407</v>
      </c>
      <c r="AH54" s="79"/>
      <c r="AI54" s="85" t="s">
        <v>401</v>
      </c>
      <c r="AJ54" s="79" t="b">
        <v>0</v>
      </c>
      <c r="AK54" s="79">
        <v>0</v>
      </c>
      <c r="AL54" s="85" t="s">
        <v>401</v>
      </c>
      <c r="AM54" s="79" t="s">
        <v>409</v>
      </c>
      <c r="AN54" s="79" t="b">
        <v>0</v>
      </c>
      <c r="AO54" s="85" t="s">
        <v>396</v>
      </c>
      <c r="AP54" s="79" t="s">
        <v>176</v>
      </c>
      <c r="AQ54" s="79">
        <v>0</v>
      </c>
      <c r="AR54" s="79">
        <v>0</v>
      </c>
      <c r="AS54" s="79"/>
      <c r="AT54" s="79"/>
      <c r="AU54" s="79"/>
      <c r="AV54" s="79"/>
      <c r="AW54" s="79"/>
      <c r="AX54" s="79"/>
      <c r="AY54" s="79"/>
      <c r="AZ54" s="79"/>
      <c r="BA54">
        <v>2</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224</v>
      </c>
      <c r="B55" s="64" t="s">
        <v>238</v>
      </c>
      <c r="C55" s="65" t="s">
        <v>1165</v>
      </c>
      <c r="D55" s="66">
        <v>10</v>
      </c>
      <c r="E55" s="67" t="s">
        <v>136</v>
      </c>
      <c r="F55" s="68">
        <v>12</v>
      </c>
      <c r="G55" s="65"/>
      <c r="H55" s="69"/>
      <c r="I55" s="70"/>
      <c r="J55" s="70"/>
      <c r="K55" s="34" t="s">
        <v>65</v>
      </c>
      <c r="L55" s="77">
        <v>55</v>
      </c>
      <c r="M55" s="77"/>
      <c r="N55" s="72"/>
      <c r="O55" s="79" t="s">
        <v>256</v>
      </c>
      <c r="P55" s="81">
        <v>43474.7284375</v>
      </c>
      <c r="Q55" s="79" t="s">
        <v>270</v>
      </c>
      <c r="R55" s="79"/>
      <c r="S55" s="79"/>
      <c r="T55" s="79"/>
      <c r="U55" s="79"/>
      <c r="V55" s="83" t="s">
        <v>325</v>
      </c>
      <c r="W55" s="81">
        <v>43474.7284375</v>
      </c>
      <c r="X55" s="83" t="s">
        <v>347</v>
      </c>
      <c r="Y55" s="79"/>
      <c r="Z55" s="79"/>
      <c r="AA55" s="85" t="s">
        <v>378</v>
      </c>
      <c r="AB55" s="85" t="s">
        <v>377</v>
      </c>
      <c r="AC55" s="79" t="b">
        <v>0</v>
      </c>
      <c r="AD55" s="79">
        <v>6</v>
      </c>
      <c r="AE55" s="85" t="s">
        <v>402</v>
      </c>
      <c r="AF55" s="79" t="b">
        <v>0</v>
      </c>
      <c r="AG55" s="79" t="s">
        <v>407</v>
      </c>
      <c r="AH55" s="79"/>
      <c r="AI55" s="85" t="s">
        <v>401</v>
      </c>
      <c r="AJ55" s="79" t="b">
        <v>0</v>
      </c>
      <c r="AK55" s="79">
        <v>1</v>
      </c>
      <c r="AL55" s="85" t="s">
        <v>401</v>
      </c>
      <c r="AM55" s="79" t="s">
        <v>409</v>
      </c>
      <c r="AN55" s="79" t="b">
        <v>0</v>
      </c>
      <c r="AO55" s="85" t="s">
        <v>377</v>
      </c>
      <c r="AP55" s="79" t="s">
        <v>176</v>
      </c>
      <c r="AQ55" s="79">
        <v>0</v>
      </c>
      <c r="AR55" s="79">
        <v>0</v>
      </c>
      <c r="AS55" s="79"/>
      <c r="AT55" s="79"/>
      <c r="AU55" s="79"/>
      <c r="AV55" s="79"/>
      <c r="AW55" s="79"/>
      <c r="AX55" s="79"/>
      <c r="AY55" s="79"/>
      <c r="AZ55" s="79"/>
      <c r="BA55">
        <v>2</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225</v>
      </c>
      <c r="B56" s="64" t="s">
        <v>238</v>
      </c>
      <c r="C56" s="65" t="s">
        <v>1164</v>
      </c>
      <c r="D56" s="66">
        <v>3</v>
      </c>
      <c r="E56" s="67" t="s">
        <v>132</v>
      </c>
      <c r="F56" s="68">
        <v>35</v>
      </c>
      <c r="G56" s="65"/>
      <c r="H56" s="69"/>
      <c r="I56" s="70"/>
      <c r="J56" s="70"/>
      <c r="K56" s="34" t="s">
        <v>65</v>
      </c>
      <c r="L56" s="77">
        <v>56</v>
      </c>
      <c r="M56" s="77"/>
      <c r="N56" s="72"/>
      <c r="O56" s="79" t="s">
        <v>256</v>
      </c>
      <c r="P56" s="81">
        <v>43475.18644675926</v>
      </c>
      <c r="Q56" s="79" t="s">
        <v>271</v>
      </c>
      <c r="R56" s="79"/>
      <c r="S56" s="79"/>
      <c r="T56" s="79"/>
      <c r="U56" s="79"/>
      <c r="V56" s="83" t="s">
        <v>326</v>
      </c>
      <c r="W56" s="81">
        <v>43475.18644675926</v>
      </c>
      <c r="X56" s="83" t="s">
        <v>348</v>
      </c>
      <c r="Y56" s="79"/>
      <c r="Z56" s="79"/>
      <c r="AA56" s="85" t="s">
        <v>379</v>
      </c>
      <c r="AB56" s="85" t="s">
        <v>378</v>
      </c>
      <c r="AC56" s="79" t="b">
        <v>0</v>
      </c>
      <c r="AD56" s="79">
        <v>1</v>
      </c>
      <c r="AE56" s="85" t="s">
        <v>402</v>
      </c>
      <c r="AF56" s="79" t="b">
        <v>0</v>
      </c>
      <c r="AG56" s="79" t="s">
        <v>407</v>
      </c>
      <c r="AH56" s="79"/>
      <c r="AI56" s="85" t="s">
        <v>401</v>
      </c>
      <c r="AJ56" s="79" t="b">
        <v>0</v>
      </c>
      <c r="AK56" s="79">
        <v>0</v>
      </c>
      <c r="AL56" s="85" t="s">
        <v>401</v>
      </c>
      <c r="AM56" s="79" t="s">
        <v>410</v>
      </c>
      <c r="AN56" s="79" t="b">
        <v>0</v>
      </c>
      <c r="AO56" s="85" t="s">
        <v>378</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226</v>
      </c>
      <c r="B57" s="64" t="s">
        <v>238</v>
      </c>
      <c r="C57" s="65" t="s">
        <v>1165</v>
      </c>
      <c r="D57" s="66">
        <v>10</v>
      </c>
      <c r="E57" s="67" t="s">
        <v>136</v>
      </c>
      <c r="F57" s="68">
        <v>12</v>
      </c>
      <c r="G57" s="65"/>
      <c r="H57" s="69"/>
      <c r="I57" s="70"/>
      <c r="J57" s="70"/>
      <c r="K57" s="34" t="s">
        <v>65</v>
      </c>
      <c r="L57" s="77">
        <v>57</v>
      </c>
      <c r="M57" s="77"/>
      <c r="N57" s="72"/>
      <c r="O57" s="79" t="s">
        <v>256</v>
      </c>
      <c r="P57" s="81">
        <v>43481.72828703704</v>
      </c>
      <c r="Q57" s="79" t="s">
        <v>272</v>
      </c>
      <c r="R57" s="79"/>
      <c r="S57" s="79"/>
      <c r="T57" s="79"/>
      <c r="U57" s="79"/>
      <c r="V57" s="83" t="s">
        <v>327</v>
      </c>
      <c r="W57" s="81">
        <v>43481.72828703704</v>
      </c>
      <c r="X57" s="83" t="s">
        <v>349</v>
      </c>
      <c r="Y57" s="79"/>
      <c r="Z57" s="79"/>
      <c r="AA57" s="85" t="s">
        <v>380</v>
      </c>
      <c r="AB57" s="79"/>
      <c r="AC57" s="79" t="b">
        <v>0</v>
      </c>
      <c r="AD57" s="79">
        <v>0</v>
      </c>
      <c r="AE57" s="85" t="s">
        <v>401</v>
      </c>
      <c r="AF57" s="79" t="b">
        <v>0</v>
      </c>
      <c r="AG57" s="79" t="s">
        <v>407</v>
      </c>
      <c r="AH57" s="79"/>
      <c r="AI57" s="85" t="s">
        <v>401</v>
      </c>
      <c r="AJ57" s="79" t="b">
        <v>0</v>
      </c>
      <c r="AK57" s="79">
        <v>1</v>
      </c>
      <c r="AL57" s="85" t="s">
        <v>377</v>
      </c>
      <c r="AM57" s="79" t="s">
        <v>410</v>
      </c>
      <c r="AN57" s="79" t="b">
        <v>0</v>
      </c>
      <c r="AO57" s="85" t="s">
        <v>377</v>
      </c>
      <c r="AP57" s="79" t="s">
        <v>176</v>
      </c>
      <c r="AQ57" s="79">
        <v>0</v>
      </c>
      <c r="AR57" s="79">
        <v>0</v>
      </c>
      <c r="AS57" s="79"/>
      <c r="AT57" s="79"/>
      <c r="AU57" s="79"/>
      <c r="AV57" s="79"/>
      <c r="AW57" s="79"/>
      <c r="AX57" s="79"/>
      <c r="AY57" s="79"/>
      <c r="AZ57" s="79"/>
      <c r="BA57">
        <v>3</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226</v>
      </c>
      <c r="B58" s="64" t="s">
        <v>238</v>
      </c>
      <c r="C58" s="65" t="s">
        <v>1165</v>
      </c>
      <c r="D58" s="66">
        <v>10</v>
      </c>
      <c r="E58" s="67" t="s">
        <v>136</v>
      </c>
      <c r="F58" s="68">
        <v>12</v>
      </c>
      <c r="G58" s="65"/>
      <c r="H58" s="69"/>
      <c r="I58" s="70"/>
      <c r="J58" s="70"/>
      <c r="K58" s="34" t="s">
        <v>65</v>
      </c>
      <c r="L58" s="77">
        <v>58</v>
      </c>
      <c r="M58" s="77"/>
      <c r="N58" s="72"/>
      <c r="O58" s="79" t="s">
        <v>256</v>
      </c>
      <c r="P58" s="81">
        <v>43481.72835648148</v>
      </c>
      <c r="Q58" s="79" t="s">
        <v>272</v>
      </c>
      <c r="R58" s="79"/>
      <c r="S58" s="79"/>
      <c r="T58" s="79"/>
      <c r="U58" s="79"/>
      <c r="V58" s="83" t="s">
        <v>327</v>
      </c>
      <c r="W58" s="81">
        <v>43481.72835648148</v>
      </c>
      <c r="X58" s="83" t="s">
        <v>350</v>
      </c>
      <c r="Y58" s="79"/>
      <c r="Z58" s="79"/>
      <c r="AA58" s="85" t="s">
        <v>381</v>
      </c>
      <c r="AB58" s="79"/>
      <c r="AC58" s="79" t="b">
        <v>0</v>
      </c>
      <c r="AD58" s="79">
        <v>0</v>
      </c>
      <c r="AE58" s="85" t="s">
        <v>401</v>
      </c>
      <c r="AF58" s="79" t="b">
        <v>0</v>
      </c>
      <c r="AG58" s="79" t="s">
        <v>407</v>
      </c>
      <c r="AH58" s="79"/>
      <c r="AI58" s="85" t="s">
        <v>401</v>
      </c>
      <c r="AJ58" s="79" t="b">
        <v>0</v>
      </c>
      <c r="AK58" s="79">
        <v>2</v>
      </c>
      <c r="AL58" s="85" t="s">
        <v>378</v>
      </c>
      <c r="AM58" s="79" t="s">
        <v>410</v>
      </c>
      <c r="AN58" s="79" t="b">
        <v>0</v>
      </c>
      <c r="AO58" s="85" t="s">
        <v>378</v>
      </c>
      <c r="AP58" s="79" t="s">
        <v>176</v>
      </c>
      <c r="AQ58" s="79">
        <v>0</v>
      </c>
      <c r="AR58" s="79">
        <v>0</v>
      </c>
      <c r="AS58" s="79"/>
      <c r="AT58" s="79"/>
      <c r="AU58" s="79"/>
      <c r="AV58" s="79"/>
      <c r="AW58" s="79"/>
      <c r="AX58" s="79"/>
      <c r="AY58" s="79"/>
      <c r="AZ58" s="79"/>
      <c r="BA58">
        <v>3</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226</v>
      </c>
      <c r="B59" s="64" t="s">
        <v>238</v>
      </c>
      <c r="C59" s="65" t="s">
        <v>1165</v>
      </c>
      <c r="D59" s="66">
        <v>10</v>
      </c>
      <c r="E59" s="67" t="s">
        <v>136</v>
      </c>
      <c r="F59" s="68">
        <v>12</v>
      </c>
      <c r="G59" s="65"/>
      <c r="H59" s="69"/>
      <c r="I59" s="70"/>
      <c r="J59" s="70"/>
      <c r="K59" s="34" t="s">
        <v>65</v>
      </c>
      <c r="L59" s="77">
        <v>59</v>
      </c>
      <c r="M59" s="77"/>
      <c r="N59" s="72"/>
      <c r="O59" s="79" t="s">
        <v>256</v>
      </c>
      <c r="P59" s="81">
        <v>43481.728425925925</v>
      </c>
      <c r="Q59" s="79" t="s">
        <v>273</v>
      </c>
      <c r="R59" s="79"/>
      <c r="S59" s="79"/>
      <c r="T59" s="79"/>
      <c r="U59" s="79"/>
      <c r="V59" s="83" t="s">
        <v>327</v>
      </c>
      <c r="W59" s="81">
        <v>43481.728425925925</v>
      </c>
      <c r="X59" s="83" t="s">
        <v>351</v>
      </c>
      <c r="Y59" s="79"/>
      <c r="Z59" s="79"/>
      <c r="AA59" s="85" t="s">
        <v>382</v>
      </c>
      <c r="AB59" s="79"/>
      <c r="AC59" s="79" t="b">
        <v>0</v>
      </c>
      <c r="AD59" s="79">
        <v>0</v>
      </c>
      <c r="AE59" s="85" t="s">
        <v>401</v>
      </c>
      <c r="AF59" s="79" t="b">
        <v>0</v>
      </c>
      <c r="AG59" s="79" t="s">
        <v>407</v>
      </c>
      <c r="AH59" s="79"/>
      <c r="AI59" s="85" t="s">
        <v>401</v>
      </c>
      <c r="AJ59" s="79" t="b">
        <v>0</v>
      </c>
      <c r="AK59" s="79">
        <v>1</v>
      </c>
      <c r="AL59" s="85" t="s">
        <v>379</v>
      </c>
      <c r="AM59" s="79" t="s">
        <v>410</v>
      </c>
      <c r="AN59" s="79" t="b">
        <v>0</v>
      </c>
      <c r="AO59" s="85" t="s">
        <v>379</v>
      </c>
      <c r="AP59" s="79" t="s">
        <v>176</v>
      </c>
      <c r="AQ59" s="79">
        <v>0</v>
      </c>
      <c r="AR59" s="79">
        <v>0</v>
      </c>
      <c r="AS59" s="79"/>
      <c r="AT59" s="79"/>
      <c r="AU59" s="79"/>
      <c r="AV59" s="79"/>
      <c r="AW59" s="79"/>
      <c r="AX59" s="79"/>
      <c r="AY59" s="79"/>
      <c r="AZ59" s="79"/>
      <c r="BA59">
        <v>3</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224</v>
      </c>
      <c r="B60" s="64" t="s">
        <v>239</v>
      </c>
      <c r="C60" s="65" t="s">
        <v>1165</v>
      </c>
      <c r="D60" s="66">
        <v>10</v>
      </c>
      <c r="E60" s="67" t="s">
        <v>136</v>
      </c>
      <c r="F60" s="68">
        <v>12</v>
      </c>
      <c r="G60" s="65"/>
      <c r="H60" s="69"/>
      <c r="I60" s="70"/>
      <c r="J60" s="70"/>
      <c r="K60" s="34" t="s">
        <v>65</v>
      </c>
      <c r="L60" s="77">
        <v>60</v>
      </c>
      <c r="M60" s="77"/>
      <c r="N60" s="72"/>
      <c r="O60" s="79" t="s">
        <v>256</v>
      </c>
      <c r="P60" s="81">
        <v>43474.72787037037</v>
      </c>
      <c r="Q60" s="79" t="s">
        <v>269</v>
      </c>
      <c r="R60" s="79"/>
      <c r="S60" s="79"/>
      <c r="T60" s="79" t="s">
        <v>305</v>
      </c>
      <c r="U60" s="83" t="s">
        <v>312</v>
      </c>
      <c r="V60" s="83" t="s">
        <v>312</v>
      </c>
      <c r="W60" s="81">
        <v>43474.72787037037</v>
      </c>
      <c r="X60" s="83" t="s">
        <v>346</v>
      </c>
      <c r="Y60" s="79"/>
      <c r="Z60" s="79"/>
      <c r="AA60" s="85" t="s">
        <v>377</v>
      </c>
      <c r="AB60" s="85" t="s">
        <v>396</v>
      </c>
      <c r="AC60" s="79" t="b">
        <v>0</v>
      </c>
      <c r="AD60" s="79">
        <v>3</v>
      </c>
      <c r="AE60" s="85" t="s">
        <v>402</v>
      </c>
      <c r="AF60" s="79" t="b">
        <v>0</v>
      </c>
      <c r="AG60" s="79" t="s">
        <v>407</v>
      </c>
      <c r="AH60" s="79"/>
      <c r="AI60" s="85" t="s">
        <v>401</v>
      </c>
      <c r="AJ60" s="79" t="b">
        <v>0</v>
      </c>
      <c r="AK60" s="79">
        <v>0</v>
      </c>
      <c r="AL60" s="85" t="s">
        <v>401</v>
      </c>
      <c r="AM60" s="79" t="s">
        <v>409</v>
      </c>
      <c r="AN60" s="79" t="b">
        <v>0</v>
      </c>
      <c r="AO60" s="85" t="s">
        <v>396</v>
      </c>
      <c r="AP60" s="79" t="s">
        <v>176</v>
      </c>
      <c r="AQ60" s="79">
        <v>0</v>
      </c>
      <c r="AR60" s="79">
        <v>0</v>
      </c>
      <c r="AS60" s="79"/>
      <c r="AT60" s="79"/>
      <c r="AU60" s="79"/>
      <c r="AV60" s="79"/>
      <c r="AW60" s="79"/>
      <c r="AX60" s="79"/>
      <c r="AY60" s="79"/>
      <c r="AZ60" s="79"/>
      <c r="BA60">
        <v>2</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224</v>
      </c>
      <c r="B61" s="64" t="s">
        <v>239</v>
      </c>
      <c r="C61" s="65" t="s">
        <v>1165</v>
      </c>
      <c r="D61" s="66">
        <v>10</v>
      </c>
      <c r="E61" s="67" t="s">
        <v>136</v>
      </c>
      <c r="F61" s="68">
        <v>12</v>
      </c>
      <c r="G61" s="65"/>
      <c r="H61" s="69"/>
      <c r="I61" s="70"/>
      <c r="J61" s="70"/>
      <c r="K61" s="34" t="s">
        <v>65</v>
      </c>
      <c r="L61" s="77">
        <v>61</v>
      </c>
      <c r="M61" s="77"/>
      <c r="N61" s="72"/>
      <c r="O61" s="79" t="s">
        <v>256</v>
      </c>
      <c r="P61" s="81">
        <v>43474.7284375</v>
      </c>
      <c r="Q61" s="79" t="s">
        <v>270</v>
      </c>
      <c r="R61" s="79"/>
      <c r="S61" s="79"/>
      <c r="T61" s="79"/>
      <c r="U61" s="79"/>
      <c r="V61" s="83" t="s">
        <v>325</v>
      </c>
      <c r="W61" s="81">
        <v>43474.7284375</v>
      </c>
      <c r="X61" s="83" t="s">
        <v>347</v>
      </c>
      <c r="Y61" s="79"/>
      <c r="Z61" s="79"/>
      <c r="AA61" s="85" t="s">
        <v>378</v>
      </c>
      <c r="AB61" s="85" t="s">
        <v>377</v>
      </c>
      <c r="AC61" s="79" t="b">
        <v>0</v>
      </c>
      <c r="AD61" s="79">
        <v>6</v>
      </c>
      <c r="AE61" s="85" t="s">
        <v>402</v>
      </c>
      <c r="AF61" s="79" t="b">
        <v>0</v>
      </c>
      <c r="AG61" s="79" t="s">
        <v>407</v>
      </c>
      <c r="AH61" s="79"/>
      <c r="AI61" s="85" t="s">
        <v>401</v>
      </c>
      <c r="AJ61" s="79" t="b">
        <v>0</v>
      </c>
      <c r="AK61" s="79">
        <v>1</v>
      </c>
      <c r="AL61" s="85" t="s">
        <v>401</v>
      </c>
      <c r="AM61" s="79" t="s">
        <v>409</v>
      </c>
      <c r="AN61" s="79" t="b">
        <v>0</v>
      </c>
      <c r="AO61" s="85" t="s">
        <v>377</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225</v>
      </c>
      <c r="B62" s="64" t="s">
        <v>239</v>
      </c>
      <c r="C62" s="65" t="s">
        <v>1164</v>
      </c>
      <c r="D62" s="66">
        <v>3</v>
      </c>
      <c r="E62" s="67" t="s">
        <v>132</v>
      </c>
      <c r="F62" s="68">
        <v>35</v>
      </c>
      <c r="G62" s="65"/>
      <c r="H62" s="69"/>
      <c r="I62" s="70"/>
      <c r="J62" s="70"/>
      <c r="K62" s="34" t="s">
        <v>65</v>
      </c>
      <c r="L62" s="77">
        <v>62</v>
      </c>
      <c r="M62" s="77"/>
      <c r="N62" s="72"/>
      <c r="O62" s="79" t="s">
        <v>256</v>
      </c>
      <c r="P62" s="81">
        <v>43475.18644675926</v>
      </c>
      <c r="Q62" s="79" t="s">
        <v>271</v>
      </c>
      <c r="R62" s="79"/>
      <c r="S62" s="79"/>
      <c r="T62" s="79"/>
      <c r="U62" s="79"/>
      <c r="V62" s="83" t="s">
        <v>326</v>
      </c>
      <c r="W62" s="81">
        <v>43475.18644675926</v>
      </c>
      <c r="X62" s="83" t="s">
        <v>348</v>
      </c>
      <c r="Y62" s="79"/>
      <c r="Z62" s="79"/>
      <c r="AA62" s="85" t="s">
        <v>379</v>
      </c>
      <c r="AB62" s="85" t="s">
        <v>378</v>
      </c>
      <c r="AC62" s="79" t="b">
        <v>0</v>
      </c>
      <c r="AD62" s="79">
        <v>1</v>
      </c>
      <c r="AE62" s="85" t="s">
        <v>402</v>
      </c>
      <c r="AF62" s="79" t="b">
        <v>0</v>
      </c>
      <c r="AG62" s="79" t="s">
        <v>407</v>
      </c>
      <c r="AH62" s="79"/>
      <c r="AI62" s="85" t="s">
        <v>401</v>
      </c>
      <c r="AJ62" s="79" t="b">
        <v>0</v>
      </c>
      <c r="AK62" s="79">
        <v>0</v>
      </c>
      <c r="AL62" s="85" t="s">
        <v>401</v>
      </c>
      <c r="AM62" s="79" t="s">
        <v>410</v>
      </c>
      <c r="AN62" s="79" t="b">
        <v>0</v>
      </c>
      <c r="AO62" s="85" t="s">
        <v>378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226</v>
      </c>
      <c r="B63" s="64" t="s">
        <v>239</v>
      </c>
      <c r="C63" s="65" t="s">
        <v>1165</v>
      </c>
      <c r="D63" s="66">
        <v>10</v>
      </c>
      <c r="E63" s="67" t="s">
        <v>136</v>
      </c>
      <c r="F63" s="68">
        <v>12</v>
      </c>
      <c r="G63" s="65"/>
      <c r="H63" s="69"/>
      <c r="I63" s="70"/>
      <c r="J63" s="70"/>
      <c r="K63" s="34" t="s">
        <v>65</v>
      </c>
      <c r="L63" s="77">
        <v>63</v>
      </c>
      <c r="M63" s="77"/>
      <c r="N63" s="72"/>
      <c r="O63" s="79" t="s">
        <v>256</v>
      </c>
      <c r="P63" s="81">
        <v>43481.72828703704</v>
      </c>
      <c r="Q63" s="79" t="s">
        <v>272</v>
      </c>
      <c r="R63" s="79"/>
      <c r="S63" s="79"/>
      <c r="T63" s="79"/>
      <c r="U63" s="79"/>
      <c r="V63" s="83" t="s">
        <v>327</v>
      </c>
      <c r="W63" s="81">
        <v>43481.72828703704</v>
      </c>
      <c r="X63" s="83" t="s">
        <v>349</v>
      </c>
      <c r="Y63" s="79"/>
      <c r="Z63" s="79"/>
      <c r="AA63" s="85" t="s">
        <v>380</v>
      </c>
      <c r="AB63" s="79"/>
      <c r="AC63" s="79" t="b">
        <v>0</v>
      </c>
      <c r="AD63" s="79">
        <v>0</v>
      </c>
      <c r="AE63" s="85" t="s">
        <v>401</v>
      </c>
      <c r="AF63" s="79" t="b">
        <v>0</v>
      </c>
      <c r="AG63" s="79" t="s">
        <v>407</v>
      </c>
      <c r="AH63" s="79"/>
      <c r="AI63" s="85" t="s">
        <v>401</v>
      </c>
      <c r="AJ63" s="79" t="b">
        <v>0</v>
      </c>
      <c r="AK63" s="79">
        <v>1</v>
      </c>
      <c r="AL63" s="85" t="s">
        <v>377</v>
      </c>
      <c r="AM63" s="79" t="s">
        <v>410</v>
      </c>
      <c r="AN63" s="79" t="b">
        <v>0</v>
      </c>
      <c r="AO63" s="85" t="s">
        <v>377</v>
      </c>
      <c r="AP63" s="79" t="s">
        <v>176</v>
      </c>
      <c r="AQ63" s="79">
        <v>0</v>
      </c>
      <c r="AR63" s="79">
        <v>0</v>
      </c>
      <c r="AS63" s="79"/>
      <c r="AT63" s="79"/>
      <c r="AU63" s="79"/>
      <c r="AV63" s="79"/>
      <c r="AW63" s="79"/>
      <c r="AX63" s="79"/>
      <c r="AY63" s="79"/>
      <c r="AZ63" s="79"/>
      <c r="BA63">
        <v>3</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226</v>
      </c>
      <c r="B64" s="64" t="s">
        <v>239</v>
      </c>
      <c r="C64" s="65" t="s">
        <v>1165</v>
      </c>
      <c r="D64" s="66">
        <v>10</v>
      </c>
      <c r="E64" s="67" t="s">
        <v>136</v>
      </c>
      <c r="F64" s="68">
        <v>12</v>
      </c>
      <c r="G64" s="65"/>
      <c r="H64" s="69"/>
      <c r="I64" s="70"/>
      <c r="J64" s="70"/>
      <c r="K64" s="34" t="s">
        <v>65</v>
      </c>
      <c r="L64" s="77">
        <v>64</v>
      </c>
      <c r="M64" s="77"/>
      <c r="N64" s="72"/>
      <c r="O64" s="79" t="s">
        <v>256</v>
      </c>
      <c r="P64" s="81">
        <v>43481.72835648148</v>
      </c>
      <c r="Q64" s="79" t="s">
        <v>272</v>
      </c>
      <c r="R64" s="79"/>
      <c r="S64" s="79"/>
      <c r="T64" s="79"/>
      <c r="U64" s="79"/>
      <c r="V64" s="83" t="s">
        <v>327</v>
      </c>
      <c r="W64" s="81">
        <v>43481.72835648148</v>
      </c>
      <c r="X64" s="83" t="s">
        <v>350</v>
      </c>
      <c r="Y64" s="79"/>
      <c r="Z64" s="79"/>
      <c r="AA64" s="85" t="s">
        <v>381</v>
      </c>
      <c r="AB64" s="79"/>
      <c r="AC64" s="79" t="b">
        <v>0</v>
      </c>
      <c r="AD64" s="79">
        <v>0</v>
      </c>
      <c r="AE64" s="85" t="s">
        <v>401</v>
      </c>
      <c r="AF64" s="79" t="b">
        <v>0</v>
      </c>
      <c r="AG64" s="79" t="s">
        <v>407</v>
      </c>
      <c r="AH64" s="79"/>
      <c r="AI64" s="85" t="s">
        <v>401</v>
      </c>
      <c r="AJ64" s="79" t="b">
        <v>0</v>
      </c>
      <c r="AK64" s="79">
        <v>2</v>
      </c>
      <c r="AL64" s="85" t="s">
        <v>378</v>
      </c>
      <c r="AM64" s="79" t="s">
        <v>410</v>
      </c>
      <c r="AN64" s="79" t="b">
        <v>0</v>
      </c>
      <c r="AO64" s="85" t="s">
        <v>378</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226</v>
      </c>
      <c r="B65" s="64" t="s">
        <v>239</v>
      </c>
      <c r="C65" s="65" t="s">
        <v>1165</v>
      </c>
      <c r="D65" s="66">
        <v>10</v>
      </c>
      <c r="E65" s="67" t="s">
        <v>136</v>
      </c>
      <c r="F65" s="68">
        <v>12</v>
      </c>
      <c r="G65" s="65"/>
      <c r="H65" s="69"/>
      <c r="I65" s="70"/>
      <c r="J65" s="70"/>
      <c r="K65" s="34" t="s">
        <v>65</v>
      </c>
      <c r="L65" s="77">
        <v>65</v>
      </c>
      <c r="M65" s="77"/>
      <c r="N65" s="72"/>
      <c r="O65" s="79" t="s">
        <v>256</v>
      </c>
      <c r="P65" s="81">
        <v>43481.728425925925</v>
      </c>
      <c r="Q65" s="79" t="s">
        <v>273</v>
      </c>
      <c r="R65" s="79"/>
      <c r="S65" s="79"/>
      <c r="T65" s="79"/>
      <c r="U65" s="79"/>
      <c r="V65" s="83" t="s">
        <v>327</v>
      </c>
      <c r="W65" s="81">
        <v>43481.728425925925</v>
      </c>
      <c r="X65" s="83" t="s">
        <v>351</v>
      </c>
      <c r="Y65" s="79"/>
      <c r="Z65" s="79"/>
      <c r="AA65" s="85" t="s">
        <v>382</v>
      </c>
      <c r="AB65" s="79"/>
      <c r="AC65" s="79" t="b">
        <v>0</v>
      </c>
      <c r="AD65" s="79">
        <v>0</v>
      </c>
      <c r="AE65" s="85" t="s">
        <v>401</v>
      </c>
      <c r="AF65" s="79" t="b">
        <v>0</v>
      </c>
      <c r="AG65" s="79" t="s">
        <v>407</v>
      </c>
      <c r="AH65" s="79"/>
      <c r="AI65" s="85" t="s">
        <v>401</v>
      </c>
      <c r="AJ65" s="79" t="b">
        <v>0</v>
      </c>
      <c r="AK65" s="79">
        <v>1</v>
      </c>
      <c r="AL65" s="85" t="s">
        <v>379</v>
      </c>
      <c r="AM65" s="79" t="s">
        <v>410</v>
      </c>
      <c r="AN65" s="79" t="b">
        <v>0</v>
      </c>
      <c r="AO65" s="85" t="s">
        <v>379</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224</v>
      </c>
      <c r="B66" s="64" t="s">
        <v>240</v>
      </c>
      <c r="C66" s="65" t="s">
        <v>1165</v>
      </c>
      <c r="D66" s="66">
        <v>10</v>
      </c>
      <c r="E66" s="67" t="s">
        <v>136</v>
      </c>
      <c r="F66" s="68">
        <v>12</v>
      </c>
      <c r="G66" s="65"/>
      <c r="H66" s="69"/>
      <c r="I66" s="70"/>
      <c r="J66" s="70"/>
      <c r="K66" s="34" t="s">
        <v>65</v>
      </c>
      <c r="L66" s="77">
        <v>66</v>
      </c>
      <c r="M66" s="77"/>
      <c r="N66" s="72"/>
      <c r="O66" s="79" t="s">
        <v>256</v>
      </c>
      <c r="P66" s="81">
        <v>43474.72787037037</v>
      </c>
      <c r="Q66" s="79" t="s">
        <v>269</v>
      </c>
      <c r="R66" s="79"/>
      <c r="S66" s="79"/>
      <c r="T66" s="79" t="s">
        <v>305</v>
      </c>
      <c r="U66" s="83" t="s">
        <v>312</v>
      </c>
      <c r="V66" s="83" t="s">
        <v>312</v>
      </c>
      <c r="W66" s="81">
        <v>43474.72787037037</v>
      </c>
      <c r="X66" s="83" t="s">
        <v>346</v>
      </c>
      <c r="Y66" s="79"/>
      <c r="Z66" s="79"/>
      <c r="AA66" s="85" t="s">
        <v>377</v>
      </c>
      <c r="AB66" s="85" t="s">
        <v>396</v>
      </c>
      <c r="AC66" s="79" t="b">
        <v>0</v>
      </c>
      <c r="AD66" s="79">
        <v>3</v>
      </c>
      <c r="AE66" s="85" t="s">
        <v>402</v>
      </c>
      <c r="AF66" s="79" t="b">
        <v>0</v>
      </c>
      <c r="AG66" s="79" t="s">
        <v>407</v>
      </c>
      <c r="AH66" s="79"/>
      <c r="AI66" s="85" t="s">
        <v>401</v>
      </c>
      <c r="AJ66" s="79" t="b">
        <v>0</v>
      </c>
      <c r="AK66" s="79">
        <v>0</v>
      </c>
      <c r="AL66" s="85" t="s">
        <v>401</v>
      </c>
      <c r="AM66" s="79" t="s">
        <v>409</v>
      </c>
      <c r="AN66" s="79" t="b">
        <v>0</v>
      </c>
      <c r="AO66" s="85" t="s">
        <v>396</v>
      </c>
      <c r="AP66" s="79" t="s">
        <v>176</v>
      </c>
      <c r="AQ66" s="79">
        <v>0</v>
      </c>
      <c r="AR66" s="79">
        <v>0</v>
      </c>
      <c r="AS66" s="79"/>
      <c r="AT66" s="79"/>
      <c r="AU66" s="79"/>
      <c r="AV66" s="79"/>
      <c r="AW66" s="79"/>
      <c r="AX66" s="79"/>
      <c r="AY66" s="79"/>
      <c r="AZ66" s="79"/>
      <c r="BA66">
        <v>2</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224</v>
      </c>
      <c r="B67" s="64" t="s">
        <v>240</v>
      </c>
      <c r="C67" s="65" t="s">
        <v>1165</v>
      </c>
      <c r="D67" s="66">
        <v>10</v>
      </c>
      <c r="E67" s="67" t="s">
        <v>136</v>
      </c>
      <c r="F67" s="68">
        <v>12</v>
      </c>
      <c r="G67" s="65"/>
      <c r="H67" s="69"/>
      <c r="I67" s="70"/>
      <c r="J67" s="70"/>
      <c r="K67" s="34" t="s">
        <v>65</v>
      </c>
      <c r="L67" s="77">
        <v>67</v>
      </c>
      <c r="M67" s="77"/>
      <c r="N67" s="72"/>
      <c r="O67" s="79" t="s">
        <v>256</v>
      </c>
      <c r="P67" s="81">
        <v>43474.7284375</v>
      </c>
      <c r="Q67" s="79" t="s">
        <v>270</v>
      </c>
      <c r="R67" s="79"/>
      <c r="S67" s="79"/>
      <c r="T67" s="79"/>
      <c r="U67" s="79"/>
      <c r="V67" s="83" t="s">
        <v>325</v>
      </c>
      <c r="W67" s="81">
        <v>43474.7284375</v>
      </c>
      <c r="X67" s="83" t="s">
        <v>347</v>
      </c>
      <c r="Y67" s="79"/>
      <c r="Z67" s="79"/>
      <c r="AA67" s="85" t="s">
        <v>378</v>
      </c>
      <c r="AB67" s="85" t="s">
        <v>377</v>
      </c>
      <c r="AC67" s="79" t="b">
        <v>0</v>
      </c>
      <c r="AD67" s="79">
        <v>6</v>
      </c>
      <c r="AE67" s="85" t="s">
        <v>402</v>
      </c>
      <c r="AF67" s="79" t="b">
        <v>0</v>
      </c>
      <c r="AG67" s="79" t="s">
        <v>407</v>
      </c>
      <c r="AH67" s="79"/>
      <c r="AI67" s="85" t="s">
        <v>401</v>
      </c>
      <c r="AJ67" s="79" t="b">
        <v>0</v>
      </c>
      <c r="AK67" s="79">
        <v>1</v>
      </c>
      <c r="AL67" s="85" t="s">
        <v>401</v>
      </c>
      <c r="AM67" s="79" t="s">
        <v>409</v>
      </c>
      <c r="AN67" s="79" t="b">
        <v>0</v>
      </c>
      <c r="AO67" s="85" t="s">
        <v>377</v>
      </c>
      <c r="AP67" s="79" t="s">
        <v>176</v>
      </c>
      <c r="AQ67" s="79">
        <v>0</v>
      </c>
      <c r="AR67" s="79">
        <v>0</v>
      </c>
      <c r="AS67" s="79"/>
      <c r="AT67" s="79"/>
      <c r="AU67" s="79"/>
      <c r="AV67" s="79"/>
      <c r="AW67" s="79"/>
      <c r="AX67" s="79"/>
      <c r="AY67" s="79"/>
      <c r="AZ67" s="79"/>
      <c r="BA67">
        <v>2</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225</v>
      </c>
      <c r="B68" s="64" t="s">
        <v>240</v>
      </c>
      <c r="C68" s="65" t="s">
        <v>1164</v>
      </c>
      <c r="D68" s="66">
        <v>3</v>
      </c>
      <c r="E68" s="67" t="s">
        <v>132</v>
      </c>
      <c r="F68" s="68">
        <v>35</v>
      </c>
      <c r="G68" s="65"/>
      <c r="H68" s="69"/>
      <c r="I68" s="70"/>
      <c r="J68" s="70"/>
      <c r="K68" s="34" t="s">
        <v>65</v>
      </c>
      <c r="L68" s="77">
        <v>68</v>
      </c>
      <c r="M68" s="77"/>
      <c r="N68" s="72"/>
      <c r="O68" s="79" t="s">
        <v>256</v>
      </c>
      <c r="P68" s="81">
        <v>43475.18644675926</v>
      </c>
      <c r="Q68" s="79" t="s">
        <v>271</v>
      </c>
      <c r="R68" s="79"/>
      <c r="S68" s="79"/>
      <c r="T68" s="79"/>
      <c r="U68" s="79"/>
      <c r="V68" s="83" t="s">
        <v>326</v>
      </c>
      <c r="W68" s="81">
        <v>43475.18644675926</v>
      </c>
      <c r="X68" s="83" t="s">
        <v>348</v>
      </c>
      <c r="Y68" s="79"/>
      <c r="Z68" s="79"/>
      <c r="AA68" s="85" t="s">
        <v>379</v>
      </c>
      <c r="AB68" s="85" t="s">
        <v>378</v>
      </c>
      <c r="AC68" s="79" t="b">
        <v>0</v>
      </c>
      <c r="AD68" s="79">
        <v>1</v>
      </c>
      <c r="AE68" s="85" t="s">
        <v>402</v>
      </c>
      <c r="AF68" s="79" t="b">
        <v>0</v>
      </c>
      <c r="AG68" s="79" t="s">
        <v>407</v>
      </c>
      <c r="AH68" s="79"/>
      <c r="AI68" s="85" t="s">
        <v>401</v>
      </c>
      <c r="AJ68" s="79" t="b">
        <v>0</v>
      </c>
      <c r="AK68" s="79">
        <v>0</v>
      </c>
      <c r="AL68" s="85" t="s">
        <v>401</v>
      </c>
      <c r="AM68" s="79" t="s">
        <v>410</v>
      </c>
      <c r="AN68" s="79" t="b">
        <v>0</v>
      </c>
      <c r="AO68" s="85" t="s">
        <v>378</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226</v>
      </c>
      <c r="B69" s="64" t="s">
        <v>240</v>
      </c>
      <c r="C69" s="65" t="s">
        <v>1165</v>
      </c>
      <c r="D69" s="66">
        <v>10</v>
      </c>
      <c r="E69" s="67" t="s">
        <v>136</v>
      </c>
      <c r="F69" s="68">
        <v>12</v>
      </c>
      <c r="G69" s="65"/>
      <c r="H69" s="69"/>
      <c r="I69" s="70"/>
      <c r="J69" s="70"/>
      <c r="K69" s="34" t="s">
        <v>65</v>
      </c>
      <c r="L69" s="77">
        <v>69</v>
      </c>
      <c r="M69" s="77"/>
      <c r="N69" s="72"/>
      <c r="O69" s="79" t="s">
        <v>256</v>
      </c>
      <c r="P69" s="81">
        <v>43481.72828703704</v>
      </c>
      <c r="Q69" s="79" t="s">
        <v>272</v>
      </c>
      <c r="R69" s="79"/>
      <c r="S69" s="79"/>
      <c r="T69" s="79"/>
      <c r="U69" s="79"/>
      <c r="V69" s="83" t="s">
        <v>327</v>
      </c>
      <c r="W69" s="81">
        <v>43481.72828703704</v>
      </c>
      <c r="X69" s="83" t="s">
        <v>349</v>
      </c>
      <c r="Y69" s="79"/>
      <c r="Z69" s="79"/>
      <c r="AA69" s="85" t="s">
        <v>380</v>
      </c>
      <c r="AB69" s="79"/>
      <c r="AC69" s="79" t="b">
        <v>0</v>
      </c>
      <c r="AD69" s="79">
        <v>0</v>
      </c>
      <c r="AE69" s="85" t="s">
        <v>401</v>
      </c>
      <c r="AF69" s="79" t="b">
        <v>0</v>
      </c>
      <c r="AG69" s="79" t="s">
        <v>407</v>
      </c>
      <c r="AH69" s="79"/>
      <c r="AI69" s="85" t="s">
        <v>401</v>
      </c>
      <c r="AJ69" s="79" t="b">
        <v>0</v>
      </c>
      <c r="AK69" s="79">
        <v>1</v>
      </c>
      <c r="AL69" s="85" t="s">
        <v>377</v>
      </c>
      <c r="AM69" s="79" t="s">
        <v>410</v>
      </c>
      <c r="AN69" s="79" t="b">
        <v>0</v>
      </c>
      <c r="AO69" s="85" t="s">
        <v>377</v>
      </c>
      <c r="AP69" s="79" t="s">
        <v>176</v>
      </c>
      <c r="AQ69" s="79">
        <v>0</v>
      </c>
      <c r="AR69" s="79">
        <v>0</v>
      </c>
      <c r="AS69" s="79"/>
      <c r="AT69" s="79"/>
      <c r="AU69" s="79"/>
      <c r="AV69" s="79"/>
      <c r="AW69" s="79"/>
      <c r="AX69" s="79"/>
      <c r="AY69" s="79"/>
      <c r="AZ69" s="79"/>
      <c r="BA69">
        <v>3</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226</v>
      </c>
      <c r="B70" s="64" t="s">
        <v>240</v>
      </c>
      <c r="C70" s="65" t="s">
        <v>1165</v>
      </c>
      <c r="D70" s="66">
        <v>10</v>
      </c>
      <c r="E70" s="67" t="s">
        <v>136</v>
      </c>
      <c r="F70" s="68">
        <v>12</v>
      </c>
      <c r="G70" s="65"/>
      <c r="H70" s="69"/>
      <c r="I70" s="70"/>
      <c r="J70" s="70"/>
      <c r="K70" s="34" t="s">
        <v>65</v>
      </c>
      <c r="L70" s="77">
        <v>70</v>
      </c>
      <c r="M70" s="77"/>
      <c r="N70" s="72"/>
      <c r="O70" s="79" t="s">
        <v>256</v>
      </c>
      <c r="P70" s="81">
        <v>43481.72835648148</v>
      </c>
      <c r="Q70" s="79" t="s">
        <v>272</v>
      </c>
      <c r="R70" s="79"/>
      <c r="S70" s="79"/>
      <c r="T70" s="79"/>
      <c r="U70" s="79"/>
      <c r="V70" s="83" t="s">
        <v>327</v>
      </c>
      <c r="W70" s="81">
        <v>43481.72835648148</v>
      </c>
      <c r="X70" s="83" t="s">
        <v>350</v>
      </c>
      <c r="Y70" s="79"/>
      <c r="Z70" s="79"/>
      <c r="AA70" s="85" t="s">
        <v>381</v>
      </c>
      <c r="AB70" s="79"/>
      <c r="AC70" s="79" t="b">
        <v>0</v>
      </c>
      <c r="AD70" s="79">
        <v>0</v>
      </c>
      <c r="AE70" s="85" t="s">
        <v>401</v>
      </c>
      <c r="AF70" s="79" t="b">
        <v>0</v>
      </c>
      <c r="AG70" s="79" t="s">
        <v>407</v>
      </c>
      <c r="AH70" s="79"/>
      <c r="AI70" s="85" t="s">
        <v>401</v>
      </c>
      <c r="AJ70" s="79" t="b">
        <v>0</v>
      </c>
      <c r="AK70" s="79">
        <v>2</v>
      </c>
      <c r="AL70" s="85" t="s">
        <v>378</v>
      </c>
      <c r="AM70" s="79" t="s">
        <v>410</v>
      </c>
      <c r="AN70" s="79" t="b">
        <v>0</v>
      </c>
      <c r="AO70" s="85" t="s">
        <v>378</v>
      </c>
      <c r="AP70" s="79" t="s">
        <v>176</v>
      </c>
      <c r="AQ70" s="79">
        <v>0</v>
      </c>
      <c r="AR70" s="79">
        <v>0</v>
      </c>
      <c r="AS70" s="79"/>
      <c r="AT70" s="79"/>
      <c r="AU70" s="79"/>
      <c r="AV70" s="79"/>
      <c r="AW70" s="79"/>
      <c r="AX70" s="79"/>
      <c r="AY70" s="79"/>
      <c r="AZ70" s="79"/>
      <c r="BA70">
        <v>3</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226</v>
      </c>
      <c r="B71" s="64" t="s">
        <v>240</v>
      </c>
      <c r="C71" s="65" t="s">
        <v>1165</v>
      </c>
      <c r="D71" s="66">
        <v>10</v>
      </c>
      <c r="E71" s="67" t="s">
        <v>136</v>
      </c>
      <c r="F71" s="68">
        <v>12</v>
      </c>
      <c r="G71" s="65"/>
      <c r="H71" s="69"/>
      <c r="I71" s="70"/>
      <c r="J71" s="70"/>
      <c r="K71" s="34" t="s">
        <v>65</v>
      </c>
      <c r="L71" s="77">
        <v>71</v>
      </c>
      <c r="M71" s="77"/>
      <c r="N71" s="72"/>
      <c r="O71" s="79" t="s">
        <v>256</v>
      </c>
      <c r="P71" s="81">
        <v>43481.728425925925</v>
      </c>
      <c r="Q71" s="79" t="s">
        <v>273</v>
      </c>
      <c r="R71" s="79"/>
      <c r="S71" s="79"/>
      <c r="T71" s="79"/>
      <c r="U71" s="79"/>
      <c r="V71" s="83" t="s">
        <v>327</v>
      </c>
      <c r="W71" s="81">
        <v>43481.728425925925</v>
      </c>
      <c r="X71" s="83" t="s">
        <v>351</v>
      </c>
      <c r="Y71" s="79"/>
      <c r="Z71" s="79"/>
      <c r="AA71" s="85" t="s">
        <v>382</v>
      </c>
      <c r="AB71" s="79"/>
      <c r="AC71" s="79" t="b">
        <v>0</v>
      </c>
      <c r="AD71" s="79">
        <v>0</v>
      </c>
      <c r="AE71" s="85" t="s">
        <v>401</v>
      </c>
      <c r="AF71" s="79" t="b">
        <v>0</v>
      </c>
      <c r="AG71" s="79" t="s">
        <v>407</v>
      </c>
      <c r="AH71" s="79"/>
      <c r="AI71" s="85" t="s">
        <v>401</v>
      </c>
      <c r="AJ71" s="79" t="b">
        <v>0</v>
      </c>
      <c r="AK71" s="79">
        <v>1</v>
      </c>
      <c r="AL71" s="85" t="s">
        <v>379</v>
      </c>
      <c r="AM71" s="79" t="s">
        <v>410</v>
      </c>
      <c r="AN71" s="79" t="b">
        <v>0</v>
      </c>
      <c r="AO71" s="85" t="s">
        <v>379</v>
      </c>
      <c r="AP71" s="79" t="s">
        <v>176</v>
      </c>
      <c r="AQ71" s="79">
        <v>0</v>
      </c>
      <c r="AR71" s="79">
        <v>0</v>
      </c>
      <c r="AS71" s="79"/>
      <c r="AT71" s="79"/>
      <c r="AU71" s="79"/>
      <c r="AV71" s="79"/>
      <c r="AW71" s="79"/>
      <c r="AX71" s="79"/>
      <c r="AY71" s="79"/>
      <c r="AZ71" s="79"/>
      <c r="BA71">
        <v>3</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224</v>
      </c>
      <c r="B72" s="64" t="s">
        <v>241</v>
      </c>
      <c r="C72" s="65" t="s">
        <v>1165</v>
      </c>
      <c r="D72" s="66">
        <v>10</v>
      </c>
      <c r="E72" s="67" t="s">
        <v>136</v>
      </c>
      <c r="F72" s="68">
        <v>12</v>
      </c>
      <c r="G72" s="65"/>
      <c r="H72" s="69"/>
      <c r="I72" s="70"/>
      <c r="J72" s="70"/>
      <c r="K72" s="34" t="s">
        <v>65</v>
      </c>
      <c r="L72" s="77">
        <v>72</v>
      </c>
      <c r="M72" s="77"/>
      <c r="N72" s="72"/>
      <c r="O72" s="79" t="s">
        <v>256</v>
      </c>
      <c r="P72" s="81">
        <v>43474.72787037037</v>
      </c>
      <c r="Q72" s="79" t="s">
        <v>269</v>
      </c>
      <c r="R72" s="79"/>
      <c r="S72" s="79"/>
      <c r="T72" s="79" t="s">
        <v>305</v>
      </c>
      <c r="U72" s="83" t="s">
        <v>312</v>
      </c>
      <c r="V72" s="83" t="s">
        <v>312</v>
      </c>
      <c r="W72" s="81">
        <v>43474.72787037037</v>
      </c>
      <c r="X72" s="83" t="s">
        <v>346</v>
      </c>
      <c r="Y72" s="79"/>
      <c r="Z72" s="79"/>
      <c r="AA72" s="85" t="s">
        <v>377</v>
      </c>
      <c r="AB72" s="85" t="s">
        <v>396</v>
      </c>
      <c r="AC72" s="79" t="b">
        <v>0</v>
      </c>
      <c r="AD72" s="79">
        <v>3</v>
      </c>
      <c r="AE72" s="85" t="s">
        <v>402</v>
      </c>
      <c r="AF72" s="79" t="b">
        <v>0</v>
      </c>
      <c r="AG72" s="79" t="s">
        <v>407</v>
      </c>
      <c r="AH72" s="79"/>
      <c r="AI72" s="85" t="s">
        <v>401</v>
      </c>
      <c r="AJ72" s="79" t="b">
        <v>0</v>
      </c>
      <c r="AK72" s="79">
        <v>0</v>
      </c>
      <c r="AL72" s="85" t="s">
        <v>401</v>
      </c>
      <c r="AM72" s="79" t="s">
        <v>409</v>
      </c>
      <c r="AN72" s="79" t="b">
        <v>0</v>
      </c>
      <c r="AO72" s="85" t="s">
        <v>396</v>
      </c>
      <c r="AP72" s="79" t="s">
        <v>176</v>
      </c>
      <c r="AQ72" s="79">
        <v>0</v>
      </c>
      <c r="AR72" s="79">
        <v>0</v>
      </c>
      <c r="AS72" s="79"/>
      <c r="AT72" s="79"/>
      <c r="AU72" s="79"/>
      <c r="AV72" s="79"/>
      <c r="AW72" s="79"/>
      <c r="AX72" s="79"/>
      <c r="AY72" s="79"/>
      <c r="AZ72" s="79"/>
      <c r="BA72">
        <v>2</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224</v>
      </c>
      <c r="B73" s="64" t="s">
        <v>241</v>
      </c>
      <c r="C73" s="65" t="s">
        <v>1165</v>
      </c>
      <c r="D73" s="66">
        <v>10</v>
      </c>
      <c r="E73" s="67" t="s">
        <v>136</v>
      </c>
      <c r="F73" s="68">
        <v>12</v>
      </c>
      <c r="G73" s="65"/>
      <c r="H73" s="69"/>
      <c r="I73" s="70"/>
      <c r="J73" s="70"/>
      <c r="K73" s="34" t="s">
        <v>65</v>
      </c>
      <c r="L73" s="77">
        <v>73</v>
      </c>
      <c r="M73" s="77"/>
      <c r="N73" s="72"/>
      <c r="O73" s="79" t="s">
        <v>256</v>
      </c>
      <c r="P73" s="81">
        <v>43474.7284375</v>
      </c>
      <c r="Q73" s="79" t="s">
        <v>270</v>
      </c>
      <c r="R73" s="79"/>
      <c r="S73" s="79"/>
      <c r="T73" s="79"/>
      <c r="U73" s="79"/>
      <c r="V73" s="83" t="s">
        <v>325</v>
      </c>
      <c r="W73" s="81">
        <v>43474.7284375</v>
      </c>
      <c r="X73" s="83" t="s">
        <v>347</v>
      </c>
      <c r="Y73" s="79"/>
      <c r="Z73" s="79"/>
      <c r="AA73" s="85" t="s">
        <v>378</v>
      </c>
      <c r="AB73" s="85" t="s">
        <v>377</v>
      </c>
      <c r="AC73" s="79" t="b">
        <v>0</v>
      </c>
      <c r="AD73" s="79">
        <v>6</v>
      </c>
      <c r="AE73" s="85" t="s">
        <v>402</v>
      </c>
      <c r="AF73" s="79" t="b">
        <v>0</v>
      </c>
      <c r="AG73" s="79" t="s">
        <v>407</v>
      </c>
      <c r="AH73" s="79"/>
      <c r="AI73" s="85" t="s">
        <v>401</v>
      </c>
      <c r="AJ73" s="79" t="b">
        <v>0</v>
      </c>
      <c r="AK73" s="79">
        <v>1</v>
      </c>
      <c r="AL73" s="85" t="s">
        <v>401</v>
      </c>
      <c r="AM73" s="79" t="s">
        <v>409</v>
      </c>
      <c r="AN73" s="79" t="b">
        <v>0</v>
      </c>
      <c r="AO73" s="85" t="s">
        <v>377</v>
      </c>
      <c r="AP73" s="79" t="s">
        <v>176</v>
      </c>
      <c r="AQ73" s="79">
        <v>0</v>
      </c>
      <c r="AR73" s="79">
        <v>0</v>
      </c>
      <c r="AS73" s="79"/>
      <c r="AT73" s="79"/>
      <c r="AU73" s="79"/>
      <c r="AV73" s="79"/>
      <c r="AW73" s="79"/>
      <c r="AX73" s="79"/>
      <c r="AY73" s="79"/>
      <c r="AZ73" s="79"/>
      <c r="BA73">
        <v>2</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225</v>
      </c>
      <c r="B74" s="64" t="s">
        <v>241</v>
      </c>
      <c r="C74" s="65" t="s">
        <v>1164</v>
      </c>
      <c r="D74" s="66">
        <v>3</v>
      </c>
      <c r="E74" s="67" t="s">
        <v>132</v>
      </c>
      <c r="F74" s="68">
        <v>35</v>
      </c>
      <c r="G74" s="65"/>
      <c r="H74" s="69"/>
      <c r="I74" s="70"/>
      <c r="J74" s="70"/>
      <c r="K74" s="34" t="s">
        <v>65</v>
      </c>
      <c r="L74" s="77">
        <v>74</v>
      </c>
      <c r="M74" s="77"/>
      <c r="N74" s="72"/>
      <c r="O74" s="79" t="s">
        <v>256</v>
      </c>
      <c r="P74" s="81">
        <v>43475.18644675926</v>
      </c>
      <c r="Q74" s="79" t="s">
        <v>271</v>
      </c>
      <c r="R74" s="79"/>
      <c r="S74" s="79"/>
      <c r="T74" s="79"/>
      <c r="U74" s="79"/>
      <c r="V74" s="83" t="s">
        <v>326</v>
      </c>
      <c r="W74" s="81">
        <v>43475.18644675926</v>
      </c>
      <c r="X74" s="83" t="s">
        <v>348</v>
      </c>
      <c r="Y74" s="79"/>
      <c r="Z74" s="79"/>
      <c r="AA74" s="85" t="s">
        <v>379</v>
      </c>
      <c r="AB74" s="85" t="s">
        <v>378</v>
      </c>
      <c r="AC74" s="79" t="b">
        <v>0</v>
      </c>
      <c r="AD74" s="79">
        <v>1</v>
      </c>
      <c r="AE74" s="85" t="s">
        <v>402</v>
      </c>
      <c r="AF74" s="79" t="b">
        <v>0</v>
      </c>
      <c r="AG74" s="79" t="s">
        <v>407</v>
      </c>
      <c r="AH74" s="79"/>
      <c r="AI74" s="85" t="s">
        <v>401</v>
      </c>
      <c r="AJ74" s="79" t="b">
        <v>0</v>
      </c>
      <c r="AK74" s="79">
        <v>0</v>
      </c>
      <c r="AL74" s="85" t="s">
        <v>401</v>
      </c>
      <c r="AM74" s="79" t="s">
        <v>410</v>
      </c>
      <c r="AN74" s="79" t="b">
        <v>0</v>
      </c>
      <c r="AO74" s="85" t="s">
        <v>378</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226</v>
      </c>
      <c r="B75" s="64" t="s">
        <v>241</v>
      </c>
      <c r="C75" s="65" t="s">
        <v>1165</v>
      </c>
      <c r="D75" s="66">
        <v>10</v>
      </c>
      <c r="E75" s="67" t="s">
        <v>136</v>
      </c>
      <c r="F75" s="68">
        <v>12</v>
      </c>
      <c r="G75" s="65"/>
      <c r="H75" s="69"/>
      <c r="I75" s="70"/>
      <c r="J75" s="70"/>
      <c r="K75" s="34" t="s">
        <v>65</v>
      </c>
      <c r="L75" s="77">
        <v>75</v>
      </c>
      <c r="M75" s="77"/>
      <c r="N75" s="72"/>
      <c r="O75" s="79" t="s">
        <v>256</v>
      </c>
      <c r="P75" s="81">
        <v>43481.72828703704</v>
      </c>
      <c r="Q75" s="79" t="s">
        <v>272</v>
      </c>
      <c r="R75" s="79"/>
      <c r="S75" s="79"/>
      <c r="T75" s="79"/>
      <c r="U75" s="79"/>
      <c r="V75" s="83" t="s">
        <v>327</v>
      </c>
      <c r="W75" s="81">
        <v>43481.72828703704</v>
      </c>
      <c r="X75" s="83" t="s">
        <v>349</v>
      </c>
      <c r="Y75" s="79"/>
      <c r="Z75" s="79"/>
      <c r="AA75" s="85" t="s">
        <v>380</v>
      </c>
      <c r="AB75" s="79"/>
      <c r="AC75" s="79" t="b">
        <v>0</v>
      </c>
      <c r="AD75" s="79">
        <v>0</v>
      </c>
      <c r="AE75" s="85" t="s">
        <v>401</v>
      </c>
      <c r="AF75" s="79" t="b">
        <v>0</v>
      </c>
      <c r="AG75" s="79" t="s">
        <v>407</v>
      </c>
      <c r="AH75" s="79"/>
      <c r="AI75" s="85" t="s">
        <v>401</v>
      </c>
      <c r="AJ75" s="79" t="b">
        <v>0</v>
      </c>
      <c r="AK75" s="79">
        <v>1</v>
      </c>
      <c r="AL75" s="85" t="s">
        <v>377</v>
      </c>
      <c r="AM75" s="79" t="s">
        <v>410</v>
      </c>
      <c r="AN75" s="79" t="b">
        <v>0</v>
      </c>
      <c r="AO75" s="85" t="s">
        <v>377</v>
      </c>
      <c r="AP75" s="79" t="s">
        <v>176</v>
      </c>
      <c r="AQ75" s="79">
        <v>0</v>
      </c>
      <c r="AR75" s="79">
        <v>0</v>
      </c>
      <c r="AS75" s="79"/>
      <c r="AT75" s="79"/>
      <c r="AU75" s="79"/>
      <c r="AV75" s="79"/>
      <c r="AW75" s="79"/>
      <c r="AX75" s="79"/>
      <c r="AY75" s="79"/>
      <c r="AZ75" s="79"/>
      <c r="BA75">
        <v>3</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226</v>
      </c>
      <c r="B76" s="64" t="s">
        <v>241</v>
      </c>
      <c r="C76" s="65" t="s">
        <v>1165</v>
      </c>
      <c r="D76" s="66">
        <v>10</v>
      </c>
      <c r="E76" s="67" t="s">
        <v>136</v>
      </c>
      <c r="F76" s="68">
        <v>12</v>
      </c>
      <c r="G76" s="65"/>
      <c r="H76" s="69"/>
      <c r="I76" s="70"/>
      <c r="J76" s="70"/>
      <c r="K76" s="34" t="s">
        <v>65</v>
      </c>
      <c r="L76" s="77">
        <v>76</v>
      </c>
      <c r="M76" s="77"/>
      <c r="N76" s="72"/>
      <c r="O76" s="79" t="s">
        <v>256</v>
      </c>
      <c r="P76" s="81">
        <v>43481.72835648148</v>
      </c>
      <c r="Q76" s="79" t="s">
        <v>272</v>
      </c>
      <c r="R76" s="79"/>
      <c r="S76" s="79"/>
      <c r="T76" s="79"/>
      <c r="U76" s="79"/>
      <c r="V76" s="83" t="s">
        <v>327</v>
      </c>
      <c r="W76" s="81">
        <v>43481.72835648148</v>
      </c>
      <c r="X76" s="83" t="s">
        <v>350</v>
      </c>
      <c r="Y76" s="79"/>
      <c r="Z76" s="79"/>
      <c r="AA76" s="85" t="s">
        <v>381</v>
      </c>
      <c r="AB76" s="79"/>
      <c r="AC76" s="79" t="b">
        <v>0</v>
      </c>
      <c r="AD76" s="79">
        <v>0</v>
      </c>
      <c r="AE76" s="85" t="s">
        <v>401</v>
      </c>
      <c r="AF76" s="79" t="b">
        <v>0</v>
      </c>
      <c r="AG76" s="79" t="s">
        <v>407</v>
      </c>
      <c r="AH76" s="79"/>
      <c r="AI76" s="85" t="s">
        <v>401</v>
      </c>
      <c r="AJ76" s="79" t="b">
        <v>0</v>
      </c>
      <c r="AK76" s="79">
        <v>2</v>
      </c>
      <c r="AL76" s="85" t="s">
        <v>378</v>
      </c>
      <c r="AM76" s="79" t="s">
        <v>410</v>
      </c>
      <c r="AN76" s="79" t="b">
        <v>0</v>
      </c>
      <c r="AO76" s="85" t="s">
        <v>378</v>
      </c>
      <c r="AP76" s="79" t="s">
        <v>176</v>
      </c>
      <c r="AQ76" s="79">
        <v>0</v>
      </c>
      <c r="AR76" s="79">
        <v>0</v>
      </c>
      <c r="AS76" s="79"/>
      <c r="AT76" s="79"/>
      <c r="AU76" s="79"/>
      <c r="AV76" s="79"/>
      <c r="AW76" s="79"/>
      <c r="AX76" s="79"/>
      <c r="AY76" s="79"/>
      <c r="AZ76" s="79"/>
      <c r="BA76">
        <v>3</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226</v>
      </c>
      <c r="B77" s="64" t="s">
        <v>241</v>
      </c>
      <c r="C77" s="65" t="s">
        <v>1165</v>
      </c>
      <c r="D77" s="66">
        <v>10</v>
      </c>
      <c r="E77" s="67" t="s">
        <v>136</v>
      </c>
      <c r="F77" s="68">
        <v>12</v>
      </c>
      <c r="G77" s="65"/>
      <c r="H77" s="69"/>
      <c r="I77" s="70"/>
      <c r="J77" s="70"/>
      <c r="K77" s="34" t="s">
        <v>65</v>
      </c>
      <c r="L77" s="77">
        <v>77</v>
      </c>
      <c r="M77" s="77"/>
      <c r="N77" s="72"/>
      <c r="O77" s="79" t="s">
        <v>256</v>
      </c>
      <c r="P77" s="81">
        <v>43481.728425925925</v>
      </c>
      <c r="Q77" s="79" t="s">
        <v>273</v>
      </c>
      <c r="R77" s="79"/>
      <c r="S77" s="79"/>
      <c r="T77" s="79"/>
      <c r="U77" s="79"/>
      <c r="V77" s="83" t="s">
        <v>327</v>
      </c>
      <c r="W77" s="81">
        <v>43481.728425925925</v>
      </c>
      <c r="X77" s="83" t="s">
        <v>351</v>
      </c>
      <c r="Y77" s="79"/>
      <c r="Z77" s="79"/>
      <c r="AA77" s="85" t="s">
        <v>382</v>
      </c>
      <c r="AB77" s="79"/>
      <c r="AC77" s="79" t="b">
        <v>0</v>
      </c>
      <c r="AD77" s="79">
        <v>0</v>
      </c>
      <c r="AE77" s="85" t="s">
        <v>401</v>
      </c>
      <c r="AF77" s="79" t="b">
        <v>0</v>
      </c>
      <c r="AG77" s="79" t="s">
        <v>407</v>
      </c>
      <c r="AH77" s="79"/>
      <c r="AI77" s="85" t="s">
        <v>401</v>
      </c>
      <c r="AJ77" s="79" t="b">
        <v>0</v>
      </c>
      <c r="AK77" s="79">
        <v>1</v>
      </c>
      <c r="AL77" s="85" t="s">
        <v>379</v>
      </c>
      <c r="AM77" s="79" t="s">
        <v>410</v>
      </c>
      <c r="AN77" s="79" t="b">
        <v>0</v>
      </c>
      <c r="AO77" s="85" t="s">
        <v>379</v>
      </c>
      <c r="AP77" s="79" t="s">
        <v>176</v>
      </c>
      <c r="AQ77" s="79">
        <v>0</v>
      </c>
      <c r="AR77" s="79">
        <v>0</v>
      </c>
      <c r="AS77" s="79"/>
      <c r="AT77" s="79"/>
      <c r="AU77" s="79"/>
      <c r="AV77" s="79"/>
      <c r="AW77" s="79"/>
      <c r="AX77" s="79"/>
      <c r="AY77" s="79"/>
      <c r="AZ77" s="79"/>
      <c r="BA77">
        <v>3</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224</v>
      </c>
      <c r="B78" s="64" t="s">
        <v>242</v>
      </c>
      <c r="C78" s="65" t="s">
        <v>1165</v>
      </c>
      <c r="D78" s="66">
        <v>10</v>
      </c>
      <c r="E78" s="67" t="s">
        <v>136</v>
      </c>
      <c r="F78" s="68">
        <v>12</v>
      </c>
      <c r="G78" s="65"/>
      <c r="H78" s="69"/>
      <c r="I78" s="70"/>
      <c r="J78" s="70"/>
      <c r="K78" s="34" t="s">
        <v>65</v>
      </c>
      <c r="L78" s="77">
        <v>78</v>
      </c>
      <c r="M78" s="77"/>
      <c r="N78" s="72"/>
      <c r="O78" s="79" t="s">
        <v>256</v>
      </c>
      <c r="P78" s="81">
        <v>43474.72787037037</v>
      </c>
      <c r="Q78" s="79" t="s">
        <v>269</v>
      </c>
      <c r="R78" s="79"/>
      <c r="S78" s="79"/>
      <c r="T78" s="79" t="s">
        <v>305</v>
      </c>
      <c r="U78" s="83" t="s">
        <v>312</v>
      </c>
      <c r="V78" s="83" t="s">
        <v>312</v>
      </c>
      <c r="W78" s="81">
        <v>43474.72787037037</v>
      </c>
      <c r="X78" s="83" t="s">
        <v>346</v>
      </c>
      <c r="Y78" s="79"/>
      <c r="Z78" s="79"/>
      <c r="AA78" s="85" t="s">
        <v>377</v>
      </c>
      <c r="AB78" s="85" t="s">
        <v>396</v>
      </c>
      <c r="AC78" s="79" t="b">
        <v>0</v>
      </c>
      <c r="AD78" s="79">
        <v>3</v>
      </c>
      <c r="AE78" s="85" t="s">
        <v>402</v>
      </c>
      <c r="AF78" s="79" t="b">
        <v>0</v>
      </c>
      <c r="AG78" s="79" t="s">
        <v>407</v>
      </c>
      <c r="AH78" s="79"/>
      <c r="AI78" s="85" t="s">
        <v>401</v>
      </c>
      <c r="AJ78" s="79" t="b">
        <v>0</v>
      </c>
      <c r="AK78" s="79">
        <v>0</v>
      </c>
      <c r="AL78" s="85" t="s">
        <v>401</v>
      </c>
      <c r="AM78" s="79" t="s">
        <v>409</v>
      </c>
      <c r="AN78" s="79" t="b">
        <v>0</v>
      </c>
      <c r="AO78" s="85" t="s">
        <v>396</v>
      </c>
      <c r="AP78" s="79" t="s">
        <v>176</v>
      </c>
      <c r="AQ78" s="79">
        <v>0</v>
      </c>
      <c r="AR78" s="79">
        <v>0</v>
      </c>
      <c r="AS78" s="79"/>
      <c r="AT78" s="79"/>
      <c r="AU78" s="79"/>
      <c r="AV78" s="79"/>
      <c r="AW78" s="79"/>
      <c r="AX78" s="79"/>
      <c r="AY78" s="79"/>
      <c r="AZ78" s="79"/>
      <c r="BA78">
        <v>2</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224</v>
      </c>
      <c r="B79" s="64" t="s">
        <v>242</v>
      </c>
      <c r="C79" s="65" t="s">
        <v>1165</v>
      </c>
      <c r="D79" s="66">
        <v>10</v>
      </c>
      <c r="E79" s="67" t="s">
        <v>136</v>
      </c>
      <c r="F79" s="68">
        <v>12</v>
      </c>
      <c r="G79" s="65"/>
      <c r="H79" s="69"/>
      <c r="I79" s="70"/>
      <c r="J79" s="70"/>
      <c r="K79" s="34" t="s">
        <v>65</v>
      </c>
      <c r="L79" s="77">
        <v>79</v>
      </c>
      <c r="M79" s="77"/>
      <c r="N79" s="72"/>
      <c r="O79" s="79" t="s">
        <v>256</v>
      </c>
      <c r="P79" s="81">
        <v>43474.7284375</v>
      </c>
      <c r="Q79" s="79" t="s">
        <v>270</v>
      </c>
      <c r="R79" s="79"/>
      <c r="S79" s="79"/>
      <c r="T79" s="79"/>
      <c r="U79" s="79"/>
      <c r="V79" s="83" t="s">
        <v>325</v>
      </c>
      <c r="W79" s="81">
        <v>43474.7284375</v>
      </c>
      <c r="X79" s="83" t="s">
        <v>347</v>
      </c>
      <c r="Y79" s="79"/>
      <c r="Z79" s="79"/>
      <c r="AA79" s="85" t="s">
        <v>378</v>
      </c>
      <c r="AB79" s="85" t="s">
        <v>377</v>
      </c>
      <c r="AC79" s="79" t="b">
        <v>0</v>
      </c>
      <c r="AD79" s="79">
        <v>6</v>
      </c>
      <c r="AE79" s="85" t="s">
        <v>402</v>
      </c>
      <c r="AF79" s="79" t="b">
        <v>0</v>
      </c>
      <c r="AG79" s="79" t="s">
        <v>407</v>
      </c>
      <c r="AH79" s="79"/>
      <c r="AI79" s="85" t="s">
        <v>401</v>
      </c>
      <c r="AJ79" s="79" t="b">
        <v>0</v>
      </c>
      <c r="AK79" s="79">
        <v>1</v>
      </c>
      <c r="AL79" s="85" t="s">
        <v>401</v>
      </c>
      <c r="AM79" s="79" t="s">
        <v>409</v>
      </c>
      <c r="AN79" s="79" t="b">
        <v>0</v>
      </c>
      <c r="AO79" s="85" t="s">
        <v>377</v>
      </c>
      <c r="AP79" s="79" t="s">
        <v>176</v>
      </c>
      <c r="AQ79" s="79">
        <v>0</v>
      </c>
      <c r="AR79" s="79">
        <v>0</v>
      </c>
      <c r="AS79" s="79"/>
      <c r="AT79" s="79"/>
      <c r="AU79" s="79"/>
      <c r="AV79" s="79"/>
      <c r="AW79" s="79"/>
      <c r="AX79" s="79"/>
      <c r="AY79" s="79"/>
      <c r="AZ79" s="79"/>
      <c r="BA79">
        <v>2</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225</v>
      </c>
      <c r="B80" s="64" t="s">
        <v>242</v>
      </c>
      <c r="C80" s="65" t="s">
        <v>1164</v>
      </c>
      <c r="D80" s="66">
        <v>3</v>
      </c>
      <c r="E80" s="67" t="s">
        <v>132</v>
      </c>
      <c r="F80" s="68">
        <v>35</v>
      </c>
      <c r="G80" s="65"/>
      <c r="H80" s="69"/>
      <c r="I80" s="70"/>
      <c r="J80" s="70"/>
      <c r="K80" s="34" t="s">
        <v>65</v>
      </c>
      <c r="L80" s="77">
        <v>80</v>
      </c>
      <c r="M80" s="77"/>
      <c r="N80" s="72"/>
      <c r="O80" s="79" t="s">
        <v>256</v>
      </c>
      <c r="P80" s="81">
        <v>43475.18644675926</v>
      </c>
      <c r="Q80" s="79" t="s">
        <v>271</v>
      </c>
      <c r="R80" s="79"/>
      <c r="S80" s="79"/>
      <c r="T80" s="79"/>
      <c r="U80" s="79"/>
      <c r="V80" s="83" t="s">
        <v>326</v>
      </c>
      <c r="W80" s="81">
        <v>43475.18644675926</v>
      </c>
      <c r="X80" s="83" t="s">
        <v>348</v>
      </c>
      <c r="Y80" s="79"/>
      <c r="Z80" s="79"/>
      <c r="AA80" s="85" t="s">
        <v>379</v>
      </c>
      <c r="AB80" s="85" t="s">
        <v>378</v>
      </c>
      <c r="AC80" s="79" t="b">
        <v>0</v>
      </c>
      <c r="AD80" s="79">
        <v>1</v>
      </c>
      <c r="AE80" s="85" t="s">
        <v>402</v>
      </c>
      <c r="AF80" s="79" t="b">
        <v>0</v>
      </c>
      <c r="AG80" s="79" t="s">
        <v>407</v>
      </c>
      <c r="AH80" s="79"/>
      <c r="AI80" s="85" t="s">
        <v>401</v>
      </c>
      <c r="AJ80" s="79" t="b">
        <v>0</v>
      </c>
      <c r="AK80" s="79">
        <v>0</v>
      </c>
      <c r="AL80" s="85" t="s">
        <v>401</v>
      </c>
      <c r="AM80" s="79" t="s">
        <v>410</v>
      </c>
      <c r="AN80" s="79" t="b">
        <v>0</v>
      </c>
      <c r="AO80" s="85" t="s">
        <v>378</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226</v>
      </c>
      <c r="B81" s="64" t="s">
        <v>242</v>
      </c>
      <c r="C81" s="65" t="s">
        <v>1165</v>
      </c>
      <c r="D81" s="66">
        <v>10</v>
      </c>
      <c r="E81" s="67" t="s">
        <v>136</v>
      </c>
      <c r="F81" s="68">
        <v>12</v>
      </c>
      <c r="G81" s="65"/>
      <c r="H81" s="69"/>
      <c r="I81" s="70"/>
      <c r="J81" s="70"/>
      <c r="K81" s="34" t="s">
        <v>65</v>
      </c>
      <c r="L81" s="77">
        <v>81</v>
      </c>
      <c r="M81" s="77"/>
      <c r="N81" s="72"/>
      <c r="O81" s="79" t="s">
        <v>256</v>
      </c>
      <c r="P81" s="81">
        <v>43481.72828703704</v>
      </c>
      <c r="Q81" s="79" t="s">
        <v>272</v>
      </c>
      <c r="R81" s="79"/>
      <c r="S81" s="79"/>
      <c r="T81" s="79"/>
      <c r="U81" s="79"/>
      <c r="V81" s="83" t="s">
        <v>327</v>
      </c>
      <c r="W81" s="81">
        <v>43481.72828703704</v>
      </c>
      <c r="X81" s="83" t="s">
        <v>349</v>
      </c>
      <c r="Y81" s="79"/>
      <c r="Z81" s="79"/>
      <c r="AA81" s="85" t="s">
        <v>380</v>
      </c>
      <c r="AB81" s="79"/>
      <c r="AC81" s="79" t="b">
        <v>0</v>
      </c>
      <c r="AD81" s="79">
        <v>0</v>
      </c>
      <c r="AE81" s="85" t="s">
        <v>401</v>
      </c>
      <c r="AF81" s="79" t="b">
        <v>0</v>
      </c>
      <c r="AG81" s="79" t="s">
        <v>407</v>
      </c>
      <c r="AH81" s="79"/>
      <c r="AI81" s="85" t="s">
        <v>401</v>
      </c>
      <c r="AJ81" s="79" t="b">
        <v>0</v>
      </c>
      <c r="AK81" s="79">
        <v>1</v>
      </c>
      <c r="AL81" s="85" t="s">
        <v>377</v>
      </c>
      <c r="AM81" s="79" t="s">
        <v>410</v>
      </c>
      <c r="AN81" s="79" t="b">
        <v>0</v>
      </c>
      <c r="AO81" s="85" t="s">
        <v>377</v>
      </c>
      <c r="AP81" s="79" t="s">
        <v>176</v>
      </c>
      <c r="AQ81" s="79">
        <v>0</v>
      </c>
      <c r="AR81" s="79">
        <v>0</v>
      </c>
      <c r="AS81" s="79"/>
      <c r="AT81" s="79"/>
      <c r="AU81" s="79"/>
      <c r="AV81" s="79"/>
      <c r="AW81" s="79"/>
      <c r="AX81" s="79"/>
      <c r="AY81" s="79"/>
      <c r="AZ81" s="79"/>
      <c r="BA81">
        <v>3</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226</v>
      </c>
      <c r="B82" s="64" t="s">
        <v>242</v>
      </c>
      <c r="C82" s="65" t="s">
        <v>1165</v>
      </c>
      <c r="D82" s="66">
        <v>10</v>
      </c>
      <c r="E82" s="67" t="s">
        <v>136</v>
      </c>
      <c r="F82" s="68">
        <v>12</v>
      </c>
      <c r="G82" s="65"/>
      <c r="H82" s="69"/>
      <c r="I82" s="70"/>
      <c r="J82" s="70"/>
      <c r="K82" s="34" t="s">
        <v>65</v>
      </c>
      <c r="L82" s="77">
        <v>82</v>
      </c>
      <c r="M82" s="77"/>
      <c r="N82" s="72"/>
      <c r="O82" s="79" t="s">
        <v>256</v>
      </c>
      <c r="P82" s="81">
        <v>43481.72835648148</v>
      </c>
      <c r="Q82" s="79" t="s">
        <v>272</v>
      </c>
      <c r="R82" s="79"/>
      <c r="S82" s="79"/>
      <c r="T82" s="79"/>
      <c r="U82" s="79"/>
      <c r="V82" s="83" t="s">
        <v>327</v>
      </c>
      <c r="W82" s="81">
        <v>43481.72835648148</v>
      </c>
      <c r="X82" s="83" t="s">
        <v>350</v>
      </c>
      <c r="Y82" s="79"/>
      <c r="Z82" s="79"/>
      <c r="AA82" s="85" t="s">
        <v>381</v>
      </c>
      <c r="AB82" s="79"/>
      <c r="AC82" s="79" t="b">
        <v>0</v>
      </c>
      <c r="AD82" s="79">
        <v>0</v>
      </c>
      <c r="AE82" s="85" t="s">
        <v>401</v>
      </c>
      <c r="AF82" s="79" t="b">
        <v>0</v>
      </c>
      <c r="AG82" s="79" t="s">
        <v>407</v>
      </c>
      <c r="AH82" s="79"/>
      <c r="AI82" s="85" t="s">
        <v>401</v>
      </c>
      <c r="AJ82" s="79" t="b">
        <v>0</v>
      </c>
      <c r="AK82" s="79">
        <v>2</v>
      </c>
      <c r="AL82" s="85" t="s">
        <v>378</v>
      </c>
      <c r="AM82" s="79" t="s">
        <v>410</v>
      </c>
      <c r="AN82" s="79" t="b">
        <v>0</v>
      </c>
      <c r="AO82" s="85" t="s">
        <v>378</v>
      </c>
      <c r="AP82" s="79" t="s">
        <v>176</v>
      </c>
      <c r="AQ82" s="79">
        <v>0</v>
      </c>
      <c r="AR82" s="79">
        <v>0</v>
      </c>
      <c r="AS82" s="79"/>
      <c r="AT82" s="79"/>
      <c r="AU82" s="79"/>
      <c r="AV82" s="79"/>
      <c r="AW82" s="79"/>
      <c r="AX82" s="79"/>
      <c r="AY82" s="79"/>
      <c r="AZ82" s="79"/>
      <c r="BA82">
        <v>3</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226</v>
      </c>
      <c r="B83" s="64" t="s">
        <v>242</v>
      </c>
      <c r="C83" s="65" t="s">
        <v>1165</v>
      </c>
      <c r="D83" s="66">
        <v>10</v>
      </c>
      <c r="E83" s="67" t="s">
        <v>136</v>
      </c>
      <c r="F83" s="68">
        <v>12</v>
      </c>
      <c r="G83" s="65"/>
      <c r="H83" s="69"/>
      <c r="I83" s="70"/>
      <c r="J83" s="70"/>
      <c r="K83" s="34" t="s">
        <v>65</v>
      </c>
      <c r="L83" s="77">
        <v>83</v>
      </c>
      <c r="M83" s="77"/>
      <c r="N83" s="72"/>
      <c r="O83" s="79" t="s">
        <v>256</v>
      </c>
      <c r="P83" s="81">
        <v>43481.728425925925</v>
      </c>
      <c r="Q83" s="79" t="s">
        <v>273</v>
      </c>
      <c r="R83" s="79"/>
      <c r="S83" s="79"/>
      <c r="T83" s="79"/>
      <c r="U83" s="79"/>
      <c r="V83" s="83" t="s">
        <v>327</v>
      </c>
      <c r="W83" s="81">
        <v>43481.728425925925</v>
      </c>
      <c r="X83" s="83" t="s">
        <v>351</v>
      </c>
      <c r="Y83" s="79"/>
      <c r="Z83" s="79"/>
      <c r="AA83" s="85" t="s">
        <v>382</v>
      </c>
      <c r="AB83" s="79"/>
      <c r="AC83" s="79" t="b">
        <v>0</v>
      </c>
      <c r="AD83" s="79">
        <v>0</v>
      </c>
      <c r="AE83" s="85" t="s">
        <v>401</v>
      </c>
      <c r="AF83" s="79" t="b">
        <v>0</v>
      </c>
      <c r="AG83" s="79" t="s">
        <v>407</v>
      </c>
      <c r="AH83" s="79"/>
      <c r="AI83" s="85" t="s">
        <v>401</v>
      </c>
      <c r="AJ83" s="79" t="b">
        <v>0</v>
      </c>
      <c r="AK83" s="79">
        <v>1</v>
      </c>
      <c r="AL83" s="85" t="s">
        <v>379</v>
      </c>
      <c r="AM83" s="79" t="s">
        <v>410</v>
      </c>
      <c r="AN83" s="79" t="b">
        <v>0</v>
      </c>
      <c r="AO83" s="85" t="s">
        <v>379</v>
      </c>
      <c r="AP83" s="79" t="s">
        <v>176</v>
      </c>
      <c r="AQ83" s="79">
        <v>0</v>
      </c>
      <c r="AR83" s="79">
        <v>0</v>
      </c>
      <c r="AS83" s="79"/>
      <c r="AT83" s="79"/>
      <c r="AU83" s="79"/>
      <c r="AV83" s="79"/>
      <c r="AW83" s="79"/>
      <c r="AX83" s="79"/>
      <c r="AY83" s="79"/>
      <c r="AZ83" s="79"/>
      <c r="BA83">
        <v>3</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224</v>
      </c>
      <c r="B84" s="64" t="s">
        <v>243</v>
      </c>
      <c r="C84" s="65" t="s">
        <v>1165</v>
      </c>
      <c r="D84" s="66">
        <v>10</v>
      </c>
      <c r="E84" s="67" t="s">
        <v>136</v>
      </c>
      <c r="F84" s="68">
        <v>12</v>
      </c>
      <c r="G84" s="65"/>
      <c r="H84" s="69"/>
      <c r="I84" s="70"/>
      <c r="J84" s="70"/>
      <c r="K84" s="34" t="s">
        <v>65</v>
      </c>
      <c r="L84" s="77">
        <v>84</v>
      </c>
      <c r="M84" s="77"/>
      <c r="N84" s="72"/>
      <c r="O84" s="79" t="s">
        <v>256</v>
      </c>
      <c r="P84" s="81">
        <v>43474.72787037037</v>
      </c>
      <c r="Q84" s="79" t="s">
        <v>269</v>
      </c>
      <c r="R84" s="79"/>
      <c r="S84" s="79"/>
      <c r="T84" s="79" t="s">
        <v>305</v>
      </c>
      <c r="U84" s="83" t="s">
        <v>312</v>
      </c>
      <c r="V84" s="83" t="s">
        <v>312</v>
      </c>
      <c r="W84" s="81">
        <v>43474.72787037037</v>
      </c>
      <c r="X84" s="83" t="s">
        <v>346</v>
      </c>
      <c r="Y84" s="79"/>
      <c r="Z84" s="79"/>
      <c r="AA84" s="85" t="s">
        <v>377</v>
      </c>
      <c r="AB84" s="85" t="s">
        <v>396</v>
      </c>
      <c r="AC84" s="79" t="b">
        <v>0</v>
      </c>
      <c r="AD84" s="79">
        <v>3</v>
      </c>
      <c r="AE84" s="85" t="s">
        <v>402</v>
      </c>
      <c r="AF84" s="79" t="b">
        <v>0</v>
      </c>
      <c r="AG84" s="79" t="s">
        <v>407</v>
      </c>
      <c r="AH84" s="79"/>
      <c r="AI84" s="85" t="s">
        <v>401</v>
      </c>
      <c r="AJ84" s="79" t="b">
        <v>0</v>
      </c>
      <c r="AK84" s="79">
        <v>0</v>
      </c>
      <c r="AL84" s="85" t="s">
        <v>401</v>
      </c>
      <c r="AM84" s="79" t="s">
        <v>409</v>
      </c>
      <c r="AN84" s="79" t="b">
        <v>0</v>
      </c>
      <c r="AO84" s="85" t="s">
        <v>396</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224</v>
      </c>
      <c r="B85" s="64" t="s">
        <v>243</v>
      </c>
      <c r="C85" s="65" t="s">
        <v>1165</v>
      </c>
      <c r="D85" s="66">
        <v>10</v>
      </c>
      <c r="E85" s="67" t="s">
        <v>136</v>
      </c>
      <c r="F85" s="68">
        <v>12</v>
      </c>
      <c r="G85" s="65"/>
      <c r="H85" s="69"/>
      <c r="I85" s="70"/>
      <c r="J85" s="70"/>
      <c r="K85" s="34" t="s">
        <v>65</v>
      </c>
      <c r="L85" s="77">
        <v>85</v>
      </c>
      <c r="M85" s="77"/>
      <c r="N85" s="72"/>
      <c r="O85" s="79" t="s">
        <v>256</v>
      </c>
      <c r="P85" s="81">
        <v>43474.7284375</v>
      </c>
      <c r="Q85" s="79" t="s">
        <v>270</v>
      </c>
      <c r="R85" s="79"/>
      <c r="S85" s="79"/>
      <c r="T85" s="79"/>
      <c r="U85" s="79"/>
      <c r="V85" s="83" t="s">
        <v>325</v>
      </c>
      <c r="W85" s="81">
        <v>43474.7284375</v>
      </c>
      <c r="X85" s="83" t="s">
        <v>347</v>
      </c>
      <c r="Y85" s="79"/>
      <c r="Z85" s="79"/>
      <c r="AA85" s="85" t="s">
        <v>378</v>
      </c>
      <c r="AB85" s="85" t="s">
        <v>377</v>
      </c>
      <c r="AC85" s="79" t="b">
        <v>0</v>
      </c>
      <c r="AD85" s="79">
        <v>6</v>
      </c>
      <c r="AE85" s="85" t="s">
        <v>402</v>
      </c>
      <c r="AF85" s="79" t="b">
        <v>0</v>
      </c>
      <c r="AG85" s="79" t="s">
        <v>407</v>
      </c>
      <c r="AH85" s="79"/>
      <c r="AI85" s="85" t="s">
        <v>401</v>
      </c>
      <c r="AJ85" s="79" t="b">
        <v>0</v>
      </c>
      <c r="AK85" s="79">
        <v>1</v>
      </c>
      <c r="AL85" s="85" t="s">
        <v>401</v>
      </c>
      <c r="AM85" s="79" t="s">
        <v>409</v>
      </c>
      <c r="AN85" s="79" t="b">
        <v>0</v>
      </c>
      <c r="AO85" s="85" t="s">
        <v>377</v>
      </c>
      <c r="AP85" s="79" t="s">
        <v>176</v>
      </c>
      <c r="AQ85" s="79">
        <v>0</v>
      </c>
      <c r="AR85" s="79">
        <v>0</v>
      </c>
      <c r="AS85" s="79"/>
      <c r="AT85" s="79"/>
      <c r="AU85" s="79"/>
      <c r="AV85" s="79"/>
      <c r="AW85" s="79"/>
      <c r="AX85" s="79"/>
      <c r="AY85" s="79"/>
      <c r="AZ85" s="79"/>
      <c r="BA85">
        <v>2</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225</v>
      </c>
      <c r="B86" s="64" t="s">
        <v>243</v>
      </c>
      <c r="C86" s="65" t="s">
        <v>1164</v>
      </c>
      <c r="D86" s="66">
        <v>3</v>
      </c>
      <c r="E86" s="67" t="s">
        <v>132</v>
      </c>
      <c r="F86" s="68">
        <v>35</v>
      </c>
      <c r="G86" s="65"/>
      <c r="H86" s="69"/>
      <c r="I86" s="70"/>
      <c r="J86" s="70"/>
      <c r="K86" s="34" t="s">
        <v>65</v>
      </c>
      <c r="L86" s="77">
        <v>86</v>
      </c>
      <c r="M86" s="77"/>
      <c r="N86" s="72"/>
      <c r="O86" s="79" t="s">
        <v>256</v>
      </c>
      <c r="P86" s="81">
        <v>43475.18644675926</v>
      </c>
      <c r="Q86" s="79" t="s">
        <v>271</v>
      </c>
      <c r="R86" s="79"/>
      <c r="S86" s="79"/>
      <c r="T86" s="79"/>
      <c r="U86" s="79"/>
      <c r="V86" s="83" t="s">
        <v>326</v>
      </c>
      <c r="W86" s="81">
        <v>43475.18644675926</v>
      </c>
      <c r="X86" s="83" t="s">
        <v>348</v>
      </c>
      <c r="Y86" s="79"/>
      <c r="Z86" s="79"/>
      <c r="AA86" s="85" t="s">
        <v>379</v>
      </c>
      <c r="AB86" s="85" t="s">
        <v>378</v>
      </c>
      <c r="AC86" s="79" t="b">
        <v>0</v>
      </c>
      <c r="AD86" s="79">
        <v>1</v>
      </c>
      <c r="AE86" s="85" t="s">
        <v>402</v>
      </c>
      <c r="AF86" s="79" t="b">
        <v>0</v>
      </c>
      <c r="AG86" s="79" t="s">
        <v>407</v>
      </c>
      <c r="AH86" s="79"/>
      <c r="AI86" s="85" t="s">
        <v>401</v>
      </c>
      <c r="AJ86" s="79" t="b">
        <v>0</v>
      </c>
      <c r="AK86" s="79">
        <v>0</v>
      </c>
      <c r="AL86" s="85" t="s">
        <v>401</v>
      </c>
      <c r="AM86" s="79" t="s">
        <v>410</v>
      </c>
      <c r="AN86" s="79" t="b">
        <v>0</v>
      </c>
      <c r="AO86" s="85" t="s">
        <v>378</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226</v>
      </c>
      <c r="B87" s="64" t="s">
        <v>243</v>
      </c>
      <c r="C87" s="65" t="s">
        <v>1165</v>
      </c>
      <c r="D87" s="66">
        <v>10</v>
      </c>
      <c r="E87" s="67" t="s">
        <v>136</v>
      </c>
      <c r="F87" s="68">
        <v>12</v>
      </c>
      <c r="G87" s="65"/>
      <c r="H87" s="69"/>
      <c r="I87" s="70"/>
      <c r="J87" s="70"/>
      <c r="K87" s="34" t="s">
        <v>65</v>
      </c>
      <c r="L87" s="77">
        <v>87</v>
      </c>
      <c r="M87" s="77"/>
      <c r="N87" s="72"/>
      <c r="O87" s="79" t="s">
        <v>256</v>
      </c>
      <c r="P87" s="81">
        <v>43481.72828703704</v>
      </c>
      <c r="Q87" s="79" t="s">
        <v>272</v>
      </c>
      <c r="R87" s="79"/>
      <c r="S87" s="79"/>
      <c r="T87" s="79"/>
      <c r="U87" s="79"/>
      <c r="V87" s="83" t="s">
        <v>327</v>
      </c>
      <c r="W87" s="81">
        <v>43481.72828703704</v>
      </c>
      <c r="X87" s="83" t="s">
        <v>349</v>
      </c>
      <c r="Y87" s="79"/>
      <c r="Z87" s="79"/>
      <c r="AA87" s="85" t="s">
        <v>380</v>
      </c>
      <c r="AB87" s="79"/>
      <c r="AC87" s="79" t="b">
        <v>0</v>
      </c>
      <c r="AD87" s="79">
        <v>0</v>
      </c>
      <c r="AE87" s="85" t="s">
        <v>401</v>
      </c>
      <c r="AF87" s="79" t="b">
        <v>0</v>
      </c>
      <c r="AG87" s="79" t="s">
        <v>407</v>
      </c>
      <c r="AH87" s="79"/>
      <c r="AI87" s="85" t="s">
        <v>401</v>
      </c>
      <c r="AJ87" s="79" t="b">
        <v>0</v>
      </c>
      <c r="AK87" s="79">
        <v>1</v>
      </c>
      <c r="AL87" s="85" t="s">
        <v>377</v>
      </c>
      <c r="AM87" s="79" t="s">
        <v>410</v>
      </c>
      <c r="AN87" s="79" t="b">
        <v>0</v>
      </c>
      <c r="AO87" s="85" t="s">
        <v>377</v>
      </c>
      <c r="AP87" s="79" t="s">
        <v>176</v>
      </c>
      <c r="AQ87" s="79">
        <v>0</v>
      </c>
      <c r="AR87" s="79">
        <v>0</v>
      </c>
      <c r="AS87" s="79"/>
      <c r="AT87" s="79"/>
      <c r="AU87" s="79"/>
      <c r="AV87" s="79"/>
      <c r="AW87" s="79"/>
      <c r="AX87" s="79"/>
      <c r="AY87" s="79"/>
      <c r="AZ87" s="79"/>
      <c r="BA87">
        <v>3</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226</v>
      </c>
      <c r="B88" s="64" t="s">
        <v>243</v>
      </c>
      <c r="C88" s="65" t="s">
        <v>1165</v>
      </c>
      <c r="D88" s="66">
        <v>10</v>
      </c>
      <c r="E88" s="67" t="s">
        <v>136</v>
      </c>
      <c r="F88" s="68">
        <v>12</v>
      </c>
      <c r="G88" s="65"/>
      <c r="H88" s="69"/>
      <c r="I88" s="70"/>
      <c r="J88" s="70"/>
      <c r="K88" s="34" t="s">
        <v>65</v>
      </c>
      <c r="L88" s="77">
        <v>88</v>
      </c>
      <c r="M88" s="77"/>
      <c r="N88" s="72"/>
      <c r="O88" s="79" t="s">
        <v>256</v>
      </c>
      <c r="P88" s="81">
        <v>43481.72835648148</v>
      </c>
      <c r="Q88" s="79" t="s">
        <v>272</v>
      </c>
      <c r="R88" s="79"/>
      <c r="S88" s="79"/>
      <c r="T88" s="79"/>
      <c r="U88" s="79"/>
      <c r="V88" s="83" t="s">
        <v>327</v>
      </c>
      <c r="W88" s="81">
        <v>43481.72835648148</v>
      </c>
      <c r="X88" s="83" t="s">
        <v>350</v>
      </c>
      <c r="Y88" s="79"/>
      <c r="Z88" s="79"/>
      <c r="AA88" s="85" t="s">
        <v>381</v>
      </c>
      <c r="AB88" s="79"/>
      <c r="AC88" s="79" t="b">
        <v>0</v>
      </c>
      <c r="AD88" s="79">
        <v>0</v>
      </c>
      <c r="AE88" s="85" t="s">
        <v>401</v>
      </c>
      <c r="AF88" s="79" t="b">
        <v>0</v>
      </c>
      <c r="AG88" s="79" t="s">
        <v>407</v>
      </c>
      <c r="AH88" s="79"/>
      <c r="AI88" s="85" t="s">
        <v>401</v>
      </c>
      <c r="AJ88" s="79" t="b">
        <v>0</v>
      </c>
      <c r="AK88" s="79">
        <v>2</v>
      </c>
      <c r="AL88" s="85" t="s">
        <v>378</v>
      </c>
      <c r="AM88" s="79" t="s">
        <v>410</v>
      </c>
      <c r="AN88" s="79" t="b">
        <v>0</v>
      </c>
      <c r="AO88" s="85" t="s">
        <v>378</v>
      </c>
      <c r="AP88" s="79" t="s">
        <v>176</v>
      </c>
      <c r="AQ88" s="79">
        <v>0</v>
      </c>
      <c r="AR88" s="79">
        <v>0</v>
      </c>
      <c r="AS88" s="79"/>
      <c r="AT88" s="79"/>
      <c r="AU88" s="79"/>
      <c r="AV88" s="79"/>
      <c r="AW88" s="79"/>
      <c r="AX88" s="79"/>
      <c r="AY88" s="79"/>
      <c r="AZ88" s="79"/>
      <c r="BA88">
        <v>3</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226</v>
      </c>
      <c r="B89" s="64" t="s">
        <v>243</v>
      </c>
      <c r="C89" s="65" t="s">
        <v>1165</v>
      </c>
      <c r="D89" s="66">
        <v>10</v>
      </c>
      <c r="E89" s="67" t="s">
        <v>136</v>
      </c>
      <c r="F89" s="68">
        <v>12</v>
      </c>
      <c r="G89" s="65"/>
      <c r="H89" s="69"/>
      <c r="I89" s="70"/>
      <c r="J89" s="70"/>
      <c r="K89" s="34" t="s">
        <v>65</v>
      </c>
      <c r="L89" s="77">
        <v>89</v>
      </c>
      <c r="M89" s="77"/>
      <c r="N89" s="72"/>
      <c r="O89" s="79" t="s">
        <v>256</v>
      </c>
      <c r="P89" s="81">
        <v>43481.728425925925</v>
      </c>
      <c r="Q89" s="79" t="s">
        <v>273</v>
      </c>
      <c r="R89" s="79"/>
      <c r="S89" s="79"/>
      <c r="T89" s="79"/>
      <c r="U89" s="79"/>
      <c r="V89" s="83" t="s">
        <v>327</v>
      </c>
      <c r="W89" s="81">
        <v>43481.728425925925</v>
      </c>
      <c r="X89" s="83" t="s">
        <v>351</v>
      </c>
      <c r="Y89" s="79"/>
      <c r="Z89" s="79"/>
      <c r="AA89" s="85" t="s">
        <v>382</v>
      </c>
      <c r="AB89" s="79"/>
      <c r="AC89" s="79" t="b">
        <v>0</v>
      </c>
      <c r="AD89" s="79">
        <v>0</v>
      </c>
      <c r="AE89" s="85" t="s">
        <v>401</v>
      </c>
      <c r="AF89" s="79" t="b">
        <v>0</v>
      </c>
      <c r="AG89" s="79" t="s">
        <v>407</v>
      </c>
      <c r="AH89" s="79"/>
      <c r="AI89" s="85" t="s">
        <v>401</v>
      </c>
      <c r="AJ89" s="79" t="b">
        <v>0</v>
      </c>
      <c r="AK89" s="79">
        <v>1</v>
      </c>
      <c r="AL89" s="85" t="s">
        <v>379</v>
      </c>
      <c r="AM89" s="79" t="s">
        <v>410</v>
      </c>
      <c r="AN89" s="79" t="b">
        <v>0</v>
      </c>
      <c r="AO89" s="85" t="s">
        <v>379</v>
      </c>
      <c r="AP89" s="79" t="s">
        <v>176</v>
      </c>
      <c r="AQ89" s="79">
        <v>0</v>
      </c>
      <c r="AR89" s="79">
        <v>0</v>
      </c>
      <c r="AS89" s="79"/>
      <c r="AT89" s="79"/>
      <c r="AU89" s="79"/>
      <c r="AV89" s="79"/>
      <c r="AW89" s="79"/>
      <c r="AX89" s="79"/>
      <c r="AY89" s="79"/>
      <c r="AZ89" s="79"/>
      <c r="BA89">
        <v>3</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224</v>
      </c>
      <c r="B90" s="64" t="s">
        <v>247</v>
      </c>
      <c r="C90" s="65" t="s">
        <v>1165</v>
      </c>
      <c r="D90" s="66">
        <v>10</v>
      </c>
      <c r="E90" s="67" t="s">
        <v>136</v>
      </c>
      <c r="F90" s="68">
        <v>12</v>
      </c>
      <c r="G90" s="65"/>
      <c r="H90" s="69"/>
      <c r="I90" s="70"/>
      <c r="J90" s="70"/>
      <c r="K90" s="34" t="s">
        <v>65</v>
      </c>
      <c r="L90" s="77">
        <v>90</v>
      </c>
      <c r="M90" s="77"/>
      <c r="N90" s="72"/>
      <c r="O90" s="79" t="s">
        <v>256</v>
      </c>
      <c r="P90" s="81">
        <v>43474.72787037037</v>
      </c>
      <c r="Q90" s="79" t="s">
        <v>269</v>
      </c>
      <c r="R90" s="79"/>
      <c r="S90" s="79"/>
      <c r="T90" s="79" t="s">
        <v>305</v>
      </c>
      <c r="U90" s="83" t="s">
        <v>312</v>
      </c>
      <c r="V90" s="83" t="s">
        <v>312</v>
      </c>
      <c r="W90" s="81">
        <v>43474.72787037037</v>
      </c>
      <c r="X90" s="83" t="s">
        <v>346</v>
      </c>
      <c r="Y90" s="79"/>
      <c r="Z90" s="79"/>
      <c r="AA90" s="85" t="s">
        <v>377</v>
      </c>
      <c r="AB90" s="85" t="s">
        <v>396</v>
      </c>
      <c r="AC90" s="79" t="b">
        <v>0</v>
      </c>
      <c r="AD90" s="79">
        <v>3</v>
      </c>
      <c r="AE90" s="85" t="s">
        <v>402</v>
      </c>
      <c r="AF90" s="79" t="b">
        <v>0</v>
      </c>
      <c r="AG90" s="79" t="s">
        <v>407</v>
      </c>
      <c r="AH90" s="79"/>
      <c r="AI90" s="85" t="s">
        <v>401</v>
      </c>
      <c r="AJ90" s="79" t="b">
        <v>0</v>
      </c>
      <c r="AK90" s="79">
        <v>0</v>
      </c>
      <c r="AL90" s="85" t="s">
        <v>401</v>
      </c>
      <c r="AM90" s="79" t="s">
        <v>409</v>
      </c>
      <c r="AN90" s="79" t="b">
        <v>0</v>
      </c>
      <c r="AO90" s="85" t="s">
        <v>396</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224</v>
      </c>
      <c r="B91" s="64" t="s">
        <v>235</v>
      </c>
      <c r="C91" s="65" t="s">
        <v>1165</v>
      </c>
      <c r="D91" s="66">
        <v>10</v>
      </c>
      <c r="E91" s="67" t="s">
        <v>136</v>
      </c>
      <c r="F91" s="68">
        <v>12</v>
      </c>
      <c r="G91" s="65"/>
      <c r="H91" s="69"/>
      <c r="I91" s="70"/>
      <c r="J91" s="70"/>
      <c r="K91" s="34" t="s">
        <v>65</v>
      </c>
      <c r="L91" s="77">
        <v>91</v>
      </c>
      <c r="M91" s="77"/>
      <c r="N91" s="72"/>
      <c r="O91" s="79" t="s">
        <v>256</v>
      </c>
      <c r="P91" s="81">
        <v>43474.72787037037</v>
      </c>
      <c r="Q91" s="79" t="s">
        <v>269</v>
      </c>
      <c r="R91" s="79"/>
      <c r="S91" s="79"/>
      <c r="T91" s="79" t="s">
        <v>305</v>
      </c>
      <c r="U91" s="83" t="s">
        <v>312</v>
      </c>
      <c r="V91" s="83" t="s">
        <v>312</v>
      </c>
      <c r="W91" s="81">
        <v>43474.72787037037</v>
      </c>
      <c r="X91" s="83" t="s">
        <v>346</v>
      </c>
      <c r="Y91" s="79"/>
      <c r="Z91" s="79"/>
      <c r="AA91" s="85" t="s">
        <v>377</v>
      </c>
      <c r="AB91" s="85" t="s">
        <v>396</v>
      </c>
      <c r="AC91" s="79" t="b">
        <v>0</v>
      </c>
      <c r="AD91" s="79">
        <v>3</v>
      </c>
      <c r="AE91" s="85" t="s">
        <v>402</v>
      </c>
      <c r="AF91" s="79" t="b">
        <v>0</v>
      </c>
      <c r="AG91" s="79" t="s">
        <v>407</v>
      </c>
      <c r="AH91" s="79"/>
      <c r="AI91" s="85" t="s">
        <v>401</v>
      </c>
      <c r="AJ91" s="79" t="b">
        <v>0</v>
      </c>
      <c r="AK91" s="79">
        <v>0</v>
      </c>
      <c r="AL91" s="85" t="s">
        <v>401</v>
      </c>
      <c r="AM91" s="79" t="s">
        <v>409</v>
      </c>
      <c r="AN91" s="79" t="b">
        <v>0</v>
      </c>
      <c r="AO91" s="85" t="s">
        <v>396</v>
      </c>
      <c r="AP91" s="79" t="s">
        <v>176</v>
      </c>
      <c r="AQ91" s="79">
        <v>0</v>
      </c>
      <c r="AR91" s="79">
        <v>0</v>
      </c>
      <c r="AS91" s="79"/>
      <c r="AT91" s="79"/>
      <c r="AU91" s="79"/>
      <c r="AV91" s="79"/>
      <c r="AW91" s="79"/>
      <c r="AX91" s="79"/>
      <c r="AY91" s="79"/>
      <c r="AZ91" s="79"/>
      <c r="BA91">
        <v>2</v>
      </c>
      <c r="BB91" s="78" t="str">
        <f>REPLACE(INDEX(GroupVertices[Group],MATCH(Edges[[#This Row],[Vertex 1]],GroupVertices[Vertex],0)),1,1,"")</f>
        <v>1</v>
      </c>
      <c r="BC91" s="78" t="str">
        <f>REPLACE(INDEX(GroupVertices[Group],MATCH(Edges[[#This Row],[Vertex 2]],GroupVertices[Vertex],0)),1,1,"")</f>
        <v>2</v>
      </c>
      <c r="BD91" s="48"/>
      <c r="BE91" s="49"/>
      <c r="BF91" s="48"/>
      <c r="BG91" s="49"/>
      <c r="BH91" s="48"/>
      <c r="BI91" s="49"/>
      <c r="BJ91" s="48"/>
      <c r="BK91" s="49"/>
      <c r="BL91" s="48"/>
    </row>
    <row r="92" spans="1:64" ht="15">
      <c r="A92" s="64" t="s">
        <v>224</v>
      </c>
      <c r="B92" s="64" t="s">
        <v>248</v>
      </c>
      <c r="C92" s="65" t="s">
        <v>1165</v>
      </c>
      <c r="D92" s="66">
        <v>10</v>
      </c>
      <c r="E92" s="67" t="s">
        <v>136</v>
      </c>
      <c r="F92" s="68">
        <v>12</v>
      </c>
      <c r="G92" s="65"/>
      <c r="H92" s="69"/>
      <c r="I92" s="70"/>
      <c r="J92" s="70"/>
      <c r="K92" s="34" t="s">
        <v>65</v>
      </c>
      <c r="L92" s="77">
        <v>92</v>
      </c>
      <c r="M92" s="77"/>
      <c r="N92" s="72"/>
      <c r="O92" s="79" t="s">
        <v>256</v>
      </c>
      <c r="P92" s="81">
        <v>43474.72787037037</v>
      </c>
      <c r="Q92" s="79" t="s">
        <v>269</v>
      </c>
      <c r="R92" s="79"/>
      <c r="S92" s="79"/>
      <c r="T92" s="79" t="s">
        <v>305</v>
      </c>
      <c r="U92" s="83" t="s">
        <v>312</v>
      </c>
      <c r="V92" s="83" t="s">
        <v>312</v>
      </c>
      <c r="W92" s="81">
        <v>43474.72787037037</v>
      </c>
      <c r="X92" s="83" t="s">
        <v>346</v>
      </c>
      <c r="Y92" s="79"/>
      <c r="Z92" s="79"/>
      <c r="AA92" s="85" t="s">
        <v>377</v>
      </c>
      <c r="AB92" s="85" t="s">
        <v>396</v>
      </c>
      <c r="AC92" s="79" t="b">
        <v>0</v>
      </c>
      <c r="AD92" s="79">
        <v>3</v>
      </c>
      <c r="AE92" s="85" t="s">
        <v>402</v>
      </c>
      <c r="AF92" s="79" t="b">
        <v>0</v>
      </c>
      <c r="AG92" s="79" t="s">
        <v>407</v>
      </c>
      <c r="AH92" s="79"/>
      <c r="AI92" s="85" t="s">
        <v>401</v>
      </c>
      <c r="AJ92" s="79" t="b">
        <v>0</v>
      </c>
      <c r="AK92" s="79">
        <v>0</v>
      </c>
      <c r="AL92" s="85" t="s">
        <v>401</v>
      </c>
      <c r="AM92" s="79" t="s">
        <v>409</v>
      </c>
      <c r="AN92" s="79" t="b">
        <v>0</v>
      </c>
      <c r="AO92" s="85" t="s">
        <v>396</v>
      </c>
      <c r="AP92" s="79" t="s">
        <v>176</v>
      </c>
      <c r="AQ92" s="79">
        <v>0</v>
      </c>
      <c r="AR92" s="79">
        <v>0</v>
      </c>
      <c r="AS92" s="79"/>
      <c r="AT92" s="79"/>
      <c r="AU92" s="79"/>
      <c r="AV92" s="79"/>
      <c r="AW92" s="79"/>
      <c r="AX92" s="79"/>
      <c r="AY92" s="79"/>
      <c r="AZ92" s="79"/>
      <c r="BA92">
        <v>2</v>
      </c>
      <c r="BB92" s="78" t="str">
        <f>REPLACE(INDEX(GroupVertices[Group],MATCH(Edges[[#This Row],[Vertex 1]],GroupVertices[Vertex],0)),1,1,"")</f>
        <v>1</v>
      </c>
      <c r="BC92" s="78" t="str">
        <f>REPLACE(INDEX(GroupVertices[Group],MATCH(Edges[[#This Row],[Vertex 2]],GroupVertices[Vertex],0)),1,1,"")</f>
        <v>3</v>
      </c>
      <c r="BD92" s="48"/>
      <c r="BE92" s="49"/>
      <c r="BF92" s="48"/>
      <c r="BG92" s="49"/>
      <c r="BH92" s="48"/>
      <c r="BI92" s="49"/>
      <c r="BJ92" s="48"/>
      <c r="BK92" s="49"/>
      <c r="BL92" s="48"/>
    </row>
    <row r="93" spans="1:64" ht="15">
      <c r="A93" s="64" t="s">
        <v>224</v>
      </c>
      <c r="B93" s="64" t="s">
        <v>229</v>
      </c>
      <c r="C93" s="65" t="s">
        <v>1165</v>
      </c>
      <c r="D93" s="66">
        <v>10</v>
      </c>
      <c r="E93" s="67" t="s">
        <v>136</v>
      </c>
      <c r="F93" s="68">
        <v>12</v>
      </c>
      <c r="G93" s="65"/>
      <c r="H93" s="69"/>
      <c r="I93" s="70"/>
      <c r="J93" s="70"/>
      <c r="K93" s="34" t="s">
        <v>65</v>
      </c>
      <c r="L93" s="77">
        <v>93</v>
      </c>
      <c r="M93" s="77"/>
      <c r="N93" s="72"/>
      <c r="O93" s="79" t="s">
        <v>256</v>
      </c>
      <c r="P93" s="81">
        <v>43474.72787037037</v>
      </c>
      <c r="Q93" s="79" t="s">
        <v>269</v>
      </c>
      <c r="R93" s="79"/>
      <c r="S93" s="79"/>
      <c r="T93" s="79" t="s">
        <v>305</v>
      </c>
      <c r="U93" s="83" t="s">
        <v>312</v>
      </c>
      <c r="V93" s="83" t="s">
        <v>312</v>
      </c>
      <c r="W93" s="81">
        <v>43474.72787037037</v>
      </c>
      <c r="X93" s="83" t="s">
        <v>346</v>
      </c>
      <c r="Y93" s="79"/>
      <c r="Z93" s="79"/>
      <c r="AA93" s="85" t="s">
        <v>377</v>
      </c>
      <c r="AB93" s="85" t="s">
        <v>396</v>
      </c>
      <c r="AC93" s="79" t="b">
        <v>0</v>
      </c>
      <c r="AD93" s="79">
        <v>3</v>
      </c>
      <c r="AE93" s="85" t="s">
        <v>402</v>
      </c>
      <c r="AF93" s="79" t="b">
        <v>0</v>
      </c>
      <c r="AG93" s="79" t="s">
        <v>407</v>
      </c>
      <c r="AH93" s="79"/>
      <c r="AI93" s="85" t="s">
        <v>401</v>
      </c>
      <c r="AJ93" s="79" t="b">
        <v>0</v>
      </c>
      <c r="AK93" s="79">
        <v>0</v>
      </c>
      <c r="AL93" s="85" t="s">
        <v>401</v>
      </c>
      <c r="AM93" s="79" t="s">
        <v>409</v>
      </c>
      <c r="AN93" s="79" t="b">
        <v>0</v>
      </c>
      <c r="AO93" s="85" t="s">
        <v>396</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3</v>
      </c>
      <c r="BD93" s="48">
        <v>5</v>
      </c>
      <c r="BE93" s="49">
        <v>8.474576271186441</v>
      </c>
      <c r="BF93" s="48">
        <v>1</v>
      </c>
      <c r="BG93" s="49">
        <v>1.694915254237288</v>
      </c>
      <c r="BH93" s="48">
        <v>0</v>
      </c>
      <c r="BI93" s="49">
        <v>0</v>
      </c>
      <c r="BJ93" s="48">
        <v>53</v>
      </c>
      <c r="BK93" s="49">
        <v>89.83050847457628</v>
      </c>
      <c r="BL93" s="48">
        <v>59</v>
      </c>
    </row>
    <row r="94" spans="1:64" ht="15">
      <c r="A94" s="64" t="s">
        <v>224</v>
      </c>
      <c r="B94" s="64" t="s">
        <v>244</v>
      </c>
      <c r="C94" s="65" t="s">
        <v>1165</v>
      </c>
      <c r="D94" s="66">
        <v>10</v>
      </c>
      <c r="E94" s="67" t="s">
        <v>136</v>
      </c>
      <c r="F94" s="68">
        <v>12</v>
      </c>
      <c r="G94" s="65"/>
      <c r="H94" s="69"/>
      <c r="I94" s="70"/>
      <c r="J94" s="70"/>
      <c r="K94" s="34" t="s">
        <v>65</v>
      </c>
      <c r="L94" s="77">
        <v>94</v>
      </c>
      <c r="M94" s="77"/>
      <c r="N94" s="72"/>
      <c r="O94" s="79" t="s">
        <v>257</v>
      </c>
      <c r="P94" s="81">
        <v>43474.72787037037</v>
      </c>
      <c r="Q94" s="79" t="s">
        <v>269</v>
      </c>
      <c r="R94" s="79"/>
      <c r="S94" s="79"/>
      <c r="T94" s="79" t="s">
        <v>305</v>
      </c>
      <c r="U94" s="83" t="s">
        <v>312</v>
      </c>
      <c r="V94" s="83" t="s">
        <v>312</v>
      </c>
      <c r="W94" s="81">
        <v>43474.72787037037</v>
      </c>
      <c r="X94" s="83" t="s">
        <v>346</v>
      </c>
      <c r="Y94" s="79"/>
      <c r="Z94" s="79"/>
      <c r="AA94" s="85" t="s">
        <v>377</v>
      </c>
      <c r="AB94" s="85" t="s">
        <v>396</v>
      </c>
      <c r="AC94" s="79" t="b">
        <v>0</v>
      </c>
      <c r="AD94" s="79">
        <v>3</v>
      </c>
      <c r="AE94" s="85" t="s">
        <v>402</v>
      </c>
      <c r="AF94" s="79" t="b">
        <v>0</v>
      </c>
      <c r="AG94" s="79" t="s">
        <v>407</v>
      </c>
      <c r="AH94" s="79"/>
      <c r="AI94" s="85" t="s">
        <v>401</v>
      </c>
      <c r="AJ94" s="79" t="b">
        <v>0</v>
      </c>
      <c r="AK94" s="79">
        <v>0</v>
      </c>
      <c r="AL94" s="85" t="s">
        <v>401</v>
      </c>
      <c r="AM94" s="79" t="s">
        <v>409</v>
      </c>
      <c r="AN94" s="79" t="b">
        <v>0</v>
      </c>
      <c r="AO94" s="85" t="s">
        <v>396</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3</v>
      </c>
      <c r="BD94" s="48"/>
      <c r="BE94" s="49"/>
      <c r="BF94" s="48"/>
      <c r="BG94" s="49"/>
      <c r="BH94" s="48"/>
      <c r="BI94" s="49"/>
      <c r="BJ94" s="48"/>
      <c r="BK94" s="49"/>
      <c r="BL94" s="48"/>
    </row>
    <row r="95" spans="1:64" ht="15">
      <c r="A95" s="64" t="s">
        <v>224</v>
      </c>
      <c r="B95" s="64" t="s">
        <v>247</v>
      </c>
      <c r="C95" s="65" t="s">
        <v>1165</v>
      </c>
      <c r="D95" s="66">
        <v>10</v>
      </c>
      <c r="E95" s="67" t="s">
        <v>136</v>
      </c>
      <c r="F95" s="68">
        <v>12</v>
      </c>
      <c r="G95" s="65"/>
      <c r="H95" s="69"/>
      <c r="I95" s="70"/>
      <c r="J95" s="70"/>
      <c r="K95" s="34" t="s">
        <v>65</v>
      </c>
      <c r="L95" s="77">
        <v>95</v>
      </c>
      <c r="M95" s="77"/>
      <c r="N95" s="72"/>
      <c r="O95" s="79" t="s">
        <v>256</v>
      </c>
      <c r="P95" s="81">
        <v>43474.7284375</v>
      </c>
      <c r="Q95" s="79" t="s">
        <v>270</v>
      </c>
      <c r="R95" s="79"/>
      <c r="S95" s="79"/>
      <c r="T95" s="79"/>
      <c r="U95" s="79"/>
      <c r="V95" s="83" t="s">
        <v>325</v>
      </c>
      <c r="W95" s="81">
        <v>43474.7284375</v>
      </c>
      <c r="X95" s="83" t="s">
        <v>347</v>
      </c>
      <c r="Y95" s="79"/>
      <c r="Z95" s="79"/>
      <c r="AA95" s="85" t="s">
        <v>378</v>
      </c>
      <c r="AB95" s="85" t="s">
        <v>377</v>
      </c>
      <c r="AC95" s="79" t="b">
        <v>0</v>
      </c>
      <c r="AD95" s="79">
        <v>6</v>
      </c>
      <c r="AE95" s="85" t="s">
        <v>402</v>
      </c>
      <c r="AF95" s="79" t="b">
        <v>0</v>
      </c>
      <c r="AG95" s="79" t="s">
        <v>407</v>
      </c>
      <c r="AH95" s="79"/>
      <c r="AI95" s="85" t="s">
        <v>401</v>
      </c>
      <c r="AJ95" s="79" t="b">
        <v>0</v>
      </c>
      <c r="AK95" s="79">
        <v>1</v>
      </c>
      <c r="AL95" s="85" t="s">
        <v>401</v>
      </c>
      <c r="AM95" s="79" t="s">
        <v>409</v>
      </c>
      <c r="AN95" s="79" t="b">
        <v>0</v>
      </c>
      <c r="AO95" s="85" t="s">
        <v>377</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224</v>
      </c>
      <c r="B96" s="64" t="s">
        <v>235</v>
      </c>
      <c r="C96" s="65" t="s">
        <v>1165</v>
      </c>
      <c r="D96" s="66">
        <v>10</v>
      </c>
      <c r="E96" s="67" t="s">
        <v>136</v>
      </c>
      <c r="F96" s="68">
        <v>12</v>
      </c>
      <c r="G96" s="65"/>
      <c r="H96" s="69"/>
      <c r="I96" s="70"/>
      <c r="J96" s="70"/>
      <c r="K96" s="34" t="s">
        <v>65</v>
      </c>
      <c r="L96" s="77">
        <v>96</v>
      </c>
      <c r="M96" s="77"/>
      <c r="N96" s="72"/>
      <c r="O96" s="79" t="s">
        <v>256</v>
      </c>
      <c r="P96" s="81">
        <v>43474.7284375</v>
      </c>
      <c r="Q96" s="79" t="s">
        <v>270</v>
      </c>
      <c r="R96" s="79"/>
      <c r="S96" s="79"/>
      <c r="T96" s="79"/>
      <c r="U96" s="79"/>
      <c r="V96" s="83" t="s">
        <v>325</v>
      </c>
      <c r="W96" s="81">
        <v>43474.7284375</v>
      </c>
      <c r="X96" s="83" t="s">
        <v>347</v>
      </c>
      <c r="Y96" s="79"/>
      <c r="Z96" s="79"/>
      <c r="AA96" s="85" t="s">
        <v>378</v>
      </c>
      <c r="AB96" s="85" t="s">
        <v>377</v>
      </c>
      <c r="AC96" s="79" t="b">
        <v>0</v>
      </c>
      <c r="AD96" s="79">
        <v>6</v>
      </c>
      <c r="AE96" s="85" t="s">
        <v>402</v>
      </c>
      <c r="AF96" s="79" t="b">
        <v>0</v>
      </c>
      <c r="AG96" s="79" t="s">
        <v>407</v>
      </c>
      <c r="AH96" s="79"/>
      <c r="AI96" s="85" t="s">
        <v>401</v>
      </c>
      <c r="AJ96" s="79" t="b">
        <v>0</v>
      </c>
      <c r="AK96" s="79">
        <v>1</v>
      </c>
      <c r="AL96" s="85" t="s">
        <v>401</v>
      </c>
      <c r="AM96" s="79" t="s">
        <v>409</v>
      </c>
      <c r="AN96" s="79" t="b">
        <v>0</v>
      </c>
      <c r="AO96" s="85" t="s">
        <v>377</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2</v>
      </c>
      <c r="BD96" s="48"/>
      <c r="BE96" s="49"/>
      <c r="BF96" s="48"/>
      <c r="BG96" s="49"/>
      <c r="BH96" s="48"/>
      <c r="BI96" s="49"/>
      <c r="BJ96" s="48"/>
      <c r="BK96" s="49"/>
      <c r="BL96" s="48"/>
    </row>
    <row r="97" spans="1:64" ht="15">
      <c r="A97" s="64" t="s">
        <v>224</v>
      </c>
      <c r="B97" s="64" t="s">
        <v>248</v>
      </c>
      <c r="C97" s="65" t="s">
        <v>1165</v>
      </c>
      <c r="D97" s="66">
        <v>10</v>
      </c>
      <c r="E97" s="67" t="s">
        <v>136</v>
      </c>
      <c r="F97" s="68">
        <v>12</v>
      </c>
      <c r="G97" s="65"/>
      <c r="H97" s="69"/>
      <c r="I97" s="70"/>
      <c r="J97" s="70"/>
      <c r="K97" s="34" t="s">
        <v>65</v>
      </c>
      <c r="L97" s="77">
        <v>97</v>
      </c>
      <c r="M97" s="77"/>
      <c r="N97" s="72"/>
      <c r="O97" s="79" t="s">
        <v>256</v>
      </c>
      <c r="P97" s="81">
        <v>43474.7284375</v>
      </c>
      <c r="Q97" s="79" t="s">
        <v>270</v>
      </c>
      <c r="R97" s="79"/>
      <c r="S97" s="79"/>
      <c r="T97" s="79"/>
      <c r="U97" s="79"/>
      <c r="V97" s="83" t="s">
        <v>325</v>
      </c>
      <c r="W97" s="81">
        <v>43474.7284375</v>
      </c>
      <c r="X97" s="83" t="s">
        <v>347</v>
      </c>
      <c r="Y97" s="79"/>
      <c r="Z97" s="79"/>
      <c r="AA97" s="85" t="s">
        <v>378</v>
      </c>
      <c r="AB97" s="85" t="s">
        <v>377</v>
      </c>
      <c r="AC97" s="79" t="b">
        <v>0</v>
      </c>
      <c r="AD97" s="79">
        <v>6</v>
      </c>
      <c r="AE97" s="85" t="s">
        <v>402</v>
      </c>
      <c r="AF97" s="79" t="b">
        <v>0</v>
      </c>
      <c r="AG97" s="79" t="s">
        <v>407</v>
      </c>
      <c r="AH97" s="79"/>
      <c r="AI97" s="85" t="s">
        <v>401</v>
      </c>
      <c r="AJ97" s="79" t="b">
        <v>0</v>
      </c>
      <c r="AK97" s="79">
        <v>1</v>
      </c>
      <c r="AL97" s="85" t="s">
        <v>401</v>
      </c>
      <c r="AM97" s="79" t="s">
        <v>409</v>
      </c>
      <c r="AN97" s="79" t="b">
        <v>0</v>
      </c>
      <c r="AO97" s="85" t="s">
        <v>377</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3</v>
      </c>
      <c r="BD97" s="48"/>
      <c r="BE97" s="49"/>
      <c r="BF97" s="48"/>
      <c r="BG97" s="49"/>
      <c r="BH97" s="48"/>
      <c r="BI97" s="49"/>
      <c r="BJ97" s="48"/>
      <c r="BK97" s="49"/>
      <c r="BL97" s="48"/>
    </row>
    <row r="98" spans="1:64" ht="15">
      <c r="A98" s="64" t="s">
        <v>224</v>
      </c>
      <c r="B98" s="64" t="s">
        <v>229</v>
      </c>
      <c r="C98" s="65" t="s">
        <v>1165</v>
      </c>
      <c r="D98" s="66">
        <v>10</v>
      </c>
      <c r="E98" s="67" t="s">
        <v>136</v>
      </c>
      <c r="F98" s="68">
        <v>12</v>
      </c>
      <c r="G98" s="65"/>
      <c r="H98" s="69"/>
      <c r="I98" s="70"/>
      <c r="J98" s="70"/>
      <c r="K98" s="34" t="s">
        <v>65</v>
      </c>
      <c r="L98" s="77">
        <v>98</v>
      </c>
      <c r="M98" s="77"/>
      <c r="N98" s="72"/>
      <c r="O98" s="79" t="s">
        <v>256</v>
      </c>
      <c r="P98" s="81">
        <v>43474.7284375</v>
      </c>
      <c r="Q98" s="79" t="s">
        <v>270</v>
      </c>
      <c r="R98" s="79"/>
      <c r="S98" s="79"/>
      <c r="T98" s="79"/>
      <c r="U98" s="79"/>
      <c r="V98" s="83" t="s">
        <v>325</v>
      </c>
      <c r="W98" s="81">
        <v>43474.7284375</v>
      </c>
      <c r="X98" s="83" t="s">
        <v>347</v>
      </c>
      <c r="Y98" s="79"/>
      <c r="Z98" s="79"/>
      <c r="AA98" s="85" t="s">
        <v>378</v>
      </c>
      <c r="AB98" s="85" t="s">
        <v>377</v>
      </c>
      <c r="AC98" s="79" t="b">
        <v>0</v>
      </c>
      <c r="AD98" s="79">
        <v>6</v>
      </c>
      <c r="AE98" s="85" t="s">
        <v>402</v>
      </c>
      <c r="AF98" s="79" t="b">
        <v>0</v>
      </c>
      <c r="AG98" s="79" t="s">
        <v>407</v>
      </c>
      <c r="AH98" s="79"/>
      <c r="AI98" s="85" t="s">
        <v>401</v>
      </c>
      <c r="AJ98" s="79" t="b">
        <v>0</v>
      </c>
      <c r="AK98" s="79">
        <v>1</v>
      </c>
      <c r="AL98" s="85" t="s">
        <v>401</v>
      </c>
      <c r="AM98" s="79" t="s">
        <v>409</v>
      </c>
      <c r="AN98" s="79" t="b">
        <v>0</v>
      </c>
      <c r="AO98" s="85" t="s">
        <v>377</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3</v>
      </c>
      <c r="BD98" s="48">
        <v>1</v>
      </c>
      <c r="BE98" s="49">
        <v>1.694915254237288</v>
      </c>
      <c r="BF98" s="48">
        <v>5</v>
      </c>
      <c r="BG98" s="49">
        <v>8.474576271186441</v>
      </c>
      <c r="BH98" s="48">
        <v>0</v>
      </c>
      <c r="BI98" s="49">
        <v>0</v>
      </c>
      <c r="BJ98" s="48">
        <v>53</v>
      </c>
      <c r="BK98" s="49">
        <v>89.83050847457628</v>
      </c>
      <c r="BL98" s="48">
        <v>59</v>
      </c>
    </row>
    <row r="99" spans="1:64" ht="15">
      <c r="A99" s="64" t="s">
        <v>224</v>
      </c>
      <c r="B99" s="64" t="s">
        <v>244</v>
      </c>
      <c r="C99" s="65" t="s">
        <v>1165</v>
      </c>
      <c r="D99" s="66">
        <v>10</v>
      </c>
      <c r="E99" s="67" t="s">
        <v>136</v>
      </c>
      <c r="F99" s="68">
        <v>12</v>
      </c>
      <c r="G99" s="65"/>
      <c r="H99" s="69"/>
      <c r="I99" s="70"/>
      <c r="J99" s="70"/>
      <c r="K99" s="34" t="s">
        <v>65</v>
      </c>
      <c r="L99" s="77">
        <v>99</v>
      </c>
      <c r="M99" s="77"/>
      <c r="N99" s="72"/>
      <c r="O99" s="79" t="s">
        <v>257</v>
      </c>
      <c r="P99" s="81">
        <v>43474.7284375</v>
      </c>
      <c r="Q99" s="79" t="s">
        <v>270</v>
      </c>
      <c r="R99" s="79"/>
      <c r="S99" s="79"/>
      <c r="T99" s="79"/>
      <c r="U99" s="79"/>
      <c r="V99" s="83" t="s">
        <v>325</v>
      </c>
      <c r="W99" s="81">
        <v>43474.7284375</v>
      </c>
      <c r="X99" s="83" t="s">
        <v>347</v>
      </c>
      <c r="Y99" s="79"/>
      <c r="Z99" s="79"/>
      <c r="AA99" s="85" t="s">
        <v>378</v>
      </c>
      <c r="AB99" s="85" t="s">
        <v>377</v>
      </c>
      <c r="AC99" s="79" t="b">
        <v>0</v>
      </c>
      <c r="AD99" s="79">
        <v>6</v>
      </c>
      <c r="AE99" s="85" t="s">
        <v>402</v>
      </c>
      <c r="AF99" s="79" t="b">
        <v>0</v>
      </c>
      <c r="AG99" s="79" t="s">
        <v>407</v>
      </c>
      <c r="AH99" s="79"/>
      <c r="AI99" s="85" t="s">
        <v>401</v>
      </c>
      <c r="AJ99" s="79" t="b">
        <v>0</v>
      </c>
      <c r="AK99" s="79">
        <v>1</v>
      </c>
      <c r="AL99" s="85" t="s">
        <v>401</v>
      </c>
      <c r="AM99" s="79" t="s">
        <v>409</v>
      </c>
      <c r="AN99" s="79" t="b">
        <v>0</v>
      </c>
      <c r="AO99" s="85" t="s">
        <v>377</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3</v>
      </c>
      <c r="BD99" s="48"/>
      <c r="BE99" s="49"/>
      <c r="BF99" s="48"/>
      <c r="BG99" s="49"/>
      <c r="BH99" s="48"/>
      <c r="BI99" s="49"/>
      <c r="BJ99" s="48"/>
      <c r="BK99" s="49"/>
      <c r="BL99" s="48"/>
    </row>
    <row r="100" spans="1:64" ht="15">
      <c r="A100" s="64" t="s">
        <v>225</v>
      </c>
      <c r="B100" s="64" t="s">
        <v>224</v>
      </c>
      <c r="C100" s="65" t="s">
        <v>1164</v>
      </c>
      <c r="D100" s="66">
        <v>3</v>
      </c>
      <c r="E100" s="67" t="s">
        <v>132</v>
      </c>
      <c r="F100" s="68">
        <v>35</v>
      </c>
      <c r="G100" s="65"/>
      <c r="H100" s="69"/>
      <c r="I100" s="70"/>
      <c r="J100" s="70"/>
      <c r="K100" s="34" t="s">
        <v>65</v>
      </c>
      <c r="L100" s="77">
        <v>100</v>
      </c>
      <c r="M100" s="77"/>
      <c r="N100" s="72"/>
      <c r="O100" s="79" t="s">
        <v>257</v>
      </c>
      <c r="P100" s="81">
        <v>43475.18644675926</v>
      </c>
      <c r="Q100" s="79" t="s">
        <v>271</v>
      </c>
      <c r="R100" s="79"/>
      <c r="S100" s="79"/>
      <c r="T100" s="79"/>
      <c r="U100" s="79"/>
      <c r="V100" s="83" t="s">
        <v>326</v>
      </c>
      <c r="W100" s="81">
        <v>43475.18644675926</v>
      </c>
      <c r="X100" s="83" t="s">
        <v>348</v>
      </c>
      <c r="Y100" s="79"/>
      <c r="Z100" s="79"/>
      <c r="AA100" s="85" t="s">
        <v>379</v>
      </c>
      <c r="AB100" s="85" t="s">
        <v>378</v>
      </c>
      <c r="AC100" s="79" t="b">
        <v>0</v>
      </c>
      <c r="AD100" s="79">
        <v>1</v>
      </c>
      <c r="AE100" s="85" t="s">
        <v>402</v>
      </c>
      <c r="AF100" s="79" t="b">
        <v>0</v>
      </c>
      <c r="AG100" s="79" t="s">
        <v>407</v>
      </c>
      <c r="AH100" s="79"/>
      <c r="AI100" s="85" t="s">
        <v>401</v>
      </c>
      <c r="AJ100" s="79" t="b">
        <v>0</v>
      </c>
      <c r="AK100" s="79">
        <v>0</v>
      </c>
      <c r="AL100" s="85" t="s">
        <v>401</v>
      </c>
      <c r="AM100" s="79" t="s">
        <v>410</v>
      </c>
      <c r="AN100" s="79" t="b">
        <v>0</v>
      </c>
      <c r="AO100" s="85" t="s">
        <v>378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226</v>
      </c>
      <c r="B101" s="64" t="s">
        <v>224</v>
      </c>
      <c r="C101" s="65" t="s">
        <v>1165</v>
      </c>
      <c r="D101" s="66">
        <v>10</v>
      </c>
      <c r="E101" s="67" t="s">
        <v>136</v>
      </c>
      <c r="F101" s="68">
        <v>12</v>
      </c>
      <c r="G101" s="65"/>
      <c r="H101" s="69"/>
      <c r="I101" s="70"/>
      <c r="J101" s="70"/>
      <c r="K101" s="34" t="s">
        <v>65</v>
      </c>
      <c r="L101" s="77">
        <v>101</v>
      </c>
      <c r="M101" s="77"/>
      <c r="N101" s="72"/>
      <c r="O101" s="79" t="s">
        <v>256</v>
      </c>
      <c r="P101" s="81">
        <v>43481.72828703704</v>
      </c>
      <c r="Q101" s="79" t="s">
        <v>272</v>
      </c>
      <c r="R101" s="79"/>
      <c r="S101" s="79"/>
      <c r="T101" s="79"/>
      <c r="U101" s="79"/>
      <c r="V101" s="83" t="s">
        <v>327</v>
      </c>
      <c r="W101" s="81">
        <v>43481.72828703704</v>
      </c>
      <c r="X101" s="83" t="s">
        <v>349</v>
      </c>
      <c r="Y101" s="79"/>
      <c r="Z101" s="79"/>
      <c r="AA101" s="85" t="s">
        <v>380</v>
      </c>
      <c r="AB101" s="79"/>
      <c r="AC101" s="79" t="b">
        <v>0</v>
      </c>
      <c r="AD101" s="79">
        <v>0</v>
      </c>
      <c r="AE101" s="85" t="s">
        <v>401</v>
      </c>
      <c r="AF101" s="79" t="b">
        <v>0</v>
      </c>
      <c r="AG101" s="79" t="s">
        <v>407</v>
      </c>
      <c r="AH101" s="79"/>
      <c r="AI101" s="85" t="s">
        <v>401</v>
      </c>
      <c r="AJ101" s="79" t="b">
        <v>0</v>
      </c>
      <c r="AK101" s="79">
        <v>1</v>
      </c>
      <c r="AL101" s="85" t="s">
        <v>377</v>
      </c>
      <c r="AM101" s="79" t="s">
        <v>410</v>
      </c>
      <c r="AN101" s="79" t="b">
        <v>0</v>
      </c>
      <c r="AO101" s="85" t="s">
        <v>377</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226</v>
      </c>
      <c r="B102" s="64" t="s">
        <v>224</v>
      </c>
      <c r="C102" s="65" t="s">
        <v>1165</v>
      </c>
      <c r="D102" s="66">
        <v>10</v>
      </c>
      <c r="E102" s="67" t="s">
        <v>136</v>
      </c>
      <c r="F102" s="68">
        <v>12</v>
      </c>
      <c r="G102" s="65"/>
      <c r="H102" s="69"/>
      <c r="I102" s="70"/>
      <c r="J102" s="70"/>
      <c r="K102" s="34" t="s">
        <v>65</v>
      </c>
      <c r="L102" s="77">
        <v>102</v>
      </c>
      <c r="M102" s="77"/>
      <c r="N102" s="72"/>
      <c r="O102" s="79" t="s">
        <v>256</v>
      </c>
      <c r="P102" s="81">
        <v>43481.72835648148</v>
      </c>
      <c r="Q102" s="79" t="s">
        <v>272</v>
      </c>
      <c r="R102" s="79"/>
      <c r="S102" s="79"/>
      <c r="T102" s="79"/>
      <c r="U102" s="79"/>
      <c r="V102" s="83" t="s">
        <v>327</v>
      </c>
      <c r="W102" s="81">
        <v>43481.72835648148</v>
      </c>
      <c r="X102" s="83" t="s">
        <v>350</v>
      </c>
      <c r="Y102" s="79"/>
      <c r="Z102" s="79"/>
      <c r="AA102" s="85" t="s">
        <v>381</v>
      </c>
      <c r="AB102" s="79"/>
      <c r="AC102" s="79" t="b">
        <v>0</v>
      </c>
      <c r="AD102" s="79">
        <v>0</v>
      </c>
      <c r="AE102" s="85" t="s">
        <v>401</v>
      </c>
      <c r="AF102" s="79" t="b">
        <v>0</v>
      </c>
      <c r="AG102" s="79" t="s">
        <v>407</v>
      </c>
      <c r="AH102" s="79"/>
      <c r="AI102" s="85" t="s">
        <v>401</v>
      </c>
      <c r="AJ102" s="79" t="b">
        <v>0</v>
      </c>
      <c r="AK102" s="79">
        <v>2</v>
      </c>
      <c r="AL102" s="85" t="s">
        <v>378</v>
      </c>
      <c r="AM102" s="79" t="s">
        <v>410</v>
      </c>
      <c r="AN102" s="79" t="b">
        <v>0</v>
      </c>
      <c r="AO102" s="85" t="s">
        <v>378</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226</v>
      </c>
      <c r="B103" s="64" t="s">
        <v>224</v>
      </c>
      <c r="C103" s="65" t="s">
        <v>1165</v>
      </c>
      <c r="D103" s="66">
        <v>10</v>
      </c>
      <c r="E103" s="67" t="s">
        <v>136</v>
      </c>
      <c r="F103" s="68">
        <v>12</v>
      </c>
      <c r="G103" s="65"/>
      <c r="H103" s="69"/>
      <c r="I103" s="70"/>
      <c r="J103" s="70"/>
      <c r="K103" s="34" t="s">
        <v>65</v>
      </c>
      <c r="L103" s="77">
        <v>103</v>
      </c>
      <c r="M103" s="77"/>
      <c r="N103" s="72"/>
      <c r="O103" s="79" t="s">
        <v>256</v>
      </c>
      <c r="P103" s="81">
        <v>43481.728425925925</v>
      </c>
      <c r="Q103" s="79" t="s">
        <v>273</v>
      </c>
      <c r="R103" s="79"/>
      <c r="S103" s="79"/>
      <c r="T103" s="79"/>
      <c r="U103" s="79"/>
      <c r="V103" s="83" t="s">
        <v>327</v>
      </c>
      <c r="W103" s="81">
        <v>43481.728425925925</v>
      </c>
      <c r="X103" s="83" t="s">
        <v>351</v>
      </c>
      <c r="Y103" s="79"/>
      <c r="Z103" s="79"/>
      <c r="AA103" s="85" t="s">
        <v>382</v>
      </c>
      <c r="AB103" s="79"/>
      <c r="AC103" s="79" t="b">
        <v>0</v>
      </c>
      <c r="AD103" s="79">
        <v>0</v>
      </c>
      <c r="AE103" s="85" t="s">
        <v>401</v>
      </c>
      <c r="AF103" s="79" t="b">
        <v>0</v>
      </c>
      <c r="AG103" s="79" t="s">
        <v>407</v>
      </c>
      <c r="AH103" s="79"/>
      <c r="AI103" s="85" t="s">
        <v>401</v>
      </c>
      <c r="AJ103" s="79" t="b">
        <v>0</v>
      </c>
      <c r="AK103" s="79">
        <v>1</v>
      </c>
      <c r="AL103" s="85" t="s">
        <v>379</v>
      </c>
      <c r="AM103" s="79" t="s">
        <v>410</v>
      </c>
      <c r="AN103" s="79" t="b">
        <v>0</v>
      </c>
      <c r="AO103" s="85" t="s">
        <v>379</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225</v>
      </c>
      <c r="B104" s="64" t="s">
        <v>247</v>
      </c>
      <c r="C104" s="65" t="s">
        <v>1164</v>
      </c>
      <c r="D104" s="66">
        <v>3</v>
      </c>
      <c r="E104" s="67" t="s">
        <v>132</v>
      </c>
      <c r="F104" s="68">
        <v>35</v>
      </c>
      <c r="G104" s="65"/>
      <c r="H104" s="69"/>
      <c r="I104" s="70"/>
      <c r="J104" s="70"/>
      <c r="K104" s="34" t="s">
        <v>65</v>
      </c>
      <c r="L104" s="77">
        <v>104</v>
      </c>
      <c r="M104" s="77"/>
      <c r="N104" s="72"/>
      <c r="O104" s="79" t="s">
        <v>256</v>
      </c>
      <c r="P104" s="81">
        <v>43475.18644675926</v>
      </c>
      <c r="Q104" s="79" t="s">
        <v>271</v>
      </c>
      <c r="R104" s="79"/>
      <c r="S104" s="79"/>
      <c r="T104" s="79"/>
      <c r="U104" s="79"/>
      <c r="V104" s="83" t="s">
        <v>326</v>
      </c>
      <c r="W104" s="81">
        <v>43475.18644675926</v>
      </c>
      <c r="X104" s="83" t="s">
        <v>348</v>
      </c>
      <c r="Y104" s="79"/>
      <c r="Z104" s="79"/>
      <c r="AA104" s="85" t="s">
        <v>379</v>
      </c>
      <c r="AB104" s="85" t="s">
        <v>378</v>
      </c>
      <c r="AC104" s="79" t="b">
        <v>0</v>
      </c>
      <c r="AD104" s="79">
        <v>1</v>
      </c>
      <c r="AE104" s="85" t="s">
        <v>402</v>
      </c>
      <c r="AF104" s="79" t="b">
        <v>0</v>
      </c>
      <c r="AG104" s="79" t="s">
        <v>407</v>
      </c>
      <c r="AH104" s="79"/>
      <c r="AI104" s="85" t="s">
        <v>401</v>
      </c>
      <c r="AJ104" s="79" t="b">
        <v>0</v>
      </c>
      <c r="AK104" s="79">
        <v>0</v>
      </c>
      <c r="AL104" s="85" t="s">
        <v>401</v>
      </c>
      <c r="AM104" s="79" t="s">
        <v>410</v>
      </c>
      <c r="AN104" s="79" t="b">
        <v>0</v>
      </c>
      <c r="AO104" s="85" t="s">
        <v>378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225</v>
      </c>
      <c r="B105" s="64" t="s">
        <v>235</v>
      </c>
      <c r="C105" s="65" t="s">
        <v>1164</v>
      </c>
      <c r="D105" s="66">
        <v>3</v>
      </c>
      <c r="E105" s="67" t="s">
        <v>132</v>
      </c>
      <c r="F105" s="68">
        <v>35</v>
      </c>
      <c r="G105" s="65"/>
      <c r="H105" s="69"/>
      <c r="I105" s="70"/>
      <c r="J105" s="70"/>
      <c r="K105" s="34" t="s">
        <v>65</v>
      </c>
      <c r="L105" s="77">
        <v>105</v>
      </c>
      <c r="M105" s="77"/>
      <c r="N105" s="72"/>
      <c r="O105" s="79" t="s">
        <v>256</v>
      </c>
      <c r="P105" s="81">
        <v>43475.18644675926</v>
      </c>
      <c r="Q105" s="79" t="s">
        <v>271</v>
      </c>
      <c r="R105" s="79"/>
      <c r="S105" s="79"/>
      <c r="T105" s="79"/>
      <c r="U105" s="79"/>
      <c r="V105" s="83" t="s">
        <v>326</v>
      </c>
      <c r="W105" s="81">
        <v>43475.18644675926</v>
      </c>
      <c r="X105" s="83" t="s">
        <v>348</v>
      </c>
      <c r="Y105" s="79"/>
      <c r="Z105" s="79"/>
      <c r="AA105" s="85" t="s">
        <v>379</v>
      </c>
      <c r="AB105" s="85" t="s">
        <v>378</v>
      </c>
      <c r="AC105" s="79" t="b">
        <v>0</v>
      </c>
      <c r="AD105" s="79">
        <v>1</v>
      </c>
      <c r="AE105" s="85" t="s">
        <v>402</v>
      </c>
      <c r="AF105" s="79" t="b">
        <v>0</v>
      </c>
      <c r="AG105" s="79" t="s">
        <v>407</v>
      </c>
      <c r="AH105" s="79"/>
      <c r="AI105" s="85" t="s">
        <v>401</v>
      </c>
      <c r="AJ105" s="79" t="b">
        <v>0</v>
      </c>
      <c r="AK105" s="79">
        <v>0</v>
      </c>
      <c r="AL105" s="85" t="s">
        <v>401</v>
      </c>
      <c r="AM105" s="79" t="s">
        <v>410</v>
      </c>
      <c r="AN105" s="79" t="b">
        <v>0</v>
      </c>
      <c r="AO105" s="85" t="s">
        <v>378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2</v>
      </c>
      <c r="BD105" s="48"/>
      <c r="BE105" s="49"/>
      <c r="BF105" s="48"/>
      <c r="BG105" s="49"/>
      <c r="BH105" s="48"/>
      <c r="BI105" s="49"/>
      <c r="BJ105" s="48"/>
      <c r="BK105" s="49"/>
      <c r="BL105" s="48"/>
    </row>
    <row r="106" spans="1:64" ht="15">
      <c r="A106" s="64" t="s">
        <v>225</v>
      </c>
      <c r="B106" s="64" t="s">
        <v>248</v>
      </c>
      <c r="C106" s="65" t="s">
        <v>1164</v>
      </c>
      <c r="D106" s="66">
        <v>3</v>
      </c>
      <c r="E106" s="67" t="s">
        <v>132</v>
      </c>
      <c r="F106" s="68">
        <v>35</v>
      </c>
      <c r="G106" s="65"/>
      <c r="H106" s="69"/>
      <c r="I106" s="70"/>
      <c r="J106" s="70"/>
      <c r="K106" s="34" t="s">
        <v>65</v>
      </c>
      <c r="L106" s="77">
        <v>106</v>
      </c>
      <c r="M106" s="77"/>
      <c r="N106" s="72"/>
      <c r="O106" s="79" t="s">
        <v>256</v>
      </c>
      <c r="P106" s="81">
        <v>43475.18644675926</v>
      </c>
      <c r="Q106" s="79" t="s">
        <v>271</v>
      </c>
      <c r="R106" s="79"/>
      <c r="S106" s="79"/>
      <c r="T106" s="79"/>
      <c r="U106" s="79"/>
      <c r="V106" s="83" t="s">
        <v>326</v>
      </c>
      <c r="W106" s="81">
        <v>43475.18644675926</v>
      </c>
      <c r="X106" s="83" t="s">
        <v>348</v>
      </c>
      <c r="Y106" s="79"/>
      <c r="Z106" s="79"/>
      <c r="AA106" s="85" t="s">
        <v>379</v>
      </c>
      <c r="AB106" s="85" t="s">
        <v>378</v>
      </c>
      <c r="AC106" s="79" t="b">
        <v>0</v>
      </c>
      <c r="AD106" s="79">
        <v>1</v>
      </c>
      <c r="AE106" s="85" t="s">
        <v>402</v>
      </c>
      <c r="AF106" s="79" t="b">
        <v>0</v>
      </c>
      <c r="AG106" s="79" t="s">
        <v>407</v>
      </c>
      <c r="AH106" s="79"/>
      <c r="AI106" s="85" t="s">
        <v>401</v>
      </c>
      <c r="AJ106" s="79" t="b">
        <v>0</v>
      </c>
      <c r="AK106" s="79">
        <v>0</v>
      </c>
      <c r="AL106" s="85" t="s">
        <v>401</v>
      </c>
      <c r="AM106" s="79" t="s">
        <v>410</v>
      </c>
      <c r="AN106" s="79" t="b">
        <v>0</v>
      </c>
      <c r="AO106" s="85" t="s">
        <v>378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3</v>
      </c>
      <c r="BD106" s="48"/>
      <c r="BE106" s="49"/>
      <c r="BF106" s="48"/>
      <c r="BG106" s="49"/>
      <c r="BH106" s="48"/>
      <c r="BI106" s="49"/>
      <c r="BJ106" s="48"/>
      <c r="BK106" s="49"/>
      <c r="BL106" s="48"/>
    </row>
    <row r="107" spans="1:64" ht="15">
      <c r="A107" s="64" t="s">
        <v>225</v>
      </c>
      <c r="B107" s="64" t="s">
        <v>229</v>
      </c>
      <c r="C107" s="65" t="s">
        <v>1164</v>
      </c>
      <c r="D107" s="66">
        <v>3</v>
      </c>
      <c r="E107" s="67" t="s">
        <v>132</v>
      </c>
      <c r="F107" s="68">
        <v>35</v>
      </c>
      <c r="G107" s="65"/>
      <c r="H107" s="69"/>
      <c r="I107" s="70"/>
      <c r="J107" s="70"/>
      <c r="K107" s="34" t="s">
        <v>65</v>
      </c>
      <c r="L107" s="77">
        <v>107</v>
      </c>
      <c r="M107" s="77"/>
      <c r="N107" s="72"/>
      <c r="O107" s="79" t="s">
        <v>256</v>
      </c>
      <c r="P107" s="81">
        <v>43475.18644675926</v>
      </c>
      <c r="Q107" s="79" t="s">
        <v>271</v>
      </c>
      <c r="R107" s="79"/>
      <c r="S107" s="79"/>
      <c r="T107" s="79"/>
      <c r="U107" s="79"/>
      <c r="V107" s="83" t="s">
        <v>326</v>
      </c>
      <c r="W107" s="81">
        <v>43475.18644675926</v>
      </c>
      <c r="X107" s="83" t="s">
        <v>348</v>
      </c>
      <c r="Y107" s="79"/>
      <c r="Z107" s="79"/>
      <c r="AA107" s="85" t="s">
        <v>379</v>
      </c>
      <c r="AB107" s="85" t="s">
        <v>378</v>
      </c>
      <c r="AC107" s="79" t="b">
        <v>0</v>
      </c>
      <c r="AD107" s="79">
        <v>1</v>
      </c>
      <c r="AE107" s="85" t="s">
        <v>402</v>
      </c>
      <c r="AF107" s="79" t="b">
        <v>0</v>
      </c>
      <c r="AG107" s="79" t="s">
        <v>407</v>
      </c>
      <c r="AH107" s="79"/>
      <c r="AI107" s="85" t="s">
        <v>401</v>
      </c>
      <c r="AJ107" s="79" t="b">
        <v>0</v>
      </c>
      <c r="AK107" s="79">
        <v>0</v>
      </c>
      <c r="AL107" s="85" t="s">
        <v>401</v>
      </c>
      <c r="AM107" s="79" t="s">
        <v>410</v>
      </c>
      <c r="AN107" s="79" t="b">
        <v>0</v>
      </c>
      <c r="AO107" s="85" t="s">
        <v>378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3</v>
      </c>
      <c r="BD107" s="48">
        <v>0</v>
      </c>
      <c r="BE107" s="49">
        <v>0</v>
      </c>
      <c r="BF107" s="48">
        <v>0</v>
      </c>
      <c r="BG107" s="49">
        <v>0</v>
      </c>
      <c r="BH107" s="48">
        <v>0</v>
      </c>
      <c r="BI107" s="49">
        <v>0</v>
      </c>
      <c r="BJ107" s="48">
        <v>18</v>
      </c>
      <c r="BK107" s="49">
        <v>100</v>
      </c>
      <c r="BL107" s="48">
        <v>18</v>
      </c>
    </row>
    <row r="108" spans="1:64" ht="15">
      <c r="A108" s="64" t="s">
        <v>225</v>
      </c>
      <c r="B108" s="64" t="s">
        <v>244</v>
      </c>
      <c r="C108" s="65" t="s">
        <v>1164</v>
      </c>
      <c r="D108" s="66">
        <v>3</v>
      </c>
      <c r="E108" s="67" t="s">
        <v>132</v>
      </c>
      <c r="F108" s="68">
        <v>35</v>
      </c>
      <c r="G108" s="65"/>
      <c r="H108" s="69"/>
      <c r="I108" s="70"/>
      <c r="J108" s="70"/>
      <c r="K108" s="34" t="s">
        <v>65</v>
      </c>
      <c r="L108" s="77">
        <v>108</v>
      </c>
      <c r="M108" s="77"/>
      <c r="N108" s="72"/>
      <c r="O108" s="79" t="s">
        <v>256</v>
      </c>
      <c r="P108" s="81">
        <v>43475.18644675926</v>
      </c>
      <c r="Q108" s="79" t="s">
        <v>271</v>
      </c>
      <c r="R108" s="79"/>
      <c r="S108" s="79"/>
      <c r="T108" s="79"/>
      <c r="U108" s="79"/>
      <c r="V108" s="83" t="s">
        <v>326</v>
      </c>
      <c r="W108" s="81">
        <v>43475.18644675926</v>
      </c>
      <c r="X108" s="83" t="s">
        <v>348</v>
      </c>
      <c r="Y108" s="79"/>
      <c r="Z108" s="79"/>
      <c r="AA108" s="85" t="s">
        <v>379</v>
      </c>
      <c r="AB108" s="85" t="s">
        <v>378</v>
      </c>
      <c r="AC108" s="79" t="b">
        <v>0</v>
      </c>
      <c r="AD108" s="79">
        <v>1</v>
      </c>
      <c r="AE108" s="85" t="s">
        <v>402</v>
      </c>
      <c r="AF108" s="79" t="b">
        <v>0</v>
      </c>
      <c r="AG108" s="79" t="s">
        <v>407</v>
      </c>
      <c r="AH108" s="79"/>
      <c r="AI108" s="85" t="s">
        <v>401</v>
      </c>
      <c r="AJ108" s="79" t="b">
        <v>0</v>
      </c>
      <c r="AK108" s="79">
        <v>0</v>
      </c>
      <c r="AL108" s="85" t="s">
        <v>401</v>
      </c>
      <c r="AM108" s="79" t="s">
        <v>410</v>
      </c>
      <c r="AN108" s="79" t="b">
        <v>0</v>
      </c>
      <c r="AO108" s="85" t="s">
        <v>378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3</v>
      </c>
      <c r="BD108" s="48"/>
      <c r="BE108" s="49"/>
      <c r="BF108" s="48"/>
      <c r="BG108" s="49"/>
      <c r="BH108" s="48"/>
      <c r="BI108" s="49"/>
      <c r="BJ108" s="48"/>
      <c r="BK108" s="49"/>
      <c r="BL108" s="48"/>
    </row>
    <row r="109" spans="1:64" ht="15">
      <c r="A109" s="64" t="s">
        <v>226</v>
      </c>
      <c r="B109" s="64" t="s">
        <v>225</v>
      </c>
      <c r="C109" s="65" t="s">
        <v>1164</v>
      </c>
      <c r="D109" s="66">
        <v>3</v>
      </c>
      <c r="E109" s="67" t="s">
        <v>132</v>
      </c>
      <c r="F109" s="68">
        <v>35</v>
      </c>
      <c r="G109" s="65"/>
      <c r="H109" s="69"/>
      <c r="I109" s="70"/>
      <c r="J109" s="70"/>
      <c r="K109" s="34" t="s">
        <v>65</v>
      </c>
      <c r="L109" s="77">
        <v>109</v>
      </c>
      <c r="M109" s="77"/>
      <c r="N109" s="72"/>
      <c r="O109" s="79" t="s">
        <v>256</v>
      </c>
      <c r="P109" s="81">
        <v>43481.728425925925</v>
      </c>
      <c r="Q109" s="79" t="s">
        <v>273</v>
      </c>
      <c r="R109" s="79"/>
      <c r="S109" s="79"/>
      <c r="T109" s="79"/>
      <c r="U109" s="79"/>
      <c r="V109" s="83" t="s">
        <v>327</v>
      </c>
      <c r="W109" s="81">
        <v>43481.728425925925</v>
      </c>
      <c r="X109" s="83" t="s">
        <v>351</v>
      </c>
      <c r="Y109" s="79"/>
      <c r="Z109" s="79"/>
      <c r="AA109" s="85" t="s">
        <v>382</v>
      </c>
      <c r="AB109" s="79"/>
      <c r="AC109" s="79" t="b">
        <v>0</v>
      </c>
      <c r="AD109" s="79">
        <v>0</v>
      </c>
      <c r="AE109" s="85" t="s">
        <v>401</v>
      </c>
      <c r="AF109" s="79" t="b">
        <v>0</v>
      </c>
      <c r="AG109" s="79" t="s">
        <v>407</v>
      </c>
      <c r="AH109" s="79"/>
      <c r="AI109" s="85" t="s">
        <v>401</v>
      </c>
      <c r="AJ109" s="79" t="b">
        <v>0</v>
      </c>
      <c r="AK109" s="79">
        <v>1</v>
      </c>
      <c r="AL109" s="85" t="s">
        <v>379</v>
      </c>
      <c r="AM109" s="79" t="s">
        <v>410</v>
      </c>
      <c r="AN109" s="79" t="b">
        <v>0</v>
      </c>
      <c r="AO109" s="85" t="s">
        <v>379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228</v>
      </c>
      <c r="B110" s="64" t="s">
        <v>249</v>
      </c>
      <c r="C110" s="65" t="s">
        <v>1164</v>
      </c>
      <c r="D110" s="66">
        <v>3</v>
      </c>
      <c r="E110" s="67" t="s">
        <v>132</v>
      </c>
      <c r="F110" s="68">
        <v>35</v>
      </c>
      <c r="G110" s="65"/>
      <c r="H110" s="69"/>
      <c r="I110" s="70"/>
      <c r="J110" s="70"/>
      <c r="K110" s="34" t="s">
        <v>65</v>
      </c>
      <c r="L110" s="77">
        <v>110</v>
      </c>
      <c r="M110" s="77"/>
      <c r="N110" s="72"/>
      <c r="O110" s="79" t="s">
        <v>256</v>
      </c>
      <c r="P110" s="81">
        <v>43348.57774305555</v>
      </c>
      <c r="Q110" s="79" t="s">
        <v>274</v>
      </c>
      <c r="R110" s="83" t="s">
        <v>288</v>
      </c>
      <c r="S110" s="79" t="s">
        <v>297</v>
      </c>
      <c r="T110" s="79" t="s">
        <v>306</v>
      </c>
      <c r="U110" s="79"/>
      <c r="V110" s="83" t="s">
        <v>329</v>
      </c>
      <c r="W110" s="81">
        <v>43348.57774305555</v>
      </c>
      <c r="X110" s="83" t="s">
        <v>353</v>
      </c>
      <c r="Y110" s="79"/>
      <c r="Z110" s="79"/>
      <c r="AA110" s="85" t="s">
        <v>384</v>
      </c>
      <c r="AB110" s="79"/>
      <c r="AC110" s="79" t="b">
        <v>0</v>
      </c>
      <c r="AD110" s="79">
        <v>13</v>
      </c>
      <c r="AE110" s="85" t="s">
        <v>401</v>
      </c>
      <c r="AF110" s="79" t="b">
        <v>0</v>
      </c>
      <c r="AG110" s="79" t="s">
        <v>407</v>
      </c>
      <c r="AH110" s="79"/>
      <c r="AI110" s="85" t="s">
        <v>401</v>
      </c>
      <c r="AJ110" s="79" t="b">
        <v>0</v>
      </c>
      <c r="AK110" s="79">
        <v>5</v>
      </c>
      <c r="AL110" s="85" t="s">
        <v>401</v>
      </c>
      <c r="AM110" s="79" t="s">
        <v>410</v>
      </c>
      <c r="AN110" s="79" t="b">
        <v>0</v>
      </c>
      <c r="AO110" s="85" t="s">
        <v>384</v>
      </c>
      <c r="AP110" s="79" t="s">
        <v>415</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2</v>
      </c>
      <c r="BE110" s="49">
        <v>5.128205128205129</v>
      </c>
      <c r="BF110" s="48">
        <v>0</v>
      </c>
      <c r="BG110" s="49">
        <v>0</v>
      </c>
      <c r="BH110" s="48">
        <v>0</v>
      </c>
      <c r="BI110" s="49">
        <v>0</v>
      </c>
      <c r="BJ110" s="48">
        <v>37</v>
      </c>
      <c r="BK110" s="49">
        <v>94.87179487179488</v>
      </c>
      <c r="BL110" s="48">
        <v>39</v>
      </c>
    </row>
    <row r="111" spans="1:64" ht="15">
      <c r="A111" s="64" t="s">
        <v>226</v>
      </c>
      <c r="B111" s="64" t="s">
        <v>249</v>
      </c>
      <c r="C111" s="65" t="s">
        <v>1164</v>
      </c>
      <c r="D111" s="66">
        <v>3</v>
      </c>
      <c r="E111" s="67" t="s">
        <v>132</v>
      </c>
      <c r="F111" s="68">
        <v>35</v>
      </c>
      <c r="G111" s="65"/>
      <c r="H111" s="69"/>
      <c r="I111" s="70"/>
      <c r="J111" s="70"/>
      <c r="K111" s="34" t="s">
        <v>65</v>
      </c>
      <c r="L111" s="77">
        <v>111</v>
      </c>
      <c r="M111" s="77"/>
      <c r="N111" s="72"/>
      <c r="O111" s="79" t="s">
        <v>256</v>
      </c>
      <c r="P111" s="81">
        <v>43481.72918981482</v>
      </c>
      <c r="Q111" s="79" t="s">
        <v>275</v>
      </c>
      <c r="R111" s="79"/>
      <c r="S111" s="79"/>
      <c r="T111" s="79" t="s">
        <v>307</v>
      </c>
      <c r="U111" s="79"/>
      <c r="V111" s="83" t="s">
        <v>327</v>
      </c>
      <c r="W111" s="81">
        <v>43481.72918981482</v>
      </c>
      <c r="X111" s="83" t="s">
        <v>354</v>
      </c>
      <c r="Y111" s="79"/>
      <c r="Z111" s="79"/>
      <c r="AA111" s="85" t="s">
        <v>385</v>
      </c>
      <c r="AB111" s="79"/>
      <c r="AC111" s="79" t="b">
        <v>0</v>
      </c>
      <c r="AD111" s="79">
        <v>0</v>
      </c>
      <c r="AE111" s="85" t="s">
        <v>401</v>
      </c>
      <c r="AF111" s="79" t="b">
        <v>0</v>
      </c>
      <c r="AG111" s="79" t="s">
        <v>407</v>
      </c>
      <c r="AH111" s="79"/>
      <c r="AI111" s="85" t="s">
        <v>401</v>
      </c>
      <c r="AJ111" s="79" t="b">
        <v>0</v>
      </c>
      <c r="AK111" s="79">
        <v>5</v>
      </c>
      <c r="AL111" s="85" t="s">
        <v>384</v>
      </c>
      <c r="AM111" s="79" t="s">
        <v>410</v>
      </c>
      <c r="AN111" s="79" t="b">
        <v>0</v>
      </c>
      <c r="AO111" s="85" t="s">
        <v>384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21</v>
      </c>
      <c r="BK111" s="49">
        <v>100</v>
      </c>
      <c r="BL111" s="48">
        <v>21</v>
      </c>
    </row>
    <row r="112" spans="1:64" ht="15">
      <c r="A112" s="64" t="s">
        <v>228</v>
      </c>
      <c r="B112" s="64" t="s">
        <v>235</v>
      </c>
      <c r="C112" s="65" t="s">
        <v>1164</v>
      </c>
      <c r="D112" s="66">
        <v>3</v>
      </c>
      <c r="E112" s="67" t="s">
        <v>132</v>
      </c>
      <c r="F112" s="68">
        <v>35</v>
      </c>
      <c r="G112" s="65"/>
      <c r="H112" s="69"/>
      <c r="I112" s="70"/>
      <c r="J112" s="70"/>
      <c r="K112" s="34" t="s">
        <v>65</v>
      </c>
      <c r="L112" s="77">
        <v>112</v>
      </c>
      <c r="M112" s="77"/>
      <c r="N112" s="72"/>
      <c r="O112" s="79" t="s">
        <v>256</v>
      </c>
      <c r="P112" s="81">
        <v>43348.57774305555</v>
      </c>
      <c r="Q112" s="79" t="s">
        <v>274</v>
      </c>
      <c r="R112" s="83" t="s">
        <v>288</v>
      </c>
      <c r="S112" s="79" t="s">
        <v>297</v>
      </c>
      <c r="T112" s="79" t="s">
        <v>306</v>
      </c>
      <c r="U112" s="79"/>
      <c r="V112" s="83" t="s">
        <v>329</v>
      </c>
      <c r="W112" s="81">
        <v>43348.57774305555</v>
      </c>
      <c r="X112" s="83" t="s">
        <v>353</v>
      </c>
      <c r="Y112" s="79"/>
      <c r="Z112" s="79"/>
      <c r="AA112" s="85" t="s">
        <v>384</v>
      </c>
      <c r="AB112" s="79"/>
      <c r="AC112" s="79" t="b">
        <v>0</v>
      </c>
      <c r="AD112" s="79">
        <v>13</v>
      </c>
      <c r="AE112" s="85" t="s">
        <v>401</v>
      </c>
      <c r="AF112" s="79" t="b">
        <v>0</v>
      </c>
      <c r="AG112" s="79" t="s">
        <v>407</v>
      </c>
      <c r="AH112" s="79"/>
      <c r="AI112" s="85" t="s">
        <v>401</v>
      </c>
      <c r="AJ112" s="79" t="b">
        <v>0</v>
      </c>
      <c r="AK112" s="79">
        <v>5</v>
      </c>
      <c r="AL112" s="85" t="s">
        <v>401</v>
      </c>
      <c r="AM112" s="79" t="s">
        <v>410</v>
      </c>
      <c r="AN112" s="79" t="b">
        <v>0</v>
      </c>
      <c r="AO112" s="85" t="s">
        <v>384</v>
      </c>
      <c r="AP112" s="79" t="s">
        <v>415</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2</v>
      </c>
      <c r="BD112" s="48"/>
      <c r="BE112" s="49"/>
      <c r="BF112" s="48"/>
      <c r="BG112" s="49"/>
      <c r="BH112" s="48"/>
      <c r="BI112" s="49"/>
      <c r="BJ112" s="48"/>
      <c r="BK112" s="49"/>
      <c r="BL112" s="48"/>
    </row>
    <row r="113" spans="1:64" ht="15">
      <c r="A113" s="64" t="s">
        <v>226</v>
      </c>
      <c r="B113" s="64" t="s">
        <v>228</v>
      </c>
      <c r="C113" s="65" t="s">
        <v>1164</v>
      </c>
      <c r="D113" s="66">
        <v>3</v>
      </c>
      <c r="E113" s="67" t="s">
        <v>132</v>
      </c>
      <c r="F113" s="68">
        <v>35</v>
      </c>
      <c r="G113" s="65"/>
      <c r="H113" s="69"/>
      <c r="I113" s="70"/>
      <c r="J113" s="70"/>
      <c r="K113" s="34" t="s">
        <v>65</v>
      </c>
      <c r="L113" s="77">
        <v>113</v>
      </c>
      <c r="M113" s="77"/>
      <c r="N113" s="72"/>
      <c r="O113" s="79" t="s">
        <v>256</v>
      </c>
      <c r="P113" s="81">
        <v>43481.72918981482</v>
      </c>
      <c r="Q113" s="79" t="s">
        <v>275</v>
      </c>
      <c r="R113" s="79"/>
      <c r="S113" s="79"/>
      <c r="T113" s="79" t="s">
        <v>307</v>
      </c>
      <c r="U113" s="79"/>
      <c r="V113" s="83" t="s">
        <v>327</v>
      </c>
      <c r="W113" s="81">
        <v>43481.72918981482</v>
      </c>
      <c r="X113" s="83" t="s">
        <v>354</v>
      </c>
      <c r="Y113" s="79"/>
      <c r="Z113" s="79"/>
      <c r="AA113" s="85" t="s">
        <v>385</v>
      </c>
      <c r="AB113" s="79"/>
      <c r="AC113" s="79" t="b">
        <v>0</v>
      </c>
      <c r="AD113" s="79">
        <v>0</v>
      </c>
      <c r="AE113" s="85" t="s">
        <v>401</v>
      </c>
      <c r="AF113" s="79" t="b">
        <v>0</v>
      </c>
      <c r="AG113" s="79" t="s">
        <v>407</v>
      </c>
      <c r="AH113" s="79"/>
      <c r="AI113" s="85" t="s">
        <v>401</v>
      </c>
      <c r="AJ113" s="79" t="b">
        <v>0</v>
      </c>
      <c r="AK113" s="79">
        <v>5</v>
      </c>
      <c r="AL113" s="85" t="s">
        <v>384</v>
      </c>
      <c r="AM113" s="79" t="s">
        <v>410</v>
      </c>
      <c r="AN113" s="79" t="b">
        <v>0</v>
      </c>
      <c r="AO113" s="85" t="s">
        <v>384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226</v>
      </c>
      <c r="B114" s="64" t="s">
        <v>229</v>
      </c>
      <c r="C114" s="65" t="s">
        <v>1164</v>
      </c>
      <c r="D114" s="66">
        <v>3</v>
      </c>
      <c r="E114" s="67" t="s">
        <v>132</v>
      </c>
      <c r="F114" s="68">
        <v>35</v>
      </c>
      <c r="G114" s="65"/>
      <c r="H114" s="69"/>
      <c r="I114" s="70"/>
      <c r="J114" s="70"/>
      <c r="K114" s="34" t="s">
        <v>65</v>
      </c>
      <c r="L114" s="77">
        <v>114</v>
      </c>
      <c r="M114" s="77"/>
      <c r="N114" s="72"/>
      <c r="O114" s="79" t="s">
        <v>256</v>
      </c>
      <c r="P114" s="81">
        <v>43481.72503472222</v>
      </c>
      <c r="Q114" s="79" t="s">
        <v>276</v>
      </c>
      <c r="R114" s="79"/>
      <c r="S114" s="79"/>
      <c r="T114" s="79"/>
      <c r="U114" s="79"/>
      <c r="V114" s="83" t="s">
        <v>327</v>
      </c>
      <c r="W114" s="81">
        <v>43481.72503472222</v>
      </c>
      <c r="X114" s="83" t="s">
        <v>355</v>
      </c>
      <c r="Y114" s="79"/>
      <c r="Z114" s="79"/>
      <c r="AA114" s="85" t="s">
        <v>386</v>
      </c>
      <c r="AB114" s="79"/>
      <c r="AC114" s="79" t="b">
        <v>0</v>
      </c>
      <c r="AD114" s="79">
        <v>0</v>
      </c>
      <c r="AE114" s="85" t="s">
        <v>401</v>
      </c>
      <c r="AF114" s="79" t="b">
        <v>0</v>
      </c>
      <c r="AG114" s="79" t="s">
        <v>407</v>
      </c>
      <c r="AH114" s="79"/>
      <c r="AI114" s="85" t="s">
        <v>401</v>
      </c>
      <c r="AJ114" s="79" t="b">
        <v>0</v>
      </c>
      <c r="AK114" s="79">
        <v>16</v>
      </c>
      <c r="AL114" s="85" t="s">
        <v>387</v>
      </c>
      <c r="AM114" s="79" t="s">
        <v>410</v>
      </c>
      <c r="AN114" s="79" t="b">
        <v>0</v>
      </c>
      <c r="AO114" s="85" t="s">
        <v>387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3</v>
      </c>
      <c r="BD114" s="48">
        <v>0</v>
      </c>
      <c r="BE114" s="49">
        <v>0</v>
      </c>
      <c r="BF114" s="48">
        <v>1</v>
      </c>
      <c r="BG114" s="49">
        <v>3.8461538461538463</v>
      </c>
      <c r="BH114" s="48">
        <v>0</v>
      </c>
      <c r="BI114" s="49">
        <v>0</v>
      </c>
      <c r="BJ114" s="48">
        <v>25</v>
      </c>
      <c r="BK114" s="49">
        <v>96.15384615384616</v>
      </c>
      <c r="BL114" s="48">
        <v>26</v>
      </c>
    </row>
    <row r="115" spans="1:64" ht="15">
      <c r="A115" s="64" t="s">
        <v>226</v>
      </c>
      <c r="B115" s="64" t="s">
        <v>244</v>
      </c>
      <c r="C115" s="65" t="s">
        <v>1165</v>
      </c>
      <c r="D115" s="66">
        <v>10</v>
      </c>
      <c r="E115" s="67" t="s">
        <v>136</v>
      </c>
      <c r="F115" s="68">
        <v>12</v>
      </c>
      <c r="G115" s="65"/>
      <c r="H115" s="69"/>
      <c r="I115" s="70"/>
      <c r="J115" s="70"/>
      <c r="K115" s="34" t="s">
        <v>65</v>
      </c>
      <c r="L115" s="77">
        <v>115</v>
      </c>
      <c r="M115" s="77"/>
      <c r="N115" s="72"/>
      <c r="O115" s="79" t="s">
        <v>256</v>
      </c>
      <c r="P115" s="81">
        <v>43481.72828703704</v>
      </c>
      <c r="Q115" s="79" t="s">
        <v>272</v>
      </c>
      <c r="R115" s="79"/>
      <c r="S115" s="79"/>
      <c r="T115" s="79"/>
      <c r="U115" s="79"/>
      <c r="V115" s="83" t="s">
        <v>327</v>
      </c>
      <c r="W115" s="81">
        <v>43481.72828703704</v>
      </c>
      <c r="X115" s="83" t="s">
        <v>349</v>
      </c>
      <c r="Y115" s="79"/>
      <c r="Z115" s="79"/>
      <c r="AA115" s="85" t="s">
        <v>380</v>
      </c>
      <c r="AB115" s="79"/>
      <c r="AC115" s="79" t="b">
        <v>0</v>
      </c>
      <c r="AD115" s="79">
        <v>0</v>
      </c>
      <c r="AE115" s="85" t="s">
        <v>401</v>
      </c>
      <c r="AF115" s="79" t="b">
        <v>0</v>
      </c>
      <c r="AG115" s="79" t="s">
        <v>407</v>
      </c>
      <c r="AH115" s="79"/>
      <c r="AI115" s="85" t="s">
        <v>401</v>
      </c>
      <c r="AJ115" s="79" t="b">
        <v>0</v>
      </c>
      <c r="AK115" s="79">
        <v>1</v>
      </c>
      <c r="AL115" s="85" t="s">
        <v>377</v>
      </c>
      <c r="AM115" s="79" t="s">
        <v>410</v>
      </c>
      <c r="AN115" s="79" t="b">
        <v>0</v>
      </c>
      <c r="AO115" s="85" t="s">
        <v>377</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1</v>
      </c>
      <c r="BC115" s="78" t="str">
        <f>REPLACE(INDEX(GroupVertices[Group],MATCH(Edges[[#This Row],[Vertex 2]],GroupVertices[Vertex],0)),1,1,"")</f>
        <v>3</v>
      </c>
      <c r="BD115" s="48">
        <v>0</v>
      </c>
      <c r="BE115" s="49">
        <v>0</v>
      </c>
      <c r="BF115" s="48">
        <v>0</v>
      </c>
      <c r="BG115" s="49">
        <v>0</v>
      </c>
      <c r="BH115" s="48">
        <v>0</v>
      </c>
      <c r="BI115" s="49">
        <v>0</v>
      </c>
      <c r="BJ115" s="48">
        <v>13</v>
      </c>
      <c r="BK115" s="49">
        <v>100</v>
      </c>
      <c r="BL115" s="48">
        <v>13</v>
      </c>
    </row>
    <row r="116" spans="1:64" ht="15">
      <c r="A116" s="64" t="s">
        <v>226</v>
      </c>
      <c r="B116" s="64" t="s">
        <v>244</v>
      </c>
      <c r="C116" s="65" t="s">
        <v>1165</v>
      </c>
      <c r="D116" s="66">
        <v>10</v>
      </c>
      <c r="E116" s="67" t="s">
        <v>136</v>
      </c>
      <c r="F116" s="68">
        <v>12</v>
      </c>
      <c r="G116" s="65"/>
      <c r="H116" s="69"/>
      <c r="I116" s="70"/>
      <c r="J116" s="70"/>
      <c r="K116" s="34" t="s">
        <v>65</v>
      </c>
      <c r="L116" s="77">
        <v>116</v>
      </c>
      <c r="M116" s="77"/>
      <c r="N116" s="72"/>
      <c r="O116" s="79" t="s">
        <v>256</v>
      </c>
      <c r="P116" s="81">
        <v>43481.72835648148</v>
      </c>
      <c r="Q116" s="79" t="s">
        <v>272</v>
      </c>
      <c r="R116" s="79"/>
      <c r="S116" s="79"/>
      <c r="T116" s="79"/>
      <c r="U116" s="79"/>
      <c r="V116" s="83" t="s">
        <v>327</v>
      </c>
      <c r="W116" s="81">
        <v>43481.72835648148</v>
      </c>
      <c r="X116" s="83" t="s">
        <v>350</v>
      </c>
      <c r="Y116" s="79"/>
      <c r="Z116" s="79"/>
      <c r="AA116" s="85" t="s">
        <v>381</v>
      </c>
      <c r="AB116" s="79"/>
      <c r="AC116" s="79" t="b">
        <v>0</v>
      </c>
      <c r="AD116" s="79">
        <v>0</v>
      </c>
      <c r="AE116" s="85" t="s">
        <v>401</v>
      </c>
      <c r="AF116" s="79" t="b">
        <v>0</v>
      </c>
      <c r="AG116" s="79" t="s">
        <v>407</v>
      </c>
      <c r="AH116" s="79"/>
      <c r="AI116" s="85" t="s">
        <v>401</v>
      </c>
      <c r="AJ116" s="79" t="b">
        <v>0</v>
      </c>
      <c r="AK116" s="79">
        <v>2</v>
      </c>
      <c r="AL116" s="85" t="s">
        <v>378</v>
      </c>
      <c r="AM116" s="79" t="s">
        <v>410</v>
      </c>
      <c r="AN116" s="79" t="b">
        <v>0</v>
      </c>
      <c r="AO116" s="85" t="s">
        <v>378</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1</v>
      </c>
      <c r="BC116" s="78" t="str">
        <f>REPLACE(INDEX(GroupVertices[Group],MATCH(Edges[[#This Row],[Vertex 2]],GroupVertices[Vertex],0)),1,1,"")</f>
        <v>3</v>
      </c>
      <c r="BD116" s="48">
        <v>0</v>
      </c>
      <c r="BE116" s="49">
        <v>0</v>
      </c>
      <c r="BF116" s="48">
        <v>0</v>
      </c>
      <c r="BG116" s="49">
        <v>0</v>
      </c>
      <c r="BH116" s="48">
        <v>0</v>
      </c>
      <c r="BI116" s="49">
        <v>0</v>
      </c>
      <c r="BJ116" s="48">
        <v>13</v>
      </c>
      <c r="BK116" s="49">
        <v>100</v>
      </c>
      <c r="BL116" s="48">
        <v>13</v>
      </c>
    </row>
    <row r="117" spans="1:64" ht="15">
      <c r="A117" s="64" t="s">
        <v>226</v>
      </c>
      <c r="B117" s="64" t="s">
        <v>244</v>
      </c>
      <c r="C117" s="65" t="s">
        <v>1165</v>
      </c>
      <c r="D117" s="66">
        <v>10</v>
      </c>
      <c r="E117" s="67" t="s">
        <v>136</v>
      </c>
      <c r="F117" s="68">
        <v>12</v>
      </c>
      <c r="G117" s="65"/>
      <c r="H117" s="69"/>
      <c r="I117" s="70"/>
      <c r="J117" s="70"/>
      <c r="K117" s="34" t="s">
        <v>65</v>
      </c>
      <c r="L117" s="77">
        <v>117</v>
      </c>
      <c r="M117" s="77"/>
      <c r="N117" s="72"/>
      <c r="O117" s="79" t="s">
        <v>256</v>
      </c>
      <c r="P117" s="81">
        <v>43481.728425925925</v>
      </c>
      <c r="Q117" s="79" t="s">
        <v>273</v>
      </c>
      <c r="R117" s="79"/>
      <c r="S117" s="79"/>
      <c r="T117" s="79"/>
      <c r="U117" s="79"/>
      <c r="V117" s="83" t="s">
        <v>327</v>
      </c>
      <c r="W117" s="81">
        <v>43481.728425925925</v>
      </c>
      <c r="X117" s="83" t="s">
        <v>351</v>
      </c>
      <c r="Y117" s="79"/>
      <c r="Z117" s="79"/>
      <c r="AA117" s="85" t="s">
        <v>382</v>
      </c>
      <c r="AB117" s="79"/>
      <c r="AC117" s="79" t="b">
        <v>0</v>
      </c>
      <c r="AD117" s="79">
        <v>0</v>
      </c>
      <c r="AE117" s="85" t="s">
        <v>401</v>
      </c>
      <c r="AF117" s="79" t="b">
        <v>0</v>
      </c>
      <c r="AG117" s="79" t="s">
        <v>407</v>
      </c>
      <c r="AH117" s="79"/>
      <c r="AI117" s="85" t="s">
        <v>401</v>
      </c>
      <c r="AJ117" s="79" t="b">
        <v>0</v>
      </c>
      <c r="AK117" s="79">
        <v>1</v>
      </c>
      <c r="AL117" s="85" t="s">
        <v>379</v>
      </c>
      <c r="AM117" s="79" t="s">
        <v>410</v>
      </c>
      <c r="AN117" s="79" t="b">
        <v>0</v>
      </c>
      <c r="AO117" s="85" t="s">
        <v>379</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1</v>
      </c>
      <c r="BC117" s="78" t="str">
        <f>REPLACE(INDEX(GroupVertices[Group],MATCH(Edges[[#This Row],[Vertex 2]],GroupVertices[Vertex],0)),1,1,"")</f>
        <v>3</v>
      </c>
      <c r="BD117" s="48">
        <v>0</v>
      </c>
      <c r="BE117" s="49">
        <v>0</v>
      </c>
      <c r="BF117" s="48">
        <v>0</v>
      </c>
      <c r="BG117" s="49">
        <v>0</v>
      </c>
      <c r="BH117" s="48">
        <v>0</v>
      </c>
      <c r="BI117" s="49">
        <v>0</v>
      </c>
      <c r="BJ117" s="48">
        <v>13</v>
      </c>
      <c r="BK117" s="49">
        <v>100</v>
      </c>
      <c r="BL117" s="48">
        <v>13</v>
      </c>
    </row>
    <row r="118" spans="1:64" ht="15">
      <c r="A118" s="64" t="s">
        <v>229</v>
      </c>
      <c r="B118" s="64" t="s">
        <v>250</v>
      </c>
      <c r="C118" s="65" t="s">
        <v>1164</v>
      </c>
      <c r="D118" s="66">
        <v>3</v>
      </c>
      <c r="E118" s="67" t="s">
        <v>132</v>
      </c>
      <c r="F118" s="68">
        <v>35</v>
      </c>
      <c r="G118" s="65"/>
      <c r="H118" s="69"/>
      <c r="I118" s="70"/>
      <c r="J118" s="70"/>
      <c r="K118" s="34" t="s">
        <v>65</v>
      </c>
      <c r="L118" s="77">
        <v>118</v>
      </c>
      <c r="M118" s="77"/>
      <c r="N118" s="72"/>
      <c r="O118" s="79" t="s">
        <v>256</v>
      </c>
      <c r="P118" s="81">
        <v>43396.7678125</v>
      </c>
      <c r="Q118" s="79" t="s">
        <v>277</v>
      </c>
      <c r="R118" s="83" t="s">
        <v>289</v>
      </c>
      <c r="S118" s="79" t="s">
        <v>298</v>
      </c>
      <c r="T118" s="79" t="s">
        <v>308</v>
      </c>
      <c r="U118" s="79"/>
      <c r="V118" s="83" t="s">
        <v>330</v>
      </c>
      <c r="W118" s="81">
        <v>43396.7678125</v>
      </c>
      <c r="X118" s="83" t="s">
        <v>356</v>
      </c>
      <c r="Y118" s="79"/>
      <c r="Z118" s="79"/>
      <c r="AA118" s="85" t="s">
        <v>387</v>
      </c>
      <c r="AB118" s="79"/>
      <c r="AC118" s="79" t="b">
        <v>0</v>
      </c>
      <c r="AD118" s="79">
        <v>37</v>
      </c>
      <c r="AE118" s="85" t="s">
        <v>401</v>
      </c>
      <c r="AF118" s="79" t="b">
        <v>0</v>
      </c>
      <c r="AG118" s="79" t="s">
        <v>407</v>
      </c>
      <c r="AH118" s="79"/>
      <c r="AI118" s="85" t="s">
        <v>401</v>
      </c>
      <c r="AJ118" s="79" t="b">
        <v>0</v>
      </c>
      <c r="AK118" s="79">
        <v>16</v>
      </c>
      <c r="AL118" s="85" t="s">
        <v>401</v>
      </c>
      <c r="AM118" s="79" t="s">
        <v>410</v>
      </c>
      <c r="AN118" s="79" t="b">
        <v>0</v>
      </c>
      <c r="AO118" s="85" t="s">
        <v>387</v>
      </c>
      <c r="AP118" s="79" t="s">
        <v>415</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0</v>
      </c>
      <c r="BE118" s="49">
        <v>0</v>
      </c>
      <c r="BF118" s="48">
        <v>1</v>
      </c>
      <c r="BG118" s="49">
        <v>2.4390243902439024</v>
      </c>
      <c r="BH118" s="48">
        <v>0</v>
      </c>
      <c r="BI118" s="49">
        <v>0</v>
      </c>
      <c r="BJ118" s="48">
        <v>40</v>
      </c>
      <c r="BK118" s="49">
        <v>97.5609756097561</v>
      </c>
      <c r="BL118" s="48">
        <v>41</v>
      </c>
    </row>
    <row r="119" spans="1:64" ht="15">
      <c r="A119" s="64" t="s">
        <v>229</v>
      </c>
      <c r="B119" s="64" t="s">
        <v>247</v>
      </c>
      <c r="C119" s="65" t="s">
        <v>1164</v>
      </c>
      <c r="D119" s="66">
        <v>3</v>
      </c>
      <c r="E119" s="67" t="s">
        <v>132</v>
      </c>
      <c r="F119" s="68">
        <v>35</v>
      </c>
      <c r="G119" s="65"/>
      <c r="H119" s="69"/>
      <c r="I119" s="70"/>
      <c r="J119" s="70"/>
      <c r="K119" s="34" t="s">
        <v>65</v>
      </c>
      <c r="L119" s="77">
        <v>119</v>
      </c>
      <c r="M119" s="77"/>
      <c r="N119" s="72"/>
      <c r="O119" s="79" t="s">
        <v>256</v>
      </c>
      <c r="P119" s="81">
        <v>43473.691979166666</v>
      </c>
      <c r="Q119" s="79" t="s">
        <v>278</v>
      </c>
      <c r="R119" s="83" t="s">
        <v>290</v>
      </c>
      <c r="S119" s="79" t="s">
        <v>295</v>
      </c>
      <c r="T119" s="79" t="s">
        <v>302</v>
      </c>
      <c r="U119" s="79"/>
      <c r="V119" s="83" t="s">
        <v>330</v>
      </c>
      <c r="W119" s="81">
        <v>43473.691979166666</v>
      </c>
      <c r="X119" s="83" t="s">
        <v>357</v>
      </c>
      <c r="Y119" s="79"/>
      <c r="Z119" s="79"/>
      <c r="AA119" s="85" t="s">
        <v>388</v>
      </c>
      <c r="AB119" s="85" t="s">
        <v>397</v>
      </c>
      <c r="AC119" s="79" t="b">
        <v>0</v>
      </c>
      <c r="AD119" s="79">
        <v>1</v>
      </c>
      <c r="AE119" s="85" t="s">
        <v>403</v>
      </c>
      <c r="AF119" s="79" t="b">
        <v>0</v>
      </c>
      <c r="AG119" s="79" t="s">
        <v>407</v>
      </c>
      <c r="AH119" s="79"/>
      <c r="AI119" s="85" t="s">
        <v>401</v>
      </c>
      <c r="AJ119" s="79" t="b">
        <v>0</v>
      </c>
      <c r="AK119" s="79">
        <v>0</v>
      </c>
      <c r="AL119" s="85" t="s">
        <v>401</v>
      </c>
      <c r="AM119" s="79" t="s">
        <v>410</v>
      </c>
      <c r="AN119" s="79" t="b">
        <v>0</v>
      </c>
      <c r="AO119" s="85" t="s">
        <v>397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1</v>
      </c>
      <c r="BD119" s="48"/>
      <c r="BE119" s="49"/>
      <c r="BF119" s="48"/>
      <c r="BG119" s="49"/>
      <c r="BH119" s="48"/>
      <c r="BI119" s="49"/>
      <c r="BJ119" s="48"/>
      <c r="BK119" s="49"/>
      <c r="BL119" s="48"/>
    </row>
    <row r="120" spans="1:64" ht="15">
      <c r="A120" s="64" t="s">
        <v>229</v>
      </c>
      <c r="B120" s="64" t="s">
        <v>251</v>
      </c>
      <c r="C120" s="65" t="s">
        <v>1164</v>
      </c>
      <c r="D120" s="66">
        <v>3</v>
      </c>
      <c r="E120" s="67" t="s">
        <v>132</v>
      </c>
      <c r="F120" s="68">
        <v>35</v>
      </c>
      <c r="G120" s="65"/>
      <c r="H120" s="69"/>
      <c r="I120" s="70"/>
      <c r="J120" s="70"/>
      <c r="K120" s="34" t="s">
        <v>65</v>
      </c>
      <c r="L120" s="77">
        <v>120</v>
      </c>
      <c r="M120" s="77"/>
      <c r="N120" s="72"/>
      <c r="O120" s="79" t="s">
        <v>256</v>
      </c>
      <c r="P120" s="81">
        <v>43473.691979166666</v>
      </c>
      <c r="Q120" s="79" t="s">
        <v>278</v>
      </c>
      <c r="R120" s="83" t="s">
        <v>290</v>
      </c>
      <c r="S120" s="79" t="s">
        <v>295</v>
      </c>
      <c r="T120" s="79" t="s">
        <v>302</v>
      </c>
      <c r="U120" s="79"/>
      <c r="V120" s="83" t="s">
        <v>330</v>
      </c>
      <c r="W120" s="81">
        <v>43473.691979166666</v>
      </c>
      <c r="X120" s="83" t="s">
        <v>357</v>
      </c>
      <c r="Y120" s="79"/>
      <c r="Z120" s="79"/>
      <c r="AA120" s="85" t="s">
        <v>388</v>
      </c>
      <c r="AB120" s="85" t="s">
        <v>397</v>
      </c>
      <c r="AC120" s="79" t="b">
        <v>0</v>
      </c>
      <c r="AD120" s="79">
        <v>1</v>
      </c>
      <c r="AE120" s="85" t="s">
        <v>403</v>
      </c>
      <c r="AF120" s="79" t="b">
        <v>0</v>
      </c>
      <c r="AG120" s="79" t="s">
        <v>407</v>
      </c>
      <c r="AH120" s="79"/>
      <c r="AI120" s="85" t="s">
        <v>401</v>
      </c>
      <c r="AJ120" s="79" t="b">
        <v>0</v>
      </c>
      <c r="AK120" s="79">
        <v>0</v>
      </c>
      <c r="AL120" s="85" t="s">
        <v>401</v>
      </c>
      <c r="AM120" s="79" t="s">
        <v>410</v>
      </c>
      <c r="AN120" s="79" t="b">
        <v>0</v>
      </c>
      <c r="AO120" s="85" t="s">
        <v>397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229</v>
      </c>
      <c r="B121" s="64" t="s">
        <v>252</v>
      </c>
      <c r="C121" s="65" t="s">
        <v>1164</v>
      </c>
      <c r="D121" s="66">
        <v>3</v>
      </c>
      <c r="E121" s="67" t="s">
        <v>132</v>
      </c>
      <c r="F121" s="68">
        <v>35</v>
      </c>
      <c r="G121" s="65"/>
      <c r="H121" s="69"/>
      <c r="I121" s="70"/>
      <c r="J121" s="70"/>
      <c r="K121" s="34" t="s">
        <v>65</v>
      </c>
      <c r="L121" s="77">
        <v>121</v>
      </c>
      <c r="M121" s="77"/>
      <c r="N121" s="72"/>
      <c r="O121" s="79" t="s">
        <v>257</v>
      </c>
      <c r="P121" s="81">
        <v>43473.691979166666</v>
      </c>
      <c r="Q121" s="79" t="s">
        <v>278</v>
      </c>
      <c r="R121" s="83" t="s">
        <v>290</v>
      </c>
      <c r="S121" s="79" t="s">
        <v>295</v>
      </c>
      <c r="T121" s="79" t="s">
        <v>302</v>
      </c>
      <c r="U121" s="79"/>
      <c r="V121" s="83" t="s">
        <v>330</v>
      </c>
      <c r="W121" s="81">
        <v>43473.691979166666</v>
      </c>
      <c r="X121" s="83" t="s">
        <v>357</v>
      </c>
      <c r="Y121" s="79"/>
      <c r="Z121" s="79"/>
      <c r="AA121" s="85" t="s">
        <v>388</v>
      </c>
      <c r="AB121" s="85" t="s">
        <v>397</v>
      </c>
      <c r="AC121" s="79" t="b">
        <v>0</v>
      </c>
      <c r="AD121" s="79">
        <v>1</v>
      </c>
      <c r="AE121" s="85" t="s">
        <v>403</v>
      </c>
      <c r="AF121" s="79" t="b">
        <v>0</v>
      </c>
      <c r="AG121" s="79" t="s">
        <v>407</v>
      </c>
      <c r="AH121" s="79"/>
      <c r="AI121" s="85" t="s">
        <v>401</v>
      </c>
      <c r="AJ121" s="79" t="b">
        <v>0</v>
      </c>
      <c r="AK121" s="79">
        <v>0</v>
      </c>
      <c r="AL121" s="85" t="s">
        <v>401</v>
      </c>
      <c r="AM121" s="79" t="s">
        <v>410</v>
      </c>
      <c r="AN121" s="79" t="b">
        <v>0</v>
      </c>
      <c r="AO121" s="85" t="s">
        <v>397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1</v>
      </c>
      <c r="BE121" s="49">
        <v>10</v>
      </c>
      <c r="BF121" s="48">
        <v>0</v>
      </c>
      <c r="BG121" s="49">
        <v>0</v>
      </c>
      <c r="BH121" s="48">
        <v>0</v>
      </c>
      <c r="BI121" s="49">
        <v>0</v>
      </c>
      <c r="BJ121" s="48">
        <v>9</v>
      </c>
      <c r="BK121" s="49">
        <v>90</v>
      </c>
      <c r="BL121" s="48">
        <v>10</v>
      </c>
    </row>
    <row r="122" spans="1:64" ht="15">
      <c r="A122" s="64" t="s">
        <v>230</v>
      </c>
      <c r="B122" s="64" t="s">
        <v>235</v>
      </c>
      <c r="C122" s="65" t="s">
        <v>1164</v>
      </c>
      <c r="D122" s="66">
        <v>3</v>
      </c>
      <c r="E122" s="67" t="s">
        <v>132</v>
      </c>
      <c r="F122" s="68">
        <v>35</v>
      </c>
      <c r="G122" s="65"/>
      <c r="H122" s="69"/>
      <c r="I122" s="70"/>
      <c r="J122" s="70"/>
      <c r="K122" s="34" t="s">
        <v>65</v>
      </c>
      <c r="L122" s="77">
        <v>122</v>
      </c>
      <c r="M122" s="77"/>
      <c r="N122" s="72"/>
      <c r="O122" s="79" t="s">
        <v>256</v>
      </c>
      <c r="P122" s="81">
        <v>43480.04738425926</v>
      </c>
      <c r="Q122" s="79" t="s">
        <v>265</v>
      </c>
      <c r="R122" s="79"/>
      <c r="S122" s="79"/>
      <c r="T122" s="79"/>
      <c r="U122" s="79"/>
      <c r="V122" s="83" t="s">
        <v>331</v>
      </c>
      <c r="W122" s="81">
        <v>43480.04738425926</v>
      </c>
      <c r="X122" s="83" t="s">
        <v>358</v>
      </c>
      <c r="Y122" s="79"/>
      <c r="Z122" s="79"/>
      <c r="AA122" s="85" t="s">
        <v>389</v>
      </c>
      <c r="AB122" s="79"/>
      <c r="AC122" s="79" t="b">
        <v>0</v>
      </c>
      <c r="AD122" s="79">
        <v>0</v>
      </c>
      <c r="AE122" s="85" t="s">
        <v>401</v>
      </c>
      <c r="AF122" s="79" t="b">
        <v>0</v>
      </c>
      <c r="AG122" s="79" t="s">
        <v>407</v>
      </c>
      <c r="AH122" s="79"/>
      <c r="AI122" s="85" t="s">
        <v>401</v>
      </c>
      <c r="AJ122" s="79" t="b">
        <v>0</v>
      </c>
      <c r="AK122" s="79">
        <v>3</v>
      </c>
      <c r="AL122" s="85" t="s">
        <v>390</v>
      </c>
      <c r="AM122" s="79" t="s">
        <v>410</v>
      </c>
      <c r="AN122" s="79" t="b">
        <v>0</v>
      </c>
      <c r="AO122" s="85" t="s">
        <v>390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230</v>
      </c>
      <c r="B123" s="64" t="s">
        <v>231</v>
      </c>
      <c r="C123" s="65" t="s">
        <v>1164</v>
      </c>
      <c r="D123" s="66">
        <v>3</v>
      </c>
      <c r="E123" s="67" t="s">
        <v>132</v>
      </c>
      <c r="F123" s="68">
        <v>35</v>
      </c>
      <c r="G123" s="65"/>
      <c r="H123" s="69"/>
      <c r="I123" s="70"/>
      <c r="J123" s="70"/>
      <c r="K123" s="34" t="s">
        <v>66</v>
      </c>
      <c r="L123" s="77">
        <v>123</v>
      </c>
      <c r="M123" s="77"/>
      <c r="N123" s="72"/>
      <c r="O123" s="79" t="s">
        <v>256</v>
      </c>
      <c r="P123" s="81">
        <v>43480.04738425926</v>
      </c>
      <c r="Q123" s="79" t="s">
        <v>265</v>
      </c>
      <c r="R123" s="79"/>
      <c r="S123" s="79"/>
      <c r="T123" s="79"/>
      <c r="U123" s="79"/>
      <c r="V123" s="83" t="s">
        <v>331</v>
      </c>
      <c r="W123" s="81">
        <v>43480.04738425926</v>
      </c>
      <c r="X123" s="83" t="s">
        <v>358</v>
      </c>
      <c r="Y123" s="79"/>
      <c r="Z123" s="79"/>
      <c r="AA123" s="85" t="s">
        <v>389</v>
      </c>
      <c r="AB123" s="79"/>
      <c r="AC123" s="79" t="b">
        <v>0</v>
      </c>
      <c r="AD123" s="79">
        <v>0</v>
      </c>
      <c r="AE123" s="85" t="s">
        <v>401</v>
      </c>
      <c r="AF123" s="79" t="b">
        <v>0</v>
      </c>
      <c r="AG123" s="79" t="s">
        <v>407</v>
      </c>
      <c r="AH123" s="79"/>
      <c r="AI123" s="85" t="s">
        <v>401</v>
      </c>
      <c r="AJ123" s="79" t="b">
        <v>0</v>
      </c>
      <c r="AK123" s="79">
        <v>3</v>
      </c>
      <c r="AL123" s="85" t="s">
        <v>390</v>
      </c>
      <c r="AM123" s="79" t="s">
        <v>410</v>
      </c>
      <c r="AN123" s="79" t="b">
        <v>0</v>
      </c>
      <c r="AO123" s="85" t="s">
        <v>390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3</v>
      </c>
      <c r="BD123" s="48">
        <v>0</v>
      </c>
      <c r="BE123" s="49">
        <v>0</v>
      </c>
      <c r="BF123" s="48">
        <v>0</v>
      </c>
      <c r="BG123" s="49">
        <v>0</v>
      </c>
      <c r="BH123" s="48">
        <v>0</v>
      </c>
      <c r="BI123" s="49">
        <v>0</v>
      </c>
      <c r="BJ123" s="48">
        <v>20</v>
      </c>
      <c r="BK123" s="49">
        <v>100</v>
      </c>
      <c r="BL123" s="48">
        <v>20</v>
      </c>
    </row>
    <row r="124" spans="1:64" ht="15">
      <c r="A124" s="64" t="s">
        <v>231</v>
      </c>
      <c r="B124" s="64" t="s">
        <v>230</v>
      </c>
      <c r="C124" s="65" t="s">
        <v>1164</v>
      </c>
      <c r="D124" s="66">
        <v>3</v>
      </c>
      <c r="E124" s="67" t="s">
        <v>132</v>
      </c>
      <c r="F124" s="68">
        <v>35</v>
      </c>
      <c r="G124" s="65"/>
      <c r="H124" s="69"/>
      <c r="I124" s="70"/>
      <c r="J124" s="70"/>
      <c r="K124" s="34" t="s">
        <v>66</v>
      </c>
      <c r="L124" s="77">
        <v>124</v>
      </c>
      <c r="M124" s="77"/>
      <c r="N124" s="72"/>
      <c r="O124" s="79" t="s">
        <v>256</v>
      </c>
      <c r="P124" s="81">
        <v>43480.02291666667</v>
      </c>
      <c r="Q124" s="79" t="s">
        <v>279</v>
      </c>
      <c r="R124" s="83" t="s">
        <v>291</v>
      </c>
      <c r="S124" s="79" t="s">
        <v>299</v>
      </c>
      <c r="T124" s="79"/>
      <c r="U124" s="79"/>
      <c r="V124" s="83" t="s">
        <v>332</v>
      </c>
      <c r="W124" s="81">
        <v>43480.02291666667</v>
      </c>
      <c r="X124" s="83" t="s">
        <v>359</v>
      </c>
      <c r="Y124" s="79"/>
      <c r="Z124" s="79"/>
      <c r="AA124" s="85" t="s">
        <v>390</v>
      </c>
      <c r="AB124" s="79"/>
      <c r="AC124" s="79" t="b">
        <v>0</v>
      </c>
      <c r="AD124" s="79">
        <v>3</v>
      </c>
      <c r="AE124" s="85" t="s">
        <v>401</v>
      </c>
      <c r="AF124" s="79" t="b">
        <v>0</v>
      </c>
      <c r="AG124" s="79" t="s">
        <v>407</v>
      </c>
      <c r="AH124" s="79"/>
      <c r="AI124" s="85" t="s">
        <v>401</v>
      </c>
      <c r="AJ124" s="79" t="b">
        <v>0</v>
      </c>
      <c r="AK124" s="79">
        <v>3</v>
      </c>
      <c r="AL124" s="85" t="s">
        <v>401</v>
      </c>
      <c r="AM124" s="79" t="s">
        <v>414</v>
      </c>
      <c r="AN124" s="79" t="b">
        <v>0</v>
      </c>
      <c r="AO124" s="85" t="s">
        <v>390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2</v>
      </c>
      <c r="BD124" s="48">
        <v>1</v>
      </c>
      <c r="BE124" s="49">
        <v>3.5714285714285716</v>
      </c>
      <c r="BF124" s="48">
        <v>0</v>
      </c>
      <c r="BG124" s="49">
        <v>0</v>
      </c>
      <c r="BH124" s="48">
        <v>0</v>
      </c>
      <c r="BI124" s="49">
        <v>0</v>
      </c>
      <c r="BJ124" s="48">
        <v>27</v>
      </c>
      <c r="BK124" s="49">
        <v>96.42857142857143</v>
      </c>
      <c r="BL124" s="48">
        <v>28</v>
      </c>
    </row>
    <row r="125" spans="1:64" ht="15">
      <c r="A125" s="64" t="s">
        <v>229</v>
      </c>
      <c r="B125" s="64" t="s">
        <v>253</v>
      </c>
      <c r="C125" s="65" t="s">
        <v>1164</v>
      </c>
      <c r="D125" s="66">
        <v>3</v>
      </c>
      <c r="E125" s="67" t="s">
        <v>132</v>
      </c>
      <c r="F125" s="68">
        <v>35</v>
      </c>
      <c r="G125" s="65"/>
      <c r="H125" s="69"/>
      <c r="I125" s="70"/>
      <c r="J125" s="70"/>
      <c r="K125" s="34" t="s">
        <v>65</v>
      </c>
      <c r="L125" s="77">
        <v>125</v>
      </c>
      <c r="M125" s="77"/>
      <c r="N125" s="72"/>
      <c r="O125" s="79" t="s">
        <v>256</v>
      </c>
      <c r="P125" s="81">
        <v>43481.766064814816</v>
      </c>
      <c r="Q125" s="79" t="s">
        <v>280</v>
      </c>
      <c r="R125" s="79"/>
      <c r="S125" s="79"/>
      <c r="T125" s="79" t="s">
        <v>309</v>
      </c>
      <c r="U125" s="83" t="s">
        <v>313</v>
      </c>
      <c r="V125" s="83" t="s">
        <v>313</v>
      </c>
      <c r="W125" s="81">
        <v>43481.766064814816</v>
      </c>
      <c r="X125" s="83" t="s">
        <v>360</v>
      </c>
      <c r="Y125" s="79"/>
      <c r="Z125" s="79"/>
      <c r="AA125" s="85" t="s">
        <v>391</v>
      </c>
      <c r="AB125" s="85" t="s">
        <v>392</v>
      </c>
      <c r="AC125" s="79" t="b">
        <v>0</v>
      </c>
      <c r="AD125" s="79">
        <v>2</v>
      </c>
      <c r="AE125" s="85" t="s">
        <v>404</v>
      </c>
      <c r="AF125" s="79" t="b">
        <v>0</v>
      </c>
      <c r="AG125" s="79" t="s">
        <v>407</v>
      </c>
      <c r="AH125" s="79"/>
      <c r="AI125" s="85" t="s">
        <v>401</v>
      </c>
      <c r="AJ125" s="79" t="b">
        <v>0</v>
      </c>
      <c r="AK125" s="79">
        <v>0</v>
      </c>
      <c r="AL125" s="85" t="s">
        <v>401</v>
      </c>
      <c r="AM125" s="79" t="s">
        <v>410</v>
      </c>
      <c r="AN125" s="79" t="b">
        <v>0</v>
      </c>
      <c r="AO125" s="85" t="s">
        <v>392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v>0</v>
      </c>
      <c r="BE125" s="49">
        <v>0</v>
      </c>
      <c r="BF125" s="48">
        <v>0</v>
      </c>
      <c r="BG125" s="49">
        <v>0</v>
      </c>
      <c r="BH125" s="48">
        <v>0</v>
      </c>
      <c r="BI125" s="49">
        <v>0</v>
      </c>
      <c r="BJ125" s="48">
        <v>32</v>
      </c>
      <c r="BK125" s="49">
        <v>100</v>
      </c>
      <c r="BL125" s="48">
        <v>32</v>
      </c>
    </row>
    <row r="126" spans="1:64" ht="15">
      <c r="A126" s="64" t="s">
        <v>231</v>
      </c>
      <c r="B126" s="64" t="s">
        <v>253</v>
      </c>
      <c r="C126" s="65" t="s">
        <v>1165</v>
      </c>
      <c r="D126" s="66">
        <v>10</v>
      </c>
      <c r="E126" s="67" t="s">
        <v>136</v>
      </c>
      <c r="F126" s="68">
        <v>12</v>
      </c>
      <c r="G126" s="65"/>
      <c r="H126" s="69"/>
      <c r="I126" s="70"/>
      <c r="J126" s="70"/>
      <c r="K126" s="34" t="s">
        <v>65</v>
      </c>
      <c r="L126" s="77">
        <v>126</v>
      </c>
      <c r="M126" s="77"/>
      <c r="N126" s="72"/>
      <c r="O126" s="79" t="s">
        <v>256</v>
      </c>
      <c r="P126" s="81">
        <v>43481.75877314815</v>
      </c>
      <c r="Q126" s="79" t="s">
        <v>281</v>
      </c>
      <c r="R126" s="83" t="s">
        <v>292</v>
      </c>
      <c r="S126" s="79" t="s">
        <v>300</v>
      </c>
      <c r="T126" s="79" t="s">
        <v>309</v>
      </c>
      <c r="U126" s="79"/>
      <c r="V126" s="83" t="s">
        <v>332</v>
      </c>
      <c r="W126" s="81">
        <v>43481.75877314815</v>
      </c>
      <c r="X126" s="83" t="s">
        <v>361</v>
      </c>
      <c r="Y126" s="79"/>
      <c r="Z126" s="79"/>
      <c r="AA126" s="85" t="s">
        <v>392</v>
      </c>
      <c r="AB126" s="85" t="s">
        <v>398</v>
      </c>
      <c r="AC126" s="79" t="b">
        <v>0</v>
      </c>
      <c r="AD126" s="79">
        <v>4</v>
      </c>
      <c r="AE126" s="85" t="s">
        <v>404</v>
      </c>
      <c r="AF126" s="79" t="b">
        <v>0</v>
      </c>
      <c r="AG126" s="79" t="s">
        <v>407</v>
      </c>
      <c r="AH126" s="79"/>
      <c r="AI126" s="85" t="s">
        <v>401</v>
      </c>
      <c r="AJ126" s="79" t="b">
        <v>0</v>
      </c>
      <c r="AK126" s="79">
        <v>0</v>
      </c>
      <c r="AL126" s="85" t="s">
        <v>401</v>
      </c>
      <c r="AM126" s="79" t="s">
        <v>409</v>
      </c>
      <c r="AN126" s="79" t="b">
        <v>0</v>
      </c>
      <c r="AO126" s="85" t="s">
        <v>398</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3</v>
      </c>
      <c r="BC126" s="78" t="str">
        <f>REPLACE(INDEX(GroupVertices[Group],MATCH(Edges[[#This Row],[Vertex 2]],GroupVertices[Vertex],0)),1,1,"")</f>
        <v>3</v>
      </c>
      <c r="BD126" s="48">
        <v>0</v>
      </c>
      <c r="BE126" s="49">
        <v>0</v>
      </c>
      <c r="BF126" s="48">
        <v>0</v>
      </c>
      <c r="BG126" s="49">
        <v>0</v>
      </c>
      <c r="BH126" s="48">
        <v>0</v>
      </c>
      <c r="BI126" s="49">
        <v>0</v>
      </c>
      <c r="BJ126" s="48">
        <v>12</v>
      </c>
      <c r="BK126" s="49">
        <v>100</v>
      </c>
      <c r="BL126" s="48">
        <v>12</v>
      </c>
    </row>
    <row r="127" spans="1:64" ht="15">
      <c r="A127" s="64" t="s">
        <v>231</v>
      </c>
      <c r="B127" s="64" t="s">
        <v>253</v>
      </c>
      <c r="C127" s="65" t="s">
        <v>1165</v>
      </c>
      <c r="D127" s="66">
        <v>10</v>
      </c>
      <c r="E127" s="67" t="s">
        <v>136</v>
      </c>
      <c r="F127" s="68">
        <v>12</v>
      </c>
      <c r="G127" s="65"/>
      <c r="H127" s="69"/>
      <c r="I127" s="70"/>
      <c r="J127" s="70"/>
      <c r="K127" s="34" t="s">
        <v>65</v>
      </c>
      <c r="L127" s="77">
        <v>127</v>
      </c>
      <c r="M127" s="77"/>
      <c r="N127" s="72"/>
      <c r="O127" s="79" t="s">
        <v>256</v>
      </c>
      <c r="P127" s="81">
        <v>43481.77266203704</v>
      </c>
      <c r="Q127" s="79" t="s">
        <v>282</v>
      </c>
      <c r="R127" s="79"/>
      <c r="S127" s="79"/>
      <c r="T127" s="79"/>
      <c r="U127" s="79"/>
      <c r="V127" s="83" t="s">
        <v>332</v>
      </c>
      <c r="W127" s="81">
        <v>43481.77266203704</v>
      </c>
      <c r="X127" s="83" t="s">
        <v>362</v>
      </c>
      <c r="Y127" s="79"/>
      <c r="Z127" s="79"/>
      <c r="AA127" s="85" t="s">
        <v>393</v>
      </c>
      <c r="AB127" s="85" t="s">
        <v>391</v>
      </c>
      <c r="AC127" s="79" t="b">
        <v>0</v>
      </c>
      <c r="AD127" s="79">
        <v>1</v>
      </c>
      <c r="AE127" s="85" t="s">
        <v>405</v>
      </c>
      <c r="AF127" s="79" t="b">
        <v>0</v>
      </c>
      <c r="AG127" s="79" t="s">
        <v>407</v>
      </c>
      <c r="AH127" s="79"/>
      <c r="AI127" s="85" t="s">
        <v>401</v>
      </c>
      <c r="AJ127" s="79" t="b">
        <v>0</v>
      </c>
      <c r="AK127" s="79">
        <v>0</v>
      </c>
      <c r="AL127" s="85" t="s">
        <v>401</v>
      </c>
      <c r="AM127" s="79" t="s">
        <v>414</v>
      </c>
      <c r="AN127" s="79" t="b">
        <v>0</v>
      </c>
      <c r="AO127" s="85" t="s">
        <v>391</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3</v>
      </c>
      <c r="BC127" s="78" t="str">
        <f>REPLACE(INDEX(GroupVertices[Group],MATCH(Edges[[#This Row],[Vertex 2]],GroupVertices[Vertex],0)),1,1,"")</f>
        <v>3</v>
      </c>
      <c r="BD127" s="48">
        <v>1</v>
      </c>
      <c r="BE127" s="49">
        <v>10</v>
      </c>
      <c r="BF127" s="48">
        <v>0</v>
      </c>
      <c r="BG127" s="49">
        <v>0</v>
      </c>
      <c r="BH127" s="48">
        <v>0</v>
      </c>
      <c r="BI127" s="49">
        <v>0</v>
      </c>
      <c r="BJ127" s="48">
        <v>9</v>
      </c>
      <c r="BK127" s="49">
        <v>90</v>
      </c>
      <c r="BL127" s="48">
        <v>10</v>
      </c>
    </row>
    <row r="128" spans="1:64" ht="15">
      <c r="A128" s="64" t="s">
        <v>229</v>
      </c>
      <c r="B128" s="64" t="s">
        <v>248</v>
      </c>
      <c r="C128" s="65" t="s">
        <v>1164</v>
      </c>
      <c r="D128" s="66">
        <v>3</v>
      </c>
      <c r="E128" s="67" t="s">
        <v>132</v>
      </c>
      <c r="F128" s="68">
        <v>35</v>
      </c>
      <c r="G128" s="65"/>
      <c r="H128" s="69"/>
      <c r="I128" s="70"/>
      <c r="J128" s="70"/>
      <c r="K128" s="34" t="s">
        <v>65</v>
      </c>
      <c r="L128" s="77">
        <v>128</v>
      </c>
      <c r="M128" s="77"/>
      <c r="N128" s="72"/>
      <c r="O128" s="79" t="s">
        <v>256</v>
      </c>
      <c r="P128" s="81">
        <v>43481.766064814816</v>
      </c>
      <c r="Q128" s="79" t="s">
        <v>280</v>
      </c>
      <c r="R128" s="79"/>
      <c r="S128" s="79"/>
      <c r="T128" s="79" t="s">
        <v>309</v>
      </c>
      <c r="U128" s="83" t="s">
        <v>313</v>
      </c>
      <c r="V128" s="83" t="s">
        <v>313</v>
      </c>
      <c r="W128" s="81">
        <v>43481.766064814816</v>
      </c>
      <c r="X128" s="83" t="s">
        <v>360</v>
      </c>
      <c r="Y128" s="79"/>
      <c r="Z128" s="79"/>
      <c r="AA128" s="85" t="s">
        <v>391</v>
      </c>
      <c r="AB128" s="85" t="s">
        <v>392</v>
      </c>
      <c r="AC128" s="79" t="b">
        <v>0</v>
      </c>
      <c r="AD128" s="79">
        <v>2</v>
      </c>
      <c r="AE128" s="85" t="s">
        <v>404</v>
      </c>
      <c r="AF128" s="79" t="b">
        <v>0</v>
      </c>
      <c r="AG128" s="79" t="s">
        <v>407</v>
      </c>
      <c r="AH128" s="79"/>
      <c r="AI128" s="85" t="s">
        <v>401</v>
      </c>
      <c r="AJ128" s="79" t="b">
        <v>0</v>
      </c>
      <c r="AK128" s="79">
        <v>0</v>
      </c>
      <c r="AL128" s="85" t="s">
        <v>401</v>
      </c>
      <c r="AM128" s="79" t="s">
        <v>410</v>
      </c>
      <c r="AN128" s="79" t="b">
        <v>0</v>
      </c>
      <c r="AO128" s="85" t="s">
        <v>392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231</v>
      </c>
      <c r="B129" s="64" t="s">
        <v>248</v>
      </c>
      <c r="C129" s="65" t="s">
        <v>1165</v>
      </c>
      <c r="D129" s="66">
        <v>10</v>
      </c>
      <c r="E129" s="67" t="s">
        <v>136</v>
      </c>
      <c r="F129" s="68">
        <v>12</v>
      </c>
      <c r="G129" s="65"/>
      <c r="H129" s="69"/>
      <c r="I129" s="70"/>
      <c r="J129" s="70"/>
      <c r="K129" s="34" t="s">
        <v>65</v>
      </c>
      <c r="L129" s="77">
        <v>129</v>
      </c>
      <c r="M129" s="77"/>
      <c r="N129" s="72"/>
      <c r="O129" s="79" t="s">
        <v>256</v>
      </c>
      <c r="P129" s="81">
        <v>43481.75877314815</v>
      </c>
      <c r="Q129" s="79" t="s">
        <v>281</v>
      </c>
      <c r="R129" s="83" t="s">
        <v>292</v>
      </c>
      <c r="S129" s="79" t="s">
        <v>300</v>
      </c>
      <c r="T129" s="79" t="s">
        <v>309</v>
      </c>
      <c r="U129" s="79"/>
      <c r="V129" s="83" t="s">
        <v>332</v>
      </c>
      <c r="W129" s="81">
        <v>43481.75877314815</v>
      </c>
      <c r="X129" s="83" t="s">
        <v>361</v>
      </c>
      <c r="Y129" s="79"/>
      <c r="Z129" s="79"/>
      <c r="AA129" s="85" t="s">
        <v>392</v>
      </c>
      <c r="AB129" s="85" t="s">
        <v>398</v>
      </c>
      <c r="AC129" s="79" t="b">
        <v>0</v>
      </c>
      <c r="AD129" s="79">
        <v>4</v>
      </c>
      <c r="AE129" s="85" t="s">
        <v>404</v>
      </c>
      <c r="AF129" s="79" t="b">
        <v>0</v>
      </c>
      <c r="AG129" s="79" t="s">
        <v>407</v>
      </c>
      <c r="AH129" s="79"/>
      <c r="AI129" s="85" t="s">
        <v>401</v>
      </c>
      <c r="AJ129" s="79" t="b">
        <v>0</v>
      </c>
      <c r="AK129" s="79">
        <v>0</v>
      </c>
      <c r="AL129" s="85" t="s">
        <v>401</v>
      </c>
      <c r="AM129" s="79" t="s">
        <v>409</v>
      </c>
      <c r="AN129" s="79" t="b">
        <v>0</v>
      </c>
      <c r="AO129" s="85" t="s">
        <v>398</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231</v>
      </c>
      <c r="B130" s="64" t="s">
        <v>248</v>
      </c>
      <c r="C130" s="65" t="s">
        <v>1165</v>
      </c>
      <c r="D130" s="66">
        <v>10</v>
      </c>
      <c r="E130" s="67" t="s">
        <v>136</v>
      </c>
      <c r="F130" s="68">
        <v>12</v>
      </c>
      <c r="G130" s="65"/>
      <c r="H130" s="69"/>
      <c r="I130" s="70"/>
      <c r="J130" s="70"/>
      <c r="K130" s="34" t="s">
        <v>65</v>
      </c>
      <c r="L130" s="77">
        <v>130</v>
      </c>
      <c r="M130" s="77"/>
      <c r="N130" s="72"/>
      <c r="O130" s="79" t="s">
        <v>256</v>
      </c>
      <c r="P130" s="81">
        <v>43481.77266203704</v>
      </c>
      <c r="Q130" s="79" t="s">
        <v>282</v>
      </c>
      <c r="R130" s="79"/>
      <c r="S130" s="79"/>
      <c r="T130" s="79"/>
      <c r="U130" s="79"/>
      <c r="V130" s="83" t="s">
        <v>332</v>
      </c>
      <c r="W130" s="81">
        <v>43481.77266203704</v>
      </c>
      <c r="X130" s="83" t="s">
        <v>362</v>
      </c>
      <c r="Y130" s="79"/>
      <c r="Z130" s="79"/>
      <c r="AA130" s="85" t="s">
        <v>393</v>
      </c>
      <c r="AB130" s="85" t="s">
        <v>391</v>
      </c>
      <c r="AC130" s="79" t="b">
        <v>0</v>
      </c>
      <c r="AD130" s="79">
        <v>1</v>
      </c>
      <c r="AE130" s="85" t="s">
        <v>405</v>
      </c>
      <c r="AF130" s="79" t="b">
        <v>0</v>
      </c>
      <c r="AG130" s="79" t="s">
        <v>407</v>
      </c>
      <c r="AH130" s="79"/>
      <c r="AI130" s="85" t="s">
        <v>401</v>
      </c>
      <c r="AJ130" s="79" t="b">
        <v>0</v>
      </c>
      <c r="AK130" s="79">
        <v>0</v>
      </c>
      <c r="AL130" s="85" t="s">
        <v>401</v>
      </c>
      <c r="AM130" s="79" t="s">
        <v>414</v>
      </c>
      <c r="AN130" s="79" t="b">
        <v>0</v>
      </c>
      <c r="AO130" s="85" t="s">
        <v>391</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229</v>
      </c>
      <c r="B131" s="64" t="s">
        <v>244</v>
      </c>
      <c r="C131" s="65" t="s">
        <v>1164</v>
      </c>
      <c r="D131" s="66">
        <v>3</v>
      </c>
      <c r="E131" s="67" t="s">
        <v>132</v>
      </c>
      <c r="F131" s="68">
        <v>35</v>
      </c>
      <c r="G131" s="65"/>
      <c r="H131" s="69"/>
      <c r="I131" s="70"/>
      <c r="J131" s="70"/>
      <c r="K131" s="34" t="s">
        <v>65</v>
      </c>
      <c r="L131" s="77">
        <v>131</v>
      </c>
      <c r="M131" s="77"/>
      <c r="N131" s="72"/>
      <c r="O131" s="79" t="s">
        <v>256</v>
      </c>
      <c r="P131" s="81">
        <v>43481.766064814816</v>
      </c>
      <c r="Q131" s="79" t="s">
        <v>280</v>
      </c>
      <c r="R131" s="79"/>
      <c r="S131" s="79"/>
      <c r="T131" s="79" t="s">
        <v>309</v>
      </c>
      <c r="U131" s="83" t="s">
        <v>313</v>
      </c>
      <c r="V131" s="83" t="s">
        <v>313</v>
      </c>
      <c r="W131" s="81">
        <v>43481.766064814816</v>
      </c>
      <c r="X131" s="83" t="s">
        <v>360</v>
      </c>
      <c r="Y131" s="79"/>
      <c r="Z131" s="79"/>
      <c r="AA131" s="85" t="s">
        <v>391</v>
      </c>
      <c r="AB131" s="85" t="s">
        <v>392</v>
      </c>
      <c r="AC131" s="79" t="b">
        <v>0</v>
      </c>
      <c r="AD131" s="79">
        <v>2</v>
      </c>
      <c r="AE131" s="85" t="s">
        <v>404</v>
      </c>
      <c r="AF131" s="79" t="b">
        <v>0</v>
      </c>
      <c r="AG131" s="79" t="s">
        <v>407</v>
      </c>
      <c r="AH131" s="79"/>
      <c r="AI131" s="85" t="s">
        <v>401</v>
      </c>
      <c r="AJ131" s="79" t="b">
        <v>0</v>
      </c>
      <c r="AK131" s="79">
        <v>0</v>
      </c>
      <c r="AL131" s="85" t="s">
        <v>401</v>
      </c>
      <c r="AM131" s="79" t="s">
        <v>410</v>
      </c>
      <c r="AN131" s="79" t="b">
        <v>0</v>
      </c>
      <c r="AO131" s="85" t="s">
        <v>392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231</v>
      </c>
      <c r="B132" s="64" t="s">
        <v>244</v>
      </c>
      <c r="C132" s="65" t="s">
        <v>1165</v>
      </c>
      <c r="D132" s="66">
        <v>10</v>
      </c>
      <c r="E132" s="67" t="s">
        <v>136</v>
      </c>
      <c r="F132" s="68">
        <v>12</v>
      </c>
      <c r="G132" s="65"/>
      <c r="H132" s="69"/>
      <c r="I132" s="70"/>
      <c r="J132" s="70"/>
      <c r="K132" s="34" t="s">
        <v>65</v>
      </c>
      <c r="L132" s="77">
        <v>132</v>
      </c>
      <c r="M132" s="77"/>
      <c r="N132" s="72"/>
      <c r="O132" s="79" t="s">
        <v>256</v>
      </c>
      <c r="P132" s="81">
        <v>43481.75877314815</v>
      </c>
      <c r="Q132" s="79" t="s">
        <v>281</v>
      </c>
      <c r="R132" s="83" t="s">
        <v>292</v>
      </c>
      <c r="S132" s="79" t="s">
        <v>300</v>
      </c>
      <c r="T132" s="79" t="s">
        <v>309</v>
      </c>
      <c r="U132" s="79"/>
      <c r="V132" s="83" t="s">
        <v>332</v>
      </c>
      <c r="W132" s="81">
        <v>43481.75877314815</v>
      </c>
      <c r="X132" s="83" t="s">
        <v>361</v>
      </c>
      <c r="Y132" s="79"/>
      <c r="Z132" s="79"/>
      <c r="AA132" s="85" t="s">
        <v>392</v>
      </c>
      <c r="AB132" s="85" t="s">
        <v>398</v>
      </c>
      <c r="AC132" s="79" t="b">
        <v>0</v>
      </c>
      <c r="AD132" s="79">
        <v>4</v>
      </c>
      <c r="AE132" s="85" t="s">
        <v>404</v>
      </c>
      <c r="AF132" s="79" t="b">
        <v>0</v>
      </c>
      <c r="AG132" s="79" t="s">
        <v>407</v>
      </c>
      <c r="AH132" s="79"/>
      <c r="AI132" s="85" t="s">
        <v>401</v>
      </c>
      <c r="AJ132" s="79" t="b">
        <v>0</v>
      </c>
      <c r="AK132" s="79">
        <v>0</v>
      </c>
      <c r="AL132" s="85" t="s">
        <v>401</v>
      </c>
      <c r="AM132" s="79" t="s">
        <v>409</v>
      </c>
      <c r="AN132" s="79" t="b">
        <v>0</v>
      </c>
      <c r="AO132" s="85" t="s">
        <v>398</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231</v>
      </c>
      <c r="B133" s="64" t="s">
        <v>244</v>
      </c>
      <c r="C133" s="65" t="s">
        <v>1165</v>
      </c>
      <c r="D133" s="66">
        <v>10</v>
      </c>
      <c r="E133" s="67" t="s">
        <v>136</v>
      </c>
      <c r="F133" s="68">
        <v>12</v>
      </c>
      <c r="G133" s="65"/>
      <c r="H133" s="69"/>
      <c r="I133" s="70"/>
      <c r="J133" s="70"/>
      <c r="K133" s="34" t="s">
        <v>65</v>
      </c>
      <c r="L133" s="77">
        <v>133</v>
      </c>
      <c r="M133" s="77"/>
      <c r="N133" s="72"/>
      <c r="O133" s="79" t="s">
        <v>256</v>
      </c>
      <c r="P133" s="81">
        <v>43481.77266203704</v>
      </c>
      <c r="Q133" s="79" t="s">
        <v>282</v>
      </c>
      <c r="R133" s="79"/>
      <c r="S133" s="79"/>
      <c r="T133" s="79"/>
      <c r="U133" s="79"/>
      <c r="V133" s="83" t="s">
        <v>332</v>
      </c>
      <c r="W133" s="81">
        <v>43481.77266203704</v>
      </c>
      <c r="X133" s="83" t="s">
        <v>362</v>
      </c>
      <c r="Y133" s="79"/>
      <c r="Z133" s="79"/>
      <c r="AA133" s="85" t="s">
        <v>393</v>
      </c>
      <c r="AB133" s="85" t="s">
        <v>391</v>
      </c>
      <c r="AC133" s="79" t="b">
        <v>0</v>
      </c>
      <c r="AD133" s="79">
        <v>1</v>
      </c>
      <c r="AE133" s="85" t="s">
        <v>405</v>
      </c>
      <c r="AF133" s="79" t="b">
        <v>0</v>
      </c>
      <c r="AG133" s="79" t="s">
        <v>407</v>
      </c>
      <c r="AH133" s="79"/>
      <c r="AI133" s="85" t="s">
        <v>401</v>
      </c>
      <c r="AJ133" s="79" t="b">
        <v>0</v>
      </c>
      <c r="AK133" s="79">
        <v>0</v>
      </c>
      <c r="AL133" s="85" t="s">
        <v>401</v>
      </c>
      <c r="AM133" s="79" t="s">
        <v>414</v>
      </c>
      <c r="AN133" s="79" t="b">
        <v>0</v>
      </c>
      <c r="AO133" s="85" t="s">
        <v>391</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229</v>
      </c>
      <c r="B134" s="64" t="s">
        <v>235</v>
      </c>
      <c r="C134" s="65" t="s">
        <v>1165</v>
      </c>
      <c r="D134" s="66">
        <v>10</v>
      </c>
      <c r="E134" s="67" t="s">
        <v>136</v>
      </c>
      <c r="F134" s="68">
        <v>12</v>
      </c>
      <c r="G134" s="65"/>
      <c r="H134" s="69"/>
      <c r="I134" s="70"/>
      <c r="J134" s="70"/>
      <c r="K134" s="34" t="s">
        <v>65</v>
      </c>
      <c r="L134" s="77">
        <v>134</v>
      </c>
      <c r="M134" s="77"/>
      <c r="N134" s="72"/>
      <c r="O134" s="79" t="s">
        <v>256</v>
      </c>
      <c r="P134" s="81">
        <v>43396.7678125</v>
      </c>
      <c r="Q134" s="79" t="s">
        <v>277</v>
      </c>
      <c r="R134" s="83" t="s">
        <v>289</v>
      </c>
      <c r="S134" s="79" t="s">
        <v>298</v>
      </c>
      <c r="T134" s="79" t="s">
        <v>308</v>
      </c>
      <c r="U134" s="79"/>
      <c r="V134" s="83" t="s">
        <v>330</v>
      </c>
      <c r="W134" s="81">
        <v>43396.7678125</v>
      </c>
      <c r="X134" s="83" t="s">
        <v>356</v>
      </c>
      <c r="Y134" s="79"/>
      <c r="Z134" s="79"/>
      <c r="AA134" s="85" t="s">
        <v>387</v>
      </c>
      <c r="AB134" s="79"/>
      <c r="AC134" s="79" t="b">
        <v>0</v>
      </c>
      <c r="AD134" s="79">
        <v>37</v>
      </c>
      <c r="AE134" s="85" t="s">
        <v>401</v>
      </c>
      <c r="AF134" s="79" t="b">
        <v>0</v>
      </c>
      <c r="AG134" s="79" t="s">
        <v>407</v>
      </c>
      <c r="AH134" s="79"/>
      <c r="AI134" s="85" t="s">
        <v>401</v>
      </c>
      <c r="AJ134" s="79" t="b">
        <v>0</v>
      </c>
      <c r="AK134" s="79">
        <v>16</v>
      </c>
      <c r="AL134" s="85" t="s">
        <v>401</v>
      </c>
      <c r="AM134" s="79" t="s">
        <v>410</v>
      </c>
      <c r="AN134" s="79" t="b">
        <v>0</v>
      </c>
      <c r="AO134" s="85" t="s">
        <v>387</v>
      </c>
      <c r="AP134" s="79" t="s">
        <v>415</v>
      </c>
      <c r="AQ134" s="79">
        <v>0</v>
      </c>
      <c r="AR134" s="79">
        <v>0</v>
      </c>
      <c r="AS134" s="79"/>
      <c r="AT134" s="79"/>
      <c r="AU134" s="79"/>
      <c r="AV134" s="79"/>
      <c r="AW134" s="79"/>
      <c r="AX134" s="79"/>
      <c r="AY134" s="79"/>
      <c r="AZ134" s="79"/>
      <c r="BA134">
        <v>2</v>
      </c>
      <c r="BB134" s="78" t="str">
        <f>REPLACE(INDEX(GroupVertices[Group],MATCH(Edges[[#This Row],[Vertex 1]],GroupVertices[Vertex],0)),1,1,"")</f>
        <v>3</v>
      </c>
      <c r="BC134" s="78" t="str">
        <f>REPLACE(INDEX(GroupVertices[Group],MATCH(Edges[[#This Row],[Vertex 2]],GroupVertices[Vertex],0)),1,1,"")</f>
        <v>2</v>
      </c>
      <c r="BD134" s="48"/>
      <c r="BE134" s="49"/>
      <c r="BF134" s="48"/>
      <c r="BG134" s="49"/>
      <c r="BH134" s="48"/>
      <c r="BI134" s="49"/>
      <c r="BJ134" s="48"/>
      <c r="BK134" s="49"/>
      <c r="BL134" s="48"/>
    </row>
    <row r="135" spans="1:64" ht="15">
      <c r="A135" s="64" t="s">
        <v>229</v>
      </c>
      <c r="B135" s="64" t="s">
        <v>231</v>
      </c>
      <c r="C135" s="65" t="s">
        <v>1165</v>
      </c>
      <c r="D135" s="66">
        <v>10</v>
      </c>
      <c r="E135" s="67" t="s">
        <v>136</v>
      </c>
      <c r="F135" s="68">
        <v>12</v>
      </c>
      <c r="G135" s="65"/>
      <c r="H135" s="69"/>
      <c r="I135" s="70"/>
      <c r="J135" s="70"/>
      <c r="K135" s="34" t="s">
        <v>66</v>
      </c>
      <c r="L135" s="77">
        <v>135</v>
      </c>
      <c r="M135" s="77"/>
      <c r="N135" s="72"/>
      <c r="O135" s="79" t="s">
        <v>256</v>
      </c>
      <c r="P135" s="81">
        <v>43396.7678125</v>
      </c>
      <c r="Q135" s="79" t="s">
        <v>277</v>
      </c>
      <c r="R135" s="83" t="s">
        <v>289</v>
      </c>
      <c r="S135" s="79" t="s">
        <v>298</v>
      </c>
      <c r="T135" s="79" t="s">
        <v>308</v>
      </c>
      <c r="U135" s="79"/>
      <c r="V135" s="83" t="s">
        <v>330</v>
      </c>
      <c r="W135" s="81">
        <v>43396.7678125</v>
      </c>
      <c r="X135" s="83" t="s">
        <v>356</v>
      </c>
      <c r="Y135" s="79"/>
      <c r="Z135" s="79"/>
      <c r="AA135" s="85" t="s">
        <v>387</v>
      </c>
      <c r="AB135" s="79"/>
      <c r="AC135" s="79" t="b">
        <v>0</v>
      </c>
      <c r="AD135" s="79">
        <v>37</v>
      </c>
      <c r="AE135" s="85" t="s">
        <v>401</v>
      </c>
      <c r="AF135" s="79" t="b">
        <v>0</v>
      </c>
      <c r="AG135" s="79" t="s">
        <v>407</v>
      </c>
      <c r="AH135" s="79"/>
      <c r="AI135" s="85" t="s">
        <v>401</v>
      </c>
      <c r="AJ135" s="79" t="b">
        <v>0</v>
      </c>
      <c r="AK135" s="79">
        <v>16</v>
      </c>
      <c r="AL135" s="85" t="s">
        <v>401</v>
      </c>
      <c r="AM135" s="79" t="s">
        <v>410</v>
      </c>
      <c r="AN135" s="79" t="b">
        <v>0</v>
      </c>
      <c r="AO135" s="85" t="s">
        <v>387</v>
      </c>
      <c r="AP135" s="79" t="s">
        <v>415</v>
      </c>
      <c r="AQ135" s="79">
        <v>0</v>
      </c>
      <c r="AR135" s="79">
        <v>0</v>
      </c>
      <c r="AS135" s="79"/>
      <c r="AT135" s="79"/>
      <c r="AU135" s="79"/>
      <c r="AV135" s="79"/>
      <c r="AW135" s="79"/>
      <c r="AX135" s="79"/>
      <c r="AY135" s="79"/>
      <c r="AZ135" s="79"/>
      <c r="BA135">
        <v>2</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229</v>
      </c>
      <c r="B136" s="64" t="s">
        <v>231</v>
      </c>
      <c r="C136" s="65" t="s">
        <v>1165</v>
      </c>
      <c r="D136" s="66">
        <v>10</v>
      </c>
      <c r="E136" s="67" t="s">
        <v>136</v>
      </c>
      <c r="F136" s="68">
        <v>12</v>
      </c>
      <c r="G136" s="65"/>
      <c r="H136" s="69"/>
      <c r="I136" s="70"/>
      <c r="J136" s="70"/>
      <c r="K136" s="34" t="s">
        <v>66</v>
      </c>
      <c r="L136" s="77">
        <v>136</v>
      </c>
      <c r="M136" s="77"/>
      <c r="N136" s="72"/>
      <c r="O136" s="79" t="s">
        <v>256</v>
      </c>
      <c r="P136" s="81">
        <v>43473.691979166666</v>
      </c>
      <c r="Q136" s="79" t="s">
        <v>278</v>
      </c>
      <c r="R136" s="83" t="s">
        <v>290</v>
      </c>
      <c r="S136" s="79" t="s">
        <v>295</v>
      </c>
      <c r="T136" s="79" t="s">
        <v>302</v>
      </c>
      <c r="U136" s="79"/>
      <c r="V136" s="83" t="s">
        <v>330</v>
      </c>
      <c r="W136" s="81">
        <v>43473.691979166666</v>
      </c>
      <c r="X136" s="83" t="s">
        <v>357</v>
      </c>
      <c r="Y136" s="79"/>
      <c r="Z136" s="79"/>
      <c r="AA136" s="85" t="s">
        <v>388</v>
      </c>
      <c r="AB136" s="85" t="s">
        <v>397</v>
      </c>
      <c r="AC136" s="79" t="b">
        <v>0</v>
      </c>
      <c r="AD136" s="79">
        <v>1</v>
      </c>
      <c r="AE136" s="85" t="s">
        <v>403</v>
      </c>
      <c r="AF136" s="79" t="b">
        <v>0</v>
      </c>
      <c r="AG136" s="79" t="s">
        <v>407</v>
      </c>
      <c r="AH136" s="79"/>
      <c r="AI136" s="85" t="s">
        <v>401</v>
      </c>
      <c r="AJ136" s="79" t="b">
        <v>0</v>
      </c>
      <c r="AK136" s="79">
        <v>0</v>
      </c>
      <c r="AL136" s="85" t="s">
        <v>401</v>
      </c>
      <c r="AM136" s="79" t="s">
        <v>410</v>
      </c>
      <c r="AN136" s="79" t="b">
        <v>0</v>
      </c>
      <c r="AO136" s="85" t="s">
        <v>397</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229</v>
      </c>
      <c r="B137" s="64" t="s">
        <v>235</v>
      </c>
      <c r="C137" s="65" t="s">
        <v>1165</v>
      </c>
      <c r="D137" s="66">
        <v>10</v>
      </c>
      <c r="E137" s="67" t="s">
        <v>136</v>
      </c>
      <c r="F137" s="68">
        <v>12</v>
      </c>
      <c r="G137" s="65"/>
      <c r="H137" s="69"/>
      <c r="I137" s="70"/>
      <c r="J137" s="70"/>
      <c r="K137" s="34" t="s">
        <v>65</v>
      </c>
      <c r="L137" s="77">
        <v>137</v>
      </c>
      <c r="M137" s="77"/>
      <c r="N137" s="72"/>
      <c r="O137" s="79" t="s">
        <v>256</v>
      </c>
      <c r="P137" s="81">
        <v>43481.766064814816</v>
      </c>
      <c r="Q137" s="79" t="s">
        <v>280</v>
      </c>
      <c r="R137" s="79"/>
      <c r="S137" s="79"/>
      <c r="T137" s="79" t="s">
        <v>309</v>
      </c>
      <c r="U137" s="83" t="s">
        <v>313</v>
      </c>
      <c r="V137" s="83" t="s">
        <v>313</v>
      </c>
      <c r="W137" s="81">
        <v>43481.766064814816</v>
      </c>
      <c r="X137" s="83" t="s">
        <v>360</v>
      </c>
      <c r="Y137" s="79"/>
      <c r="Z137" s="79"/>
      <c r="AA137" s="85" t="s">
        <v>391</v>
      </c>
      <c r="AB137" s="85" t="s">
        <v>392</v>
      </c>
      <c r="AC137" s="79" t="b">
        <v>0</v>
      </c>
      <c r="AD137" s="79">
        <v>2</v>
      </c>
      <c r="AE137" s="85" t="s">
        <v>404</v>
      </c>
      <c r="AF137" s="79" t="b">
        <v>0</v>
      </c>
      <c r="AG137" s="79" t="s">
        <v>407</v>
      </c>
      <c r="AH137" s="79"/>
      <c r="AI137" s="85" t="s">
        <v>401</v>
      </c>
      <c r="AJ137" s="79" t="b">
        <v>0</v>
      </c>
      <c r="AK137" s="79">
        <v>0</v>
      </c>
      <c r="AL137" s="85" t="s">
        <v>401</v>
      </c>
      <c r="AM137" s="79" t="s">
        <v>410</v>
      </c>
      <c r="AN137" s="79" t="b">
        <v>0</v>
      </c>
      <c r="AO137" s="85" t="s">
        <v>392</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3</v>
      </c>
      <c r="BC137" s="78" t="str">
        <f>REPLACE(INDEX(GroupVertices[Group],MATCH(Edges[[#This Row],[Vertex 2]],GroupVertices[Vertex],0)),1,1,"")</f>
        <v>2</v>
      </c>
      <c r="BD137" s="48"/>
      <c r="BE137" s="49"/>
      <c r="BF137" s="48"/>
      <c r="BG137" s="49"/>
      <c r="BH137" s="48"/>
      <c r="BI137" s="49"/>
      <c r="BJ137" s="48"/>
      <c r="BK137" s="49"/>
      <c r="BL137" s="48"/>
    </row>
    <row r="138" spans="1:64" ht="15">
      <c r="A138" s="64" t="s">
        <v>229</v>
      </c>
      <c r="B138" s="64" t="s">
        <v>231</v>
      </c>
      <c r="C138" s="65" t="s">
        <v>1164</v>
      </c>
      <c r="D138" s="66">
        <v>3</v>
      </c>
      <c r="E138" s="67" t="s">
        <v>132</v>
      </c>
      <c r="F138" s="68">
        <v>35</v>
      </c>
      <c r="G138" s="65"/>
      <c r="H138" s="69"/>
      <c r="I138" s="70"/>
      <c r="J138" s="70"/>
      <c r="K138" s="34" t="s">
        <v>66</v>
      </c>
      <c r="L138" s="77">
        <v>138</v>
      </c>
      <c r="M138" s="77"/>
      <c r="N138" s="72"/>
      <c r="O138" s="79" t="s">
        <v>257</v>
      </c>
      <c r="P138" s="81">
        <v>43481.766064814816</v>
      </c>
      <c r="Q138" s="79" t="s">
        <v>280</v>
      </c>
      <c r="R138" s="79"/>
      <c r="S138" s="79"/>
      <c r="T138" s="79" t="s">
        <v>309</v>
      </c>
      <c r="U138" s="83" t="s">
        <v>313</v>
      </c>
      <c r="V138" s="83" t="s">
        <v>313</v>
      </c>
      <c r="W138" s="81">
        <v>43481.766064814816</v>
      </c>
      <c r="X138" s="83" t="s">
        <v>360</v>
      </c>
      <c r="Y138" s="79"/>
      <c r="Z138" s="79"/>
      <c r="AA138" s="85" t="s">
        <v>391</v>
      </c>
      <c r="AB138" s="85" t="s">
        <v>392</v>
      </c>
      <c r="AC138" s="79" t="b">
        <v>0</v>
      </c>
      <c r="AD138" s="79">
        <v>2</v>
      </c>
      <c r="AE138" s="85" t="s">
        <v>404</v>
      </c>
      <c r="AF138" s="79" t="b">
        <v>0</v>
      </c>
      <c r="AG138" s="79" t="s">
        <v>407</v>
      </c>
      <c r="AH138" s="79"/>
      <c r="AI138" s="85" t="s">
        <v>401</v>
      </c>
      <c r="AJ138" s="79" t="b">
        <v>0</v>
      </c>
      <c r="AK138" s="79">
        <v>0</v>
      </c>
      <c r="AL138" s="85" t="s">
        <v>401</v>
      </c>
      <c r="AM138" s="79" t="s">
        <v>410</v>
      </c>
      <c r="AN138" s="79" t="b">
        <v>0</v>
      </c>
      <c r="AO138" s="85" t="s">
        <v>392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231</v>
      </c>
      <c r="B139" s="64" t="s">
        <v>229</v>
      </c>
      <c r="C139" s="65" t="s">
        <v>1164</v>
      </c>
      <c r="D139" s="66">
        <v>3</v>
      </c>
      <c r="E139" s="67" t="s">
        <v>132</v>
      </c>
      <c r="F139" s="68">
        <v>35</v>
      </c>
      <c r="G139" s="65"/>
      <c r="H139" s="69"/>
      <c r="I139" s="70"/>
      <c r="J139" s="70"/>
      <c r="K139" s="34" t="s">
        <v>66</v>
      </c>
      <c r="L139" s="77">
        <v>139</v>
      </c>
      <c r="M139" s="77"/>
      <c r="N139" s="72"/>
      <c r="O139" s="79" t="s">
        <v>256</v>
      </c>
      <c r="P139" s="81">
        <v>43481.75877314815</v>
      </c>
      <c r="Q139" s="79" t="s">
        <v>281</v>
      </c>
      <c r="R139" s="83" t="s">
        <v>292</v>
      </c>
      <c r="S139" s="79" t="s">
        <v>300</v>
      </c>
      <c r="T139" s="79" t="s">
        <v>309</v>
      </c>
      <c r="U139" s="79"/>
      <c r="V139" s="83" t="s">
        <v>332</v>
      </c>
      <c r="W139" s="81">
        <v>43481.75877314815</v>
      </c>
      <c r="X139" s="83" t="s">
        <v>361</v>
      </c>
      <c r="Y139" s="79"/>
      <c r="Z139" s="79"/>
      <c r="AA139" s="85" t="s">
        <v>392</v>
      </c>
      <c r="AB139" s="85" t="s">
        <v>398</v>
      </c>
      <c r="AC139" s="79" t="b">
        <v>0</v>
      </c>
      <c r="AD139" s="79">
        <v>4</v>
      </c>
      <c r="AE139" s="85" t="s">
        <v>404</v>
      </c>
      <c r="AF139" s="79" t="b">
        <v>0</v>
      </c>
      <c r="AG139" s="79" t="s">
        <v>407</v>
      </c>
      <c r="AH139" s="79"/>
      <c r="AI139" s="85" t="s">
        <v>401</v>
      </c>
      <c r="AJ139" s="79" t="b">
        <v>0</v>
      </c>
      <c r="AK139" s="79">
        <v>0</v>
      </c>
      <c r="AL139" s="85" t="s">
        <v>401</v>
      </c>
      <c r="AM139" s="79" t="s">
        <v>409</v>
      </c>
      <c r="AN139" s="79" t="b">
        <v>0</v>
      </c>
      <c r="AO139" s="85" t="s">
        <v>398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231</v>
      </c>
      <c r="B140" s="64" t="s">
        <v>229</v>
      </c>
      <c r="C140" s="65" t="s">
        <v>1164</v>
      </c>
      <c r="D140" s="66">
        <v>3</v>
      </c>
      <c r="E140" s="67" t="s">
        <v>132</v>
      </c>
      <c r="F140" s="68">
        <v>35</v>
      </c>
      <c r="G140" s="65"/>
      <c r="H140" s="69"/>
      <c r="I140" s="70"/>
      <c r="J140" s="70"/>
      <c r="K140" s="34" t="s">
        <v>66</v>
      </c>
      <c r="L140" s="77">
        <v>140</v>
      </c>
      <c r="M140" s="77"/>
      <c r="N140" s="72"/>
      <c r="O140" s="79" t="s">
        <v>257</v>
      </c>
      <c r="P140" s="81">
        <v>43481.77266203704</v>
      </c>
      <c r="Q140" s="79" t="s">
        <v>282</v>
      </c>
      <c r="R140" s="79"/>
      <c r="S140" s="79"/>
      <c r="T140" s="79"/>
      <c r="U140" s="79"/>
      <c r="V140" s="83" t="s">
        <v>332</v>
      </c>
      <c r="W140" s="81">
        <v>43481.77266203704</v>
      </c>
      <c r="X140" s="83" t="s">
        <v>362</v>
      </c>
      <c r="Y140" s="79"/>
      <c r="Z140" s="79"/>
      <c r="AA140" s="85" t="s">
        <v>393</v>
      </c>
      <c r="AB140" s="85" t="s">
        <v>391</v>
      </c>
      <c r="AC140" s="79" t="b">
        <v>0</v>
      </c>
      <c r="AD140" s="79">
        <v>1</v>
      </c>
      <c r="AE140" s="85" t="s">
        <v>405</v>
      </c>
      <c r="AF140" s="79" t="b">
        <v>0</v>
      </c>
      <c r="AG140" s="79" t="s">
        <v>407</v>
      </c>
      <c r="AH140" s="79"/>
      <c r="AI140" s="85" t="s">
        <v>401</v>
      </c>
      <c r="AJ140" s="79" t="b">
        <v>0</v>
      </c>
      <c r="AK140" s="79">
        <v>0</v>
      </c>
      <c r="AL140" s="85" t="s">
        <v>401</v>
      </c>
      <c r="AM140" s="79" t="s">
        <v>414</v>
      </c>
      <c r="AN140" s="79" t="b">
        <v>0</v>
      </c>
      <c r="AO140" s="85" t="s">
        <v>391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231</v>
      </c>
      <c r="B141" s="64" t="s">
        <v>235</v>
      </c>
      <c r="C141" s="65" t="s">
        <v>1165</v>
      </c>
      <c r="D141" s="66">
        <v>10</v>
      </c>
      <c r="E141" s="67" t="s">
        <v>136</v>
      </c>
      <c r="F141" s="68">
        <v>12</v>
      </c>
      <c r="G141" s="65"/>
      <c r="H141" s="69"/>
      <c r="I141" s="70"/>
      <c r="J141" s="70"/>
      <c r="K141" s="34" t="s">
        <v>65</v>
      </c>
      <c r="L141" s="77">
        <v>141</v>
      </c>
      <c r="M141" s="77"/>
      <c r="N141" s="72"/>
      <c r="O141" s="79" t="s">
        <v>256</v>
      </c>
      <c r="P141" s="81">
        <v>43480.02291666667</v>
      </c>
      <c r="Q141" s="79" t="s">
        <v>279</v>
      </c>
      <c r="R141" s="83" t="s">
        <v>291</v>
      </c>
      <c r="S141" s="79" t="s">
        <v>299</v>
      </c>
      <c r="T141" s="79"/>
      <c r="U141" s="79"/>
      <c r="V141" s="83" t="s">
        <v>332</v>
      </c>
      <c r="W141" s="81">
        <v>43480.02291666667</v>
      </c>
      <c r="X141" s="83" t="s">
        <v>359</v>
      </c>
      <c r="Y141" s="79"/>
      <c r="Z141" s="79"/>
      <c r="AA141" s="85" t="s">
        <v>390</v>
      </c>
      <c r="AB141" s="79"/>
      <c r="AC141" s="79" t="b">
        <v>0</v>
      </c>
      <c r="AD141" s="79">
        <v>3</v>
      </c>
      <c r="AE141" s="85" t="s">
        <v>401</v>
      </c>
      <c r="AF141" s="79" t="b">
        <v>0</v>
      </c>
      <c r="AG141" s="79" t="s">
        <v>407</v>
      </c>
      <c r="AH141" s="79"/>
      <c r="AI141" s="85" t="s">
        <v>401</v>
      </c>
      <c r="AJ141" s="79" t="b">
        <v>0</v>
      </c>
      <c r="AK141" s="79">
        <v>3</v>
      </c>
      <c r="AL141" s="85" t="s">
        <v>401</v>
      </c>
      <c r="AM141" s="79" t="s">
        <v>414</v>
      </c>
      <c r="AN141" s="79" t="b">
        <v>0</v>
      </c>
      <c r="AO141" s="85" t="s">
        <v>390</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3</v>
      </c>
      <c r="BC141" s="78" t="str">
        <f>REPLACE(INDEX(GroupVertices[Group],MATCH(Edges[[#This Row],[Vertex 2]],GroupVertices[Vertex],0)),1,1,"")</f>
        <v>2</v>
      </c>
      <c r="BD141" s="48"/>
      <c r="BE141" s="49"/>
      <c r="BF141" s="48"/>
      <c r="BG141" s="49"/>
      <c r="BH141" s="48"/>
      <c r="BI141" s="49"/>
      <c r="BJ141" s="48"/>
      <c r="BK141" s="49"/>
      <c r="BL141" s="48"/>
    </row>
    <row r="142" spans="1:64" ht="15">
      <c r="A142" s="64" t="s">
        <v>231</v>
      </c>
      <c r="B142" s="64" t="s">
        <v>235</v>
      </c>
      <c r="C142" s="65" t="s">
        <v>1165</v>
      </c>
      <c r="D142" s="66">
        <v>10</v>
      </c>
      <c r="E142" s="67" t="s">
        <v>136</v>
      </c>
      <c r="F142" s="68">
        <v>12</v>
      </c>
      <c r="G142" s="65"/>
      <c r="H142" s="69"/>
      <c r="I142" s="70"/>
      <c r="J142" s="70"/>
      <c r="K142" s="34" t="s">
        <v>65</v>
      </c>
      <c r="L142" s="77">
        <v>142</v>
      </c>
      <c r="M142" s="77"/>
      <c r="N142" s="72"/>
      <c r="O142" s="79" t="s">
        <v>256</v>
      </c>
      <c r="P142" s="81">
        <v>43481.75877314815</v>
      </c>
      <c r="Q142" s="79" t="s">
        <v>281</v>
      </c>
      <c r="R142" s="83" t="s">
        <v>292</v>
      </c>
      <c r="S142" s="79" t="s">
        <v>300</v>
      </c>
      <c r="T142" s="79" t="s">
        <v>309</v>
      </c>
      <c r="U142" s="79"/>
      <c r="V142" s="83" t="s">
        <v>332</v>
      </c>
      <c r="W142" s="81">
        <v>43481.75877314815</v>
      </c>
      <c r="X142" s="83" t="s">
        <v>361</v>
      </c>
      <c r="Y142" s="79"/>
      <c r="Z142" s="79"/>
      <c r="AA142" s="85" t="s">
        <v>392</v>
      </c>
      <c r="AB142" s="85" t="s">
        <v>398</v>
      </c>
      <c r="AC142" s="79" t="b">
        <v>0</v>
      </c>
      <c r="AD142" s="79">
        <v>4</v>
      </c>
      <c r="AE142" s="85" t="s">
        <v>404</v>
      </c>
      <c r="AF142" s="79" t="b">
        <v>0</v>
      </c>
      <c r="AG142" s="79" t="s">
        <v>407</v>
      </c>
      <c r="AH142" s="79"/>
      <c r="AI142" s="85" t="s">
        <v>401</v>
      </c>
      <c r="AJ142" s="79" t="b">
        <v>0</v>
      </c>
      <c r="AK142" s="79">
        <v>0</v>
      </c>
      <c r="AL142" s="85" t="s">
        <v>401</v>
      </c>
      <c r="AM142" s="79" t="s">
        <v>409</v>
      </c>
      <c r="AN142" s="79" t="b">
        <v>0</v>
      </c>
      <c r="AO142" s="85" t="s">
        <v>398</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3</v>
      </c>
      <c r="BC142" s="78" t="str">
        <f>REPLACE(INDEX(GroupVertices[Group],MATCH(Edges[[#This Row],[Vertex 2]],GroupVertices[Vertex],0)),1,1,"")</f>
        <v>2</v>
      </c>
      <c r="BD142" s="48"/>
      <c r="BE142" s="49"/>
      <c r="BF142" s="48"/>
      <c r="BG142" s="49"/>
      <c r="BH142" s="48"/>
      <c r="BI142" s="49"/>
      <c r="BJ142" s="48"/>
      <c r="BK142" s="49"/>
      <c r="BL142" s="48"/>
    </row>
    <row r="143" spans="1:64" ht="15">
      <c r="A143" s="64" t="s">
        <v>231</v>
      </c>
      <c r="B143" s="64" t="s">
        <v>235</v>
      </c>
      <c r="C143" s="65" t="s">
        <v>1165</v>
      </c>
      <c r="D143" s="66">
        <v>10</v>
      </c>
      <c r="E143" s="67" t="s">
        <v>136</v>
      </c>
      <c r="F143" s="68">
        <v>12</v>
      </c>
      <c r="G143" s="65"/>
      <c r="H143" s="69"/>
      <c r="I143" s="70"/>
      <c r="J143" s="70"/>
      <c r="K143" s="34" t="s">
        <v>65</v>
      </c>
      <c r="L143" s="77">
        <v>143</v>
      </c>
      <c r="M143" s="77"/>
      <c r="N143" s="72"/>
      <c r="O143" s="79" t="s">
        <v>256</v>
      </c>
      <c r="P143" s="81">
        <v>43481.77266203704</v>
      </c>
      <c r="Q143" s="79" t="s">
        <v>282</v>
      </c>
      <c r="R143" s="79"/>
      <c r="S143" s="79"/>
      <c r="T143" s="79"/>
      <c r="U143" s="79"/>
      <c r="V143" s="83" t="s">
        <v>332</v>
      </c>
      <c r="W143" s="81">
        <v>43481.77266203704</v>
      </c>
      <c r="X143" s="83" t="s">
        <v>362</v>
      </c>
      <c r="Y143" s="79"/>
      <c r="Z143" s="79"/>
      <c r="AA143" s="85" t="s">
        <v>393</v>
      </c>
      <c r="AB143" s="85" t="s">
        <v>391</v>
      </c>
      <c r="AC143" s="79" t="b">
        <v>0</v>
      </c>
      <c r="AD143" s="79">
        <v>1</v>
      </c>
      <c r="AE143" s="85" t="s">
        <v>405</v>
      </c>
      <c r="AF143" s="79" t="b">
        <v>0</v>
      </c>
      <c r="AG143" s="79" t="s">
        <v>407</v>
      </c>
      <c r="AH143" s="79"/>
      <c r="AI143" s="85" t="s">
        <v>401</v>
      </c>
      <c r="AJ143" s="79" t="b">
        <v>0</v>
      </c>
      <c r="AK143" s="79">
        <v>0</v>
      </c>
      <c r="AL143" s="85" t="s">
        <v>401</v>
      </c>
      <c r="AM143" s="79" t="s">
        <v>414</v>
      </c>
      <c r="AN143" s="79" t="b">
        <v>0</v>
      </c>
      <c r="AO143" s="85" t="s">
        <v>391</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3</v>
      </c>
      <c r="BC143" s="78" t="str">
        <f>REPLACE(INDEX(GroupVertices[Group],MATCH(Edges[[#This Row],[Vertex 2]],GroupVertices[Vertex],0)),1,1,"")</f>
        <v>2</v>
      </c>
      <c r="BD143" s="48"/>
      <c r="BE143" s="49"/>
      <c r="BF143" s="48"/>
      <c r="BG143" s="49"/>
      <c r="BH143" s="48"/>
      <c r="BI143" s="49"/>
      <c r="BJ143" s="48"/>
      <c r="BK143" s="49"/>
      <c r="BL143" s="48"/>
    </row>
    <row r="144" spans="1:64" ht="15">
      <c r="A144" s="64" t="s">
        <v>231</v>
      </c>
      <c r="B144" s="64" t="s">
        <v>235</v>
      </c>
      <c r="C144" s="65" t="s">
        <v>1165</v>
      </c>
      <c r="D144" s="66">
        <v>10</v>
      </c>
      <c r="E144" s="67" t="s">
        <v>136</v>
      </c>
      <c r="F144" s="68">
        <v>12</v>
      </c>
      <c r="G144" s="65"/>
      <c r="H144" s="69"/>
      <c r="I144" s="70"/>
      <c r="J144" s="70"/>
      <c r="K144" s="34" t="s">
        <v>65</v>
      </c>
      <c r="L144" s="77">
        <v>144</v>
      </c>
      <c r="M144" s="77"/>
      <c r="N144" s="72"/>
      <c r="O144" s="79" t="s">
        <v>256</v>
      </c>
      <c r="P144" s="81">
        <v>43482.7859375</v>
      </c>
      <c r="Q144" s="79" t="s">
        <v>283</v>
      </c>
      <c r="R144" s="83" t="s">
        <v>286</v>
      </c>
      <c r="S144" s="79" t="s">
        <v>295</v>
      </c>
      <c r="T144" s="79" t="s">
        <v>302</v>
      </c>
      <c r="U144" s="83" t="s">
        <v>314</v>
      </c>
      <c r="V144" s="83" t="s">
        <v>314</v>
      </c>
      <c r="W144" s="81">
        <v>43482.7859375</v>
      </c>
      <c r="X144" s="83" t="s">
        <v>363</v>
      </c>
      <c r="Y144" s="79"/>
      <c r="Z144" s="79"/>
      <c r="AA144" s="85" t="s">
        <v>394</v>
      </c>
      <c r="AB144" s="85" t="s">
        <v>399</v>
      </c>
      <c r="AC144" s="79" t="b">
        <v>0</v>
      </c>
      <c r="AD144" s="79">
        <v>1</v>
      </c>
      <c r="AE144" s="85" t="s">
        <v>404</v>
      </c>
      <c r="AF144" s="79" t="b">
        <v>0</v>
      </c>
      <c r="AG144" s="79" t="s">
        <v>407</v>
      </c>
      <c r="AH144" s="79"/>
      <c r="AI144" s="85" t="s">
        <v>401</v>
      </c>
      <c r="AJ144" s="79" t="b">
        <v>0</v>
      </c>
      <c r="AK144" s="79">
        <v>0</v>
      </c>
      <c r="AL144" s="85" t="s">
        <v>401</v>
      </c>
      <c r="AM144" s="79" t="s">
        <v>409</v>
      </c>
      <c r="AN144" s="79" t="b">
        <v>0</v>
      </c>
      <c r="AO144" s="85" t="s">
        <v>399</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3</v>
      </c>
      <c r="BC144" s="78" t="str">
        <f>REPLACE(INDEX(GroupVertices[Group],MATCH(Edges[[#This Row],[Vertex 2]],GroupVertices[Vertex],0)),1,1,"")</f>
        <v>2</v>
      </c>
      <c r="BD144" s="48">
        <v>2</v>
      </c>
      <c r="BE144" s="49">
        <v>5.405405405405405</v>
      </c>
      <c r="BF144" s="48">
        <v>0</v>
      </c>
      <c r="BG144" s="49">
        <v>0</v>
      </c>
      <c r="BH144" s="48">
        <v>0</v>
      </c>
      <c r="BI144" s="49">
        <v>0</v>
      </c>
      <c r="BJ144" s="48">
        <v>35</v>
      </c>
      <c r="BK144" s="49">
        <v>94.5945945945946</v>
      </c>
      <c r="BL144" s="48">
        <v>37</v>
      </c>
    </row>
    <row r="145" spans="1:64" ht="15">
      <c r="A145" s="64" t="s">
        <v>232</v>
      </c>
      <c r="B145" s="64" t="s">
        <v>254</v>
      </c>
      <c r="C145" s="65" t="s">
        <v>1164</v>
      </c>
      <c r="D145" s="66">
        <v>3</v>
      </c>
      <c r="E145" s="67" t="s">
        <v>132</v>
      </c>
      <c r="F145" s="68">
        <v>35</v>
      </c>
      <c r="G145" s="65"/>
      <c r="H145" s="69"/>
      <c r="I145" s="70"/>
      <c r="J145" s="70"/>
      <c r="K145" s="34" t="s">
        <v>65</v>
      </c>
      <c r="L145" s="77">
        <v>145</v>
      </c>
      <c r="M145" s="77"/>
      <c r="N145" s="72"/>
      <c r="O145" s="79" t="s">
        <v>256</v>
      </c>
      <c r="P145" s="81">
        <v>43483.96666666667</v>
      </c>
      <c r="Q145" s="79" t="s">
        <v>284</v>
      </c>
      <c r="R145" s="83" t="s">
        <v>293</v>
      </c>
      <c r="S145" s="79" t="s">
        <v>295</v>
      </c>
      <c r="T145" s="79"/>
      <c r="U145" s="79"/>
      <c r="V145" s="83" t="s">
        <v>333</v>
      </c>
      <c r="W145" s="81">
        <v>43483.96666666667</v>
      </c>
      <c r="X145" s="83" t="s">
        <v>364</v>
      </c>
      <c r="Y145" s="79"/>
      <c r="Z145" s="79"/>
      <c r="AA145" s="85" t="s">
        <v>395</v>
      </c>
      <c r="AB145" s="85" t="s">
        <v>400</v>
      </c>
      <c r="AC145" s="79" t="b">
        <v>0</v>
      </c>
      <c r="AD145" s="79">
        <v>0</v>
      </c>
      <c r="AE145" s="85" t="s">
        <v>406</v>
      </c>
      <c r="AF145" s="79" t="b">
        <v>0</v>
      </c>
      <c r="AG145" s="79" t="s">
        <v>407</v>
      </c>
      <c r="AH145" s="79"/>
      <c r="AI145" s="85" t="s">
        <v>401</v>
      </c>
      <c r="AJ145" s="79" t="b">
        <v>0</v>
      </c>
      <c r="AK145" s="79">
        <v>0</v>
      </c>
      <c r="AL145" s="85" t="s">
        <v>401</v>
      </c>
      <c r="AM145" s="79" t="s">
        <v>409</v>
      </c>
      <c r="AN145" s="79" t="b">
        <v>0</v>
      </c>
      <c r="AO145" s="85" t="s">
        <v>400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232</v>
      </c>
      <c r="B146" s="64" t="s">
        <v>255</v>
      </c>
      <c r="C146" s="65" t="s">
        <v>1164</v>
      </c>
      <c r="D146" s="66">
        <v>3</v>
      </c>
      <c r="E146" s="67" t="s">
        <v>132</v>
      </c>
      <c r="F146" s="68">
        <v>35</v>
      </c>
      <c r="G146" s="65"/>
      <c r="H146" s="69"/>
      <c r="I146" s="70"/>
      <c r="J146" s="70"/>
      <c r="K146" s="34" t="s">
        <v>65</v>
      </c>
      <c r="L146" s="77">
        <v>146</v>
      </c>
      <c r="M146" s="77"/>
      <c r="N146" s="72"/>
      <c r="O146" s="79" t="s">
        <v>257</v>
      </c>
      <c r="P146" s="81">
        <v>43483.96666666667</v>
      </c>
      <c r="Q146" s="79" t="s">
        <v>284</v>
      </c>
      <c r="R146" s="83" t="s">
        <v>293</v>
      </c>
      <c r="S146" s="79" t="s">
        <v>295</v>
      </c>
      <c r="T146" s="79"/>
      <c r="U146" s="79"/>
      <c r="V146" s="83" t="s">
        <v>333</v>
      </c>
      <c r="W146" s="81">
        <v>43483.96666666667</v>
      </c>
      <c r="X146" s="83" t="s">
        <v>364</v>
      </c>
      <c r="Y146" s="79"/>
      <c r="Z146" s="79"/>
      <c r="AA146" s="85" t="s">
        <v>395</v>
      </c>
      <c r="AB146" s="85" t="s">
        <v>400</v>
      </c>
      <c r="AC146" s="79" t="b">
        <v>0</v>
      </c>
      <c r="AD146" s="79">
        <v>0</v>
      </c>
      <c r="AE146" s="85" t="s">
        <v>406</v>
      </c>
      <c r="AF146" s="79" t="b">
        <v>0</v>
      </c>
      <c r="AG146" s="79" t="s">
        <v>407</v>
      </c>
      <c r="AH146" s="79"/>
      <c r="AI146" s="85" t="s">
        <v>401</v>
      </c>
      <c r="AJ146" s="79" t="b">
        <v>0</v>
      </c>
      <c r="AK146" s="79">
        <v>0</v>
      </c>
      <c r="AL146" s="85" t="s">
        <v>401</v>
      </c>
      <c r="AM146" s="79" t="s">
        <v>409</v>
      </c>
      <c r="AN146" s="79" t="b">
        <v>0</v>
      </c>
      <c r="AO146" s="85" t="s">
        <v>400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v>0</v>
      </c>
      <c r="BE146" s="49">
        <v>0</v>
      </c>
      <c r="BF146" s="48">
        <v>0</v>
      </c>
      <c r="BG146" s="49">
        <v>0</v>
      </c>
      <c r="BH146" s="48">
        <v>0</v>
      </c>
      <c r="BI146" s="49">
        <v>0</v>
      </c>
      <c r="BJ146" s="48">
        <v>42</v>
      </c>
      <c r="BK146" s="49">
        <v>100</v>
      </c>
      <c r="BL146" s="48">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hyperlinks>
    <hyperlink ref="R3" r:id="rId1" display="https://www.npr.org/2018/07/29/632702896/to-keep-women-from-dying-in-childbirth-look-to-california?utm_content=78013765&amp;utm_medium=social&amp;utm_source=twitter"/>
    <hyperlink ref="R4" r:id="rId2" display="https://www.cmqcc.org/my-birth-matters"/>
    <hyperlink ref="R24" r:id="rId3" display="https://www.npr.org/2018/07/29/632702896/to-keep-women-from-dying-in-childbirth-look-to-california?utm_content=78013765&amp;utm_medium=social&amp;utm_source=twitter"/>
    <hyperlink ref="R26" r:id="rId4" display="https://www.npr.org/2018/07/29/632702896/to-keep-women-from-dying-in-childbirth-look-to-california?utm_content=78013765&amp;utm_medium=social&amp;utm_source=twitter"/>
    <hyperlink ref="R31" r:id="rId5" display="https://www.npr.org/2018/07/29/632702896/to-keep-women-from-dying-in-childbirth-look-to-california?utm_content=78013765&amp;utm_medium=social&amp;utm_source=twitter"/>
    <hyperlink ref="R110" r:id="rId6" display="https://www.theguardian.com/us-news/2018/sep/04/california-actions-to-lower-dangerous-maternal-death-rate-may-help-rest-of-us"/>
    <hyperlink ref="R112" r:id="rId7" display="https://www.theguardian.com/us-news/2018/sep/04/california-actions-to-lower-dangerous-maternal-death-rate-may-help-rest-of-us"/>
    <hyperlink ref="R118" r:id="rId8" display="https://www.pewtrusts.org/en/research-and-analysis/blogs/stateline/2018/10/23/more-us-women-keep-dying-from-childbirth-except-in-this-state"/>
    <hyperlink ref="R119" r:id="rId9" display="http://www.cmqcc.org/my-birth-matters"/>
    <hyperlink ref="R120" r:id="rId10" display="http://www.cmqcc.org/my-birth-matters"/>
    <hyperlink ref="R121" r:id="rId11" display="http://www.cmqcc.org/my-birth-matters"/>
    <hyperlink ref="R124" r:id="rId12" display="https://www.healthaffairs.org/do/10.1377/hblog20190110.783396/full/"/>
    <hyperlink ref="R126" r:id="rId13" display="https://www.chcf.org/publication/data-snapshot-listening-mothers-california/"/>
    <hyperlink ref="R129" r:id="rId14" display="https://www.chcf.org/publication/data-snapshot-listening-mothers-california/"/>
    <hyperlink ref="R132" r:id="rId15" display="https://www.chcf.org/publication/data-snapshot-listening-mothers-california/"/>
    <hyperlink ref="R134" r:id="rId16" display="https://www.pewtrusts.org/en/research-and-analysis/blogs/stateline/2018/10/23/more-us-women-keep-dying-from-childbirth-except-in-this-state"/>
    <hyperlink ref="R135" r:id="rId17" display="https://www.pewtrusts.org/en/research-and-analysis/blogs/stateline/2018/10/23/more-us-women-keep-dying-from-childbirth-except-in-this-state"/>
    <hyperlink ref="R136" r:id="rId18" display="http://www.cmqcc.org/my-birth-matters"/>
    <hyperlink ref="R139" r:id="rId19" display="https://www.chcf.org/publication/data-snapshot-listening-mothers-california/"/>
    <hyperlink ref="R141" r:id="rId20" display="https://www.healthaffairs.org/do/10.1377/hblog20190110.783396/full/"/>
    <hyperlink ref="R142" r:id="rId21" display="https://www.chcf.org/publication/data-snapshot-listening-mothers-california/"/>
    <hyperlink ref="R144" r:id="rId22" display="https://www.cmqcc.org/my-birth-matters"/>
    <hyperlink ref="R145" r:id="rId23" display="https://www.cmqcc.org/who-we-are"/>
    <hyperlink ref="R146" r:id="rId24" display="https://www.cmqcc.org/who-we-are"/>
    <hyperlink ref="U6" r:id="rId25" display="https://pbs.twimg.com/media/DwgFEMIXgAQpq8E.jpg"/>
    <hyperlink ref="U7" r:id="rId26" display="https://pbs.twimg.com/media/DwgFEMIXgAQpq8E.jpg"/>
    <hyperlink ref="U8" r:id="rId27" display="https://pbs.twimg.com/media/DwgFEMIXgAQpq8E.jpg"/>
    <hyperlink ref="U20" r:id="rId28" display="https://pbs.twimg.com/media/Dw4wjvfU0AYLd3B.jpg"/>
    <hyperlink ref="U34" r:id="rId29" display="https://pbs.twimg.com/media/DwfGj7DUYAARwH-.jpg"/>
    <hyperlink ref="U40" r:id="rId30" display="https://pbs.twimg.com/media/DwfGj7DUYAARwH-.jpg"/>
    <hyperlink ref="U46" r:id="rId31" display="https://pbs.twimg.com/media/DwfGj7DUYAARwH-.jpg"/>
    <hyperlink ref="U54" r:id="rId32" display="https://pbs.twimg.com/media/DwfGj7DUYAARwH-.jpg"/>
    <hyperlink ref="U60" r:id="rId33" display="https://pbs.twimg.com/media/DwfGj7DUYAARwH-.jpg"/>
    <hyperlink ref="U66" r:id="rId34" display="https://pbs.twimg.com/media/DwfGj7DUYAARwH-.jpg"/>
    <hyperlink ref="U72" r:id="rId35" display="https://pbs.twimg.com/media/DwfGj7DUYAARwH-.jpg"/>
    <hyperlink ref="U78" r:id="rId36" display="https://pbs.twimg.com/media/DwfGj7DUYAARwH-.jpg"/>
    <hyperlink ref="U84" r:id="rId37" display="https://pbs.twimg.com/media/DwfGj7DUYAARwH-.jpg"/>
    <hyperlink ref="U90" r:id="rId38" display="https://pbs.twimg.com/media/DwfGj7DUYAARwH-.jpg"/>
    <hyperlink ref="U91" r:id="rId39" display="https://pbs.twimg.com/media/DwfGj7DUYAARwH-.jpg"/>
    <hyperlink ref="U92" r:id="rId40" display="https://pbs.twimg.com/media/DwfGj7DUYAARwH-.jpg"/>
    <hyperlink ref="U93" r:id="rId41" display="https://pbs.twimg.com/media/DwfGj7DUYAARwH-.jpg"/>
    <hyperlink ref="U94" r:id="rId42" display="https://pbs.twimg.com/media/DwfGj7DUYAARwH-.jpg"/>
    <hyperlink ref="U125" r:id="rId43" display="https://pbs.twimg.com/media/DxDWgvbV4AA4DmU.jpg"/>
    <hyperlink ref="U128" r:id="rId44" display="https://pbs.twimg.com/media/DxDWgvbV4AA4DmU.jpg"/>
    <hyperlink ref="U131" r:id="rId45" display="https://pbs.twimg.com/media/DxDWgvbV4AA4DmU.jpg"/>
    <hyperlink ref="U137" r:id="rId46" display="https://pbs.twimg.com/media/DxDWgvbV4AA4DmU.jpg"/>
    <hyperlink ref="U138" r:id="rId47" display="https://pbs.twimg.com/media/DxDWgvbV4AA4DmU.jpg"/>
    <hyperlink ref="U144" r:id="rId48" display="https://pbs.twimg.com/ext_tw_video_thumb/1085968594729463808/pu/img/mSAMtxqJm2D3zKEl.jpg"/>
    <hyperlink ref="V3" r:id="rId49" display="http://pbs.twimg.com/profile_images/978322768381984768/dKZMkfyW_normal.jpg"/>
    <hyperlink ref="V4" r:id="rId50" display="http://pbs.twimg.com/profile_images/1010697005985718272/PMC8lDZv_normal.jpg"/>
    <hyperlink ref="V5" r:id="rId51" display="http://pbs.twimg.com/profile_images/1083406651070197760/LDy-i5XB_normal.jpg"/>
    <hyperlink ref="V6" r:id="rId52" display="https://pbs.twimg.com/media/DwgFEMIXgAQpq8E.jpg"/>
    <hyperlink ref="V7" r:id="rId53" display="https://pbs.twimg.com/media/DwgFEMIXgAQpq8E.jpg"/>
    <hyperlink ref="V8" r:id="rId54" display="https://pbs.twimg.com/media/DwgFEMIXgAQpq8E.jpg"/>
    <hyperlink ref="V9" r:id="rId55" display="http://pbs.twimg.com/profile_images/922301348187480064/xsREmw1T_normal.jpg"/>
    <hyperlink ref="V10" r:id="rId56" display="http://pbs.twimg.com/profile_images/922301348187480064/xsREmw1T_normal.jpg"/>
    <hyperlink ref="V11" r:id="rId57" display="http://pbs.twimg.com/profile_images/922301348187480064/xsREmw1T_normal.jpg"/>
    <hyperlink ref="V12" r:id="rId58" display="http://pbs.twimg.com/profile_images/922301348187480064/xsREmw1T_normal.jpg"/>
    <hyperlink ref="V13" r:id="rId59" display="http://pbs.twimg.com/profile_images/922301348187480064/xsREmw1T_normal.jpg"/>
    <hyperlink ref="V14" r:id="rId60" display="http://pbs.twimg.com/profile_images/922301348187480064/xsREmw1T_normal.jpg"/>
    <hyperlink ref="V15" r:id="rId61" display="http://pbs.twimg.com/profile_images/922301348187480064/xsREmw1T_normal.jpg"/>
    <hyperlink ref="V16" r:id="rId62" display="http://pbs.twimg.com/profile_images/922301348187480064/xsREmw1T_normal.jpg"/>
    <hyperlink ref="V17" r:id="rId63" display="http://pbs.twimg.com/profile_images/922301348187480064/xsREmw1T_normal.jpg"/>
    <hyperlink ref="V18" r:id="rId64" display="http://pbs.twimg.com/profile_images/922301348187480064/xsREmw1T_normal.jpg"/>
    <hyperlink ref="V19" r:id="rId65" display="http://pbs.twimg.com/profile_images/922301348187480064/xsREmw1T_normal.jpg"/>
    <hyperlink ref="V20" r:id="rId66" display="https://pbs.twimg.com/media/Dw4wjvfU0AYLd3B.jpg"/>
    <hyperlink ref="V21" r:id="rId67" display="http://abs.twimg.com/sticky/default_profile_images/default_profile_normal.png"/>
    <hyperlink ref="V22" r:id="rId68" display="http://pbs.twimg.com/profile_images/621170378241540096/OqWFkfFf_normal.jpg"/>
    <hyperlink ref="V23" r:id="rId69" display="http://pbs.twimg.com/profile_images/621170378241540096/OqWFkfFf_normal.jpg"/>
    <hyperlink ref="V24" r:id="rId70" display="http://pbs.twimg.com/profile_images/978322768381984768/dKZMkfyW_normal.jpg"/>
    <hyperlink ref="V25" r:id="rId71" display="http://pbs.twimg.com/profile_images/903327387500273664/xb4CPGUg_normal.jpg"/>
    <hyperlink ref="V26" r:id="rId72" display="http://pbs.twimg.com/profile_images/1047194289250295809/RRH6Ucz3_normal.jpg"/>
    <hyperlink ref="V27" r:id="rId73" display="http://pbs.twimg.com/profile_images/983082888643137536/DR34KOHV_normal.jpg"/>
    <hyperlink ref="V28" r:id="rId74" display="http://pbs.twimg.com/profile_images/983082888643137536/DR34KOHV_normal.jpg"/>
    <hyperlink ref="V29" r:id="rId75" display="http://pbs.twimg.com/profile_images/983082888643137536/DR34KOHV_normal.jpg"/>
    <hyperlink ref="V30" r:id="rId76" display="http://pbs.twimg.com/profile_images/1004643213418917888/8UGJA4PX_normal.jpg"/>
    <hyperlink ref="V31" r:id="rId77" display="http://pbs.twimg.com/profile_images/1047194289250295809/RRH6Ucz3_normal.jpg"/>
    <hyperlink ref="V32" r:id="rId78" display="http://pbs.twimg.com/profile_images/1004643213418917888/8UGJA4PX_normal.jpg"/>
    <hyperlink ref="V33" r:id="rId79" display="http://pbs.twimg.com/profile_images/1004643213418917888/8UGJA4PX_normal.jpg"/>
    <hyperlink ref="V34" r:id="rId80" display="https://pbs.twimg.com/media/DwfGj7DUYAARwH-.jpg"/>
    <hyperlink ref="V35" r:id="rId81" display="http://pbs.twimg.com/profile_images/936816261396250625/2qxJUm7t_normal.jpg"/>
    <hyperlink ref="V36" r:id="rId82" display="http://pbs.twimg.com/profile_images/1013569349230006272/2HiS4K36_normal.jpg"/>
    <hyperlink ref="V37" r:id="rId83" display="http://pbs.twimg.com/profile_images/836268147502010368/dp7kfJ0u_normal.jpg"/>
    <hyperlink ref="V38" r:id="rId84" display="http://pbs.twimg.com/profile_images/836268147502010368/dp7kfJ0u_normal.jpg"/>
    <hyperlink ref="V39" r:id="rId85" display="http://pbs.twimg.com/profile_images/836268147502010368/dp7kfJ0u_normal.jpg"/>
    <hyperlink ref="V40" r:id="rId86" display="https://pbs.twimg.com/media/DwfGj7DUYAARwH-.jpg"/>
    <hyperlink ref="V41" r:id="rId87" display="http://pbs.twimg.com/profile_images/936816261396250625/2qxJUm7t_normal.jpg"/>
    <hyperlink ref="V42" r:id="rId88" display="http://pbs.twimg.com/profile_images/1013569349230006272/2HiS4K36_normal.jpg"/>
    <hyperlink ref="V43" r:id="rId89" display="http://pbs.twimg.com/profile_images/836268147502010368/dp7kfJ0u_normal.jpg"/>
    <hyperlink ref="V44" r:id="rId90" display="http://pbs.twimg.com/profile_images/836268147502010368/dp7kfJ0u_normal.jpg"/>
    <hyperlink ref="V45" r:id="rId91" display="http://pbs.twimg.com/profile_images/836268147502010368/dp7kfJ0u_normal.jpg"/>
    <hyperlink ref="V46" r:id="rId92" display="https://pbs.twimg.com/media/DwfGj7DUYAARwH-.jpg"/>
    <hyperlink ref="V47" r:id="rId93" display="http://pbs.twimg.com/profile_images/936816261396250625/2qxJUm7t_normal.jpg"/>
    <hyperlink ref="V48" r:id="rId94" display="http://pbs.twimg.com/profile_images/1013569349230006272/2HiS4K36_normal.jpg"/>
    <hyperlink ref="V49" r:id="rId95" display="http://pbs.twimg.com/profile_images/758839113999015936/xnsRNtOo_normal.jpg"/>
    <hyperlink ref="V50" r:id="rId96" display="http://pbs.twimg.com/profile_images/758839113999015936/xnsRNtOo_normal.jpg"/>
    <hyperlink ref="V51" r:id="rId97" display="http://pbs.twimg.com/profile_images/836268147502010368/dp7kfJ0u_normal.jpg"/>
    <hyperlink ref="V52" r:id="rId98" display="http://pbs.twimg.com/profile_images/836268147502010368/dp7kfJ0u_normal.jpg"/>
    <hyperlink ref="V53" r:id="rId99" display="http://pbs.twimg.com/profile_images/836268147502010368/dp7kfJ0u_normal.jpg"/>
    <hyperlink ref="V54" r:id="rId100" display="https://pbs.twimg.com/media/DwfGj7DUYAARwH-.jpg"/>
    <hyperlink ref="V55" r:id="rId101" display="http://pbs.twimg.com/profile_images/936816261396250625/2qxJUm7t_normal.jpg"/>
    <hyperlink ref="V56" r:id="rId102" display="http://pbs.twimg.com/profile_images/1013569349230006272/2HiS4K36_normal.jpg"/>
    <hyperlink ref="V57" r:id="rId103" display="http://pbs.twimg.com/profile_images/836268147502010368/dp7kfJ0u_normal.jpg"/>
    <hyperlink ref="V58" r:id="rId104" display="http://pbs.twimg.com/profile_images/836268147502010368/dp7kfJ0u_normal.jpg"/>
    <hyperlink ref="V59" r:id="rId105" display="http://pbs.twimg.com/profile_images/836268147502010368/dp7kfJ0u_normal.jpg"/>
    <hyperlink ref="V60" r:id="rId106" display="https://pbs.twimg.com/media/DwfGj7DUYAARwH-.jpg"/>
    <hyperlink ref="V61" r:id="rId107" display="http://pbs.twimg.com/profile_images/936816261396250625/2qxJUm7t_normal.jpg"/>
    <hyperlink ref="V62" r:id="rId108" display="http://pbs.twimg.com/profile_images/1013569349230006272/2HiS4K36_normal.jpg"/>
    <hyperlink ref="V63" r:id="rId109" display="http://pbs.twimg.com/profile_images/836268147502010368/dp7kfJ0u_normal.jpg"/>
    <hyperlink ref="V64" r:id="rId110" display="http://pbs.twimg.com/profile_images/836268147502010368/dp7kfJ0u_normal.jpg"/>
    <hyperlink ref="V65" r:id="rId111" display="http://pbs.twimg.com/profile_images/836268147502010368/dp7kfJ0u_normal.jpg"/>
    <hyperlink ref="V66" r:id="rId112" display="https://pbs.twimg.com/media/DwfGj7DUYAARwH-.jpg"/>
    <hyperlink ref="V67" r:id="rId113" display="http://pbs.twimg.com/profile_images/936816261396250625/2qxJUm7t_normal.jpg"/>
    <hyperlink ref="V68" r:id="rId114" display="http://pbs.twimg.com/profile_images/1013569349230006272/2HiS4K36_normal.jpg"/>
    <hyperlink ref="V69" r:id="rId115" display="http://pbs.twimg.com/profile_images/836268147502010368/dp7kfJ0u_normal.jpg"/>
    <hyperlink ref="V70" r:id="rId116" display="http://pbs.twimg.com/profile_images/836268147502010368/dp7kfJ0u_normal.jpg"/>
    <hyperlink ref="V71" r:id="rId117" display="http://pbs.twimg.com/profile_images/836268147502010368/dp7kfJ0u_normal.jpg"/>
    <hyperlink ref="V72" r:id="rId118" display="https://pbs.twimg.com/media/DwfGj7DUYAARwH-.jpg"/>
    <hyperlink ref="V73" r:id="rId119" display="http://pbs.twimg.com/profile_images/936816261396250625/2qxJUm7t_normal.jpg"/>
    <hyperlink ref="V74" r:id="rId120" display="http://pbs.twimg.com/profile_images/1013569349230006272/2HiS4K36_normal.jpg"/>
    <hyperlink ref="V75" r:id="rId121" display="http://pbs.twimg.com/profile_images/836268147502010368/dp7kfJ0u_normal.jpg"/>
    <hyperlink ref="V76" r:id="rId122" display="http://pbs.twimg.com/profile_images/836268147502010368/dp7kfJ0u_normal.jpg"/>
    <hyperlink ref="V77" r:id="rId123" display="http://pbs.twimg.com/profile_images/836268147502010368/dp7kfJ0u_normal.jpg"/>
    <hyperlink ref="V78" r:id="rId124" display="https://pbs.twimg.com/media/DwfGj7DUYAARwH-.jpg"/>
    <hyperlink ref="V79" r:id="rId125" display="http://pbs.twimg.com/profile_images/936816261396250625/2qxJUm7t_normal.jpg"/>
    <hyperlink ref="V80" r:id="rId126" display="http://pbs.twimg.com/profile_images/1013569349230006272/2HiS4K36_normal.jpg"/>
    <hyperlink ref="V81" r:id="rId127" display="http://pbs.twimg.com/profile_images/836268147502010368/dp7kfJ0u_normal.jpg"/>
    <hyperlink ref="V82" r:id="rId128" display="http://pbs.twimg.com/profile_images/836268147502010368/dp7kfJ0u_normal.jpg"/>
    <hyperlink ref="V83" r:id="rId129" display="http://pbs.twimg.com/profile_images/836268147502010368/dp7kfJ0u_normal.jpg"/>
    <hyperlink ref="V84" r:id="rId130" display="https://pbs.twimg.com/media/DwfGj7DUYAARwH-.jpg"/>
    <hyperlink ref="V85" r:id="rId131" display="http://pbs.twimg.com/profile_images/936816261396250625/2qxJUm7t_normal.jpg"/>
    <hyperlink ref="V86" r:id="rId132" display="http://pbs.twimg.com/profile_images/1013569349230006272/2HiS4K36_normal.jpg"/>
    <hyperlink ref="V87" r:id="rId133" display="http://pbs.twimg.com/profile_images/836268147502010368/dp7kfJ0u_normal.jpg"/>
    <hyperlink ref="V88" r:id="rId134" display="http://pbs.twimg.com/profile_images/836268147502010368/dp7kfJ0u_normal.jpg"/>
    <hyperlink ref="V89" r:id="rId135" display="http://pbs.twimg.com/profile_images/836268147502010368/dp7kfJ0u_normal.jpg"/>
    <hyperlink ref="V90" r:id="rId136" display="https://pbs.twimg.com/media/DwfGj7DUYAARwH-.jpg"/>
    <hyperlink ref="V91" r:id="rId137" display="https://pbs.twimg.com/media/DwfGj7DUYAARwH-.jpg"/>
    <hyperlink ref="V92" r:id="rId138" display="https://pbs.twimg.com/media/DwfGj7DUYAARwH-.jpg"/>
    <hyperlink ref="V93" r:id="rId139" display="https://pbs.twimg.com/media/DwfGj7DUYAARwH-.jpg"/>
    <hyperlink ref="V94" r:id="rId140" display="https://pbs.twimg.com/media/DwfGj7DUYAARwH-.jpg"/>
    <hyperlink ref="V95" r:id="rId141" display="http://pbs.twimg.com/profile_images/936816261396250625/2qxJUm7t_normal.jpg"/>
    <hyperlink ref="V96" r:id="rId142" display="http://pbs.twimg.com/profile_images/936816261396250625/2qxJUm7t_normal.jpg"/>
    <hyperlink ref="V97" r:id="rId143" display="http://pbs.twimg.com/profile_images/936816261396250625/2qxJUm7t_normal.jpg"/>
    <hyperlink ref="V98" r:id="rId144" display="http://pbs.twimg.com/profile_images/936816261396250625/2qxJUm7t_normal.jpg"/>
    <hyperlink ref="V99" r:id="rId145" display="http://pbs.twimg.com/profile_images/936816261396250625/2qxJUm7t_normal.jpg"/>
    <hyperlink ref="V100" r:id="rId146" display="http://pbs.twimg.com/profile_images/1013569349230006272/2HiS4K36_normal.jpg"/>
    <hyperlink ref="V101" r:id="rId147" display="http://pbs.twimg.com/profile_images/836268147502010368/dp7kfJ0u_normal.jpg"/>
    <hyperlink ref="V102" r:id="rId148" display="http://pbs.twimg.com/profile_images/836268147502010368/dp7kfJ0u_normal.jpg"/>
    <hyperlink ref="V103" r:id="rId149" display="http://pbs.twimg.com/profile_images/836268147502010368/dp7kfJ0u_normal.jpg"/>
    <hyperlink ref="V104" r:id="rId150" display="http://pbs.twimg.com/profile_images/1013569349230006272/2HiS4K36_normal.jpg"/>
    <hyperlink ref="V105" r:id="rId151" display="http://pbs.twimg.com/profile_images/1013569349230006272/2HiS4K36_normal.jpg"/>
    <hyperlink ref="V106" r:id="rId152" display="http://pbs.twimg.com/profile_images/1013569349230006272/2HiS4K36_normal.jpg"/>
    <hyperlink ref="V107" r:id="rId153" display="http://pbs.twimg.com/profile_images/1013569349230006272/2HiS4K36_normal.jpg"/>
    <hyperlink ref="V108" r:id="rId154" display="http://pbs.twimg.com/profile_images/1013569349230006272/2HiS4K36_normal.jpg"/>
    <hyperlink ref="V109" r:id="rId155" display="http://pbs.twimg.com/profile_images/836268147502010368/dp7kfJ0u_normal.jpg"/>
    <hyperlink ref="V110" r:id="rId156" display="http://pbs.twimg.com/profile_images/895954822280564736/dFBEy0cF_normal.jpg"/>
    <hyperlink ref="V111" r:id="rId157" display="http://pbs.twimg.com/profile_images/836268147502010368/dp7kfJ0u_normal.jpg"/>
    <hyperlink ref="V112" r:id="rId158" display="http://pbs.twimg.com/profile_images/895954822280564736/dFBEy0cF_normal.jpg"/>
    <hyperlink ref="V113" r:id="rId159" display="http://pbs.twimg.com/profile_images/836268147502010368/dp7kfJ0u_normal.jpg"/>
    <hyperlink ref="V114" r:id="rId160" display="http://pbs.twimg.com/profile_images/836268147502010368/dp7kfJ0u_normal.jpg"/>
    <hyperlink ref="V115" r:id="rId161" display="http://pbs.twimg.com/profile_images/836268147502010368/dp7kfJ0u_normal.jpg"/>
    <hyperlink ref="V116" r:id="rId162" display="http://pbs.twimg.com/profile_images/836268147502010368/dp7kfJ0u_normal.jpg"/>
    <hyperlink ref="V117" r:id="rId163" display="http://pbs.twimg.com/profile_images/836268147502010368/dp7kfJ0u_normal.jpg"/>
    <hyperlink ref="V118" r:id="rId164" display="http://pbs.twimg.com/profile_images/1013397531206848512/Ekf9nVK4_normal.jpg"/>
    <hyperlink ref="V119" r:id="rId165" display="http://pbs.twimg.com/profile_images/1013397531206848512/Ekf9nVK4_normal.jpg"/>
    <hyperlink ref="V120" r:id="rId166" display="http://pbs.twimg.com/profile_images/1013397531206848512/Ekf9nVK4_normal.jpg"/>
    <hyperlink ref="V121" r:id="rId167" display="http://pbs.twimg.com/profile_images/1013397531206848512/Ekf9nVK4_normal.jpg"/>
    <hyperlink ref="V122" r:id="rId168" display="http://pbs.twimg.com/profile_images/829042623620997121/KsooCcWa_normal.jpg"/>
    <hyperlink ref="V123" r:id="rId169" display="http://pbs.twimg.com/profile_images/829042623620997121/KsooCcWa_normal.jpg"/>
    <hyperlink ref="V124" r:id="rId170" display="http://pbs.twimg.com/profile_images/691751412036808705/40DpcbP9_normal.jpg"/>
    <hyperlink ref="V125" r:id="rId171" display="https://pbs.twimg.com/media/DxDWgvbV4AA4DmU.jpg"/>
    <hyperlink ref="V126" r:id="rId172" display="http://pbs.twimg.com/profile_images/691751412036808705/40DpcbP9_normal.jpg"/>
    <hyperlink ref="V127" r:id="rId173" display="http://pbs.twimg.com/profile_images/691751412036808705/40DpcbP9_normal.jpg"/>
    <hyperlink ref="V128" r:id="rId174" display="https://pbs.twimg.com/media/DxDWgvbV4AA4DmU.jpg"/>
    <hyperlink ref="V129" r:id="rId175" display="http://pbs.twimg.com/profile_images/691751412036808705/40DpcbP9_normal.jpg"/>
    <hyperlink ref="V130" r:id="rId176" display="http://pbs.twimg.com/profile_images/691751412036808705/40DpcbP9_normal.jpg"/>
    <hyperlink ref="V131" r:id="rId177" display="https://pbs.twimg.com/media/DxDWgvbV4AA4DmU.jpg"/>
    <hyperlink ref="V132" r:id="rId178" display="http://pbs.twimg.com/profile_images/691751412036808705/40DpcbP9_normal.jpg"/>
    <hyperlink ref="V133" r:id="rId179" display="http://pbs.twimg.com/profile_images/691751412036808705/40DpcbP9_normal.jpg"/>
    <hyperlink ref="V134" r:id="rId180" display="http://pbs.twimg.com/profile_images/1013397531206848512/Ekf9nVK4_normal.jpg"/>
    <hyperlink ref="V135" r:id="rId181" display="http://pbs.twimg.com/profile_images/1013397531206848512/Ekf9nVK4_normal.jpg"/>
    <hyperlink ref="V136" r:id="rId182" display="http://pbs.twimg.com/profile_images/1013397531206848512/Ekf9nVK4_normal.jpg"/>
    <hyperlink ref="V137" r:id="rId183" display="https://pbs.twimg.com/media/DxDWgvbV4AA4DmU.jpg"/>
    <hyperlink ref="V138" r:id="rId184" display="https://pbs.twimg.com/media/DxDWgvbV4AA4DmU.jpg"/>
    <hyperlink ref="V139" r:id="rId185" display="http://pbs.twimg.com/profile_images/691751412036808705/40DpcbP9_normal.jpg"/>
    <hyperlink ref="V140" r:id="rId186" display="http://pbs.twimg.com/profile_images/691751412036808705/40DpcbP9_normal.jpg"/>
    <hyperlink ref="V141" r:id="rId187" display="http://pbs.twimg.com/profile_images/691751412036808705/40DpcbP9_normal.jpg"/>
    <hyperlink ref="V142" r:id="rId188" display="http://pbs.twimg.com/profile_images/691751412036808705/40DpcbP9_normal.jpg"/>
    <hyperlink ref="V143" r:id="rId189" display="http://pbs.twimg.com/profile_images/691751412036808705/40DpcbP9_normal.jpg"/>
    <hyperlink ref="V144" r:id="rId190" display="https://pbs.twimg.com/ext_tw_video_thumb/1085968594729463808/pu/img/mSAMtxqJm2D3zKEl.jpg"/>
    <hyperlink ref="V145" r:id="rId191" display="http://pbs.twimg.com/profile_images/559122605014130688/Yltud6pR_normal.jpeg"/>
    <hyperlink ref="V146" r:id="rId192" display="http://pbs.twimg.com/profile_images/559122605014130688/Yltud6pR_normal.jpeg"/>
    <hyperlink ref="X3" r:id="rId193" display="https://twitter.com/#!/healthscholars1/status/1049722086803922944"/>
    <hyperlink ref="X4" r:id="rId194" display="https://twitter.com/#!/_happygraham_/status/1012796717907918848"/>
    <hyperlink ref="X5" r:id="rId195" display="https://twitter.com/#!/kristinekanari/status/1082150252025507840"/>
    <hyperlink ref="X6" r:id="rId196" display="https://twitter.com/#!/cpca/status/1083121282353455106"/>
    <hyperlink ref="X7" r:id="rId197" display="https://twitter.com/#!/cpca/status/1083121282353455106"/>
    <hyperlink ref="X8" r:id="rId198" display="https://twitter.com/#!/cpca/status/1083121282353455106"/>
    <hyperlink ref="X9" r:id="rId199" display="https://twitter.com/#!/catcherofbabies/status/1083244821009948672"/>
    <hyperlink ref="X10" r:id="rId200" display="https://twitter.com/#!/catcherofbabies/status/1083244821009948672"/>
    <hyperlink ref="X11" r:id="rId201" display="https://twitter.com/#!/catcherofbabies/status/1083244821009948672"/>
    <hyperlink ref="X12" r:id="rId202" display="https://twitter.com/#!/catcherofbabies/status/1083244821009948672"/>
    <hyperlink ref="X13" r:id="rId203" display="https://twitter.com/#!/catcherofbabies/status/1083244821009948672"/>
    <hyperlink ref="X14" r:id="rId204" display="https://twitter.com/#!/catcherofbabies/status/1083244821009948672"/>
    <hyperlink ref="X15" r:id="rId205" display="https://twitter.com/#!/catcherofbabies/status/1083244821009948672"/>
    <hyperlink ref="X16" r:id="rId206" display="https://twitter.com/#!/catcherofbabies/status/1083244821009948672"/>
    <hyperlink ref="X17" r:id="rId207" display="https://twitter.com/#!/catcherofbabies/status/1083244821009948672"/>
    <hyperlink ref="X18" r:id="rId208" display="https://twitter.com/#!/catcherofbabies/status/1083244821009948672"/>
    <hyperlink ref="X19" r:id="rId209" display="https://twitter.com/#!/catcherofbabies/status/1083244821009948672"/>
    <hyperlink ref="X20" r:id="rId210" display="https://twitter.com/#!/cnmamidwives/status/1084857957983051776"/>
    <hyperlink ref="X21" r:id="rId211" display="https://twitter.com/#!/ccurlee49/status/1084862674528219136"/>
    <hyperlink ref="X22" r:id="rId212" display="https://twitter.com/#!/jameschisum/status/1084976147975135232"/>
    <hyperlink ref="X23" r:id="rId213" display="https://twitter.com/#!/jameschisum/status/1084976147975135232"/>
    <hyperlink ref="X24" r:id="rId214" display="https://twitter.com/#!/healthscholars1/status/1049722086803922944"/>
    <hyperlink ref="X25" r:id="rId215" display="https://twitter.com/#!/healthysim/status/1085191883276509184"/>
    <hyperlink ref="X26" r:id="rId216" display="https://twitter.com/#!/k_dickinsonmd/status/1085198234664857601"/>
    <hyperlink ref="X27" r:id="rId217" display="https://twitter.com/#!/optomizeltd/status/1085201737391243265"/>
    <hyperlink ref="X28" r:id="rId218" display="https://twitter.com/#!/optomizeltd/status/1085201737391243265"/>
    <hyperlink ref="X29" r:id="rId219" display="https://twitter.com/#!/optomizeltd/status/1085201737391243265"/>
    <hyperlink ref="X30" r:id="rId220" display="https://twitter.com/#!/heriotwattmel/status/1085202049325764608"/>
    <hyperlink ref="X31" r:id="rId221" display="https://twitter.com/#!/k_dickinsonmd/status/1085198234664857601"/>
    <hyperlink ref="X32" r:id="rId222" display="https://twitter.com/#!/heriotwattmel/status/1085202049325764608"/>
    <hyperlink ref="X33" r:id="rId223" display="https://twitter.com/#!/heriotwattmel/status/1085202049325764608"/>
    <hyperlink ref="X34" r:id="rId224" display="https://twitter.com/#!/hollymsmith77/status/1083052817093320704"/>
    <hyperlink ref="X35" r:id="rId225" display="https://twitter.com/#!/hollymsmith77/status/1083053023050444800"/>
    <hyperlink ref="X36" r:id="rId226" display="https://twitter.com/#!/vbacfacts/status/1083219001084235776"/>
    <hyperlink ref="X37" r:id="rId227" display="https://twitter.com/#!/shaherezad/status/1085589682828673024"/>
    <hyperlink ref="X38" r:id="rId228" display="https://twitter.com/#!/shaherezad/status/1085589707335987201"/>
    <hyperlink ref="X39" r:id="rId229" display="https://twitter.com/#!/shaherezad/status/1085589733843980288"/>
    <hyperlink ref="X40" r:id="rId230" display="https://twitter.com/#!/hollymsmith77/status/1083052817093320704"/>
    <hyperlink ref="X41" r:id="rId231" display="https://twitter.com/#!/hollymsmith77/status/1083053023050444800"/>
    <hyperlink ref="X42" r:id="rId232" display="https://twitter.com/#!/vbacfacts/status/1083219001084235776"/>
    <hyperlink ref="X43" r:id="rId233" display="https://twitter.com/#!/shaherezad/status/1085589682828673024"/>
    <hyperlink ref="X44" r:id="rId234" display="https://twitter.com/#!/shaherezad/status/1085589707335987201"/>
    <hyperlink ref="X45" r:id="rId235" display="https://twitter.com/#!/shaherezad/status/1085589733843980288"/>
    <hyperlink ref="X46" r:id="rId236" display="https://twitter.com/#!/hollymsmith77/status/1083052817093320704"/>
    <hyperlink ref="X47" r:id="rId237" display="https://twitter.com/#!/hollymsmith77/status/1083053023050444800"/>
    <hyperlink ref="X48" r:id="rId238" display="https://twitter.com/#!/vbacfacts/status/1083219001084235776"/>
    <hyperlink ref="X49" r:id="rId239" display="https://twitter.com/#!/donaintl/status/1085004512203542533"/>
    <hyperlink ref="X50" r:id="rId240" display="https://twitter.com/#!/donaintl/status/1085004512203542533"/>
    <hyperlink ref="X51" r:id="rId241" display="https://twitter.com/#!/shaherezad/status/1085589682828673024"/>
    <hyperlink ref="X52" r:id="rId242" display="https://twitter.com/#!/shaherezad/status/1085589707335987201"/>
    <hyperlink ref="X53" r:id="rId243" display="https://twitter.com/#!/shaherezad/status/1085589733843980288"/>
    <hyperlink ref="X54" r:id="rId244" display="https://twitter.com/#!/hollymsmith77/status/1083052817093320704"/>
    <hyperlink ref="X55" r:id="rId245" display="https://twitter.com/#!/hollymsmith77/status/1083053023050444800"/>
    <hyperlink ref="X56" r:id="rId246" display="https://twitter.com/#!/vbacfacts/status/1083219001084235776"/>
    <hyperlink ref="X57" r:id="rId247" display="https://twitter.com/#!/shaherezad/status/1085589682828673024"/>
    <hyperlink ref="X58" r:id="rId248" display="https://twitter.com/#!/shaherezad/status/1085589707335987201"/>
    <hyperlink ref="X59" r:id="rId249" display="https://twitter.com/#!/shaherezad/status/1085589733843980288"/>
    <hyperlink ref="X60" r:id="rId250" display="https://twitter.com/#!/hollymsmith77/status/1083052817093320704"/>
    <hyperlink ref="X61" r:id="rId251" display="https://twitter.com/#!/hollymsmith77/status/1083053023050444800"/>
    <hyperlink ref="X62" r:id="rId252" display="https://twitter.com/#!/vbacfacts/status/1083219001084235776"/>
    <hyperlink ref="X63" r:id="rId253" display="https://twitter.com/#!/shaherezad/status/1085589682828673024"/>
    <hyperlink ref="X64" r:id="rId254" display="https://twitter.com/#!/shaherezad/status/1085589707335987201"/>
    <hyperlink ref="X65" r:id="rId255" display="https://twitter.com/#!/shaherezad/status/1085589733843980288"/>
    <hyperlink ref="X66" r:id="rId256" display="https://twitter.com/#!/hollymsmith77/status/1083052817093320704"/>
    <hyperlink ref="X67" r:id="rId257" display="https://twitter.com/#!/hollymsmith77/status/1083053023050444800"/>
    <hyperlink ref="X68" r:id="rId258" display="https://twitter.com/#!/vbacfacts/status/1083219001084235776"/>
    <hyperlink ref="X69" r:id="rId259" display="https://twitter.com/#!/shaherezad/status/1085589682828673024"/>
    <hyperlink ref="X70" r:id="rId260" display="https://twitter.com/#!/shaherezad/status/1085589707335987201"/>
    <hyperlink ref="X71" r:id="rId261" display="https://twitter.com/#!/shaherezad/status/1085589733843980288"/>
    <hyperlink ref="X72" r:id="rId262" display="https://twitter.com/#!/hollymsmith77/status/1083052817093320704"/>
    <hyperlink ref="X73" r:id="rId263" display="https://twitter.com/#!/hollymsmith77/status/1083053023050444800"/>
    <hyperlink ref="X74" r:id="rId264" display="https://twitter.com/#!/vbacfacts/status/1083219001084235776"/>
    <hyperlink ref="X75" r:id="rId265" display="https://twitter.com/#!/shaherezad/status/1085589682828673024"/>
    <hyperlink ref="X76" r:id="rId266" display="https://twitter.com/#!/shaherezad/status/1085589707335987201"/>
    <hyperlink ref="X77" r:id="rId267" display="https://twitter.com/#!/shaherezad/status/1085589733843980288"/>
    <hyperlink ref="X78" r:id="rId268" display="https://twitter.com/#!/hollymsmith77/status/1083052817093320704"/>
    <hyperlink ref="X79" r:id="rId269" display="https://twitter.com/#!/hollymsmith77/status/1083053023050444800"/>
    <hyperlink ref="X80" r:id="rId270" display="https://twitter.com/#!/vbacfacts/status/1083219001084235776"/>
    <hyperlink ref="X81" r:id="rId271" display="https://twitter.com/#!/shaherezad/status/1085589682828673024"/>
    <hyperlink ref="X82" r:id="rId272" display="https://twitter.com/#!/shaherezad/status/1085589707335987201"/>
    <hyperlink ref="X83" r:id="rId273" display="https://twitter.com/#!/shaherezad/status/1085589733843980288"/>
    <hyperlink ref="X84" r:id="rId274" display="https://twitter.com/#!/hollymsmith77/status/1083052817093320704"/>
    <hyperlink ref="X85" r:id="rId275" display="https://twitter.com/#!/hollymsmith77/status/1083053023050444800"/>
    <hyperlink ref="X86" r:id="rId276" display="https://twitter.com/#!/vbacfacts/status/1083219001084235776"/>
    <hyperlink ref="X87" r:id="rId277" display="https://twitter.com/#!/shaherezad/status/1085589682828673024"/>
    <hyperlink ref="X88" r:id="rId278" display="https://twitter.com/#!/shaherezad/status/1085589707335987201"/>
    <hyperlink ref="X89" r:id="rId279" display="https://twitter.com/#!/shaherezad/status/1085589733843980288"/>
    <hyperlink ref="X90" r:id="rId280" display="https://twitter.com/#!/hollymsmith77/status/1083052817093320704"/>
    <hyperlink ref="X91" r:id="rId281" display="https://twitter.com/#!/hollymsmith77/status/1083052817093320704"/>
    <hyperlink ref="X92" r:id="rId282" display="https://twitter.com/#!/hollymsmith77/status/1083052817093320704"/>
    <hyperlink ref="X93" r:id="rId283" display="https://twitter.com/#!/hollymsmith77/status/1083052817093320704"/>
    <hyperlink ref="X94" r:id="rId284" display="https://twitter.com/#!/hollymsmith77/status/1083052817093320704"/>
    <hyperlink ref="X95" r:id="rId285" display="https://twitter.com/#!/hollymsmith77/status/1083053023050444800"/>
    <hyperlink ref="X96" r:id="rId286" display="https://twitter.com/#!/hollymsmith77/status/1083053023050444800"/>
    <hyperlink ref="X97" r:id="rId287" display="https://twitter.com/#!/hollymsmith77/status/1083053023050444800"/>
    <hyperlink ref="X98" r:id="rId288" display="https://twitter.com/#!/hollymsmith77/status/1083053023050444800"/>
    <hyperlink ref="X99" r:id="rId289" display="https://twitter.com/#!/hollymsmith77/status/1083053023050444800"/>
    <hyperlink ref="X100" r:id="rId290" display="https://twitter.com/#!/vbacfacts/status/1083219001084235776"/>
    <hyperlink ref="X101" r:id="rId291" display="https://twitter.com/#!/shaherezad/status/1085589682828673024"/>
    <hyperlink ref="X102" r:id="rId292" display="https://twitter.com/#!/shaherezad/status/1085589707335987201"/>
    <hyperlink ref="X103" r:id="rId293" display="https://twitter.com/#!/shaherezad/status/1085589733843980288"/>
    <hyperlink ref="X104" r:id="rId294" display="https://twitter.com/#!/vbacfacts/status/1083219001084235776"/>
    <hyperlink ref="X105" r:id="rId295" display="https://twitter.com/#!/vbacfacts/status/1083219001084235776"/>
    <hyperlink ref="X106" r:id="rId296" display="https://twitter.com/#!/vbacfacts/status/1083219001084235776"/>
    <hyperlink ref="X107" r:id="rId297" display="https://twitter.com/#!/vbacfacts/status/1083219001084235776"/>
    <hyperlink ref="X108" r:id="rId298" display="https://twitter.com/#!/vbacfacts/status/1083219001084235776"/>
    <hyperlink ref="X109" r:id="rId299" display="https://twitter.com/#!/shaherezad/status/1085589733843980288"/>
    <hyperlink ref="X110" r:id="rId300" display="https://twitter.com/#!/preventaccreta/status/1037337541593067520"/>
    <hyperlink ref="X111" r:id="rId301" display="https://twitter.com/#!/shaherezad/status/1085590009808183296"/>
    <hyperlink ref="X112" r:id="rId302" display="https://twitter.com/#!/preventaccreta/status/1037337541593067520"/>
    <hyperlink ref="X113" r:id="rId303" display="https://twitter.com/#!/shaherezad/status/1085590009808183296"/>
    <hyperlink ref="X114" r:id="rId304" display="https://twitter.com/#!/shaherezad/status/1085588505026330626"/>
    <hyperlink ref="X115" r:id="rId305" display="https://twitter.com/#!/shaherezad/status/1085589682828673024"/>
    <hyperlink ref="X116" r:id="rId306" display="https://twitter.com/#!/shaherezad/status/1085589707335987201"/>
    <hyperlink ref="X117" r:id="rId307" display="https://twitter.com/#!/shaherezad/status/1085589733843980288"/>
    <hyperlink ref="X118" r:id="rId308" display="https://twitter.com/#!/unnecesarean/status/1054801037599506432"/>
    <hyperlink ref="X119" r:id="rId309" display="https://twitter.com/#!/unnecesarean/status/1082677423857123328"/>
    <hyperlink ref="X120" r:id="rId310" display="https://twitter.com/#!/unnecesarean/status/1082677423857123328"/>
    <hyperlink ref="X121" r:id="rId311" display="https://twitter.com/#!/unnecesarean/status/1082677423857123328"/>
    <hyperlink ref="X122" r:id="rId312" display="https://twitter.com/#!/health_affairs/status/1084980546126692353"/>
    <hyperlink ref="X123" r:id="rId313" display="https://twitter.com/#!/health_affairs/status/1084980546126692353"/>
    <hyperlink ref="X124" r:id="rId314" display="https://twitter.com/#!/chcfnews/status/1084971677409308673"/>
    <hyperlink ref="X125" r:id="rId315" display="https://twitter.com/#!/unnecesarean/status/1085603372445634560"/>
    <hyperlink ref="X126" r:id="rId316" display="https://twitter.com/#!/chcfnews/status/1085600732420558848"/>
    <hyperlink ref="X127" r:id="rId317" display="https://twitter.com/#!/chcfnews/status/1085605764561948673"/>
    <hyperlink ref="X128" r:id="rId318" display="https://twitter.com/#!/unnecesarean/status/1085603372445634560"/>
    <hyperlink ref="X129" r:id="rId319" display="https://twitter.com/#!/chcfnews/status/1085600732420558848"/>
    <hyperlink ref="X130" r:id="rId320" display="https://twitter.com/#!/chcfnews/status/1085605764561948673"/>
    <hyperlink ref="X131" r:id="rId321" display="https://twitter.com/#!/unnecesarean/status/1085603372445634560"/>
    <hyperlink ref="X132" r:id="rId322" display="https://twitter.com/#!/chcfnews/status/1085600732420558848"/>
    <hyperlink ref="X133" r:id="rId323" display="https://twitter.com/#!/chcfnews/status/1085605764561948673"/>
    <hyperlink ref="X134" r:id="rId324" display="https://twitter.com/#!/unnecesarean/status/1054801037599506432"/>
    <hyperlink ref="X135" r:id="rId325" display="https://twitter.com/#!/unnecesarean/status/1054801037599506432"/>
    <hyperlink ref="X136" r:id="rId326" display="https://twitter.com/#!/unnecesarean/status/1082677423857123328"/>
    <hyperlink ref="X137" r:id="rId327" display="https://twitter.com/#!/unnecesarean/status/1085603372445634560"/>
    <hyperlink ref="X138" r:id="rId328" display="https://twitter.com/#!/unnecesarean/status/1085603372445634560"/>
    <hyperlink ref="X139" r:id="rId329" display="https://twitter.com/#!/chcfnews/status/1085600732420558848"/>
    <hyperlink ref="X140" r:id="rId330" display="https://twitter.com/#!/chcfnews/status/1085605764561948673"/>
    <hyperlink ref="X141" r:id="rId331" display="https://twitter.com/#!/chcfnews/status/1084971677409308673"/>
    <hyperlink ref="X142" r:id="rId332" display="https://twitter.com/#!/chcfnews/status/1085600732420558848"/>
    <hyperlink ref="X143" r:id="rId333" display="https://twitter.com/#!/chcfnews/status/1085605764561948673"/>
    <hyperlink ref="X144" r:id="rId334" display="https://twitter.com/#!/chcfnews/status/1085972961582997509"/>
    <hyperlink ref="X145" r:id="rId335" display="https://twitter.com/#!/michael_w_busch/status/1086400845116260352"/>
    <hyperlink ref="X146" r:id="rId336" display="https://twitter.com/#!/michael_w_busch/status/1086400845116260352"/>
  </hyperlinks>
  <printOptions/>
  <pageMargins left="0.7" right="0.7" top="0.75" bottom="0.75" header="0.3" footer="0.3"/>
  <pageSetup horizontalDpi="600" verticalDpi="600" orientation="portrait" r:id="rId340"/>
  <legacyDrawing r:id="rId338"/>
  <tableParts>
    <tablePart r:id="rId3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1046</v>
      </c>
      <c r="B1" s="13" t="s">
        <v>1101</v>
      </c>
      <c r="C1" s="13" t="s">
        <v>1102</v>
      </c>
      <c r="D1" s="13" t="s">
        <v>144</v>
      </c>
      <c r="E1" s="13" t="s">
        <v>1104</v>
      </c>
      <c r="F1" s="13" t="s">
        <v>1105</v>
      </c>
      <c r="G1" s="13" t="s">
        <v>1106</v>
      </c>
    </row>
    <row r="2" spans="1:7" ht="15">
      <c r="A2" s="78" t="s">
        <v>851</v>
      </c>
      <c r="B2" s="78">
        <v>20</v>
      </c>
      <c r="C2" s="121">
        <v>0.024968789013732832</v>
      </c>
      <c r="D2" s="78" t="s">
        <v>1103</v>
      </c>
      <c r="E2" s="78"/>
      <c r="F2" s="78"/>
      <c r="G2" s="78"/>
    </row>
    <row r="3" spans="1:7" ht="15">
      <c r="A3" s="78" t="s">
        <v>852</v>
      </c>
      <c r="B3" s="78">
        <v>10</v>
      </c>
      <c r="C3" s="121">
        <v>0.012484394506866416</v>
      </c>
      <c r="D3" s="78" t="s">
        <v>1103</v>
      </c>
      <c r="E3" s="78"/>
      <c r="F3" s="78"/>
      <c r="G3" s="78"/>
    </row>
    <row r="4" spans="1:7" ht="15">
      <c r="A4" s="78" t="s">
        <v>853</v>
      </c>
      <c r="B4" s="78">
        <v>0</v>
      </c>
      <c r="C4" s="121">
        <v>0</v>
      </c>
      <c r="D4" s="78" t="s">
        <v>1103</v>
      </c>
      <c r="E4" s="78"/>
      <c r="F4" s="78"/>
      <c r="G4" s="78"/>
    </row>
    <row r="5" spans="1:7" ht="15">
      <c r="A5" s="78" t="s">
        <v>854</v>
      </c>
      <c r="B5" s="78">
        <v>771</v>
      </c>
      <c r="C5" s="121">
        <v>0.9625468164794008</v>
      </c>
      <c r="D5" s="78" t="s">
        <v>1103</v>
      </c>
      <c r="E5" s="78"/>
      <c r="F5" s="78"/>
      <c r="G5" s="78"/>
    </row>
    <row r="6" spans="1:7" ht="15">
      <c r="A6" s="78" t="s">
        <v>855</v>
      </c>
      <c r="B6" s="78">
        <v>801</v>
      </c>
      <c r="C6" s="121">
        <v>1</v>
      </c>
      <c r="D6" s="78" t="s">
        <v>1103</v>
      </c>
      <c r="E6" s="78"/>
      <c r="F6" s="78"/>
      <c r="G6" s="78"/>
    </row>
    <row r="7" spans="1:7" ht="15">
      <c r="A7" s="84" t="s">
        <v>235</v>
      </c>
      <c r="B7" s="84">
        <v>20</v>
      </c>
      <c r="C7" s="122">
        <v>0.007264568632453874</v>
      </c>
      <c r="D7" s="84" t="s">
        <v>1103</v>
      </c>
      <c r="E7" s="84" t="b">
        <v>0</v>
      </c>
      <c r="F7" s="84" t="b">
        <v>0</v>
      </c>
      <c r="G7" s="84" t="b">
        <v>0</v>
      </c>
    </row>
    <row r="8" spans="1:7" ht="15">
      <c r="A8" s="84" t="s">
        <v>244</v>
      </c>
      <c r="B8" s="84">
        <v>10</v>
      </c>
      <c r="C8" s="122">
        <v>0.009377131561722762</v>
      </c>
      <c r="D8" s="84" t="s">
        <v>1103</v>
      </c>
      <c r="E8" s="84" t="b">
        <v>0</v>
      </c>
      <c r="F8" s="84" t="b">
        <v>0</v>
      </c>
      <c r="G8" s="84" t="b">
        <v>0</v>
      </c>
    </row>
    <row r="9" spans="1:7" ht="15">
      <c r="A9" s="84" t="s">
        <v>856</v>
      </c>
      <c r="B9" s="84">
        <v>10</v>
      </c>
      <c r="C9" s="122">
        <v>0.013610886325393685</v>
      </c>
      <c r="D9" s="84" t="s">
        <v>1103</v>
      </c>
      <c r="E9" s="84" t="b">
        <v>0</v>
      </c>
      <c r="F9" s="84" t="b">
        <v>0</v>
      </c>
      <c r="G9" s="84" t="b">
        <v>0</v>
      </c>
    </row>
    <row r="10" spans="1:7" ht="15">
      <c r="A10" s="84" t="s">
        <v>237</v>
      </c>
      <c r="B10" s="84">
        <v>9</v>
      </c>
      <c r="C10" s="122">
        <v>0.009225329502966662</v>
      </c>
      <c r="D10" s="84" t="s">
        <v>1103</v>
      </c>
      <c r="E10" s="84" t="b">
        <v>0</v>
      </c>
      <c r="F10" s="84" t="b">
        <v>0</v>
      </c>
      <c r="G10" s="84" t="b">
        <v>0</v>
      </c>
    </row>
    <row r="11" spans="1:7" ht="15">
      <c r="A11" s="84" t="s">
        <v>857</v>
      </c>
      <c r="B11" s="84">
        <v>7</v>
      </c>
      <c r="C11" s="122">
        <v>0.00952762042777558</v>
      </c>
      <c r="D11" s="84" t="s">
        <v>1103</v>
      </c>
      <c r="E11" s="84" t="b">
        <v>0</v>
      </c>
      <c r="F11" s="84" t="b">
        <v>0</v>
      </c>
      <c r="G11" s="84" t="b">
        <v>0</v>
      </c>
    </row>
    <row r="12" spans="1:7" ht="15">
      <c r="A12" s="84" t="s">
        <v>231</v>
      </c>
      <c r="B12" s="84">
        <v>7</v>
      </c>
      <c r="C12" s="122">
        <v>0.008633293085381891</v>
      </c>
      <c r="D12" s="84" t="s">
        <v>1103</v>
      </c>
      <c r="E12" s="84" t="b">
        <v>0</v>
      </c>
      <c r="F12" s="84" t="b">
        <v>0</v>
      </c>
      <c r="G12" s="84" t="b">
        <v>0</v>
      </c>
    </row>
    <row r="13" spans="1:7" ht="15">
      <c r="A13" s="84" t="s">
        <v>243</v>
      </c>
      <c r="B13" s="84">
        <v>7</v>
      </c>
      <c r="C13" s="122">
        <v>0.008633293085381891</v>
      </c>
      <c r="D13" s="84" t="s">
        <v>1103</v>
      </c>
      <c r="E13" s="84" t="b">
        <v>0</v>
      </c>
      <c r="F13" s="84" t="b">
        <v>0</v>
      </c>
      <c r="G13" s="84" t="b">
        <v>0</v>
      </c>
    </row>
    <row r="14" spans="1:7" ht="15">
      <c r="A14" s="84" t="s">
        <v>242</v>
      </c>
      <c r="B14" s="84">
        <v>7</v>
      </c>
      <c r="C14" s="122">
        <v>0.008633293085381891</v>
      </c>
      <c r="D14" s="84" t="s">
        <v>1103</v>
      </c>
      <c r="E14" s="84" t="b">
        <v>0</v>
      </c>
      <c r="F14" s="84" t="b">
        <v>0</v>
      </c>
      <c r="G14" s="84" t="b">
        <v>0</v>
      </c>
    </row>
    <row r="15" spans="1:7" ht="15">
      <c r="A15" s="84" t="s">
        <v>241</v>
      </c>
      <c r="B15" s="84">
        <v>7</v>
      </c>
      <c r="C15" s="122">
        <v>0.008633293085381891</v>
      </c>
      <c r="D15" s="84" t="s">
        <v>1103</v>
      </c>
      <c r="E15" s="84" t="b">
        <v>0</v>
      </c>
      <c r="F15" s="84" t="b">
        <v>0</v>
      </c>
      <c r="G15" s="84" t="b">
        <v>0</v>
      </c>
    </row>
    <row r="16" spans="1:7" ht="15">
      <c r="A16" s="84" t="s">
        <v>240</v>
      </c>
      <c r="B16" s="84">
        <v>7</v>
      </c>
      <c r="C16" s="122">
        <v>0.008633293085381891</v>
      </c>
      <c r="D16" s="84" t="s">
        <v>1103</v>
      </c>
      <c r="E16" s="84" t="b">
        <v>0</v>
      </c>
      <c r="F16" s="84" t="b">
        <v>0</v>
      </c>
      <c r="G16" s="84" t="b">
        <v>0</v>
      </c>
    </row>
    <row r="17" spans="1:7" ht="15">
      <c r="A17" s="84" t="s">
        <v>239</v>
      </c>
      <c r="B17" s="84">
        <v>7</v>
      </c>
      <c r="C17" s="122">
        <v>0.008633293085381891</v>
      </c>
      <c r="D17" s="84" t="s">
        <v>1103</v>
      </c>
      <c r="E17" s="84" t="b">
        <v>0</v>
      </c>
      <c r="F17" s="84" t="b">
        <v>0</v>
      </c>
      <c r="G17" s="84" t="b">
        <v>0</v>
      </c>
    </row>
    <row r="18" spans="1:7" ht="15">
      <c r="A18" s="84" t="s">
        <v>238</v>
      </c>
      <c r="B18" s="84">
        <v>7</v>
      </c>
      <c r="C18" s="122">
        <v>0.008633293085381891</v>
      </c>
      <c r="D18" s="84" t="s">
        <v>1103</v>
      </c>
      <c r="E18" s="84" t="b">
        <v>0</v>
      </c>
      <c r="F18" s="84" t="b">
        <v>0</v>
      </c>
      <c r="G18" s="84" t="b">
        <v>0</v>
      </c>
    </row>
    <row r="19" spans="1:7" ht="15">
      <c r="A19" s="84" t="s">
        <v>227</v>
      </c>
      <c r="B19" s="84">
        <v>7</v>
      </c>
      <c r="C19" s="122">
        <v>0.008633293085381891</v>
      </c>
      <c r="D19" s="84" t="s">
        <v>1103</v>
      </c>
      <c r="E19" s="84" t="b">
        <v>0</v>
      </c>
      <c r="F19" s="84" t="b">
        <v>0</v>
      </c>
      <c r="G19" s="84" t="b">
        <v>0</v>
      </c>
    </row>
    <row r="20" spans="1:7" ht="15">
      <c r="A20" s="84" t="s">
        <v>236</v>
      </c>
      <c r="B20" s="84">
        <v>7</v>
      </c>
      <c r="C20" s="122">
        <v>0.008633293085381891</v>
      </c>
      <c r="D20" s="84" t="s">
        <v>1103</v>
      </c>
      <c r="E20" s="84" t="b">
        <v>0</v>
      </c>
      <c r="F20" s="84" t="b">
        <v>0</v>
      </c>
      <c r="G20" s="84" t="b">
        <v>0</v>
      </c>
    </row>
    <row r="21" spans="1:7" ht="15">
      <c r="A21" s="84" t="s">
        <v>871</v>
      </c>
      <c r="B21" s="84">
        <v>6</v>
      </c>
      <c r="C21" s="122">
        <v>0.009073187284331152</v>
      </c>
      <c r="D21" s="84" t="s">
        <v>1103</v>
      </c>
      <c r="E21" s="84" t="b">
        <v>0</v>
      </c>
      <c r="F21" s="84" t="b">
        <v>0</v>
      </c>
      <c r="G21" s="84" t="b">
        <v>0</v>
      </c>
    </row>
    <row r="22" spans="1:7" ht="15">
      <c r="A22" s="84" t="s">
        <v>229</v>
      </c>
      <c r="B22" s="84">
        <v>6</v>
      </c>
      <c r="C22" s="122">
        <v>0.008166531795236211</v>
      </c>
      <c r="D22" s="84" t="s">
        <v>1103</v>
      </c>
      <c r="E22" s="84" t="b">
        <v>0</v>
      </c>
      <c r="F22" s="84" t="b">
        <v>0</v>
      </c>
      <c r="G22" s="84" t="b">
        <v>0</v>
      </c>
    </row>
    <row r="23" spans="1:7" ht="15">
      <c r="A23" s="84" t="s">
        <v>248</v>
      </c>
      <c r="B23" s="84">
        <v>6</v>
      </c>
      <c r="C23" s="122">
        <v>0.008166531795236211</v>
      </c>
      <c r="D23" s="84" t="s">
        <v>1103</v>
      </c>
      <c r="E23" s="84" t="b">
        <v>0</v>
      </c>
      <c r="F23" s="84" t="b">
        <v>0</v>
      </c>
      <c r="G23" s="84" t="b">
        <v>0</v>
      </c>
    </row>
    <row r="24" spans="1:7" ht="15">
      <c r="A24" s="84" t="s">
        <v>860</v>
      </c>
      <c r="B24" s="84">
        <v>6</v>
      </c>
      <c r="C24" s="122">
        <v>0.011613440142533705</v>
      </c>
      <c r="D24" s="84" t="s">
        <v>1103</v>
      </c>
      <c r="E24" s="84" t="b">
        <v>0</v>
      </c>
      <c r="F24" s="84" t="b">
        <v>0</v>
      </c>
      <c r="G24" s="84" t="b">
        <v>0</v>
      </c>
    </row>
    <row r="25" spans="1:7" ht="15">
      <c r="A25" s="84" t="s">
        <v>1047</v>
      </c>
      <c r="B25" s="84">
        <v>5</v>
      </c>
      <c r="C25" s="122">
        <v>0.008485703268189983</v>
      </c>
      <c r="D25" s="84" t="s">
        <v>1103</v>
      </c>
      <c r="E25" s="84" t="b">
        <v>0</v>
      </c>
      <c r="F25" s="84" t="b">
        <v>0</v>
      </c>
      <c r="G25" s="84" t="b">
        <v>0</v>
      </c>
    </row>
    <row r="26" spans="1:7" ht="15">
      <c r="A26" s="84" t="s">
        <v>1048</v>
      </c>
      <c r="B26" s="84">
        <v>5</v>
      </c>
      <c r="C26" s="122">
        <v>0.007560989403609293</v>
      </c>
      <c r="D26" s="84" t="s">
        <v>1103</v>
      </c>
      <c r="E26" s="84" t="b">
        <v>0</v>
      </c>
      <c r="F26" s="84" t="b">
        <v>0</v>
      </c>
      <c r="G26" s="84" t="b">
        <v>0</v>
      </c>
    </row>
    <row r="27" spans="1:7" ht="15">
      <c r="A27" s="84" t="s">
        <v>224</v>
      </c>
      <c r="B27" s="84">
        <v>5</v>
      </c>
      <c r="C27" s="122">
        <v>0.007560989403609293</v>
      </c>
      <c r="D27" s="84" t="s">
        <v>1103</v>
      </c>
      <c r="E27" s="84" t="b">
        <v>0</v>
      </c>
      <c r="F27" s="84" t="b">
        <v>0</v>
      </c>
      <c r="G27" s="84" t="b">
        <v>0</v>
      </c>
    </row>
    <row r="28" spans="1:7" ht="15">
      <c r="A28" s="84" t="s">
        <v>881</v>
      </c>
      <c r="B28" s="84">
        <v>5</v>
      </c>
      <c r="C28" s="122">
        <v>0.007560989403609293</v>
      </c>
      <c r="D28" s="84" t="s">
        <v>1103</v>
      </c>
      <c r="E28" s="84" t="b">
        <v>0</v>
      </c>
      <c r="F28" s="84" t="b">
        <v>0</v>
      </c>
      <c r="G28" s="84" t="b">
        <v>0</v>
      </c>
    </row>
    <row r="29" spans="1:7" ht="15">
      <c r="A29" s="84" t="s">
        <v>867</v>
      </c>
      <c r="B29" s="84">
        <v>4</v>
      </c>
      <c r="C29" s="122">
        <v>0.007742293428355803</v>
      </c>
      <c r="D29" s="84" t="s">
        <v>1103</v>
      </c>
      <c r="E29" s="84" t="b">
        <v>0</v>
      </c>
      <c r="F29" s="84" t="b">
        <v>0</v>
      </c>
      <c r="G29" s="84" t="b">
        <v>0</v>
      </c>
    </row>
    <row r="30" spans="1:7" ht="15">
      <c r="A30" s="84" t="s">
        <v>869</v>
      </c>
      <c r="B30" s="84">
        <v>4</v>
      </c>
      <c r="C30" s="122">
        <v>0.006788562614551986</v>
      </c>
      <c r="D30" s="84" t="s">
        <v>1103</v>
      </c>
      <c r="E30" s="84" t="b">
        <v>0</v>
      </c>
      <c r="F30" s="84" t="b">
        <v>0</v>
      </c>
      <c r="G30" s="84" t="b">
        <v>0</v>
      </c>
    </row>
    <row r="31" spans="1:7" ht="15">
      <c r="A31" s="84" t="s">
        <v>1049</v>
      </c>
      <c r="B31" s="84">
        <v>4</v>
      </c>
      <c r="C31" s="122">
        <v>0.006788562614551986</v>
      </c>
      <c r="D31" s="84" t="s">
        <v>1103</v>
      </c>
      <c r="E31" s="84" t="b">
        <v>0</v>
      </c>
      <c r="F31" s="84" t="b">
        <v>0</v>
      </c>
      <c r="G31" s="84" t="b">
        <v>0</v>
      </c>
    </row>
    <row r="32" spans="1:7" ht="15">
      <c r="A32" s="84" t="s">
        <v>1050</v>
      </c>
      <c r="B32" s="84">
        <v>4</v>
      </c>
      <c r="C32" s="122">
        <v>0.006788562614551986</v>
      </c>
      <c r="D32" s="84" t="s">
        <v>1103</v>
      </c>
      <c r="E32" s="84" t="b">
        <v>0</v>
      </c>
      <c r="F32" s="84" t="b">
        <v>0</v>
      </c>
      <c r="G32" s="84" t="b">
        <v>0</v>
      </c>
    </row>
    <row r="33" spans="1:7" ht="15">
      <c r="A33" s="84" t="s">
        <v>1051</v>
      </c>
      <c r="B33" s="84">
        <v>4</v>
      </c>
      <c r="C33" s="122">
        <v>0.006788562614551986</v>
      </c>
      <c r="D33" s="84" t="s">
        <v>1103</v>
      </c>
      <c r="E33" s="84" t="b">
        <v>0</v>
      </c>
      <c r="F33" s="84" t="b">
        <v>0</v>
      </c>
      <c r="G33" s="84" t="b">
        <v>0</v>
      </c>
    </row>
    <row r="34" spans="1:7" ht="15">
      <c r="A34" s="84" t="s">
        <v>1052</v>
      </c>
      <c r="B34" s="84">
        <v>4</v>
      </c>
      <c r="C34" s="122">
        <v>0.006788562614551986</v>
      </c>
      <c r="D34" s="84" t="s">
        <v>1103</v>
      </c>
      <c r="E34" s="84" t="b">
        <v>0</v>
      </c>
      <c r="F34" s="84" t="b">
        <v>0</v>
      </c>
      <c r="G34" s="84" t="b">
        <v>0</v>
      </c>
    </row>
    <row r="35" spans="1:7" ht="15">
      <c r="A35" s="84" t="s">
        <v>1053</v>
      </c>
      <c r="B35" s="84">
        <v>4</v>
      </c>
      <c r="C35" s="122">
        <v>0.006788562614551986</v>
      </c>
      <c r="D35" s="84" t="s">
        <v>1103</v>
      </c>
      <c r="E35" s="84" t="b">
        <v>0</v>
      </c>
      <c r="F35" s="84" t="b">
        <v>0</v>
      </c>
      <c r="G35" s="84" t="b">
        <v>0</v>
      </c>
    </row>
    <row r="36" spans="1:7" ht="15">
      <c r="A36" s="84" t="s">
        <v>1054</v>
      </c>
      <c r="B36" s="84">
        <v>4</v>
      </c>
      <c r="C36" s="122">
        <v>0.006788562614551986</v>
      </c>
      <c r="D36" s="84" t="s">
        <v>1103</v>
      </c>
      <c r="E36" s="84" t="b">
        <v>0</v>
      </c>
      <c r="F36" s="84" t="b">
        <v>0</v>
      </c>
      <c r="G36" s="84" t="b">
        <v>0</v>
      </c>
    </row>
    <row r="37" spans="1:7" ht="15">
      <c r="A37" s="84" t="s">
        <v>1055</v>
      </c>
      <c r="B37" s="84">
        <v>4</v>
      </c>
      <c r="C37" s="122">
        <v>0.006788562614551986</v>
      </c>
      <c r="D37" s="84" t="s">
        <v>1103</v>
      </c>
      <c r="E37" s="84" t="b">
        <v>0</v>
      </c>
      <c r="F37" s="84" t="b">
        <v>0</v>
      </c>
      <c r="G37" s="84" t="b">
        <v>0</v>
      </c>
    </row>
    <row r="38" spans="1:7" ht="15">
      <c r="A38" s="84" t="s">
        <v>1056</v>
      </c>
      <c r="B38" s="84">
        <v>4</v>
      </c>
      <c r="C38" s="122">
        <v>0.006788562614551986</v>
      </c>
      <c r="D38" s="84" t="s">
        <v>1103</v>
      </c>
      <c r="E38" s="84" t="b">
        <v>0</v>
      </c>
      <c r="F38" s="84" t="b">
        <v>0</v>
      </c>
      <c r="G38" s="84" t="b">
        <v>0</v>
      </c>
    </row>
    <row r="39" spans="1:7" ht="15">
      <c r="A39" s="84" t="s">
        <v>1057</v>
      </c>
      <c r="B39" s="84">
        <v>4</v>
      </c>
      <c r="C39" s="122">
        <v>0.006788562614551986</v>
      </c>
      <c r="D39" s="84" t="s">
        <v>1103</v>
      </c>
      <c r="E39" s="84" t="b">
        <v>0</v>
      </c>
      <c r="F39" s="84" t="b">
        <v>0</v>
      </c>
      <c r="G39" s="84" t="b">
        <v>0</v>
      </c>
    </row>
    <row r="40" spans="1:7" ht="15">
      <c r="A40" s="84" t="s">
        <v>247</v>
      </c>
      <c r="B40" s="84">
        <v>4</v>
      </c>
      <c r="C40" s="122">
        <v>0.006788562614551986</v>
      </c>
      <c r="D40" s="84" t="s">
        <v>1103</v>
      </c>
      <c r="E40" s="84" t="b">
        <v>0</v>
      </c>
      <c r="F40" s="84" t="b">
        <v>0</v>
      </c>
      <c r="G40" s="84" t="b">
        <v>0</v>
      </c>
    </row>
    <row r="41" spans="1:7" ht="15">
      <c r="A41" s="84" t="s">
        <v>1058</v>
      </c>
      <c r="B41" s="84">
        <v>4</v>
      </c>
      <c r="C41" s="122">
        <v>0.009086501512750315</v>
      </c>
      <c r="D41" s="84" t="s">
        <v>1103</v>
      </c>
      <c r="E41" s="84" t="b">
        <v>0</v>
      </c>
      <c r="F41" s="84" t="b">
        <v>0</v>
      </c>
      <c r="G41" s="84" t="b">
        <v>0</v>
      </c>
    </row>
    <row r="42" spans="1:7" ht="15">
      <c r="A42" s="84" t="s">
        <v>307</v>
      </c>
      <c r="B42" s="84">
        <v>4</v>
      </c>
      <c r="C42" s="122">
        <v>0.009086501512750315</v>
      </c>
      <c r="D42" s="84" t="s">
        <v>1103</v>
      </c>
      <c r="E42" s="84" t="b">
        <v>0</v>
      </c>
      <c r="F42" s="84" t="b">
        <v>0</v>
      </c>
      <c r="G42" s="84" t="b">
        <v>0</v>
      </c>
    </row>
    <row r="43" spans="1:7" ht="15">
      <c r="A43" s="84" t="s">
        <v>835</v>
      </c>
      <c r="B43" s="84">
        <v>4</v>
      </c>
      <c r="C43" s="122">
        <v>0.006788562614551986</v>
      </c>
      <c r="D43" s="84" t="s">
        <v>1103</v>
      </c>
      <c r="E43" s="84" t="b">
        <v>0</v>
      </c>
      <c r="F43" s="84" t="b">
        <v>0</v>
      </c>
      <c r="G43" s="84" t="b">
        <v>0</v>
      </c>
    </row>
    <row r="44" spans="1:7" ht="15">
      <c r="A44" s="84" t="s">
        <v>861</v>
      </c>
      <c r="B44" s="84">
        <v>4</v>
      </c>
      <c r="C44" s="122">
        <v>0.009086501512750315</v>
      </c>
      <c r="D44" s="84" t="s">
        <v>1103</v>
      </c>
      <c r="E44" s="84" t="b">
        <v>0</v>
      </c>
      <c r="F44" s="84" t="b">
        <v>0</v>
      </c>
      <c r="G44" s="84" t="b">
        <v>0</v>
      </c>
    </row>
    <row r="45" spans="1:7" ht="15">
      <c r="A45" s="84" t="s">
        <v>1059</v>
      </c>
      <c r="B45" s="84">
        <v>3</v>
      </c>
      <c r="C45" s="122">
        <v>0.005806720071266852</v>
      </c>
      <c r="D45" s="84" t="s">
        <v>1103</v>
      </c>
      <c r="E45" s="84" t="b">
        <v>0</v>
      </c>
      <c r="F45" s="84" t="b">
        <v>0</v>
      </c>
      <c r="G45" s="84" t="b">
        <v>0</v>
      </c>
    </row>
    <row r="46" spans="1:7" ht="15">
      <c r="A46" s="84" t="s">
        <v>253</v>
      </c>
      <c r="B46" s="84">
        <v>3</v>
      </c>
      <c r="C46" s="122">
        <v>0.005806720071266852</v>
      </c>
      <c r="D46" s="84" t="s">
        <v>1103</v>
      </c>
      <c r="E46" s="84" t="b">
        <v>0</v>
      </c>
      <c r="F46" s="84" t="b">
        <v>0</v>
      </c>
      <c r="G46" s="84" t="b">
        <v>0</v>
      </c>
    </row>
    <row r="47" spans="1:7" ht="15">
      <c r="A47" s="84" t="s">
        <v>1060</v>
      </c>
      <c r="B47" s="84">
        <v>3</v>
      </c>
      <c r="C47" s="122">
        <v>0.005806720071266852</v>
      </c>
      <c r="D47" s="84" t="s">
        <v>1103</v>
      </c>
      <c r="E47" s="84" t="b">
        <v>0</v>
      </c>
      <c r="F47" s="84" t="b">
        <v>0</v>
      </c>
      <c r="G47" s="84" t="b">
        <v>0</v>
      </c>
    </row>
    <row r="48" spans="1:7" ht="15">
      <c r="A48" s="84" t="s">
        <v>302</v>
      </c>
      <c r="B48" s="84">
        <v>3</v>
      </c>
      <c r="C48" s="122">
        <v>0.005806720071266852</v>
      </c>
      <c r="D48" s="84" t="s">
        <v>1103</v>
      </c>
      <c r="E48" s="84" t="b">
        <v>0</v>
      </c>
      <c r="F48" s="84" t="b">
        <v>0</v>
      </c>
      <c r="G48" s="84" t="b">
        <v>0</v>
      </c>
    </row>
    <row r="49" spans="1:7" ht="15">
      <c r="A49" s="84" t="s">
        <v>1061</v>
      </c>
      <c r="B49" s="84">
        <v>3</v>
      </c>
      <c r="C49" s="122">
        <v>0.006814876134562737</v>
      </c>
      <c r="D49" s="84" t="s">
        <v>1103</v>
      </c>
      <c r="E49" s="84" t="b">
        <v>0</v>
      </c>
      <c r="F49" s="84" t="b">
        <v>0</v>
      </c>
      <c r="G49" s="84" t="b">
        <v>0</v>
      </c>
    </row>
    <row r="50" spans="1:7" ht="15">
      <c r="A50" s="84" t="s">
        <v>1062</v>
      </c>
      <c r="B50" s="84">
        <v>3</v>
      </c>
      <c r="C50" s="122">
        <v>0.006814876134562737</v>
      </c>
      <c r="D50" s="84" t="s">
        <v>1103</v>
      </c>
      <c r="E50" s="84" t="b">
        <v>1</v>
      </c>
      <c r="F50" s="84" t="b">
        <v>0</v>
      </c>
      <c r="G50" s="84" t="b">
        <v>0</v>
      </c>
    </row>
    <row r="51" spans="1:7" ht="15">
      <c r="A51" s="84" t="s">
        <v>1063</v>
      </c>
      <c r="B51" s="84">
        <v>3</v>
      </c>
      <c r="C51" s="122">
        <v>0.008538330308211484</v>
      </c>
      <c r="D51" s="84" t="s">
        <v>1103</v>
      </c>
      <c r="E51" s="84" t="b">
        <v>0</v>
      </c>
      <c r="F51" s="84" t="b">
        <v>0</v>
      </c>
      <c r="G51" s="84" t="b">
        <v>0</v>
      </c>
    </row>
    <row r="52" spans="1:7" ht="15">
      <c r="A52" s="84" t="s">
        <v>862</v>
      </c>
      <c r="B52" s="84">
        <v>3</v>
      </c>
      <c r="C52" s="122">
        <v>0.005806720071266852</v>
      </c>
      <c r="D52" s="84" t="s">
        <v>1103</v>
      </c>
      <c r="E52" s="84" t="b">
        <v>1</v>
      </c>
      <c r="F52" s="84" t="b">
        <v>0</v>
      </c>
      <c r="G52" s="84" t="b">
        <v>0</v>
      </c>
    </row>
    <row r="53" spans="1:7" ht="15">
      <c r="A53" s="84" t="s">
        <v>863</v>
      </c>
      <c r="B53" s="84">
        <v>3</v>
      </c>
      <c r="C53" s="122">
        <v>0.005806720071266852</v>
      </c>
      <c r="D53" s="84" t="s">
        <v>1103</v>
      </c>
      <c r="E53" s="84" t="b">
        <v>0</v>
      </c>
      <c r="F53" s="84" t="b">
        <v>0</v>
      </c>
      <c r="G53" s="84" t="b">
        <v>0</v>
      </c>
    </row>
    <row r="54" spans="1:7" ht="15">
      <c r="A54" s="84" t="s">
        <v>864</v>
      </c>
      <c r="B54" s="84">
        <v>3</v>
      </c>
      <c r="C54" s="122">
        <v>0.005806720071266852</v>
      </c>
      <c r="D54" s="84" t="s">
        <v>1103</v>
      </c>
      <c r="E54" s="84" t="b">
        <v>0</v>
      </c>
      <c r="F54" s="84" t="b">
        <v>0</v>
      </c>
      <c r="G54" s="84" t="b">
        <v>0</v>
      </c>
    </row>
    <row r="55" spans="1:7" ht="15">
      <c r="A55" s="84" t="s">
        <v>836</v>
      </c>
      <c r="B55" s="84">
        <v>3</v>
      </c>
      <c r="C55" s="122">
        <v>0.005806720071266852</v>
      </c>
      <c r="D55" s="84" t="s">
        <v>1103</v>
      </c>
      <c r="E55" s="84" t="b">
        <v>0</v>
      </c>
      <c r="F55" s="84" t="b">
        <v>0</v>
      </c>
      <c r="G55" s="84" t="b">
        <v>0</v>
      </c>
    </row>
    <row r="56" spans="1:7" ht="15">
      <c r="A56" s="84" t="s">
        <v>865</v>
      </c>
      <c r="B56" s="84">
        <v>3</v>
      </c>
      <c r="C56" s="122">
        <v>0.005806720071266852</v>
      </c>
      <c r="D56" s="84" t="s">
        <v>1103</v>
      </c>
      <c r="E56" s="84" t="b">
        <v>1</v>
      </c>
      <c r="F56" s="84" t="b">
        <v>0</v>
      </c>
      <c r="G56" s="84" t="b">
        <v>0</v>
      </c>
    </row>
    <row r="57" spans="1:7" ht="15">
      <c r="A57" s="84" t="s">
        <v>1064</v>
      </c>
      <c r="B57" s="84">
        <v>3</v>
      </c>
      <c r="C57" s="122">
        <v>0.005806720071266852</v>
      </c>
      <c r="D57" s="84" t="s">
        <v>1103</v>
      </c>
      <c r="E57" s="84" t="b">
        <v>0</v>
      </c>
      <c r="F57" s="84" t="b">
        <v>0</v>
      </c>
      <c r="G57" s="84" t="b">
        <v>0</v>
      </c>
    </row>
    <row r="58" spans="1:7" ht="15">
      <c r="A58" s="84" t="s">
        <v>872</v>
      </c>
      <c r="B58" s="84">
        <v>2</v>
      </c>
      <c r="C58" s="122">
        <v>0.005692220205474323</v>
      </c>
      <c r="D58" s="84" t="s">
        <v>1103</v>
      </c>
      <c r="E58" s="84" t="b">
        <v>0</v>
      </c>
      <c r="F58" s="84" t="b">
        <v>0</v>
      </c>
      <c r="G58" s="84" t="b">
        <v>0</v>
      </c>
    </row>
    <row r="59" spans="1:7" ht="15">
      <c r="A59" s="84" t="s">
        <v>1065</v>
      </c>
      <c r="B59" s="84">
        <v>2</v>
      </c>
      <c r="C59" s="122">
        <v>0.004543250756375157</v>
      </c>
      <c r="D59" s="84" t="s">
        <v>1103</v>
      </c>
      <c r="E59" s="84" t="b">
        <v>0</v>
      </c>
      <c r="F59" s="84" t="b">
        <v>0</v>
      </c>
      <c r="G59" s="84" t="b">
        <v>0</v>
      </c>
    </row>
    <row r="60" spans="1:7" ht="15">
      <c r="A60" s="84" t="s">
        <v>309</v>
      </c>
      <c r="B60" s="84">
        <v>2</v>
      </c>
      <c r="C60" s="122">
        <v>0.004543250756375157</v>
      </c>
      <c r="D60" s="84" t="s">
        <v>1103</v>
      </c>
      <c r="E60" s="84" t="b">
        <v>0</v>
      </c>
      <c r="F60" s="84" t="b">
        <v>0</v>
      </c>
      <c r="G60" s="84" t="b">
        <v>0</v>
      </c>
    </row>
    <row r="61" spans="1:7" ht="15">
      <c r="A61" s="84" t="s">
        <v>1066</v>
      </c>
      <c r="B61" s="84">
        <v>2</v>
      </c>
      <c r="C61" s="122">
        <v>0.004543250756375157</v>
      </c>
      <c r="D61" s="84" t="s">
        <v>1103</v>
      </c>
      <c r="E61" s="84" t="b">
        <v>0</v>
      </c>
      <c r="F61" s="84" t="b">
        <v>0</v>
      </c>
      <c r="G61" s="84" t="b">
        <v>0</v>
      </c>
    </row>
    <row r="62" spans="1:7" ht="15">
      <c r="A62" s="84" t="s">
        <v>1067</v>
      </c>
      <c r="B62" s="84">
        <v>2</v>
      </c>
      <c r="C62" s="122">
        <v>0.004543250756375157</v>
      </c>
      <c r="D62" s="84" t="s">
        <v>1103</v>
      </c>
      <c r="E62" s="84" t="b">
        <v>0</v>
      </c>
      <c r="F62" s="84" t="b">
        <v>0</v>
      </c>
      <c r="G62" s="84" t="b">
        <v>0</v>
      </c>
    </row>
    <row r="63" spans="1:7" ht="15">
      <c r="A63" s="84" t="s">
        <v>1068</v>
      </c>
      <c r="B63" s="84">
        <v>2</v>
      </c>
      <c r="C63" s="122">
        <v>0.004543250756375157</v>
      </c>
      <c r="D63" s="84" t="s">
        <v>1103</v>
      </c>
      <c r="E63" s="84" t="b">
        <v>0</v>
      </c>
      <c r="F63" s="84" t="b">
        <v>1</v>
      </c>
      <c r="G63" s="84" t="b">
        <v>0</v>
      </c>
    </row>
    <row r="64" spans="1:7" ht="15">
      <c r="A64" s="84" t="s">
        <v>1069</v>
      </c>
      <c r="B64" s="84">
        <v>2</v>
      </c>
      <c r="C64" s="122">
        <v>0.004543250756375157</v>
      </c>
      <c r="D64" s="84" t="s">
        <v>1103</v>
      </c>
      <c r="E64" s="84" t="b">
        <v>0</v>
      </c>
      <c r="F64" s="84" t="b">
        <v>0</v>
      </c>
      <c r="G64" s="84" t="b">
        <v>0</v>
      </c>
    </row>
    <row r="65" spans="1:7" ht="15">
      <c r="A65" s="84" t="s">
        <v>1070</v>
      </c>
      <c r="B65" s="84">
        <v>2</v>
      </c>
      <c r="C65" s="122">
        <v>0.004543250756375157</v>
      </c>
      <c r="D65" s="84" t="s">
        <v>1103</v>
      </c>
      <c r="E65" s="84" t="b">
        <v>0</v>
      </c>
      <c r="F65" s="84" t="b">
        <v>0</v>
      </c>
      <c r="G65" s="84" t="b">
        <v>0</v>
      </c>
    </row>
    <row r="66" spans="1:7" ht="15">
      <c r="A66" s="84" t="s">
        <v>1071</v>
      </c>
      <c r="B66" s="84">
        <v>2</v>
      </c>
      <c r="C66" s="122">
        <v>0.004543250756375157</v>
      </c>
      <c r="D66" s="84" t="s">
        <v>1103</v>
      </c>
      <c r="E66" s="84" t="b">
        <v>0</v>
      </c>
      <c r="F66" s="84" t="b">
        <v>0</v>
      </c>
      <c r="G66" s="84" t="b">
        <v>0</v>
      </c>
    </row>
    <row r="67" spans="1:7" ht="15">
      <c r="A67" s="84" t="s">
        <v>1072</v>
      </c>
      <c r="B67" s="84">
        <v>2</v>
      </c>
      <c r="C67" s="122">
        <v>0.004543250756375157</v>
      </c>
      <c r="D67" s="84" t="s">
        <v>1103</v>
      </c>
      <c r="E67" s="84" t="b">
        <v>0</v>
      </c>
      <c r="F67" s="84" t="b">
        <v>0</v>
      </c>
      <c r="G67" s="84" t="b">
        <v>0</v>
      </c>
    </row>
    <row r="68" spans="1:7" ht="15">
      <c r="A68" s="84" t="s">
        <v>1073</v>
      </c>
      <c r="B68" s="84">
        <v>2</v>
      </c>
      <c r="C68" s="122">
        <v>0.004543250756375157</v>
      </c>
      <c r="D68" s="84" t="s">
        <v>1103</v>
      </c>
      <c r="E68" s="84" t="b">
        <v>0</v>
      </c>
      <c r="F68" s="84" t="b">
        <v>0</v>
      </c>
      <c r="G68" s="84" t="b">
        <v>0</v>
      </c>
    </row>
    <row r="69" spans="1:7" ht="15">
      <c r="A69" s="84" t="s">
        <v>228</v>
      </c>
      <c r="B69" s="84">
        <v>2</v>
      </c>
      <c r="C69" s="122">
        <v>0.004543250756375157</v>
      </c>
      <c r="D69" s="84" t="s">
        <v>1103</v>
      </c>
      <c r="E69" s="84" t="b">
        <v>0</v>
      </c>
      <c r="F69" s="84" t="b">
        <v>0</v>
      </c>
      <c r="G69" s="84" t="b">
        <v>0</v>
      </c>
    </row>
    <row r="70" spans="1:7" ht="15">
      <c r="A70" s="84" t="s">
        <v>1074</v>
      </c>
      <c r="B70" s="84">
        <v>2</v>
      </c>
      <c r="C70" s="122">
        <v>0.004543250756375157</v>
      </c>
      <c r="D70" s="84" t="s">
        <v>1103</v>
      </c>
      <c r="E70" s="84" t="b">
        <v>0</v>
      </c>
      <c r="F70" s="84" t="b">
        <v>0</v>
      </c>
      <c r="G70" s="84" t="b">
        <v>0</v>
      </c>
    </row>
    <row r="71" spans="1:7" ht="15">
      <c r="A71" s="84" t="s">
        <v>249</v>
      </c>
      <c r="B71" s="84">
        <v>2</v>
      </c>
      <c r="C71" s="122">
        <v>0.004543250756375157</v>
      </c>
      <c r="D71" s="84" t="s">
        <v>1103</v>
      </c>
      <c r="E71" s="84" t="b">
        <v>0</v>
      </c>
      <c r="F71" s="84" t="b">
        <v>0</v>
      </c>
      <c r="G71" s="84" t="b">
        <v>0</v>
      </c>
    </row>
    <row r="72" spans="1:7" ht="15">
      <c r="A72" s="84" t="s">
        <v>1075</v>
      </c>
      <c r="B72" s="84">
        <v>2</v>
      </c>
      <c r="C72" s="122">
        <v>0.004543250756375157</v>
      </c>
      <c r="D72" s="84" t="s">
        <v>1103</v>
      </c>
      <c r="E72" s="84" t="b">
        <v>0</v>
      </c>
      <c r="F72" s="84" t="b">
        <v>0</v>
      </c>
      <c r="G72" s="84" t="b">
        <v>0</v>
      </c>
    </row>
    <row r="73" spans="1:7" ht="15">
      <c r="A73" s="84" t="s">
        <v>1076</v>
      </c>
      <c r="B73" s="84">
        <v>2</v>
      </c>
      <c r="C73" s="122">
        <v>0.004543250756375157</v>
      </c>
      <c r="D73" s="84" t="s">
        <v>1103</v>
      </c>
      <c r="E73" s="84" t="b">
        <v>0</v>
      </c>
      <c r="F73" s="84" t="b">
        <v>0</v>
      </c>
      <c r="G73" s="84" t="b">
        <v>0</v>
      </c>
    </row>
    <row r="74" spans="1:7" ht="15">
      <c r="A74" s="84" t="s">
        <v>1077</v>
      </c>
      <c r="B74" s="84">
        <v>2</v>
      </c>
      <c r="C74" s="122">
        <v>0.004543250756375157</v>
      </c>
      <c r="D74" s="84" t="s">
        <v>1103</v>
      </c>
      <c r="E74" s="84" t="b">
        <v>0</v>
      </c>
      <c r="F74" s="84" t="b">
        <v>0</v>
      </c>
      <c r="G74" s="84" t="b">
        <v>0</v>
      </c>
    </row>
    <row r="75" spans="1:7" ht="15">
      <c r="A75" s="84" t="s">
        <v>1078</v>
      </c>
      <c r="B75" s="84">
        <v>2</v>
      </c>
      <c r="C75" s="122">
        <v>0.004543250756375157</v>
      </c>
      <c r="D75" s="84" t="s">
        <v>1103</v>
      </c>
      <c r="E75" s="84" t="b">
        <v>0</v>
      </c>
      <c r="F75" s="84" t="b">
        <v>0</v>
      </c>
      <c r="G75" s="84" t="b">
        <v>0</v>
      </c>
    </row>
    <row r="76" spans="1:7" ht="15">
      <c r="A76" s="84" t="s">
        <v>1079</v>
      </c>
      <c r="B76" s="84">
        <v>2</v>
      </c>
      <c r="C76" s="122">
        <v>0.004543250756375157</v>
      </c>
      <c r="D76" s="84" t="s">
        <v>1103</v>
      </c>
      <c r="E76" s="84" t="b">
        <v>0</v>
      </c>
      <c r="F76" s="84" t="b">
        <v>0</v>
      </c>
      <c r="G76" s="84" t="b">
        <v>0</v>
      </c>
    </row>
    <row r="77" spans="1:7" ht="15">
      <c r="A77" s="84" t="s">
        <v>1080</v>
      </c>
      <c r="B77" s="84">
        <v>2</v>
      </c>
      <c r="C77" s="122">
        <v>0.004543250756375157</v>
      </c>
      <c r="D77" s="84" t="s">
        <v>1103</v>
      </c>
      <c r="E77" s="84" t="b">
        <v>0</v>
      </c>
      <c r="F77" s="84" t="b">
        <v>0</v>
      </c>
      <c r="G77" s="84" t="b">
        <v>0</v>
      </c>
    </row>
    <row r="78" spans="1:7" ht="15">
      <c r="A78" s="84" t="s">
        <v>1081</v>
      </c>
      <c r="B78" s="84">
        <v>2</v>
      </c>
      <c r="C78" s="122">
        <v>0.004543250756375157</v>
      </c>
      <c r="D78" s="84" t="s">
        <v>1103</v>
      </c>
      <c r="E78" s="84" t="b">
        <v>0</v>
      </c>
      <c r="F78" s="84" t="b">
        <v>0</v>
      </c>
      <c r="G78" s="84" t="b">
        <v>0</v>
      </c>
    </row>
    <row r="79" spans="1:7" ht="15">
      <c r="A79" s="84" t="s">
        <v>1082</v>
      </c>
      <c r="B79" s="84">
        <v>2</v>
      </c>
      <c r="C79" s="122">
        <v>0.004543250756375157</v>
      </c>
      <c r="D79" s="84" t="s">
        <v>1103</v>
      </c>
      <c r="E79" s="84" t="b">
        <v>0</v>
      </c>
      <c r="F79" s="84" t="b">
        <v>0</v>
      </c>
      <c r="G79" s="84" t="b">
        <v>0</v>
      </c>
    </row>
    <row r="80" spans="1:7" ht="15">
      <c r="A80" s="84" t="s">
        <v>1083</v>
      </c>
      <c r="B80" s="84">
        <v>2</v>
      </c>
      <c r="C80" s="122">
        <v>0.004543250756375157</v>
      </c>
      <c r="D80" s="84" t="s">
        <v>1103</v>
      </c>
      <c r="E80" s="84" t="b">
        <v>0</v>
      </c>
      <c r="F80" s="84" t="b">
        <v>0</v>
      </c>
      <c r="G80" s="84" t="b">
        <v>0</v>
      </c>
    </row>
    <row r="81" spans="1:7" ht="15">
      <c r="A81" s="84" t="s">
        <v>1084</v>
      </c>
      <c r="B81" s="84">
        <v>2</v>
      </c>
      <c r="C81" s="122">
        <v>0.005692220205474323</v>
      </c>
      <c r="D81" s="84" t="s">
        <v>1103</v>
      </c>
      <c r="E81" s="84" t="b">
        <v>0</v>
      </c>
      <c r="F81" s="84" t="b">
        <v>0</v>
      </c>
      <c r="G81" s="84" t="b">
        <v>0</v>
      </c>
    </row>
    <row r="82" spans="1:7" ht="15">
      <c r="A82" s="84" t="s">
        <v>1085</v>
      </c>
      <c r="B82" s="84">
        <v>2</v>
      </c>
      <c r="C82" s="122">
        <v>0.005692220205474323</v>
      </c>
      <c r="D82" s="84" t="s">
        <v>1103</v>
      </c>
      <c r="E82" s="84" t="b">
        <v>0</v>
      </c>
      <c r="F82" s="84" t="b">
        <v>1</v>
      </c>
      <c r="G82" s="84" t="b">
        <v>0</v>
      </c>
    </row>
    <row r="83" spans="1:7" ht="15">
      <c r="A83" s="84" t="s">
        <v>1086</v>
      </c>
      <c r="B83" s="84">
        <v>2</v>
      </c>
      <c r="C83" s="122">
        <v>0.005692220205474323</v>
      </c>
      <c r="D83" s="84" t="s">
        <v>1103</v>
      </c>
      <c r="E83" s="84" t="b">
        <v>0</v>
      </c>
      <c r="F83" s="84" t="b">
        <v>1</v>
      </c>
      <c r="G83" s="84" t="b">
        <v>0</v>
      </c>
    </row>
    <row r="84" spans="1:7" ht="15">
      <c r="A84" s="84" t="s">
        <v>1087</v>
      </c>
      <c r="B84" s="84">
        <v>2</v>
      </c>
      <c r="C84" s="122">
        <v>0.004543250756375157</v>
      </c>
      <c r="D84" s="84" t="s">
        <v>1103</v>
      </c>
      <c r="E84" s="84" t="b">
        <v>0</v>
      </c>
      <c r="F84" s="84" t="b">
        <v>0</v>
      </c>
      <c r="G84" s="84" t="b">
        <v>0</v>
      </c>
    </row>
    <row r="85" spans="1:7" ht="15">
      <c r="A85" s="84" t="s">
        <v>1088</v>
      </c>
      <c r="B85" s="84">
        <v>2</v>
      </c>
      <c r="C85" s="122">
        <v>0.004543250756375157</v>
      </c>
      <c r="D85" s="84" t="s">
        <v>1103</v>
      </c>
      <c r="E85" s="84" t="b">
        <v>0</v>
      </c>
      <c r="F85" s="84" t="b">
        <v>0</v>
      </c>
      <c r="G85" s="84" t="b">
        <v>0</v>
      </c>
    </row>
    <row r="86" spans="1:7" ht="15">
      <c r="A86" s="84" t="s">
        <v>1089</v>
      </c>
      <c r="B86" s="84">
        <v>2</v>
      </c>
      <c r="C86" s="122">
        <v>0.004543250756375157</v>
      </c>
      <c r="D86" s="84" t="s">
        <v>1103</v>
      </c>
      <c r="E86" s="84" t="b">
        <v>0</v>
      </c>
      <c r="F86" s="84" t="b">
        <v>0</v>
      </c>
      <c r="G86" s="84" t="b">
        <v>0</v>
      </c>
    </row>
    <row r="87" spans="1:7" ht="15">
      <c r="A87" s="84" t="s">
        <v>221</v>
      </c>
      <c r="B87" s="84">
        <v>2</v>
      </c>
      <c r="C87" s="122">
        <v>0.004543250756375157</v>
      </c>
      <c r="D87" s="84" t="s">
        <v>1103</v>
      </c>
      <c r="E87" s="84" t="b">
        <v>0</v>
      </c>
      <c r="F87" s="84" t="b">
        <v>0</v>
      </c>
      <c r="G87" s="84" t="b">
        <v>0</v>
      </c>
    </row>
    <row r="88" spans="1:7" ht="15">
      <c r="A88" s="84" t="s">
        <v>246</v>
      </c>
      <c r="B88" s="84">
        <v>2</v>
      </c>
      <c r="C88" s="122">
        <v>0.004543250756375157</v>
      </c>
      <c r="D88" s="84" t="s">
        <v>1103</v>
      </c>
      <c r="E88" s="84" t="b">
        <v>0</v>
      </c>
      <c r="F88" s="84" t="b">
        <v>0</v>
      </c>
      <c r="G88" s="84" t="b">
        <v>0</v>
      </c>
    </row>
    <row r="89" spans="1:7" ht="15">
      <c r="A89" s="84" t="s">
        <v>837</v>
      </c>
      <c r="B89" s="84">
        <v>2</v>
      </c>
      <c r="C89" s="122">
        <v>0.004543250756375157</v>
      </c>
      <c r="D89" s="84" t="s">
        <v>1103</v>
      </c>
      <c r="E89" s="84" t="b">
        <v>0</v>
      </c>
      <c r="F89" s="84" t="b">
        <v>0</v>
      </c>
      <c r="G89" s="84" t="b">
        <v>0</v>
      </c>
    </row>
    <row r="90" spans="1:7" ht="15">
      <c r="A90" s="84" t="s">
        <v>1090</v>
      </c>
      <c r="B90" s="84">
        <v>2</v>
      </c>
      <c r="C90" s="122">
        <v>0.004543250756375157</v>
      </c>
      <c r="D90" s="84" t="s">
        <v>1103</v>
      </c>
      <c r="E90" s="84" t="b">
        <v>0</v>
      </c>
      <c r="F90" s="84" t="b">
        <v>0</v>
      </c>
      <c r="G90" s="84" t="b">
        <v>0</v>
      </c>
    </row>
    <row r="91" spans="1:7" ht="15">
      <c r="A91" s="84" t="s">
        <v>1091</v>
      </c>
      <c r="B91" s="84">
        <v>2</v>
      </c>
      <c r="C91" s="122">
        <v>0.004543250756375157</v>
      </c>
      <c r="D91" s="84" t="s">
        <v>1103</v>
      </c>
      <c r="E91" s="84" t="b">
        <v>0</v>
      </c>
      <c r="F91" s="84" t="b">
        <v>0</v>
      </c>
      <c r="G91" s="84" t="b">
        <v>0</v>
      </c>
    </row>
    <row r="92" spans="1:7" ht="15">
      <c r="A92" s="84" t="s">
        <v>1092</v>
      </c>
      <c r="B92" s="84">
        <v>2</v>
      </c>
      <c r="C92" s="122">
        <v>0.004543250756375157</v>
      </c>
      <c r="D92" s="84" t="s">
        <v>1103</v>
      </c>
      <c r="E92" s="84" t="b">
        <v>0</v>
      </c>
      <c r="F92" s="84" t="b">
        <v>0</v>
      </c>
      <c r="G92" s="84" t="b">
        <v>0</v>
      </c>
    </row>
    <row r="93" spans="1:7" ht="15">
      <c r="A93" s="84" t="s">
        <v>1093</v>
      </c>
      <c r="B93" s="84">
        <v>2</v>
      </c>
      <c r="C93" s="122">
        <v>0.004543250756375157</v>
      </c>
      <c r="D93" s="84" t="s">
        <v>1103</v>
      </c>
      <c r="E93" s="84" t="b">
        <v>0</v>
      </c>
      <c r="F93" s="84" t="b">
        <v>0</v>
      </c>
      <c r="G93" s="84" t="b">
        <v>0</v>
      </c>
    </row>
    <row r="94" spans="1:7" ht="15">
      <c r="A94" s="84" t="s">
        <v>1094</v>
      </c>
      <c r="B94" s="84">
        <v>2</v>
      </c>
      <c r="C94" s="122">
        <v>0.004543250756375157</v>
      </c>
      <c r="D94" s="84" t="s">
        <v>1103</v>
      </c>
      <c r="E94" s="84" t="b">
        <v>0</v>
      </c>
      <c r="F94" s="84" t="b">
        <v>0</v>
      </c>
      <c r="G94" s="84" t="b">
        <v>0</v>
      </c>
    </row>
    <row r="95" spans="1:7" ht="15">
      <c r="A95" s="84" t="s">
        <v>874</v>
      </c>
      <c r="B95" s="84">
        <v>2</v>
      </c>
      <c r="C95" s="122">
        <v>0.004543250756375157</v>
      </c>
      <c r="D95" s="84" t="s">
        <v>1103</v>
      </c>
      <c r="E95" s="84" t="b">
        <v>0</v>
      </c>
      <c r="F95" s="84" t="b">
        <v>0</v>
      </c>
      <c r="G95" s="84" t="b">
        <v>0</v>
      </c>
    </row>
    <row r="96" spans="1:7" ht="15">
      <c r="A96" s="84" t="s">
        <v>875</v>
      </c>
      <c r="B96" s="84">
        <v>2</v>
      </c>
      <c r="C96" s="122">
        <v>0.004543250756375157</v>
      </c>
      <c r="D96" s="84" t="s">
        <v>1103</v>
      </c>
      <c r="E96" s="84" t="b">
        <v>0</v>
      </c>
      <c r="F96" s="84" t="b">
        <v>0</v>
      </c>
      <c r="G96" s="84" t="b">
        <v>0</v>
      </c>
    </row>
    <row r="97" spans="1:7" ht="15">
      <c r="A97" s="84" t="s">
        <v>876</v>
      </c>
      <c r="B97" s="84">
        <v>2</v>
      </c>
      <c r="C97" s="122">
        <v>0.004543250756375157</v>
      </c>
      <c r="D97" s="84" t="s">
        <v>1103</v>
      </c>
      <c r="E97" s="84" t="b">
        <v>0</v>
      </c>
      <c r="F97" s="84" t="b">
        <v>0</v>
      </c>
      <c r="G97" s="84" t="b">
        <v>0</v>
      </c>
    </row>
    <row r="98" spans="1:7" ht="15">
      <c r="A98" s="84" t="s">
        <v>877</v>
      </c>
      <c r="B98" s="84">
        <v>2</v>
      </c>
      <c r="C98" s="122">
        <v>0.004543250756375157</v>
      </c>
      <c r="D98" s="84" t="s">
        <v>1103</v>
      </c>
      <c r="E98" s="84" t="b">
        <v>0</v>
      </c>
      <c r="F98" s="84" t="b">
        <v>0</v>
      </c>
      <c r="G98" s="84" t="b">
        <v>0</v>
      </c>
    </row>
    <row r="99" spans="1:7" ht="15">
      <c r="A99" s="84" t="s">
        <v>878</v>
      </c>
      <c r="B99" s="84">
        <v>2</v>
      </c>
      <c r="C99" s="122">
        <v>0.004543250756375157</v>
      </c>
      <c r="D99" s="84" t="s">
        <v>1103</v>
      </c>
      <c r="E99" s="84" t="b">
        <v>0</v>
      </c>
      <c r="F99" s="84" t="b">
        <v>0</v>
      </c>
      <c r="G99" s="84" t="b">
        <v>0</v>
      </c>
    </row>
    <row r="100" spans="1:7" ht="15">
      <c r="A100" s="84" t="s">
        <v>879</v>
      </c>
      <c r="B100" s="84">
        <v>2</v>
      </c>
      <c r="C100" s="122">
        <v>0.004543250756375157</v>
      </c>
      <c r="D100" s="84" t="s">
        <v>1103</v>
      </c>
      <c r="E100" s="84" t="b">
        <v>0</v>
      </c>
      <c r="F100" s="84" t="b">
        <v>0</v>
      </c>
      <c r="G100" s="84" t="b">
        <v>0</v>
      </c>
    </row>
    <row r="101" spans="1:7" ht="15">
      <c r="A101" s="84" t="s">
        <v>880</v>
      </c>
      <c r="B101" s="84">
        <v>2</v>
      </c>
      <c r="C101" s="122">
        <v>0.004543250756375157</v>
      </c>
      <c r="D101" s="84" t="s">
        <v>1103</v>
      </c>
      <c r="E101" s="84" t="b">
        <v>0</v>
      </c>
      <c r="F101" s="84" t="b">
        <v>0</v>
      </c>
      <c r="G101" s="84" t="b">
        <v>0</v>
      </c>
    </row>
    <row r="102" spans="1:7" ht="15">
      <c r="A102" s="84" t="s">
        <v>882</v>
      </c>
      <c r="B102" s="84">
        <v>2</v>
      </c>
      <c r="C102" s="122">
        <v>0.004543250756375157</v>
      </c>
      <c r="D102" s="84" t="s">
        <v>1103</v>
      </c>
      <c r="E102" s="84" t="b">
        <v>0</v>
      </c>
      <c r="F102" s="84" t="b">
        <v>0</v>
      </c>
      <c r="G102" s="84" t="b">
        <v>0</v>
      </c>
    </row>
    <row r="103" spans="1:7" ht="15">
      <c r="A103" s="84" t="s">
        <v>1095</v>
      </c>
      <c r="B103" s="84">
        <v>2</v>
      </c>
      <c r="C103" s="122">
        <v>0.004543250756375157</v>
      </c>
      <c r="D103" s="84" t="s">
        <v>1103</v>
      </c>
      <c r="E103" s="84" t="b">
        <v>0</v>
      </c>
      <c r="F103" s="84" t="b">
        <v>0</v>
      </c>
      <c r="G103" s="84" t="b">
        <v>0</v>
      </c>
    </row>
    <row r="104" spans="1:7" ht="15">
      <c r="A104" s="84" t="s">
        <v>1096</v>
      </c>
      <c r="B104" s="84">
        <v>2</v>
      </c>
      <c r="C104" s="122">
        <v>0.004543250756375157</v>
      </c>
      <c r="D104" s="84" t="s">
        <v>1103</v>
      </c>
      <c r="E104" s="84" t="b">
        <v>0</v>
      </c>
      <c r="F104" s="84" t="b">
        <v>0</v>
      </c>
      <c r="G104" s="84" t="b">
        <v>0</v>
      </c>
    </row>
    <row r="105" spans="1:7" ht="15">
      <c r="A105" s="84" t="s">
        <v>1097</v>
      </c>
      <c r="B105" s="84">
        <v>2</v>
      </c>
      <c r="C105" s="122">
        <v>0.004543250756375157</v>
      </c>
      <c r="D105" s="84" t="s">
        <v>1103</v>
      </c>
      <c r="E105" s="84" t="b">
        <v>0</v>
      </c>
      <c r="F105" s="84" t="b">
        <v>0</v>
      </c>
      <c r="G105" s="84" t="b">
        <v>0</v>
      </c>
    </row>
    <row r="106" spans="1:7" ht="15">
      <c r="A106" s="84" t="s">
        <v>1098</v>
      </c>
      <c r="B106" s="84">
        <v>2</v>
      </c>
      <c r="C106" s="122">
        <v>0.004543250756375157</v>
      </c>
      <c r="D106" s="84" t="s">
        <v>1103</v>
      </c>
      <c r="E106" s="84" t="b">
        <v>0</v>
      </c>
      <c r="F106" s="84" t="b">
        <v>0</v>
      </c>
      <c r="G106" s="84" t="b">
        <v>0</v>
      </c>
    </row>
    <row r="107" spans="1:7" ht="15">
      <c r="A107" s="84" t="s">
        <v>1099</v>
      </c>
      <c r="B107" s="84">
        <v>2</v>
      </c>
      <c r="C107" s="122">
        <v>0.004543250756375157</v>
      </c>
      <c r="D107" s="84" t="s">
        <v>1103</v>
      </c>
      <c r="E107" s="84" t="b">
        <v>0</v>
      </c>
      <c r="F107" s="84" t="b">
        <v>0</v>
      </c>
      <c r="G107" s="84" t="b">
        <v>0</v>
      </c>
    </row>
    <row r="108" spans="1:7" ht="15">
      <c r="A108" s="84" t="s">
        <v>868</v>
      </c>
      <c r="B108" s="84">
        <v>2</v>
      </c>
      <c r="C108" s="122">
        <v>0.005692220205474323</v>
      </c>
      <c r="D108" s="84" t="s">
        <v>1103</v>
      </c>
      <c r="E108" s="84" t="b">
        <v>0</v>
      </c>
      <c r="F108" s="84" t="b">
        <v>0</v>
      </c>
      <c r="G108" s="84" t="b">
        <v>0</v>
      </c>
    </row>
    <row r="109" spans="1:7" ht="15">
      <c r="A109" s="84" t="s">
        <v>1100</v>
      </c>
      <c r="B109" s="84">
        <v>2</v>
      </c>
      <c r="C109" s="122">
        <v>0.005692220205474323</v>
      </c>
      <c r="D109" s="84" t="s">
        <v>1103</v>
      </c>
      <c r="E109" s="84" t="b">
        <v>0</v>
      </c>
      <c r="F109" s="84" t="b">
        <v>0</v>
      </c>
      <c r="G109" s="84" t="b">
        <v>0</v>
      </c>
    </row>
    <row r="110" spans="1:7" ht="15">
      <c r="A110" s="84" t="s">
        <v>884</v>
      </c>
      <c r="B110" s="84">
        <v>2</v>
      </c>
      <c r="C110" s="122">
        <v>0.004543250756375157</v>
      </c>
      <c r="D110" s="84" t="s">
        <v>1103</v>
      </c>
      <c r="E110" s="84" t="b">
        <v>0</v>
      </c>
      <c r="F110" s="84" t="b">
        <v>0</v>
      </c>
      <c r="G110" s="84" t="b">
        <v>0</v>
      </c>
    </row>
    <row r="111" spans="1:7" ht="15">
      <c r="A111" s="84" t="s">
        <v>885</v>
      </c>
      <c r="B111" s="84">
        <v>2</v>
      </c>
      <c r="C111" s="122">
        <v>0.004543250756375157</v>
      </c>
      <c r="D111" s="84" t="s">
        <v>1103</v>
      </c>
      <c r="E111" s="84" t="b">
        <v>0</v>
      </c>
      <c r="F111" s="84" t="b">
        <v>0</v>
      </c>
      <c r="G111" s="84" t="b">
        <v>0</v>
      </c>
    </row>
    <row r="112" spans="1:7" ht="15">
      <c r="A112" s="84" t="s">
        <v>886</v>
      </c>
      <c r="B112" s="84">
        <v>2</v>
      </c>
      <c r="C112" s="122">
        <v>0.004543250756375157</v>
      </c>
      <c r="D112" s="84" t="s">
        <v>1103</v>
      </c>
      <c r="E112" s="84" t="b">
        <v>0</v>
      </c>
      <c r="F112" s="84" t="b">
        <v>0</v>
      </c>
      <c r="G112" s="84" t="b">
        <v>0</v>
      </c>
    </row>
    <row r="113" spans="1:7" ht="15">
      <c r="A113" s="84" t="s">
        <v>887</v>
      </c>
      <c r="B113" s="84">
        <v>2</v>
      </c>
      <c r="C113" s="122">
        <v>0.004543250756375157</v>
      </c>
      <c r="D113" s="84" t="s">
        <v>1103</v>
      </c>
      <c r="E113" s="84" t="b">
        <v>0</v>
      </c>
      <c r="F113" s="84" t="b">
        <v>0</v>
      </c>
      <c r="G113" s="84" t="b">
        <v>0</v>
      </c>
    </row>
    <row r="114" spans="1:7" ht="15">
      <c r="A114" s="84" t="s">
        <v>888</v>
      </c>
      <c r="B114" s="84">
        <v>2</v>
      </c>
      <c r="C114" s="122">
        <v>0.004543250756375157</v>
      </c>
      <c r="D114" s="84" t="s">
        <v>1103</v>
      </c>
      <c r="E114" s="84" t="b">
        <v>0</v>
      </c>
      <c r="F114" s="84" t="b">
        <v>0</v>
      </c>
      <c r="G114" s="84" t="b">
        <v>0</v>
      </c>
    </row>
    <row r="115" spans="1:7" ht="15">
      <c r="A115" s="84" t="s">
        <v>889</v>
      </c>
      <c r="B115" s="84">
        <v>2</v>
      </c>
      <c r="C115" s="122">
        <v>0.004543250756375157</v>
      </c>
      <c r="D115" s="84" t="s">
        <v>1103</v>
      </c>
      <c r="E115" s="84" t="b">
        <v>0</v>
      </c>
      <c r="F115" s="84" t="b">
        <v>0</v>
      </c>
      <c r="G115" s="84" t="b">
        <v>0</v>
      </c>
    </row>
    <row r="116" spans="1:7" ht="15">
      <c r="A116" s="84" t="s">
        <v>890</v>
      </c>
      <c r="B116" s="84">
        <v>2</v>
      </c>
      <c r="C116" s="122">
        <v>0.004543250756375157</v>
      </c>
      <c r="D116" s="84" t="s">
        <v>1103</v>
      </c>
      <c r="E116" s="84" t="b">
        <v>0</v>
      </c>
      <c r="F116" s="84" t="b">
        <v>0</v>
      </c>
      <c r="G116" s="84" t="b">
        <v>0</v>
      </c>
    </row>
    <row r="117" spans="1:7" ht="15">
      <c r="A117" s="84" t="s">
        <v>856</v>
      </c>
      <c r="B117" s="84">
        <v>9</v>
      </c>
      <c r="C117" s="122">
        <v>0.014201862338248187</v>
      </c>
      <c r="D117" s="84" t="s">
        <v>782</v>
      </c>
      <c r="E117" s="84" t="b">
        <v>0</v>
      </c>
      <c r="F117" s="84" t="b">
        <v>0</v>
      </c>
      <c r="G117" s="84" t="b">
        <v>0</v>
      </c>
    </row>
    <row r="118" spans="1:7" ht="15">
      <c r="A118" s="84" t="s">
        <v>244</v>
      </c>
      <c r="B118" s="84">
        <v>7</v>
      </c>
      <c r="C118" s="122">
        <v>0.00633208532722478</v>
      </c>
      <c r="D118" s="84" t="s">
        <v>782</v>
      </c>
      <c r="E118" s="84" t="b">
        <v>0</v>
      </c>
      <c r="F118" s="84" t="b">
        <v>0</v>
      </c>
      <c r="G118" s="84" t="b">
        <v>0</v>
      </c>
    </row>
    <row r="119" spans="1:7" ht="15">
      <c r="A119" s="84" t="s">
        <v>243</v>
      </c>
      <c r="B119" s="84">
        <v>7</v>
      </c>
      <c r="C119" s="122">
        <v>0.00633208532722478</v>
      </c>
      <c r="D119" s="84" t="s">
        <v>782</v>
      </c>
      <c r="E119" s="84" t="b">
        <v>0</v>
      </c>
      <c r="F119" s="84" t="b">
        <v>0</v>
      </c>
      <c r="G119" s="84" t="b">
        <v>0</v>
      </c>
    </row>
    <row r="120" spans="1:7" ht="15">
      <c r="A120" s="84" t="s">
        <v>242</v>
      </c>
      <c r="B120" s="84">
        <v>7</v>
      </c>
      <c r="C120" s="122">
        <v>0.00633208532722478</v>
      </c>
      <c r="D120" s="84" t="s">
        <v>782</v>
      </c>
      <c r="E120" s="84" t="b">
        <v>0</v>
      </c>
      <c r="F120" s="84" t="b">
        <v>0</v>
      </c>
      <c r="G120" s="84" t="b">
        <v>0</v>
      </c>
    </row>
    <row r="121" spans="1:7" ht="15">
      <c r="A121" s="84" t="s">
        <v>241</v>
      </c>
      <c r="B121" s="84">
        <v>7</v>
      </c>
      <c r="C121" s="122">
        <v>0.00633208532722478</v>
      </c>
      <c r="D121" s="84" t="s">
        <v>782</v>
      </c>
      <c r="E121" s="84" t="b">
        <v>0</v>
      </c>
      <c r="F121" s="84" t="b">
        <v>0</v>
      </c>
      <c r="G121" s="84" t="b">
        <v>0</v>
      </c>
    </row>
    <row r="122" spans="1:7" ht="15">
      <c r="A122" s="84" t="s">
        <v>240</v>
      </c>
      <c r="B122" s="84">
        <v>7</v>
      </c>
      <c r="C122" s="122">
        <v>0.00633208532722478</v>
      </c>
      <c r="D122" s="84" t="s">
        <v>782</v>
      </c>
      <c r="E122" s="84" t="b">
        <v>0</v>
      </c>
      <c r="F122" s="84" t="b">
        <v>0</v>
      </c>
      <c r="G122" s="84" t="b">
        <v>0</v>
      </c>
    </row>
    <row r="123" spans="1:7" ht="15">
      <c r="A123" s="84" t="s">
        <v>239</v>
      </c>
      <c r="B123" s="84">
        <v>7</v>
      </c>
      <c r="C123" s="122">
        <v>0.00633208532722478</v>
      </c>
      <c r="D123" s="84" t="s">
        <v>782</v>
      </c>
      <c r="E123" s="84" t="b">
        <v>0</v>
      </c>
      <c r="F123" s="84" t="b">
        <v>0</v>
      </c>
      <c r="G123" s="84" t="b">
        <v>0</v>
      </c>
    </row>
    <row r="124" spans="1:7" ht="15">
      <c r="A124" s="84" t="s">
        <v>238</v>
      </c>
      <c r="B124" s="84">
        <v>7</v>
      </c>
      <c r="C124" s="122">
        <v>0.00633208532722478</v>
      </c>
      <c r="D124" s="84" t="s">
        <v>782</v>
      </c>
      <c r="E124" s="84" t="b">
        <v>0</v>
      </c>
      <c r="F124" s="84" t="b">
        <v>0</v>
      </c>
      <c r="G124" s="84" t="b">
        <v>0</v>
      </c>
    </row>
    <row r="125" spans="1:7" ht="15">
      <c r="A125" s="84" t="s">
        <v>227</v>
      </c>
      <c r="B125" s="84">
        <v>7</v>
      </c>
      <c r="C125" s="122">
        <v>0.00633208532722478</v>
      </c>
      <c r="D125" s="84" t="s">
        <v>782</v>
      </c>
      <c r="E125" s="84" t="b">
        <v>0</v>
      </c>
      <c r="F125" s="84" t="b">
        <v>0</v>
      </c>
      <c r="G125" s="84" t="b">
        <v>0</v>
      </c>
    </row>
    <row r="126" spans="1:7" ht="15">
      <c r="A126" s="84" t="s">
        <v>237</v>
      </c>
      <c r="B126" s="84">
        <v>7</v>
      </c>
      <c r="C126" s="122">
        <v>0.00633208532722478</v>
      </c>
      <c r="D126" s="84" t="s">
        <v>782</v>
      </c>
      <c r="E126" s="84" t="b">
        <v>0</v>
      </c>
      <c r="F126" s="84" t="b">
        <v>0</v>
      </c>
      <c r="G126" s="84" t="b">
        <v>0</v>
      </c>
    </row>
    <row r="127" spans="1:7" ht="15">
      <c r="A127" s="84" t="s">
        <v>236</v>
      </c>
      <c r="B127" s="84">
        <v>7</v>
      </c>
      <c r="C127" s="122">
        <v>0.00633208532722478</v>
      </c>
      <c r="D127" s="84" t="s">
        <v>782</v>
      </c>
      <c r="E127" s="84" t="b">
        <v>0</v>
      </c>
      <c r="F127" s="84" t="b">
        <v>0</v>
      </c>
      <c r="G127" s="84" t="b">
        <v>0</v>
      </c>
    </row>
    <row r="128" spans="1:7" ht="15">
      <c r="A128" s="84" t="s">
        <v>224</v>
      </c>
      <c r="B128" s="84">
        <v>5</v>
      </c>
      <c r="C128" s="122">
        <v>0.007889923521248994</v>
      </c>
      <c r="D128" s="84" t="s">
        <v>782</v>
      </c>
      <c r="E128" s="84" t="b">
        <v>0</v>
      </c>
      <c r="F128" s="84" t="b">
        <v>0</v>
      </c>
      <c r="G128" s="84" t="b">
        <v>0</v>
      </c>
    </row>
    <row r="129" spans="1:7" ht="15">
      <c r="A129" s="84" t="s">
        <v>235</v>
      </c>
      <c r="B129" s="84">
        <v>5</v>
      </c>
      <c r="C129" s="122">
        <v>0.007889923521248994</v>
      </c>
      <c r="D129" s="84" t="s">
        <v>782</v>
      </c>
      <c r="E129" s="84" t="b">
        <v>0</v>
      </c>
      <c r="F129" s="84" t="b">
        <v>0</v>
      </c>
      <c r="G129" s="84" t="b">
        <v>0</v>
      </c>
    </row>
    <row r="130" spans="1:7" ht="15">
      <c r="A130" s="84" t="s">
        <v>307</v>
      </c>
      <c r="B130" s="84">
        <v>4</v>
      </c>
      <c r="C130" s="122">
        <v>0.013647238516022928</v>
      </c>
      <c r="D130" s="84" t="s">
        <v>782</v>
      </c>
      <c r="E130" s="84" t="b">
        <v>0</v>
      </c>
      <c r="F130" s="84" t="b">
        <v>0</v>
      </c>
      <c r="G130" s="84" t="b">
        <v>0</v>
      </c>
    </row>
    <row r="131" spans="1:7" ht="15">
      <c r="A131" s="84" t="s">
        <v>229</v>
      </c>
      <c r="B131" s="84">
        <v>4</v>
      </c>
      <c r="C131" s="122">
        <v>0.008098298503783644</v>
      </c>
      <c r="D131" s="84" t="s">
        <v>782</v>
      </c>
      <c r="E131" s="84" t="b">
        <v>0</v>
      </c>
      <c r="F131" s="84" t="b">
        <v>0</v>
      </c>
      <c r="G131" s="84" t="b">
        <v>0</v>
      </c>
    </row>
    <row r="132" spans="1:7" ht="15">
      <c r="A132" s="84" t="s">
        <v>1061</v>
      </c>
      <c r="B132" s="84">
        <v>3</v>
      </c>
      <c r="C132" s="122">
        <v>0.010235428887017197</v>
      </c>
      <c r="D132" s="84" t="s">
        <v>782</v>
      </c>
      <c r="E132" s="84" t="b">
        <v>0</v>
      </c>
      <c r="F132" s="84" t="b">
        <v>0</v>
      </c>
      <c r="G132" s="84" t="b">
        <v>0</v>
      </c>
    </row>
    <row r="133" spans="1:7" ht="15">
      <c r="A133" s="84" t="s">
        <v>1062</v>
      </c>
      <c r="B133" s="84">
        <v>3</v>
      </c>
      <c r="C133" s="122">
        <v>0.010235428887017197</v>
      </c>
      <c r="D133" s="84" t="s">
        <v>782</v>
      </c>
      <c r="E133" s="84" t="b">
        <v>1</v>
      </c>
      <c r="F133" s="84" t="b">
        <v>0</v>
      </c>
      <c r="G133" s="84" t="b">
        <v>0</v>
      </c>
    </row>
    <row r="134" spans="1:7" ht="15">
      <c r="A134" s="84" t="s">
        <v>248</v>
      </c>
      <c r="B134" s="84">
        <v>3</v>
      </c>
      <c r="C134" s="122">
        <v>0.007800987517583814</v>
      </c>
      <c r="D134" s="84" t="s">
        <v>782</v>
      </c>
      <c r="E134" s="84" t="b">
        <v>0</v>
      </c>
      <c r="F134" s="84" t="b">
        <v>0</v>
      </c>
      <c r="G134" s="84" t="b">
        <v>0</v>
      </c>
    </row>
    <row r="135" spans="1:7" ht="15">
      <c r="A135" s="84" t="s">
        <v>247</v>
      </c>
      <c r="B135" s="84">
        <v>3</v>
      </c>
      <c r="C135" s="122">
        <v>0.007800987517583814</v>
      </c>
      <c r="D135" s="84" t="s">
        <v>782</v>
      </c>
      <c r="E135" s="84" t="b">
        <v>0</v>
      </c>
      <c r="F135" s="84" t="b">
        <v>0</v>
      </c>
      <c r="G135" s="84" t="b">
        <v>0</v>
      </c>
    </row>
    <row r="136" spans="1:7" ht="15">
      <c r="A136" s="84" t="s">
        <v>1063</v>
      </c>
      <c r="B136" s="84">
        <v>3</v>
      </c>
      <c r="C136" s="122">
        <v>0.014397133896196661</v>
      </c>
      <c r="D136" s="84" t="s">
        <v>782</v>
      </c>
      <c r="E136" s="84" t="b">
        <v>0</v>
      </c>
      <c r="F136" s="84" t="b">
        <v>0</v>
      </c>
      <c r="G136" s="84" t="b">
        <v>0</v>
      </c>
    </row>
    <row r="137" spans="1:7" ht="15">
      <c r="A137" s="84" t="s">
        <v>228</v>
      </c>
      <c r="B137" s="84">
        <v>2</v>
      </c>
      <c r="C137" s="122">
        <v>0.006823619258011464</v>
      </c>
      <c r="D137" s="84" t="s">
        <v>782</v>
      </c>
      <c r="E137" s="84" t="b">
        <v>0</v>
      </c>
      <c r="F137" s="84" t="b">
        <v>0</v>
      </c>
      <c r="G137" s="84" t="b">
        <v>0</v>
      </c>
    </row>
    <row r="138" spans="1:7" ht="15">
      <c r="A138" s="84" t="s">
        <v>1074</v>
      </c>
      <c r="B138" s="84">
        <v>2</v>
      </c>
      <c r="C138" s="122">
        <v>0.006823619258011464</v>
      </c>
      <c r="D138" s="84" t="s">
        <v>782</v>
      </c>
      <c r="E138" s="84" t="b">
        <v>0</v>
      </c>
      <c r="F138" s="84" t="b">
        <v>0</v>
      </c>
      <c r="G138" s="84" t="b">
        <v>0</v>
      </c>
    </row>
    <row r="139" spans="1:7" ht="15">
      <c r="A139" s="84" t="s">
        <v>249</v>
      </c>
      <c r="B139" s="84">
        <v>2</v>
      </c>
      <c r="C139" s="122">
        <v>0.006823619258011464</v>
      </c>
      <c r="D139" s="84" t="s">
        <v>782</v>
      </c>
      <c r="E139" s="84" t="b">
        <v>0</v>
      </c>
      <c r="F139" s="84" t="b">
        <v>0</v>
      </c>
      <c r="G139" s="84" t="b">
        <v>0</v>
      </c>
    </row>
    <row r="140" spans="1:7" ht="15">
      <c r="A140" s="84" t="s">
        <v>1075</v>
      </c>
      <c r="B140" s="84">
        <v>2</v>
      </c>
      <c r="C140" s="122">
        <v>0.006823619258011464</v>
      </c>
      <c r="D140" s="84" t="s">
        <v>782</v>
      </c>
      <c r="E140" s="84" t="b">
        <v>0</v>
      </c>
      <c r="F140" s="84" t="b">
        <v>0</v>
      </c>
      <c r="G140" s="84" t="b">
        <v>0</v>
      </c>
    </row>
    <row r="141" spans="1:7" ht="15">
      <c r="A141" s="84" t="s">
        <v>1076</v>
      </c>
      <c r="B141" s="84">
        <v>2</v>
      </c>
      <c r="C141" s="122">
        <v>0.006823619258011464</v>
      </c>
      <c r="D141" s="84" t="s">
        <v>782</v>
      </c>
      <c r="E141" s="84" t="b">
        <v>0</v>
      </c>
      <c r="F141" s="84" t="b">
        <v>0</v>
      </c>
      <c r="G141" s="84" t="b">
        <v>0</v>
      </c>
    </row>
    <row r="142" spans="1:7" ht="15">
      <c r="A142" s="84" t="s">
        <v>1077</v>
      </c>
      <c r="B142" s="84">
        <v>2</v>
      </c>
      <c r="C142" s="122">
        <v>0.006823619258011464</v>
      </c>
      <c r="D142" s="84" t="s">
        <v>782</v>
      </c>
      <c r="E142" s="84" t="b">
        <v>0</v>
      </c>
      <c r="F142" s="84" t="b">
        <v>0</v>
      </c>
      <c r="G142" s="84" t="b">
        <v>0</v>
      </c>
    </row>
    <row r="143" spans="1:7" ht="15">
      <c r="A143" s="84" t="s">
        <v>1078</v>
      </c>
      <c r="B143" s="84">
        <v>2</v>
      </c>
      <c r="C143" s="122">
        <v>0.006823619258011464</v>
      </c>
      <c r="D143" s="84" t="s">
        <v>782</v>
      </c>
      <c r="E143" s="84" t="b">
        <v>0</v>
      </c>
      <c r="F143" s="84" t="b">
        <v>0</v>
      </c>
      <c r="G143" s="84" t="b">
        <v>0</v>
      </c>
    </row>
    <row r="144" spans="1:7" ht="15">
      <c r="A144" s="84" t="s">
        <v>1079</v>
      </c>
      <c r="B144" s="84">
        <v>2</v>
      </c>
      <c r="C144" s="122">
        <v>0.006823619258011464</v>
      </c>
      <c r="D144" s="84" t="s">
        <v>782</v>
      </c>
      <c r="E144" s="84" t="b">
        <v>0</v>
      </c>
      <c r="F144" s="84" t="b">
        <v>0</v>
      </c>
      <c r="G144" s="84" t="b">
        <v>0</v>
      </c>
    </row>
    <row r="145" spans="1:7" ht="15">
      <c r="A145" s="84" t="s">
        <v>1080</v>
      </c>
      <c r="B145" s="84">
        <v>2</v>
      </c>
      <c r="C145" s="122">
        <v>0.006823619258011464</v>
      </c>
      <c r="D145" s="84" t="s">
        <v>782</v>
      </c>
      <c r="E145" s="84" t="b">
        <v>0</v>
      </c>
      <c r="F145" s="84" t="b">
        <v>0</v>
      </c>
      <c r="G145" s="84" t="b">
        <v>0</v>
      </c>
    </row>
    <row r="146" spans="1:7" ht="15">
      <c r="A146" s="84" t="s">
        <v>1081</v>
      </c>
      <c r="B146" s="84">
        <v>2</v>
      </c>
      <c r="C146" s="122">
        <v>0.006823619258011464</v>
      </c>
      <c r="D146" s="84" t="s">
        <v>782</v>
      </c>
      <c r="E146" s="84" t="b">
        <v>0</v>
      </c>
      <c r="F146" s="84" t="b">
        <v>0</v>
      </c>
      <c r="G146" s="84" t="b">
        <v>0</v>
      </c>
    </row>
    <row r="147" spans="1:7" ht="15">
      <c r="A147" s="84" t="s">
        <v>1082</v>
      </c>
      <c r="B147" s="84">
        <v>2</v>
      </c>
      <c r="C147" s="122">
        <v>0.006823619258011464</v>
      </c>
      <c r="D147" s="84" t="s">
        <v>782</v>
      </c>
      <c r="E147" s="84" t="b">
        <v>0</v>
      </c>
      <c r="F147" s="84" t="b">
        <v>0</v>
      </c>
      <c r="G147" s="84" t="b">
        <v>0</v>
      </c>
    </row>
    <row r="148" spans="1:7" ht="15">
      <c r="A148" s="84" t="s">
        <v>1089</v>
      </c>
      <c r="B148" s="84">
        <v>2</v>
      </c>
      <c r="C148" s="122">
        <v>0.006823619258011464</v>
      </c>
      <c r="D148" s="84" t="s">
        <v>782</v>
      </c>
      <c r="E148" s="84" t="b">
        <v>0</v>
      </c>
      <c r="F148" s="84" t="b">
        <v>0</v>
      </c>
      <c r="G148" s="84" t="b">
        <v>0</v>
      </c>
    </row>
    <row r="149" spans="1:7" ht="15">
      <c r="A149" s="84" t="s">
        <v>1058</v>
      </c>
      <c r="B149" s="84">
        <v>2</v>
      </c>
      <c r="C149" s="122">
        <v>0.009598089264131106</v>
      </c>
      <c r="D149" s="84" t="s">
        <v>782</v>
      </c>
      <c r="E149" s="84" t="b">
        <v>0</v>
      </c>
      <c r="F149" s="84" t="b">
        <v>0</v>
      </c>
      <c r="G149" s="84" t="b">
        <v>0</v>
      </c>
    </row>
    <row r="150" spans="1:7" ht="15">
      <c r="A150" s="84" t="s">
        <v>871</v>
      </c>
      <c r="B150" s="84">
        <v>2</v>
      </c>
      <c r="C150" s="122">
        <v>0.006823619258011464</v>
      </c>
      <c r="D150" s="84" t="s">
        <v>782</v>
      </c>
      <c r="E150" s="84" t="b">
        <v>0</v>
      </c>
      <c r="F150" s="84" t="b">
        <v>0</v>
      </c>
      <c r="G150" s="84" t="b">
        <v>0</v>
      </c>
    </row>
    <row r="151" spans="1:7" ht="15">
      <c r="A151" s="84" t="s">
        <v>1084</v>
      </c>
      <c r="B151" s="84">
        <v>2</v>
      </c>
      <c r="C151" s="122">
        <v>0.009598089264131106</v>
      </c>
      <c r="D151" s="84" t="s">
        <v>782</v>
      </c>
      <c r="E151" s="84" t="b">
        <v>0</v>
      </c>
      <c r="F151" s="84" t="b">
        <v>0</v>
      </c>
      <c r="G151" s="84" t="b">
        <v>0</v>
      </c>
    </row>
    <row r="152" spans="1:7" ht="15">
      <c r="A152" s="84" t="s">
        <v>1085</v>
      </c>
      <c r="B152" s="84">
        <v>2</v>
      </c>
      <c r="C152" s="122">
        <v>0.009598089264131106</v>
      </c>
      <c r="D152" s="84" t="s">
        <v>782</v>
      </c>
      <c r="E152" s="84" t="b">
        <v>0</v>
      </c>
      <c r="F152" s="84" t="b">
        <v>1</v>
      </c>
      <c r="G152" s="84" t="b">
        <v>0</v>
      </c>
    </row>
    <row r="153" spans="1:7" ht="15">
      <c r="A153" s="84" t="s">
        <v>1086</v>
      </c>
      <c r="B153" s="84">
        <v>2</v>
      </c>
      <c r="C153" s="122">
        <v>0.009598089264131106</v>
      </c>
      <c r="D153" s="84" t="s">
        <v>782</v>
      </c>
      <c r="E153" s="84" t="b">
        <v>0</v>
      </c>
      <c r="F153" s="84" t="b">
        <v>1</v>
      </c>
      <c r="G153" s="84" t="b">
        <v>0</v>
      </c>
    </row>
    <row r="154" spans="1:7" ht="15">
      <c r="A154" s="84" t="s">
        <v>1087</v>
      </c>
      <c r="B154" s="84">
        <v>2</v>
      </c>
      <c r="C154" s="122">
        <v>0.006823619258011464</v>
      </c>
      <c r="D154" s="84" t="s">
        <v>782</v>
      </c>
      <c r="E154" s="84" t="b">
        <v>0</v>
      </c>
      <c r="F154" s="84" t="b">
        <v>0</v>
      </c>
      <c r="G154" s="84" t="b">
        <v>0</v>
      </c>
    </row>
    <row r="155" spans="1:7" ht="15">
      <c r="A155" s="84" t="s">
        <v>1048</v>
      </c>
      <c r="B155" s="84">
        <v>2</v>
      </c>
      <c r="C155" s="122">
        <v>0.006823619258011464</v>
      </c>
      <c r="D155" s="84" t="s">
        <v>782</v>
      </c>
      <c r="E155" s="84" t="b">
        <v>0</v>
      </c>
      <c r="F155" s="84" t="b">
        <v>0</v>
      </c>
      <c r="G155" s="84" t="b">
        <v>0</v>
      </c>
    </row>
    <row r="156" spans="1:7" ht="15">
      <c r="A156" s="84" t="s">
        <v>235</v>
      </c>
      <c r="B156" s="84">
        <v>6</v>
      </c>
      <c r="C156" s="122">
        <v>0.0038255308360350413</v>
      </c>
      <c r="D156" s="84" t="s">
        <v>783</v>
      </c>
      <c r="E156" s="84" t="b">
        <v>0</v>
      </c>
      <c r="F156" s="84" t="b">
        <v>0</v>
      </c>
      <c r="G156" s="84" t="b">
        <v>0</v>
      </c>
    </row>
    <row r="157" spans="1:7" ht="15">
      <c r="A157" s="84" t="s">
        <v>860</v>
      </c>
      <c r="B157" s="84">
        <v>6</v>
      </c>
      <c r="C157" s="122">
        <v>0.021027244873976825</v>
      </c>
      <c r="D157" s="84" t="s">
        <v>783</v>
      </c>
      <c r="E157" s="84" t="b">
        <v>0</v>
      </c>
      <c r="F157" s="84" t="b">
        <v>0</v>
      </c>
      <c r="G157" s="84" t="b">
        <v>0</v>
      </c>
    </row>
    <row r="158" spans="1:7" ht="15">
      <c r="A158" s="84" t="s">
        <v>835</v>
      </c>
      <c r="B158" s="84">
        <v>4</v>
      </c>
      <c r="C158" s="122">
        <v>0.009258592330906456</v>
      </c>
      <c r="D158" s="84" t="s">
        <v>783</v>
      </c>
      <c r="E158" s="84" t="b">
        <v>0</v>
      </c>
      <c r="F158" s="84" t="b">
        <v>0</v>
      </c>
      <c r="G158" s="84" t="b">
        <v>0</v>
      </c>
    </row>
    <row r="159" spans="1:7" ht="15">
      <c r="A159" s="84" t="s">
        <v>861</v>
      </c>
      <c r="B159" s="84">
        <v>4</v>
      </c>
      <c r="C159" s="122">
        <v>0.020726401689534314</v>
      </c>
      <c r="D159" s="84" t="s">
        <v>783</v>
      </c>
      <c r="E159" s="84" t="b">
        <v>0</v>
      </c>
      <c r="F159" s="84" t="b">
        <v>0</v>
      </c>
      <c r="G159" s="84" t="b">
        <v>0</v>
      </c>
    </row>
    <row r="160" spans="1:7" ht="15">
      <c r="A160" s="84" t="s">
        <v>862</v>
      </c>
      <c r="B160" s="84">
        <v>3</v>
      </c>
      <c r="C160" s="122">
        <v>0.010513622436988413</v>
      </c>
      <c r="D160" s="84" t="s">
        <v>783</v>
      </c>
      <c r="E160" s="84" t="b">
        <v>1</v>
      </c>
      <c r="F160" s="84" t="b">
        <v>0</v>
      </c>
      <c r="G160" s="84" t="b">
        <v>0</v>
      </c>
    </row>
    <row r="161" spans="1:7" ht="15">
      <c r="A161" s="84" t="s">
        <v>863</v>
      </c>
      <c r="B161" s="84">
        <v>3</v>
      </c>
      <c r="C161" s="122">
        <v>0.010513622436988413</v>
      </c>
      <c r="D161" s="84" t="s">
        <v>783</v>
      </c>
      <c r="E161" s="84" t="b">
        <v>0</v>
      </c>
      <c r="F161" s="84" t="b">
        <v>0</v>
      </c>
      <c r="G161" s="84" t="b">
        <v>0</v>
      </c>
    </row>
    <row r="162" spans="1:7" ht="15">
      <c r="A162" s="84" t="s">
        <v>864</v>
      </c>
      <c r="B162" s="84">
        <v>3</v>
      </c>
      <c r="C162" s="122">
        <v>0.010513622436988413</v>
      </c>
      <c r="D162" s="84" t="s">
        <v>783</v>
      </c>
      <c r="E162" s="84" t="b">
        <v>0</v>
      </c>
      <c r="F162" s="84" t="b">
        <v>0</v>
      </c>
      <c r="G162" s="84" t="b">
        <v>0</v>
      </c>
    </row>
    <row r="163" spans="1:7" ht="15">
      <c r="A163" s="84" t="s">
        <v>836</v>
      </c>
      <c r="B163" s="84">
        <v>3</v>
      </c>
      <c r="C163" s="122">
        <v>0.010513622436988413</v>
      </c>
      <c r="D163" s="84" t="s">
        <v>783</v>
      </c>
      <c r="E163" s="84" t="b">
        <v>0</v>
      </c>
      <c r="F163" s="84" t="b">
        <v>0</v>
      </c>
      <c r="G163" s="84" t="b">
        <v>0</v>
      </c>
    </row>
    <row r="164" spans="1:7" ht="15">
      <c r="A164" s="84" t="s">
        <v>865</v>
      </c>
      <c r="B164" s="84">
        <v>3</v>
      </c>
      <c r="C164" s="122">
        <v>0.010513622436988413</v>
      </c>
      <c r="D164" s="84" t="s">
        <v>783</v>
      </c>
      <c r="E164" s="84" t="b">
        <v>1</v>
      </c>
      <c r="F164" s="84" t="b">
        <v>0</v>
      </c>
      <c r="G164" s="84" t="b">
        <v>0</v>
      </c>
    </row>
    <row r="165" spans="1:7" ht="15">
      <c r="A165" s="84" t="s">
        <v>231</v>
      </c>
      <c r="B165" s="84">
        <v>2</v>
      </c>
      <c r="C165" s="122">
        <v>0.010363200844767157</v>
      </c>
      <c r="D165" s="84" t="s">
        <v>783</v>
      </c>
      <c r="E165" s="84" t="b">
        <v>0</v>
      </c>
      <c r="F165" s="84" t="b">
        <v>0</v>
      </c>
      <c r="G165" s="84" t="b">
        <v>0</v>
      </c>
    </row>
    <row r="166" spans="1:7" ht="15">
      <c r="A166" s="84" t="s">
        <v>857</v>
      </c>
      <c r="B166" s="84">
        <v>2</v>
      </c>
      <c r="C166" s="122">
        <v>0.010363200844767157</v>
      </c>
      <c r="D166" s="84" t="s">
        <v>783</v>
      </c>
      <c r="E166" s="84" t="b">
        <v>0</v>
      </c>
      <c r="F166" s="84" t="b">
        <v>0</v>
      </c>
      <c r="G166" s="84" t="b">
        <v>0</v>
      </c>
    </row>
    <row r="167" spans="1:7" ht="15">
      <c r="A167" s="84" t="s">
        <v>221</v>
      </c>
      <c r="B167" s="84">
        <v>2</v>
      </c>
      <c r="C167" s="122">
        <v>0.010363200844767157</v>
      </c>
      <c r="D167" s="84" t="s">
        <v>783</v>
      </c>
      <c r="E167" s="84" t="b">
        <v>0</v>
      </c>
      <c r="F167" s="84" t="b">
        <v>0</v>
      </c>
      <c r="G167" s="84" t="b">
        <v>0</v>
      </c>
    </row>
    <row r="168" spans="1:7" ht="15">
      <c r="A168" s="84" t="s">
        <v>246</v>
      </c>
      <c r="B168" s="84">
        <v>2</v>
      </c>
      <c r="C168" s="122">
        <v>0.010363200844767157</v>
      </c>
      <c r="D168" s="84" t="s">
        <v>783</v>
      </c>
      <c r="E168" s="84" t="b">
        <v>0</v>
      </c>
      <c r="F168" s="84" t="b">
        <v>0</v>
      </c>
      <c r="G168" s="84" t="b">
        <v>0</v>
      </c>
    </row>
    <row r="169" spans="1:7" ht="15">
      <c r="A169" s="84" t="s">
        <v>837</v>
      </c>
      <c r="B169" s="84">
        <v>2</v>
      </c>
      <c r="C169" s="122">
        <v>0.010363200844767157</v>
      </c>
      <c r="D169" s="84" t="s">
        <v>783</v>
      </c>
      <c r="E169" s="84" t="b">
        <v>0</v>
      </c>
      <c r="F169" s="84" t="b">
        <v>0</v>
      </c>
      <c r="G169" s="84" t="b">
        <v>0</v>
      </c>
    </row>
    <row r="170" spans="1:7" ht="15">
      <c r="A170" s="84" t="s">
        <v>1090</v>
      </c>
      <c r="B170" s="84">
        <v>2</v>
      </c>
      <c r="C170" s="122">
        <v>0.010363200844767157</v>
      </c>
      <c r="D170" s="84" t="s">
        <v>783</v>
      </c>
      <c r="E170" s="84" t="b">
        <v>0</v>
      </c>
      <c r="F170" s="84" t="b">
        <v>0</v>
      </c>
      <c r="G170" s="84" t="b">
        <v>0</v>
      </c>
    </row>
    <row r="171" spans="1:7" ht="15">
      <c r="A171" s="84" t="s">
        <v>1091</v>
      </c>
      <c r="B171" s="84">
        <v>2</v>
      </c>
      <c r="C171" s="122">
        <v>0.010363200844767157</v>
      </c>
      <c r="D171" s="84" t="s">
        <v>783</v>
      </c>
      <c r="E171" s="84" t="b">
        <v>0</v>
      </c>
      <c r="F171" s="84" t="b">
        <v>0</v>
      </c>
      <c r="G171" s="84" t="b">
        <v>0</v>
      </c>
    </row>
    <row r="172" spans="1:7" ht="15">
      <c r="A172" s="84" t="s">
        <v>237</v>
      </c>
      <c r="B172" s="84">
        <v>2</v>
      </c>
      <c r="C172" s="122">
        <v>0.010363200844767157</v>
      </c>
      <c r="D172" s="84" t="s">
        <v>783</v>
      </c>
      <c r="E172" s="84" t="b">
        <v>0</v>
      </c>
      <c r="F172" s="84" t="b">
        <v>0</v>
      </c>
      <c r="G172" s="84" t="b">
        <v>0</v>
      </c>
    </row>
    <row r="173" spans="1:7" ht="15">
      <c r="A173" s="84" t="s">
        <v>1092</v>
      </c>
      <c r="B173" s="84">
        <v>2</v>
      </c>
      <c r="C173" s="122">
        <v>0.010363200844767157</v>
      </c>
      <c r="D173" s="84" t="s">
        <v>783</v>
      </c>
      <c r="E173" s="84" t="b">
        <v>0</v>
      </c>
      <c r="F173" s="84" t="b">
        <v>0</v>
      </c>
      <c r="G173" s="84" t="b">
        <v>0</v>
      </c>
    </row>
    <row r="174" spans="1:7" ht="15">
      <c r="A174" s="84" t="s">
        <v>1093</v>
      </c>
      <c r="B174" s="84">
        <v>2</v>
      </c>
      <c r="C174" s="122">
        <v>0.010363200844767157</v>
      </c>
      <c r="D174" s="84" t="s">
        <v>783</v>
      </c>
      <c r="E174" s="84" t="b">
        <v>0</v>
      </c>
      <c r="F174" s="84" t="b">
        <v>0</v>
      </c>
      <c r="G174" s="84" t="b">
        <v>0</v>
      </c>
    </row>
    <row r="175" spans="1:7" ht="15">
      <c r="A175" s="84" t="s">
        <v>1094</v>
      </c>
      <c r="B175" s="84">
        <v>2</v>
      </c>
      <c r="C175" s="122">
        <v>0.010363200844767157</v>
      </c>
      <c r="D175" s="84" t="s">
        <v>783</v>
      </c>
      <c r="E175" s="84" t="b">
        <v>0</v>
      </c>
      <c r="F175" s="84" t="b">
        <v>0</v>
      </c>
      <c r="G175" s="84" t="b">
        <v>0</v>
      </c>
    </row>
    <row r="176" spans="1:7" ht="15">
      <c r="A176" s="84" t="s">
        <v>1064</v>
      </c>
      <c r="B176" s="84">
        <v>2</v>
      </c>
      <c r="C176" s="122">
        <v>0.010363200844767157</v>
      </c>
      <c r="D176" s="84" t="s">
        <v>783</v>
      </c>
      <c r="E176" s="84" t="b">
        <v>0</v>
      </c>
      <c r="F176" s="84" t="b">
        <v>0</v>
      </c>
      <c r="G176" s="84" t="b">
        <v>0</v>
      </c>
    </row>
    <row r="177" spans="1:7" ht="15">
      <c r="A177" s="84" t="s">
        <v>1047</v>
      </c>
      <c r="B177" s="84">
        <v>2</v>
      </c>
      <c r="C177" s="122">
        <v>0.016097105524081085</v>
      </c>
      <c r="D177" s="84" t="s">
        <v>783</v>
      </c>
      <c r="E177" s="84" t="b">
        <v>0</v>
      </c>
      <c r="F177" s="84" t="b">
        <v>0</v>
      </c>
      <c r="G177" s="84" t="b">
        <v>0</v>
      </c>
    </row>
    <row r="178" spans="1:7" ht="15">
      <c r="A178" s="84" t="s">
        <v>1100</v>
      </c>
      <c r="B178" s="84">
        <v>2</v>
      </c>
      <c r="C178" s="122">
        <v>0.016097105524081085</v>
      </c>
      <c r="D178" s="84" t="s">
        <v>783</v>
      </c>
      <c r="E178" s="84" t="b">
        <v>0</v>
      </c>
      <c r="F178" s="84" t="b">
        <v>0</v>
      </c>
      <c r="G178" s="84" t="b">
        <v>0</v>
      </c>
    </row>
    <row r="179" spans="1:7" ht="15">
      <c r="A179" s="84" t="s">
        <v>235</v>
      </c>
      <c r="B179" s="84">
        <v>7</v>
      </c>
      <c r="C179" s="122">
        <v>0.003382863573698393</v>
      </c>
      <c r="D179" s="84" t="s">
        <v>784</v>
      </c>
      <c r="E179" s="84" t="b">
        <v>0</v>
      </c>
      <c r="F179" s="84" t="b">
        <v>0</v>
      </c>
      <c r="G179" s="84" t="b">
        <v>0</v>
      </c>
    </row>
    <row r="180" spans="1:7" ht="15">
      <c r="A180" s="84" t="s">
        <v>231</v>
      </c>
      <c r="B180" s="84">
        <v>4</v>
      </c>
      <c r="C180" s="122">
        <v>0.010034333188799373</v>
      </c>
      <c r="D180" s="84" t="s">
        <v>784</v>
      </c>
      <c r="E180" s="84" t="b">
        <v>0</v>
      </c>
      <c r="F180" s="84" t="b">
        <v>0</v>
      </c>
      <c r="G180" s="84" t="b">
        <v>0</v>
      </c>
    </row>
    <row r="181" spans="1:7" ht="15">
      <c r="A181" s="84" t="s">
        <v>244</v>
      </c>
      <c r="B181" s="84">
        <v>3</v>
      </c>
      <c r="C181" s="122">
        <v>0.010649218306807028</v>
      </c>
      <c r="D181" s="84" t="s">
        <v>784</v>
      </c>
      <c r="E181" s="84" t="b">
        <v>0</v>
      </c>
      <c r="F181" s="84" t="b">
        <v>0</v>
      </c>
      <c r="G181" s="84" t="b">
        <v>0</v>
      </c>
    </row>
    <row r="182" spans="1:7" ht="15">
      <c r="A182" s="84" t="s">
        <v>248</v>
      </c>
      <c r="B182" s="84">
        <v>3</v>
      </c>
      <c r="C182" s="122">
        <v>0.010649218306807028</v>
      </c>
      <c r="D182" s="84" t="s">
        <v>784</v>
      </c>
      <c r="E182" s="84" t="b">
        <v>0</v>
      </c>
      <c r="F182" s="84" t="b">
        <v>0</v>
      </c>
      <c r="G182" s="84" t="b">
        <v>0</v>
      </c>
    </row>
    <row r="183" spans="1:7" ht="15">
      <c r="A183" s="84" t="s">
        <v>253</v>
      </c>
      <c r="B183" s="84">
        <v>3</v>
      </c>
      <c r="C183" s="122">
        <v>0.010649218306807028</v>
      </c>
      <c r="D183" s="84" t="s">
        <v>784</v>
      </c>
      <c r="E183" s="84" t="b">
        <v>0</v>
      </c>
      <c r="F183" s="84" t="b">
        <v>0</v>
      </c>
      <c r="G183" s="84" t="b">
        <v>0</v>
      </c>
    </row>
    <row r="184" spans="1:7" ht="15">
      <c r="A184" s="84" t="s">
        <v>229</v>
      </c>
      <c r="B184" s="84">
        <v>2</v>
      </c>
      <c r="C184" s="122">
        <v>0.010034333188799373</v>
      </c>
      <c r="D184" s="84" t="s">
        <v>784</v>
      </c>
      <c r="E184" s="84" t="b">
        <v>0</v>
      </c>
      <c r="F184" s="84" t="b">
        <v>0</v>
      </c>
      <c r="G184" s="84" t="b">
        <v>0</v>
      </c>
    </row>
    <row r="185" spans="1:7" ht="15">
      <c r="A185" s="84" t="s">
        <v>867</v>
      </c>
      <c r="B185" s="84">
        <v>2</v>
      </c>
      <c r="C185" s="122">
        <v>0.015051499783199059</v>
      </c>
      <c r="D185" s="84" t="s">
        <v>784</v>
      </c>
      <c r="E185" s="84" t="b">
        <v>0</v>
      </c>
      <c r="F185" s="84" t="b">
        <v>0</v>
      </c>
      <c r="G185" s="84" t="b">
        <v>0</v>
      </c>
    </row>
    <row r="186" spans="1:7" ht="15">
      <c r="A186" s="84" t="s">
        <v>868</v>
      </c>
      <c r="B186" s="84">
        <v>2</v>
      </c>
      <c r="C186" s="122">
        <v>0.015051499783199059</v>
      </c>
      <c r="D186" s="84" t="s">
        <v>784</v>
      </c>
      <c r="E186" s="84" t="b">
        <v>0</v>
      </c>
      <c r="F186" s="84" t="b">
        <v>0</v>
      </c>
      <c r="G186" s="84" t="b">
        <v>0</v>
      </c>
    </row>
    <row r="187" spans="1:7" ht="15">
      <c r="A187" s="84" t="s">
        <v>302</v>
      </c>
      <c r="B187" s="84">
        <v>2</v>
      </c>
      <c r="C187" s="122">
        <v>0.010034333188799373</v>
      </c>
      <c r="D187" s="84" t="s">
        <v>784</v>
      </c>
      <c r="E187" s="84" t="b">
        <v>0</v>
      </c>
      <c r="F187" s="84" t="b">
        <v>0</v>
      </c>
      <c r="G187" s="84" t="b">
        <v>0</v>
      </c>
    </row>
    <row r="188" spans="1:7" ht="15">
      <c r="A188" s="84" t="s">
        <v>869</v>
      </c>
      <c r="B188" s="84">
        <v>2</v>
      </c>
      <c r="C188" s="122">
        <v>0.010034333188799373</v>
      </c>
      <c r="D188" s="84" t="s">
        <v>784</v>
      </c>
      <c r="E188" s="84" t="b">
        <v>0</v>
      </c>
      <c r="F188" s="84" t="b">
        <v>0</v>
      </c>
      <c r="G188" s="84" t="b">
        <v>0</v>
      </c>
    </row>
    <row r="189" spans="1:7" ht="15">
      <c r="A189" s="84" t="s">
        <v>1049</v>
      </c>
      <c r="B189" s="84">
        <v>2</v>
      </c>
      <c r="C189" s="122">
        <v>0.010034333188799373</v>
      </c>
      <c r="D189" s="84" t="s">
        <v>784</v>
      </c>
      <c r="E189" s="84" t="b">
        <v>0</v>
      </c>
      <c r="F189" s="84" t="b">
        <v>0</v>
      </c>
      <c r="G189" s="84" t="b">
        <v>0</v>
      </c>
    </row>
    <row r="190" spans="1:7" ht="15">
      <c r="A190" s="84" t="s">
        <v>1050</v>
      </c>
      <c r="B190" s="84">
        <v>2</v>
      </c>
      <c r="C190" s="122">
        <v>0.010034333188799373</v>
      </c>
      <c r="D190" s="84" t="s">
        <v>784</v>
      </c>
      <c r="E190" s="84" t="b">
        <v>0</v>
      </c>
      <c r="F190" s="84" t="b">
        <v>0</v>
      </c>
      <c r="G190" s="84" t="b">
        <v>0</v>
      </c>
    </row>
    <row r="191" spans="1:7" ht="15">
      <c r="A191" s="84" t="s">
        <v>1051</v>
      </c>
      <c r="B191" s="84">
        <v>2</v>
      </c>
      <c r="C191" s="122">
        <v>0.010034333188799373</v>
      </c>
      <c r="D191" s="84" t="s">
        <v>784</v>
      </c>
      <c r="E191" s="84" t="b">
        <v>0</v>
      </c>
      <c r="F191" s="84" t="b">
        <v>0</v>
      </c>
      <c r="G191" s="84" t="b">
        <v>0</v>
      </c>
    </row>
    <row r="192" spans="1:7" ht="15">
      <c r="A192" s="84" t="s">
        <v>1052</v>
      </c>
      <c r="B192" s="84">
        <v>2</v>
      </c>
      <c r="C192" s="122">
        <v>0.010034333188799373</v>
      </c>
      <c r="D192" s="84" t="s">
        <v>784</v>
      </c>
      <c r="E192" s="84" t="b">
        <v>0</v>
      </c>
      <c r="F192" s="84" t="b">
        <v>0</v>
      </c>
      <c r="G192" s="84" t="b">
        <v>0</v>
      </c>
    </row>
    <row r="193" spans="1:7" ht="15">
      <c r="A193" s="84" t="s">
        <v>1048</v>
      </c>
      <c r="B193" s="84">
        <v>2</v>
      </c>
      <c r="C193" s="122">
        <v>0.010034333188799373</v>
      </c>
      <c r="D193" s="84" t="s">
        <v>784</v>
      </c>
      <c r="E193" s="84" t="b">
        <v>0</v>
      </c>
      <c r="F193" s="84" t="b">
        <v>0</v>
      </c>
      <c r="G193" s="84" t="b">
        <v>0</v>
      </c>
    </row>
    <row r="194" spans="1:7" ht="15">
      <c r="A194" s="84" t="s">
        <v>1053</v>
      </c>
      <c r="B194" s="84">
        <v>2</v>
      </c>
      <c r="C194" s="122">
        <v>0.010034333188799373</v>
      </c>
      <c r="D194" s="84" t="s">
        <v>784</v>
      </c>
      <c r="E194" s="84" t="b">
        <v>0</v>
      </c>
      <c r="F194" s="84" t="b">
        <v>0</v>
      </c>
      <c r="G194" s="84" t="b">
        <v>0</v>
      </c>
    </row>
    <row r="195" spans="1:7" ht="15">
      <c r="A195" s="84" t="s">
        <v>1054</v>
      </c>
      <c r="B195" s="84">
        <v>2</v>
      </c>
      <c r="C195" s="122">
        <v>0.010034333188799373</v>
      </c>
      <c r="D195" s="84" t="s">
        <v>784</v>
      </c>
      <c r="E195" s="84" t="b">
        <v>0</v>
      </c>
      <c r="F195" s="84" t="b">
        <v>0</v>
      </c>
      <c r="G195" s="84" t="b">
        <v>0</v>
      </c>
    </row>
    <row r="196" spans="1:7" ht="15">
      <c r="A196" s="84" t="s">
        <v>1055</v>
      </c>
      <c r="B196" s="84">
        <v>2</v>
      </c>
      <c r="C196" s="122">
        <v>0.010034333188799373</v>
      </c>
      <c r="D196" s="84" t="s">
        <v>784</v>
      </c>
      <c r="E196" s="84" t="b">
        <v>0</v>
      </c>
      <c r="F196" s="84" t="b">
        <v>0</v>
      </c>
      <c r="G196" s="84" t="b">
        <v>0</v>
      </c>
    </row>
    <row r="197" spans="1:7" ht="15">
      <c r="A197" s="84" t="s">
        <v>1056</v>
      </c>
      <c r="B197" s="84">
        <v>2</v>
      </c>
      <c r="C197" s="122">
        <v>0.010034333188799373</v>
      </c>
      <c r="D197" s="84" t="s">
        <v>784</v>
      </c>
      <c r="E197" s="84" t="b">
        <v>0</v>
      </c>
      <c r="F197" s="84" t="b">
        <v>0</v>
      </c>
      <c r="G197" s="84" t="b">
        <v>0</v>
      </c>
    </row>
    <row r="198" spans="1:7" ht="15">
      <c r="A198" s="84" t="s">
        <v>1057</v>
      </c>
      <c r="B198" s="84">
        <v>2</v>
      </c>
      <c r="C198" s="122">
        <v>0.010034333188799373</v>
      </c>
      <c r="D198" s="84" t="s">
        <v>784</v>
      </c>
      <c r="E198" s="84" t="b">
        <v>0</v>
      </c>
      <c r="F198" s="84" t="b">
        <v>0</v>
      </c>
      <c r="G198" s="84" t="b">
        <v>0</v>
      </c>
    </row>
    <row r="199" spans="1:7" ht="15">
      <c r="A199" s="84" t="s">
        <v>857</v>
      </c>
      <c r="B199" s="84">
        <v>2</v>
      </c>
      <c r="C199" s="122">
        <v>0.010034333188799373</v>
      </c>
      <c r="D199" s="84" t="s">
        <v>784</v>
      </c>
      <c r="E199" s="84" t="b">
        <v>0</v>
      </c>
      <c r="F199" s="84" t="b">
        <v>0</v>
      </c>
      <c r="G199" s="84" t="b">
        <v>0</v>
      </c>
    </row>
    <row r="200" spans="1:7" ht="15">
      <c r="A200" s="84" t="s">
        <v>1065</v>
      </c>
      <c r="B200" s="84">
        <v>2</v>
      </c>
      <c r="C200" s="122">
        <v>0.010034333188799373</v>
      </c>
      <c r="D200" s="84" t="s">
        <v>784</v>
      </c>
      <c r="E200" s="84" t="b">
        <v>0</v>
      </c>
      <c r="F200" s="84" t="b">
        <v>0</v>
      </c>
      <c r="G200" s="84" t="b">
        <v>0</v>
      </c>
    </row>
    <row r="201" spans="1:7" ht="15">
      <c r="A201" s="84" t="s">
        <v>309</v>
      </c>
      <c r="B201" s="84">
        <v>2</v>
      </c>
      <c r="C201" s="122">
        <v>0.010034333188799373</v>
      </c>
      <c r="D201" s="84" t="s">
        <v>784</v>
      </c>
      <c r="E201" s="84" t="b">
        <v>0</v>
      </c>
      <c r="F201" s="84" t="b">
        <v>0</v>
      </c>
      <c r="G201" s="84" t="b">
        <v>0</v>
      </c>
    </row>
    <row r="202" spans="1:7" ht="15">
      <c r="A202" s="84" t="s">
        <v>1058</v>
      </c>
      <c r="B202" s="84">
        <v>2</v>
      </c>
      <c r="C202" s="122">
        <v>0.015051499783199059</v>
      </c>
      <c r="D202" s="84" t="s">
        <v>784</v>
      </c>
      <c r="E202" s="84" t="b">
        <v>0</v>
      </c>
      <c r="F202" s="84" t="b">
        <v>0</v>
      </c>
      <c r="G202" s="84" t="b">
        <v>0</v>
      </c>
    </row>
    <row r="203" spans="1:7" ht="15">
      <c r="A203" s="84" t="s">
        <v>871</v>
      </c>
      <c r="B203" s="84">
        <v>2</v>
      </c>
      <c r="C203" s="122">
        <v>0</v>
      </c>
      <c r="D203" s="84" t="s">
        <v>785</v>
      </c>
      <c r="E203" s="84" t="b">
        <v>0</v>
      </c>
      <c r="F203" s="84" t="b">
        <v>0</v>
      </c>
      <c r="G203" s="84" t="b">
        <v>0</v>
      </c>
    </row>
    <row r="204" spans="1:7" ht="15">
      <c r="A204" s="84" t="s">
        <v>872</v>
      </c>
      <c r="B204" s="84">
        <v>2</v>
      </c>
      <c r="C204" s="122">
        <v>0</v>
      </c>
      <c r="D204" s="84" t="s">
        <v>785</v>
      </c>
      <c r="E204" s="84" t="b">
        <v>0</v>
      </c>
      <c r="F204" s="84" t="b">
        <v>0</v>
      </c>
      <c r="G204" s="84" t="b">
        <v>0</v>
      </c>
    </row>
    <row r="205" spans="1:7" ht="15">
      <c r="A205" s="84" t="s">
        <v>857</v>
      </c>
      <c r="B205" s="84">
        <v>2</v>
      </c>
      <c r="C205" s="122">
        <v>0</v>
      </c>
      <c r="D205" s="84" t="s">
        <v>785</v>
      </c>
      <c r="E205" s="84" t="b">
        <v>0</v>
      </c>
      <c r="F205" s="84" t="b">
        <v>0</v>
      </c>
      <c r="G205" s="84" t="b">
        <v>0</v>
      </c>
    </row>
    <row r="206" spans="1:7" ht="15">
      <c r="A206" s="84" t="s">
        <v>235</v>
      </c>
      <c r="B206" s="84">
        <v>2</v>
      </c>
      <c r="C206" s="122">
        <v>0</v>
      </c>
      <c r="D206" s="84" t="s">
        <v>786</v>
      </c>
      <c r="E206" s="84" t="b">
        <v>0</v>
      </c>
      <c r="F206" s="84" t="b">
        <v>0</v>
      </c>
      <c r="G206" s="84" t="b">
        <v>0</v>
      </c>
    </row>
    <row r="207" spans="1:7" ht="15">
      <c r="A207" s="84" t="s">
        <v>874</v>
      </c>
      <c r="B207" s="84">
        <v>2</v>
      </c>
      <c r="C207" s="122">
        <v>0</v>
      </c>
      <c r="D207" s="84" t="s">
        <v>786</v>
      </c>
      <c r="E207" s="84" t="b">
        <v>0</v>
      </c>
      <c r="F207" s="84" t="b">
        <v>0</v>
      </c>
      <c r="G207" s="84" t="b">
        <v>0</v>
      </c>
    </row>
    <row r="208" spans="1:7" ht="15">
      <c r="A208" s="84" t="s">
        <v>875</v>
      </c>
      <c r="B208" s="84">
        <v>2</v>
      </c>
      <c r="C208" s="122">
        <v>0</v>
      </c>
      <c r="D208" s="84" t="s">
        <v>786</v>
      </c>
      <c r="E208" s="84" t="b">
        <v>0</v>
      </c>
      <c r="F208" s="84" t="b">
        <v>0</v>
      </c>
      <c r="G208" s="84" t="b">
        <v>0</v>
      </c>
    </row>
    <row r="209" spans="1:7" ht="15">
      <c r="A209" s="84" t="s">
        <v>876</v>
      </c>
      <c r="B209" s="84">
        <v>2</v>
      </c>
      <c r="C209" s="122">
        <v>0</v>
      </c>
      <c r="D209" s="84" t="s">
        <v>786</v>
      </c>
      <c r="E209" s="84" t="b">
        <v>0</v>
      </c>
      <c r="F209" s="84" t="b">
        <v>0</v>
      </c>
      <c r="G209" s="84" t="b">
        <v>0</v>
      </c>
    </row>
    <row r="210" spans="1:7" ht="15">
      <c r="A210" s="84" t="s">
        <v>877</v>
      </c>
      <c r="B210" s="84">
        <v>2</v>
      </c>
      <c r="C210" s="122">
        <v>0</v>
      </c>
      <c r="D210" s="84" t="s">
        <v>786</v>
      </c>
      <c r="E210" s="84" t="b">
        <v>0</v>
      </c>
      <c r="F210" s="84" t="b">
        <v>0</v>
      </c>
      <c r="G210" s="84" t="b">
        <v>0</v>
      </c>
    </row>
    <row r="211" spans="1:7" ht="15">
      <c r="A211" s="84" t="s">
        <v>878</v>
      </c>
      <c r="B211" s="84">
        <v>2</v>
      </c>
      <c r="C211" s="122">
        <v>0</v>
      </c>
      <c r="D211" s="84" t="s">
        <v>786</v>
      </c>
      <c r="E211" s="84" t="b">
        <v>0</v>
      </c>
      <c r="F211" s="84" t="b">
        <v>0</v>
      </c>
      <c r="G211" s="84" t="b">
        <v>0</v>
      </c>
    </row>
    <row r="212" spans="1:7" ht="15">
      <c r="A212" s="84" t="s">
        <v>879</v>
      </c>
      <c r="B212" s="84">
        <v>2</v>
      </c>
      <c r="C212" s="122">
        <v>0</v>
      </c>
      <c r="D212" s="84" t="s">
        <v>786</v>
      </c>
      <c r="E212" s="84" t="b">
        <v>0</v>
      </c>
      <c r="F212" s="84" t="b">
        <v>0</v>
      </c>
      <c r="G212" s="84" t="b">
        <v>0</v>
      </c>
    </row>
    <row r="213" spans="1:7" ht="15">
      <c r="A213" s="84" t="s">
        <v>880</v>
      </c>
      <c r="B213" s="84">
        <v>2</v>
      </c>
      <c r="C213" s="122">
        <v>0</v>
      </c>
      <c r="D213" s="84" t="s">
        <v>786</v>
      </c>
      <c r="E213" s="84" t="b">
        <v>0</v>
      </c>
      <c r="F213" s="84" t="b">
        <v>0</v>
      </c>
      <c r="G213" s="84" t="b">
        <v>0</v>
      </c>
    </row>
    <row r="214" spans="1:7" ht="15">
      <c r="A214" s="84" t="s">
        <v>881</v>
      </c>
      <c r="B214" s="84">
        <v>2</v>
      </c>
      <c r="C214" s="122">
        <v>0</v>
      </c>
      <c r="D214" s="84" t="s">
        <v>786</v>
      </c>
      <c r="E214" s="84" t="b">
        <v>0</v>
      </c>
      <c r="F214" s="84" t="b">
        <v>0</v>
      </c>
      <c r="G214" s="84" t="b">
        <v>0</v>
      </c>
    </row>
    <row r="215" spans="1:7" ht="15">
      <c r="A215" s="84" t="s">
        <v>882</v>
      </c>
      <c r="B215" s="84">
        <v>2</v>
      </c>
      <c r="C215" s="122">
        <v>0</v>
      </c>
      <c r="D215" s="84" t="s">
        <v>786</v>
      </c>
      <c r="E215" s="84" t="b">
        <v>0</v>
      </c>
      <c r="F215" s="84" t="b">
        <v>0</v>
      </c>
      <c r="G215" s="84" t="b">
        <v>0</v>
      </c>
    </row>
    <row r="216" spans="1:7" ht="15">
      <c r="A216" s="84" t="s">
        <v>1095</v>
      </c>
      <c r="B216" s="84">
        <v>2</v>
      </c>
      <c r="C216" s="122">
        <v>0</v>
      </c>
      <c r="D216" s="84" t="s">
        <v>786</v>
      </c>
      <c r="E216" s="84" t="b">
        <v>0</v>
      </c>
      <c r="F216" s="84" t="b">
        <v>0</v>
      </c>
      <c r="G216" s="84" t="b">
        <v>0</v>
      </c>
    </row>
    <row r="217" spans="1:7" ht="15">
      <c r="A217" s="84" t="s">
        <v>1096</v>
      </c>
      <c r="B217" s="84">
        <v>2</v>
      </c>
      <c r="C217" s="122">
        <v>0</v>
      </c>
      <c r="D217" s="84" t="s">
        <v>786</v>
      </c>
      <c r="E217" s="84" t="b">
        <v>0</v>
      </c>
      <c r="F217" s="84" t="b">
        <v>0</v>
      </c>
      <c r="G217" s="84" t="b">
        <v>0</v>
      </c>
    </row>
    <row r="218" spans="1:7" ht="15">
      <c r="A218" s="84" t="s">
        <v>1097</v>
      </c>
      <c r="B218" s="84">
        <v>2</v>
      </c>
      <c r="C218" s="122">
        <v>0</v>
      </c>
      <c r="D218" s="84" t="s">
        <v>786</v>
      </c>
      <c r="E218" s="84" t="b">
        <v>0</v>
      </c>
      <c r="F218" s="84" t="b">
        <v>0</v>
      </c>
      <c r="G218" s="84" t="b">
        <v>0</v>
      </c>
    </row>
    <row r="219" spans="1:7" ht="15">
      <c r="A219" s="84" t="s">
        <v>1098</v>
      </c>
      <c r="B219" s="84">
        <v>2</v>
      </c>
      <c r="C219" s="122">
        <v>0</v>
      </c>
      <c r="D219" s="84" t="s">
        <v>786</v>
      </c>
      <c r="E219" s="84" t="b">
        <v>0</v>
      </c>
      <c r="F219" s="84" t="b">
        <v>0</v>
      </c>
      <c r="G219" s="84" t="b">
        <v>0</v>
      </c>
    </row>
    <row r="220" spans="1:7" ht="15">
      <c r="A220" s="84" t="s">
        <v>1099</v>
      </c>
      <c r="B220" s="84">
        <v>2</v>
      </c>
      <c r="C220" s="122">
        <v>0</v>
      </c>
      <c r="D220" s="84" t="s">
        <v>786</v>
      </c>
      <c r="E220" s="84" t="b">
        <v>0</v>
      </c>
      <c r="F220" s="84" t="b">
        <v>0</v>
      </c>
      <c r="G220" s="84" t="b">
        <v>0</v>
      </c>
    </row>
    <row r="221" spans="1:7" ht="15">
      <c r="A221" s="84" t="s">
        <v>884</v>
      </c>
      <c r="B221" s="84">
        <v>2</v>
      </c>
      <c r="C221" s="122">
        <v>0</v>
      </c>
      <c r="D221" s="84" t="s">
        <v>787</v>
      </c>
      <c r="E221" s="84" t="b">
        <v>0</v>
      </c>
      <c r="F221" s="84" t="b">
        <v>0</v>
      </c>
      <c r="G221" s="84" t="b">
        <v>0</v>
      </c>
    </row>
    <row r="222" spans="1:7" ht="15">
      <c r="A222" s="84" t="s">
        <v>885</v>
      </c>
      <c r="B222" s="84">
        <v>2</v>
      </c>
      <c r="C222" s="122">
        <v>0</v>
      </c>
      <c r="D222" s="84" t="s">
        <v>787</v>
      </c>
      <c r="E222" s="84" t="b">
        <v>0</v>
      </c>
      <c r="F222" s="84" t="b">
        <v>0</v>
      </c>
      <c r="G222" s="84" t="b">
        <v>0</v>
      </c>
    </row>
    <row r="223" spans="1:7" ht="15">
      <c r="A223" s="84" t="s">
        <v>886</v>
      </c>
      <c r="B223" s="84">
        <v>2</v>
      </c>
      <c r="C223" s="122">
        <v>0</v>
      </c>
      <c r="D223" s="84" t="s">
        <v>787</v>
      </c>
      <c r="E223" s="84" t="b">
        <v>0</v>
      </c>
      <c r="F223" s="84" t="b">
        <v>0</v>
      </c>
      <c r="G223" s="84" t="b">
        <v>0</v>
      </c>
    </row>
    <row r="224" spans="1:7" ht="15">
      <c r="A224" s="84" t="s">
        <v>887</v>
      </c>
      <c r="B224" s="84">
        <v>2</v>
      </c>
      <c r="C224" s="122">
        <v>0</v>
      </c>
      <c r="D224" s="84" t="s">
        <v>787</v>
      </c>
      <c r="E224" s="84" t="b">
        <v>0</v>
      </c>
      <c r="F224" s="84" t="b">
        <v>0</v>
      </c>
      <c r="G224" s="84" t="b">
        <v>0</v>
      </c>
    </row>
    <row r="225" spans="1:7" ht="15">
      <c r="A225" s="84" t="s">
        <v>888</v>
      </c>
      <c r="B225" s="84">
        <v>2</v>
      </c>
      <c r="C225" s="122">
        <v>0</v>
      </c>
      <c r="D225" s="84" t="s">
        <v>787</v>
      </c>
      <c r="E225" s="84" t="b">
        <v>0</v>
      </c>
      <c r="F225" s="84" t="b">
        <v>0</v>
      </c>
      <c r="G225" s="84" t="b">
        <v>0</v>
      </c>
    </row>
    <row r="226" spans="1:7" ht="15">
      <c r="A226" s="84" t="s">
        <v>889</v>
      </c>
      <c r="B226" s="84">
        <v>2</v>
      </c>
      <c r="C226" s="122">
        <v>0</v>
      </c>
      <c r="D226" s="84" t="s">
        <v>787</v>
      </c>
      <c r="E226" s="84" t="b">
        <v>0</v>
      </c>
      <c r="F226" s="84" t="b">
        <v>0</v>
      </c>
      <c r="G226" s="84" t="b">
        <v>0</v>
      </c>
    </row>
    <row r="227" spans="1:7" ht="15">
      <c r="A227" s="84" t="s">
        <v>881</v>
      </c>
      <c r="B227" s="84">
        <v>2</v>
      </c>
      <c r="C227" s="122">
        <v>0</v>
      </c>
      <c r="D227" s="84" t="s">
        <v>787</v>
      </c>
      <c r="E227" s="84" t="b">
        <v>0</v>
      </c>
      <c r="F227" s="84" t="b">
        <v>0</v>
      </c>
      <c r="G227" s="84" t="b">
        <v>0</v>
      </c>
    </row>
    <row r="228" spans="1:7" ht="15">
      <c r="A228" s="84" t="s">
        <v>890</v>
      </c>
      <c r="B228" s="84">
        <v>2</v>
      </c>
      <c r="C228" s="122">
        <v>0</v>
      </c>
      <c r="D228" s="84" t="s">
        <v>787</v>
      </c>
      <c r="E228" s="84" t="b">
        <v>0</v>
      </c>
      <c r="F228" s="84" t="b">
        <v>0</v>
      </c>
      <c r="G22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1107</v>
      </c>
      <c r="B1" s="13" t="s">
        <v>1108</v>
      </c>
      <c r="C1" s="13" t="s">
        <v>1101</v>
      </c>
      <c r="D1" s="13" t="s">
        <v>1102</v>
      </c>
      <c r="E1" s="13" t="s">
        <v>1109</v>
      </c>
      <c r="F1" s="13" t="s">
        <v>144</v>
      </c>
      <c r="G1" s="13" t="s">
        <v>1110</v>
      </c>
      <c r="H1" s="13" t="s">
        <v>1111</v>
      </c>
      <c r="I1" s="13" t="s">
        <v>1112</v>
      </c>
      <c r="J1" s="13" t="s">
        <v>1113</v>
      </c>
      <c r="K1" s="13" t="s">
        <v>1114</v>
      </c>
      <c r="L1" s="13" t="s">
        <v>1115</v>
      </c>
    </row>
    <row r="2" spans="1:12" ht="15">
      <c r="A2" s="84" t="s">
        <v>244</v>
      </c>
      <c r="B2" s="84" t="s">
        <v>243</v>
      </c>
      <c r="C2" s="84">
        <v>7</v>
      </c>
      <c r="D2" s="122">
        <v>0.008633293085381891</v>
      </c>
      <c r="E2" s="122">
        <v>1.69284691927723</v>
      </c>
      <c r="F2" s="84" t="s">
        <v>1103</v>
      </c>
      <c r="G2" s="84" t="b">
        <v>0</v>
      </c>
      <c r="H2" s="84" t="b">
        <v>0</v>
      </c>
      <c r="I2" s="84" t="b">
        <v>0</v>
      </c>
      <c r="J2" s="84" t="b">
        <v>0</v>
      </c>
      <c r="K2" s="84" t="b">
        <v>0</v>
      </c>
      <c r="L2" s="84" t="b">
        <v>0</v>
      </c>
    </row>
    <row r="3" spans="1:12" ht="15">
      <c r="A3" s="84" t="s">
        <v>243</v>
      </c>
      <c r="B3" s="84" t="s">
        <v>242</v>
      </c>
      <c r="C3" s="84">
        <v>7</v>
      </c>
      <c r="D3" s="122">
        <v>0.008633293085381891</v>
      </c>
      <c r="E3" s="122">
        <v>1.8477488792629733</v>
      </c>
      <c r="F3" s="84" t="s">
        <v>1103</v>
      </c>
      <c r="G3" s="84" t="b">
        <v>0</v>
      </c>
      <c r="H3" s="84" t="b">
        <v>0</v>
      </c>
      <c r="I3" s="84" t="b">
        <v>0</v>
      </c>
      <c r="J3" s="84" t="b">
        <v>0</v>
      </c>
      <c r="K3" s="84" t="b">
        <v>0</v>
      </c>
      <c r="L3" s="84" t="b">
        <v>0</v>
      </c>
    </row>
    <row r="4" spans="1:12" ht="15">
      <c r="A4" s="84" t="s">
        <v>242</v>
      </c>
      <c r="B4" s="84" t="s">
        <v>241</v>
      </c>
      <c r="C4" s="84">
        <v>7</v>
      </c>
      <c r="D4" s="122">
        <v>0.008633293085381891</v>
      </c>
      <c r="E4" s="122">
        <v>1.8477488792629733</v>
      </c>
      <c r="F4" s="84" t="s">
        <v>1103</v>
      </c>
      <c r="G4" s="84" t="b">
        <v>0</v>
      </c>
      <c r="H4" s="84" t="b">
        <v>0</v>
      </c>
      <c r="I4" s="84" t="b">
        <v>0</v>
      </c>
      <c r="J4" s="84" t="b">
        <v>0</v>
      </c>
      <c r="K4" s="84" t="b">
        <v>0</v>
      </c>
      <c r="L4" s="84" t="b">
        <v>0</v>
      </c>
    </row>
    <row r="5" spans="1:12" ht="15">
      <c r="A5" s="84" t="s">
        <v>241</v>
      </c>
      <c r="B5" s="84" t="s">
        <v>240</v>
      </c>
      <c r="C5" s="84">
        <v>7</v>
      </c>
      <c r="D5" s="122">
        <v>0.008633293085381891</v>
      </c>
      <c r="E5" s="122">
        <v>1.8477488792629733</v>
      </c>
      <c r="F5" s="84" t="s">
        <v>1103</v>
      </c>
      <c r="G5" s="84" t="b">
        <v>0</v>
      </c>
      <c r="H5" s="84" t="b">
        <v>0</v>
      </c>
      <c r="I5" s="84" t="b">
        <v>0</v>
      </c>
      <c r="J5" s="84" t="b">
        <v>0</v>
      </c>
      <c r="K5" s="84" t="b">
        <v>0</v>
      </c>
      <c r="L5" s="84" t="b">
        <v>0</v>
      </c>
    </row>
    <row r="6" spans="1:12" ht="15">
      <c r="A6" s="84" t="s">
        <v>240</v>
      </c>
      <c r="B6" s="84" t="s">
        <v>239</v>
      </c>
      <c r="C6" s="84">
        <v>7</v>
      </c>
      <c r="D6" s="122">
        <v>0.008633293085381891</v>
      </c>
      <c r="E6" s="122">
        <v>1.8477488792629733</v>
      </c>
      <c r="F6" s="84" t="s">
        <v>1103</v>
      </c>
      <c r="G6" s="84" t="b">
        <v>0</v>
      </c>
      <c r="H6" s="84" t="b">
        <v>0</v>
      </c>
      <c r="I6" s="84" t="b">
        <v>0</v>
      </c>
      <c r="J6" s="84" t="b">
        <v>0</v>
      </c>
      <c r="K6" s="84" t="b">
        <v>0</v>
      </c>
      <c r="L6" s="84" t="b">
        <v>0</v>
      </c>
    </row>
    <row r="7" spans="1:12" ht="15">
      <c r="A7" s="84" t="s">
        <v>239</v>
      </c>
      <c r="B7" s="84" t="s">
        <v>238</v>
      </c>
      <c r="C7" s="84">
        <v>7</v>
      </c>
      <c r="D7" s="122">
        <v>0.008633293085381891</v>
      </c>
      <c r="E7" s="122">
        <v>1.8477488792629733</v>
      </c>
      <c r="F7" s="84" t="s">
        <v>1103</v>
      </c>
      <c r="G7" s="84" t="b">
        <v>0</v>
      </c>
      <c r="H7" s="84" t="b">
        <v>0</v>
      </c>
      <c r="I7" s="84" t="b">
        <v>0</v>
      </c>
      <c r="J7" s="84" t="b">
        <v>0</v>
      </c>
      <c r="K7" s="84" t="b">
        <v>0</v>
      </c>
      <c r="L7" s="84" t="b">
        <v>0</v>
      </c>
    </row>
    <row r="8" spans="1:12" ht="15">
      <c r="A8" s="84" t="s">
        <v>238</v>
      </c>
      <c r="B8" s="84" t="s">
        <v>227</v>
      </c>
      <c r="C8" s="84">
        <v>7</v>
      </c>
      <c r="D8" s="122">
        <v>0.008633293085381891</v>
      </c>
      <c r="E8" s="122">
        <v>1.8477488792629733</v>
      </c>
      <c r="F8" s="84" t="s">
        <v>1103</v>
      </c>
      <c r="G8" s="84" t="b">
        <v>0</v>
      </c>
      <c r="H8" s="84" t="b">
        <v>0</v>
      </c>
      <c r="I8" s="84" t="b">
        <v>0</v>
      </c>
      <c r="J8" s="84" t="b">
        <v>0</v>
      </c>
      <c r="K8" s="84" t="b">
        <v>0</v>
      </c>
      <c r="L8" s="84" t="b">
        <v>0</v>
      </c>
    </row>
    <row r="9" spans="1:12" ht="15">
      <c r="A9" s="84" t="s">
        <v>227</v>
      </c>
      <c r="B9" s="84" t="s">
        <v>237</v>
      </c>
      <c r="C9" s="84">
        <v>7</v>
      </c>
      <c r="D9" s="122">
        <v>0.008633293085381891</v>
      </c>
      <c r="E9" s="122">
        <v>1.7386044098379052</v>
      </c>
      <c r="F9" s="84" t="s">
        <v>1103</v>
      </c>
      <c r="G9" s="84" t="b">
        <v>0</v>
      </c>
      <c r="H9" s="84" t="b">
        <v>0</v>
      </c>
      <c r="I9" s="84" t="b">
        <v>0</v>
      </c>
      <c r="J9" s="84" t="b">
        <v>0</v>
      </c>
      <c r="K9" s="84" t="b">
        <v>0</v>
      </c>
      <c r="L9" s="84" t="b">
        <v>0</v>
      </c>
    </row>
    <row r="10" spans="1:12" ht="15">
      <c r="A10" s="84" t="s">
        <v>237</v>
      </c>
      <c r="B10" s="84" t="s">
        <v>236</v>
      </c>
      <c r="C10" s="84">
        <v>7</v>
      </c>
      <c r="D10" s="122">
        <v>0.008633293085381891</v>
      </c>
      <c r="E10" s="122">
        <v>1.7386044098379052</v>
      </c>
      <c r="F10" s="84" t="s">
        <v>1103</v>
      </c>
      <c r="G10" s="84" t="b">
        <v>0</v>
      </c>
      <c r="H10" s="84" t="b">
        <v>0</v>
      </c>
      <c r="I10" s="84" t="b">
        <v>0</v>
      </c>
      <c r="J10" s="84" t="b">
        <v>0</v>
      </c>
      <c r="K10" s="84" t="b">
        <v>0</v>
      </c>
      <c r="L10" s="84" t="b">
        <v>0</v>
      </c>
    </row>
    <row r="11" spans="1:12" ht="15">
      <c r="A11" s="84" t="s">
        <v>224</v>
      </c>
      <c r="B11" s="84" t="s">
        <v>244</v>
      </c>
      <c r="C11" s="84">
        <v>5</v>
      </c>
      <c r="D11" s="122">
        <v>0.007560989403609293</v>
      </c>
      <c r="E11" s="122">
        <v>1.7897569322852864</v>
      </c>
      <c r="F11" s="84" t="s">
        <v>1103</v>
      </c>
      <c r="G11" s="84" t="b">
        <v>0</v>
      </c>
      <c r="H11" s="84" t="b">
        <v>0</v>
      </c>
      <c r="I11" s="84" t="b">
        <v>0</v>
      </c>
      <c r="J11" s="84" t="b">
        <v>0</v>
      </c>
      <c r="K11" s="84" t="b">
        <v>0</v>
      </c>
      <c r="L11" s="84" t="b">
        <v>0</v>
      </c>
    </row>
    <row r="12" spans="1:12" ht="15">
      <c r="A12" s="84" t="s">
        <v>869</v>
      </c>
      <c r="B12" s="84" t="s">
        <v>1049</v>
      </c>
      <c r="C12" s="84">
        <v>4</v>
      </c>
      <c r="D12" s="122">
        <v>0.006788562614551986</v>
      </c>
      <c r="E12" s="122">
        <v>2.0907869279492677</v>
      </c>
      <c r="F12" s="84" t="s">
        <v>1103</v>
      </c>
      <c r="G12" s="84" t="b">
        <v>0</v>
      </c>
      <c r="H12" s="84" t="b">
        <v>0</v>
      </c>
      <c r="I12" s="84" t="b">
        <v>0</v>
      </c>
      <c r="J12" s="84" t="b">
        <v>0</v>
      </c>
      <c r="K12" s="84" t="b">
        <v>0</v>
      </c>
      <c r="L12" s="84" t="b">
        <v>0</v>
      </c>
    </row>
    <row r="13" spans="1:12" ht="15">
      <c r="A13" s="84" t="s">
        <v>1049</v>
      </c>
      <c r="B13" s="84" t="s">
        <v>235</v>
      </c>
      <c r="C13" s="84">
        <v>4</v>
      </c>
      <c r="D13" s="122">
        <v>0.006788562614551986</v>
      </c>
      <c r="E13" s="122">
        <v>1.414093318324401</v>
      </c>
      <c r="F13" s="84" t="s">
        <v>1103</v>
      </c>
      <c r="G13" s="84" t="b">
        <v>0</v>
      </c>
      <c r="H13" s="84" t="b">
        <v>0</v>
      </c>
      <c r="I13" s="84" t="b">
        <v>0</v>
      </c>
      <c r="J13" s="84" t="b">
        <v>0</v>
      </c>
      <c r="K13" s="84" t="b">
        <v>0</v>
      </c>
      <c r="L13" s="84" t="b">
        <v>0</v>
      </c>
    </row>
    <row r="14" spans="1:12" ht="15">
      <c r="A14" s="84" t="s">
        <v>235</v>
      </c>
      <c r="B14" s="84" t="s">
        <v>1050</v>
      </c>
      <c r="C14" s="84">
        <v>4</v>
      </c>
      <c r="D14" s="122">
        <v>0.006788562614551986</v>
      </c>
      <c r="E14" s="122">
        <v>1.437574414173924</v>
      </c>
      <c r="F14" s="84" t="s">
        <v>1103</v>
      </c>
      <c r="G14" s="84" t="b">
        <v>0</v>
      </c>
      <c r="H14" s="84" t="b">
        <v>0</v>
      </c>
      <c r="I14" s="84" t="b">
        <v>0</v>
      </c>
      <c r="J14" s="84" t="b">
        <v>0</v>
      </c>
      <c r="K14" s="84" t="b">
        <v>0</v>
      </c>
      <c r="L14" s="84" t="b">
        <v>0</v>
      </c>
    </row>
    <row r="15" spans="1:12" ht="15">
      <c r="A15" s="84" t="s">
        <v>1050</v>
      </c>
      <c r="B15" s="84" t="s">
        <v>1051</v>
      </c>
      <c r="C15" s="84">
        <v>4</v>
      </c>
      <c r="D15" s="122">
        <v>0.006788562614551986</v>
      </c>
      <c r="E15" s="122">
        <v>2.0907869279492677</v>
      </c>
      <c r="F15" s="84" t="s">
        <v>1103</v>
      </c>
      <c r="G15" s="84" t="b">
        <v>0</v>
      </c>
      <c r="H15" s="84" t="b">
        <v>0</v>
      </c>
      <c r="I15" s="84" t="b">
        <v>0</v>
      </c>
      <c r="J15" s="84" t="b">
        <v>0</v>
      </c>
      <c r="K15" s="84" t="b">
        <v>0</v>
      </c>
      <c r="L15" s="84" t="b">
        <v>0</v>
      </c>
    </row>
    <row r="16" spans="1:12" ht="15">
      <c r="A16" s="84" t="s">
        <v>1051</v>
      </c>
      <c r="B16" s="84" t="s">
        <v>1052</v>
      </c>
      <c r="C16" s="84">
        <v>4</v>
      </c>
      <c r="D16" s="122">
        <v>0.006788562614551986</v>
      </c>
      <c r="E16" s="122">
        <v>2.0907869279492677</v>
      </c>
      <c r="F16" s="84" t="s">
        <v>1103</v>
      </c>
      <c r="G16" s="84" t="b">
        <v>0</v>
      </c>
      <c r="H16" s="84" t="b">
        <v>0</v>
      </c>
      <c r="I16" s="84" t="b">
        <v>0</v>
      </c>
      <c r="J16" s="84" t="b">
        <v>0</v>
      </c>
      <c r="K16" s="84" t="b">
        <v>0</v>
      </c>
      <c r="L16" s="84" t="b">
        <v>0</v>
      </c>
    </row>
    <row r="17" spans="1:12" ht="15">
      <c r="A17" s="84" t="s">
        <v>1052</v>
      </c>
      <c r="B17" s="84" t="s">
        <v>1048</v>
      </c>
      <c r="C17" s="84">
        <v>4</v>
      </c>
      <c r="D17" s="122">
        <v>0.006788562614551986</v>
      </c>
      <c r="E17" s="122">
        <v>1.9938769149412112</v>
      </c>
      <c r="F17" s="84" t="s">
        <v>1103</v>
      </c>
      <c r="G17" s="84" t="b">
        <v>0</v>
      </c>
      <c r="H17" s="84" t="b">
        <v>0</v>
      </c>
      <c r="I17" s="84" t="b">
        <v>0</v>
      </c>
      <c r="J17" s="84" t="b">
        <v>0</v>
      </c>
      <c r="K17" s="84" t="b">
        <v>0</v>
      </c>
      <c r="L17" s="84" t="b">
        <v>0</v>
      </c>
    </row>
    <row r="18" spans="1:12" ht="15">
      <c r="A18" s="84" t="s">
        <v>1048</v>
      </c>
      <c r="B18" s="84" t="s">
        <v>1053</v>
      </c>
      <c r="C18" s="84">
        <v>4</v>
      </c>
      <c r="D18" s="122">
        <v>0.006788562614551986</v>
      </c>
      <c r="E18" s="122">
        <v>2.0907869279492677</v>
      </c>
      <c r="F18" s="84" t="s">
        <v>1103</v>
      </c>
      <c r="G18" s="84" t="b">
        <v>0</v>
      </c>
      <c r="H18" s="84" t="b">
        <v>0</v>
      </c>
      <c r="I18" s="84" t="b">
        <v>0</v>
      </c>
      <c r="J18" s="84" t="b">
        <v>0</v>
      </c>
      <c r="K18" s="84" t="b">
        <v>0</v>
      </c>
      <c r="L18" s="84" t="b">
        <v>0</v>
      </c>
    </row>
    <row r="19" spans="1:12" ht="15">
      <c r="A19" s="84" t="s">
        <v>1053</v>
      </c>
      <c r="B19" s="84" t="s">
        <v>1054</v>
      </c>
      <c r="C19" s="84">
        <v>4</v>
      </c>
      <c r="D19" s="122">
        <v>0.006788562614551986</v>
      </c>
      <c r="E19" s="122">
        <v>2.0907869279492677</v>
      </c>
      <c r="F19" s="84" t="s">
        <v>1103</v>
      </c>
      <c r="G19" s="84" t="b">
        <v>0</v>
      </c>
      <c r="H19" s="84" t="b">
        <v>0</v>
      </c>
      <c r="I19" s="84" t="b">
        <v>0</v>
      </c>
      <c r="J19" s="84" t="b">
        <v>0</v>
      </c>
      <c r="K19" s="84" t="b">
        <v>0</v>
      </c>
      <c r="L19" s="84" t="b">
        <v>0</v>
      </c>
    </row>
    <row r="20" spans="1:12" ht="15">
      <c r="A20" s="84" t="s">
        <v>1054</v>
      </c>
      <c r="B20" s="84" t="s">
        <v>1055</v>
      </c>
      <c r="C20" s="84">
        <v>4</v>
      </c>
      <c r="D20" s="122">
        <v>0.006788562614551986</v>
      </c>
      <c r="E20" s="122">
        <v>2.0907869279492677</v>
      </c>
      <c r="F20" s="84" t="s">
        <v>1103</v>
      </c>
      <c r="G20" s="84" t="b">
        <v>0</v>
      </c>
      <c r="H20" s="84" t="b">
        <v>0</v>
      </c>
      <c r="I20" s="84" t="b">
        <v>0</v>
      </c>
      <c r="J20" s="84" t="b">
        <v>0</v>
      </c>
      <c r="K20" s="84" t="b">
        <v>0</v>
      </c>
      <c r="L20" s="84" t="b">
        <v>0</v>
      </c>
    </row>
    <row r="21" spans="1:12" ht="15">
      <c r="A21" s="84" t="s">
        <v>1055</v>
      </c>
      <c r="B21" s="84" t="s">
        <v>1056</v>
      </c>
      <c r="C21" s="84">
        <v>4</v>
      </c>
      <c r="D21" s="122">
        <v>0.006788562614551986</v>
      </c>
      <c r="E21" s="122">
        <v>2.0907869279492677</v>
      </c>
      <c r="F21" s="84" t="s">
        <v>1103</v>
      </c>
      <c r="G21" s="84" t="b">
        <v>0</v>
      </c>
      <c r="H21" s="84" t="b">
        <v>0</v>
      </c>
      <c r="I21" s="84" t="b">
        <v>0</v>
      </c>
      <c r="J21" s="84" t="b">
        <v>0</v>
      </c>
      <c r="K21" s="84" t="b">
        <v>0</v>
      </c>
      <c r="L21" s="84" t="b">
        <v>0</v>
      </c>
    </row>
    <row r="22" spans="1:12" ht="15">
      <c r="A22" s="84" t="s">
        <v>1056</v>
      </c>
      <c r="B22" s="84" t="s">
        <v>1057</v>
      </c>
      <c r="C22" s="84">
        <v>4</v>
      </c>
      <c r="D22" s="122">
        <v>0.006788562614551986</v>
      </c>
      <c r="E22" s="122">
        <v>2.0907869279492677</v>
      </c>
      <c r="F22" s="84" t="s">
        <v>1103</v>
      </c>
      <c r="G22" s="84" t="b">
        <v>0</v>
      </c>
      <c r="H22" s="84" t="b">
        <v>0</v>
      </c>
      <c r="I22" s="84" t="b">
        <v>0</v>
      </c>
      <c r="J22" s="84" t="b">
        <v>0</v>
      </c>
      <c r="K22" s="84" t="b">
        <v>0</v>
      </c>
      <c r="L22" s="84" t="b">
        <v>0</v>
      </c>
    </row>
    <row r="23" spans="1:12" ht="15">
      <c r="A23" s="84" t="s">
        <v>1057</v>
      </c>
      <c r="B23" s="84" t="s">
        <v>857</v>
      </c>
      <c r="C23" s="84">
        <v>4</v>
      </c>
      <c r="D23" s="122">
        <v>0.006788562614551986</v>
      </c>
      <c r="E23" s="122">
        <v>1.8477488792629733</v>
      </c>
      <c r="F23" s="84" t="s">
        <v>1103</v>
      </c>
      <c r="G23" s="84" t="b">
        <v>0</v>
      </c>
      <c r="H23" s="84" t="b">
        <v>0</v>
      </c>
      <c r="I23" s="84" t="b">
        <v>0</v>
      </c>
      <c r="J23" s="84" t="b">
        <v>0</v>
      </c>
      <c r="K23" s="84" t="b">
        <v>0</v>
      </c>
      <c r="L23" s="84" t="b">
        <v>0</v>
      </c>
    </row>
    <row r="24" spans="1:12" ht="15">
      <c r="A24" s="84" t="s">
        <v>857</v>
      </c>
      <c r="B24" s="84" t="s">
        <v>1059</v>
      </c>
      <c r="C24" s="84">
        <v>3</v>
      </c>
      <c r="D24" s="122">
        <v>0.005806720071266852</v>
      </c>
      <c r="E24" s="122">
        <v>1.8477488792629733</v>
      </c>
      <c r="F24" s="84" t="s">
        <v>1103</v>
      </c>
      <c r="G24" s="84" t="b">
        <v>0</v>
      </c>
      <c r="H24" s="84" t="b">
        <v>0</v>
      </c>
      <c r="I24" s="84" t="b">
        <v>0</v>
      </c>
      <c r="J24" s="84" t="b">
        <v>0</v>
      </c>
      <c r="K24" s="84" t="b">
        <v>0</v>
      </c>
      <c r="L24" s="84" t="b">
        <v>0</v>
      </c>
    </row>
    <row r="25" spans="1:12" ht="15">
      <c r="A25" s="84" t="s">
        <v>244</v>
      </c>
      <c r="B25" s="84" t="s">
        <v>248</v>
      </c>
      <c r="C25" s="84">
        <v>3</v>
      </c>
      <c r="D25" s="122">
        <v>0.005806720071266852</v>
      </c>
      <c r="E25" s="122">
        <v>1.391816923613249</v>
      </c>
      <c r="F25" s="84" t="s">
        <v>1103</v>
      </c>
      <c r="G25" s="84" t="b">
        <v>0</v>
      </c>
      <c r="H25" s="84" t="b">
        <v>0</v>
      </c>
      <c r="I25" s="84" t="b">
        <v>0</v>
      </c>
      <c r="J25" s="84" t="b">
        <v>0</v>
      </c>
      <c r="K25" s="84" t="b">
        <v>0</v>
      </c>
      <c r="L25" s="84" t="b">
        <v>0</v>
      </c>
    </row>
    <row r="26" spans="1:12" ht="15">
      <c r="A26" s="84" t="s">
        <v>248</v>
      </c>
      <c r="B26" s="84" t="s">
        <v>253</v>
      </c>
      <c r="C26" s="84">
        <v>3</v>
      </c>
      <c r="D26" s="122">
        <v>0.005806720071266852</v>
      </c>
      <c r="E26" s="122">
        <v>1.9146956688935863</v>
      </c>
      <c r="F26" s="84" t="s">
        <v>1103</v>
      </c>
      <c r="G26" s="84" t="b">
        <v>0</v>
      </c>
      <c r="H26" s="84" t="b">
        <v>0</v>
      </c>
      <c r="I26" s="84" t="b">
        <v>0</v>
      </c>
      <c r="J26" s="84" t="b">
        <v>0</v>
      </c>
      <c r="K26" s="84" t="b">
        <v>0</v>
      </c>
      <c r="L26" s="84" t="b">
        <v>0</v>
      </c>
    </row>
    <row r="27" spans="1:12" ht="15">
      <c r="A27" s="84" t="s">
        <v>253</v>
      </c>
      <c r="B27" s="84" t="s">
        <v>235</v>
      </c>
      <c r="C27" s="84">
        <v>3</v>
      </c>
      <c r="D27" s="122">
        <v>0.005806720071266852</v>
      </c>
      <c r="E27" s="122">
        <v>1.414093318324401</v>
      </c>
      <c r="F27" s="84" t="s">
        <v>1103</v>
      </c>
      <c r="G27" s="84" t="b">
        <v>0</v>
      </c>
      <c r="H27" s="84" t="b">
        <v>0</v>
      </c>
      <c r="I27" s="84" t="b">
        <v>0</v>
      </c>
      <c r="J27" s="84" t="b">
        <v>0</v>
      </c>
      <c r="K27" s="84" t="b">
        <v>0</v>
      </c>
      <c r="L27" s="84" t="b">
        <v>0</v>
      </c>
    </row>
    <row r="28" spans="1:12" ht="15">
      <c r="A28" s="84" t="s">
        <v>231</v>
      </c>
      <c r="B28" s="84" t="s">
        <v>869</v>
      </c>
      <c r="C28" s="84">
        <v>3</v>
      </c>
      <c r="D28" s="122">
        <v>0.005806720071266852</v>
      </c>
      <c r="E28" s="122">
        <v>1.8477488792629733</v>
      </c>
      <c r="F28" s="84" t="s">
        <v>1103</v>
      </c>
      <c r="G28" s="84" t="b">
        <v>0</v>
      </c>
      <c r="H28" s="84" t="b">
        <v>0</v>
      </c>
      <c r="I28" s="84" t="b">
        <v>0</v>
      </c>
      <c r="J28" s="84" t="b">
        <v>0</v>
      </c>
      <c r="K28" s="84" t="b">
        <v>0</v>
      </c>
      <c r="L28" s="84" t="b">
        <v>0</v>
      </c>
    </row>
    <row r="29" spans="1:12" ht="15">
      <c r="A29" s="84" t="s">
        <v>857</v>
      </c>
      <c r="B29" s="84" t="s">
        <v>1060</v>
      </c>
      <c r="C29" s="84">
        <v>3</v>
      </c>
      <c r="D29" s="122">
        <v>0.005806720071266852</v>
      </c>
      <c r="E29" s="122">
        <v>1.8477488792629733</v>
      </c>
      <c r="F29" s="84" t="s">
        <v>1103</v>
      </c>
      <c r="G29" s="84" t="b">
        <v>0</v>
      </c>
      <c r="H29" s="84" t="b">
        <v>0</v>
      </c>
      <c r="I29" s="84" t="b">
        <v>0</v>
      </c>
      <c r="J29" s="84" t="b">
        <v>0</v>
      </c>
      <c r="K29" s="84" t="b">
        <v>0</v>
      </c>
      <c r="L29" s="84" t="b">
        <v>0</v>
      </c>
    </row>
    <row r="30" spans="1:12" ht="15">
      <c r="A30" s="84" t="s">
        <v>236</v>
      </c>
      <c r="B30" s="84" t="s">
        <v>229</v>
      </c>
      <c r="C30" s="84">
        <v>3</v>
      </c>
      <c r="D30" s="122">
        <v>0.005806720071266852</v>
      </c>
      <c r="E30" s="122">
        <v>1.7897569322852864</v>
      </c>
      <c r="F30" s="84" t="s">
        <v>1103</v>
      </c>
      <c r="G30" s="84" t="b">
        <v>0</v>
      </c>
      <c r="H30" s="84" t="b">
        <v>0</v>
      </c>
      <c r="I30" s="84" t="b">
        <v>0</v>
      </c>
      <c r="J30" s="84" t="b">
        <v>0</v>
      </c>
      <c r="K30" s="84" t="b">
        <v>0</v>
      </c>
      <c r="L30" s="84" t="b">
        <v>0</v>
      </c>
    </row>
    <row r="31" spans="1:12" ht="15">
      <c r="A31" s="84" t="s">
        <v>229</v>
      </c>
      <c r="B31" s="84" t="s">
        <v>248</v>
      </c>
      <c r="C31" s="84">
        <v>3</v>
      </c>
      <c r="D31" s="122">
        <v>0.005806720071266852</v>
      </c>
      <c r="E31" s="122">
        <v>1.6136656732296053</v>
      </c>
      <c r="F31" s="84" t="s">
        <v>1103</v>
      </c>
      <c r="G31" s="84" t="b">
        <v>0</v>
      </c>
      <c r="H31" s="84" t="b">
        <v>0</v>
      </c>
      <c r="I31" s="84" t="b">
        <v>0</v>
      </c>
      <c r="J31" s="84" t="b">
        <v>0</v>
      </c>
      <c r="K31" s="84" t="b">
        <v>0</v>
      </c>
      <c r="L31" s="84" t="b">
        <v>0</v>
      </c>
    </row>
    <row r="32" spans="1:12" ht="15">
      <c r="A32" s="84" t="s">
        <v>235</v>
      </c>
      <c r="B32" s="84" t="s">
        <v>247</v>
      </c>
      <c r="C32" s="84">
        <v>3</v>
      </c>
      <c r="D32" s="122">
        <v>0.005806720071266852</v>
      </c>
      <c r="E32" s="122">
        <v>1.312635677565624</v>
      </c>
      <c r="F32" s="84" t="s">
        <v>1103</v>
      </c>
      <c r="G32" s="84" t="b">
        <v>0</v>
      </c>
      <c r="H32" s="84" t="b">
        <v>0</v>
      </c>
      <c r="I32" s="84" t="b">
        <v>0</v>
      </c>
      <c r="J32" s="84" t="b">
        <v>0</v>
      </c>
      <c r="K32" s="84" t="b">
        <v>0</v>
      </c>
      <c r="L32" s="84" t="b">
        <v>0</v>
      </c>
    </row>
    <row r="33" spans="1:12" ht="15">
      <c r="A33" s="84" t="s">
        <v>860</v>
      </c>
      <c r="B33" s="84" t="s">
        <v>860</v>
      </c>
      <c r="C33" s="84">
        <v>3</v>
      </c>
      <c r="D33" s="122">
        <v>0.005806720071266852</v>
      </c>
      <c r="E33" s="122">
        <v>1.69284691927723</v>
      </c>
      <c r="F33" s="84" t="s">
        <v>1103</v>
      </c>
      <c r="G33" s="84" t="b">
        <v>0</v>
      </c>
      <c r="H33" s="84" t="b">
        <v>0</v>
      </c>
      <c r="I33" s="84" t="b">
        <v>0</v>
      </c>
      <c r="J33" s="84" t="b">
        <v>0</v>
      </c>
      <c r="K33" s="84" t="b">
        <v>0</v>
      </c>
      <c r="L33" s="84" t="b">
        <v>0</v>
      </c>
    </row>
    <row r="34" spans="1:12" ht="15">
      <c r="A34" s="84" t="s">
        <v>860</v>
      </c>
      <c r="B34" s="84" t="s">
        <v>862</v>
      </c>
      <c r="C34" s="84">
        <v>3</v>
      </c>
      <c r="D34" s="122">
        <v>0.005806720071266852</v>
      </c>
      <c r="E34" s="122">
        <v>1.9146956688935863</v>
      </c>
      <c r="F34" s="84" t="s">
        <v>1103</v>
      </c>
      <c r="G34" s="84" t="b">
        <v>0</v>
      </c>
      <c r="H34" s="84" t="b">
        <v>0</v>
      </c>
      <c r="I34" s="84" t="b">
        <v>0</v>
      </c>
      <c r="J34" s="84" t="b">
        <v>1</v>
      </c>
      <c r="K34" s="84" t="b">
        <v>0</v>
      </c>
      <c r="L34" s="84" t="b">
        <v>0</v>
      </c>
    </row>
    <row r="35" spans="1:12" ht="15">
      <c r="A35" s="84" t="s">
        <v>862</v>
      </c>
      <c r="B35" s="84" t="s">
        <v>863</v>
      </c>
      <c r="C35" s="84">
        <v>3</v>
      </c>
      <c r="D35" s="122">
        <v>0.005806720071266852</v>
      </c>
      <c r="E35" s="122">
        <v>2.2157256645575676</v>
      </c>
      <c r="F35" s="84" t="s">
        <v>1103</v>
      </c>
      <c r="G35" s="84" t="b">
        <v>1</v>
      </c>
      <c r="H35" s="84" t="b">
        <v>0</v>
      </c>
      <c r="I35" s="84" t="b">
        <v>0</v>
      </c>
      <c r="J35" s="84" t="b">
        <v>0</v>
      </c>
      <c r="K35" s="84" t="b">
        <v>0</v>
      </c>
      <c r="L35" s="84" t="b">
        <v>0</v>
      </c>
    </row>
    <row r="36" spans="1:12" ht="15">
      <c r="A36" s="84" t="s">
        <v>863</v>
      </c>
      <c r="B36" s="84" t="s">
        <v>864</v>
      </c>
      <c r="C36" s="84">
        <v>3</v>
      </c>
      <c r="D36" s="122">
        <v>0.005806720071266852</v>
      </c>
      <c r="E36" s="122">
        <v>2.2157256645575676</v>
      </c>
      <c r="F36" s="84" t="s">
        <v>1103</v>
      </c>
      <c r="G36" s="84" t="b">
        <v>0</v>
      </c>
      <c r="H36" s="84" t="b">
        <v>0</v>
      </c>
      <c r="I36" s="84" t="b">
        <v>0</v>
      </c>
      <c r="J36" s="84" t="b">
        <v>0</v>
      </c>
      <c r="K36" s="84" t="b">
        <v>0</v>
      </c>
      <c r="L36" s="84" t="b">
        <v>0</v>
      </c>
    </row>
    <row r="37" spans="1:12" ht="15">
      <c r="A37" s="84" t="s">
        <v>864</v>
      </c>
      <c r="B37" s="84" t="s">
        <v>836</v>
      </c>
      <c r="C37" s="84">
        <v>3</v>
      </c>
      <c r="D37" s="122">
        <v>0.005806720071266852</v>
      </c>
      <c r="E37" s="122">
        <v>2.2157256645575676</v>
      </c>
      <c r="F37" s="84" t="s">
        <v>1103</v>
      </c>
      <c r="G37" s="84" t="b">
        <v>0</v>
      </c>
      <c r="H37" s="84" t="b">
        <v>0</v>
      </c>
      <c r="I37" s="84" t="b">
        <v>0</v>
      </c>
      <c r="J37" s="84" t="b">
        <v>0</v>
      </c>
      <c r="K37" s="84" t="b">
        <v>0</v>
      </c>
      <c r="L37" s="84" t="b">
        <v>0</v>
      </c>
    </row>
    <row r="38" spans="1:12" ht="15">
      <c r="A38" s="84" t="s">
        <v>836</v>
      </c>
      <c r="B38" s="84" t="s">
        <v>865</v>
      </c>
      <c r="C38" s="84">
        <v>3</v>
      </c>
      <c r="D38" s="122">
        <v>0.005806720071266852</v>
      </c>
      <c r="E38" s="122">
        <v>2.2157256645575676</v>
      </c>
      <c r="F38" s="84" t="s">
        <v>1103</v>
      </c>
      <c r="G38" s="84" t="b">
        <v>0</v>
      </c>
      <c r="H38" s="84" t="b">
        <v>0</v>
      </c>
      <c r="I38" s="84" t="b">
        <v>0</v>
      </c>
      <c r="J38" s="84" t="b">
        <v>1</v>
      </c>
      <c r="K38" s="84" t="b">
        <v>0</v>
      </c>
      <c r="L38" s="84" t="b">
        <v>0</v>
      </c>
    </row>
    <row r="39" spans="1:12" ht="15">
      <c r="A39" s="84" t="s">
        <v>865</v>
      </c>
      <c r="B39" s="84" t="s">
        <v>835</v>
      </c>
      <c r="C39" s="84">
        <v>3</v>
      </c>
      <c r="D39" s="122">
        <v>0.005806720071266852</v>
      </c>
      <c r="E39" s="122">
        <v>2.0907869279492677</v>
      </c>
      <c r="F39" s="84" t="s">
        <v>1103</v>
      </c>
      <c r="G39" s="84" t="b">
        <v>1</v>
      </c>
      <c r="H39" s="84" t="b">
        <v>0</v>
      </c>
      <c r="I39" s="84" t="b">
        <v>0</v>
      </c>
      <c r="J39" s="84" t="b">
        <v>0</v>
      </c>
      <c r="K39" s="84" t="b">
        <v>0</v>
      </c>
      <c r="L39" s="84" t="b">
        <v>0</v>
      </c>
    </row>
    <row r="40" spans="1:12" ht="15">
      <c r="A40" s="84" t="s">
        <v>835</v>
      </c>
      <c r="B40" s="84" t="s">
        <v>235</v>
      </c>
      <c r="C40" s="84">
        <v>3</v>
      </c>
      <c r="D40" s="122">
        <v>0.005806720071266852</v>
      </c>
      <c r="E40" s="122">
        <v>1.2891545817161012</v>
      </c>
      <c r="F40" s="84" t="s">
        <v>1103</v>
      </c>
      <c r="G40" s="84" t="b">
        <v>0</v>
      </c>
      <c r="H40" s="84" t="b">
        <v>0</v>
      </c>
      <c r="I40" s="84" t="b">
        <v>0</v>
      </c>
      <c r="J40" s="84" t="b">
        <v>0</v>
      </c>
      <c r="K40" s="84" t="b">
        <v>0</v>
      </c>
      <c r="L40" s="84" t="b">
        <v>0</v>
      </c>
    </row>
    <row r="41" spans="1:12" ht="15">
      <c r="A41" s="84" t="s">
        <v>229</v>
      </c>
      <c r="B41" s="84" t="s">
        <v>244</v>
      </c>
      <c r="C41" s="84">
        <v>2</v>
      </c>
      <c r="D41" s="122">
        <v>0.004543250756375157</v>
      </c>
      <c r="E41" s="122">
        <v>1.312635677565624</v>
      </c>
      <c r="F41" s="84" t="s">
        <v>1103</v>
      </c>
      <c r="G41" s="84" t="b">
        <v>0</v>
      </c>
      <c r="H41" s="84" t="b">
        <v>0</v>
      </c>
      <c r="I41" s="84" t="b">
        <v>0</v>
      </c>
      <c r="J41" s="84" t="b">
        <v>0</v>
      </c>
      <c r="K41" s="84" t="b">
        <v>0</v>
      </c>
      <c r="L41" s="84" t="b">
        <v>0</v>
      </c>
    </row>
    <row r="42" spans="1:12" ht="15">
      <c r="A42" s="84" t="s">
        <v>1067</v>
      </c>
      <c r="B42" s="84" t="s">
        <v>1058</v>
      </c>
      <c r="C42" s="84">
        <v>2</v>
      </c>
      <c r="D42" s="122">
        <v>0.004543250756375157</v>
      </c>
      <c r="E42" s="122">
        <v>2.0907869279492677</v>
      </c>
      <c r="F42" s="84" t="s">
        <v>1103</v>
      </c>
      <c r="G42" s="84" t="b">
        <v>0</v>
      </c>
      <c r="H42" s="84" t="b">
        <v>0</v>
      </c>
      <c r="I42" s="84" t="b">
        <v>0</v>
      </c>
      <c r="J42" s="84" t="b">
        <v>0</v>
      </c>
      <c r="K42" s="84" t="b">
        <v>0</v>
      </c>
      <c r="L42" s="84" t="b">
        <v>0</v>
      </c>
    </row>
    <row r="43" spans="1:12" ht="15">
      <c r="A43" s="84" t="s">
        <v>1058</v>
      </c>
      <c r="B43" s="84" t="s">
        <v>1068</v>
      </c>
      <c r="C43" s="84">
        <v>2</v>
      </c>
      <c r="D43" s="122">
        <v>0.004543250756375157</v>
      </c>
      <c r="E43" s="122">
        <v>2.0907869279492677</v>
      </c>
      <c r="F43" s="84" t="s">
        <v>1103</v>
      </c>
      <c r="G43" s="84" t="b">
        <v>0</v>
      </c>
      <c r="H43" s="84" t="b">
        <v>0</v>
      </c>
      <c r="I43" s="84" t="b">
        <v>0</v>
      </c>
      <c r="J43" s="84" t="b">
        <v>0</v>
      </c>
      <c r="K43" s="84" t="b">
        <v>1</v>
      </c>
      <c r="L43" s="84" t="b">
        <v>0</v>
      </c>
    </row>
    <row r="44" spans="1:12" ht="15">
      <c r="A44" s="84" t="s">
        <v>1068</v>
      </c>
      <c r="B44" s="84" t="s">
        <v>871</v>
      </c>
      <c r="C44" s="84">
        <v>2</v>
      </c>
      <c r="D44" s="122">
        <v>0.004543250756375157</v>
      </c>
      <c r="E44" s="122">
        <v>1.9146956688935863</v>
      </c>
      <c r="F44" s="84" t="s">
        <v>1103</v>
      </c>
      <c r="G44" s="84" t="b">
        <v>0</v>
      </c>
      <c r="H44" s="84" t="b">
        <v>1</v>
      </c>
      <c r="I44" s="84" t="b">
        <v>0</v>
      </c>
      <c r="J44" s="84" t="b">
        <v>0</v>
      </c>
      <c r="K44" s="84" t="b">
        <v>0</v>
      </c>
      <c r="L44" s="84" t="b">
        <v>0</v>
      </c>
    </row>
    <row r="45" spans="1:12" ht="15">
      <c r="A45" s="84" t="s">
        <v>871</v>
      </c>
      <c r="B45" s="84" t="s">
        <v>1069</v>
      </c>
      <c r="C45" s="84">
        <v>2</v>
      </c>
      <c r="D45" s="122">
        <v>0.004543250756375157</v>
      </c>
      <c r="E45" s="122">
        <v>1.9146956688935863</v>
      </c>
      <c r="F45" s="84" t="s">
        <v>1103</v>
      </c>
      <c r="G45" s="84" t="b">
        <v>0</v>
      </c>
      <c r="H45" s="84" t="b">
        <v>0</v>
      </c>
      <c r="I45" s="84" t="b">
        <v>0</v>
      </c>
      <c r="J45" s="84" t="b">
        <v>0</v>
      </c>
      <c r="K45" s="84" t="b">
        <v>0</v>
      </c>
      <c r="L45" s="84" t="b">
        <v>0</v>
      </c>
    </row>
    <row r="46" spans="1:12" ht="15">
      <c r="A46" s="84" t="s">
        <v>1069</v>
      </c>
      <c r="B46" s="84" t="s">
        <v>1058</v>
      </c>
      <c r="C46" s="84">
        <v>2</v>
      </c>
      <c r="D46" s="122">
        <v>0.004543250756375157</v>
      </c>
      <c r="E46" s="122">
        <v>2.0907869279492677</v>
      </c>
      <c r="F46" s="84" t="s">
        <v>1103</v>
      </c>
      <c r="G46" s="84" t="b">
        <v>0</v>
      </c>
      <c r="H46" s="84" t="b">
        <v>0</v>
      </c>
      <c r="I46" s="84" t="b">
        <v>0</v>
      </c>
      <c r="J46" s="84" t="b">
        <v>0</v>
      </c>
      <c r="K46" s="84" t="b">
        <v>0</v>
      </c>
      <c r="L46" s="84" t="b">
        <v>0</v>
      </c>
    </row>
    <row r="47" spans="1:12" ht="15">
      <c r="A47" s="84" t="s">
        <v>1058</v>
      </c>
      <c r="B47" s="84" t="s">
        <v>1070</v>
      </c>
      <c r="C47" s="84">
        <v>2</v>
      </c>
      <c r="D47" s="122">
        <v>0.004543250756375157</v>
      </c>
      <c r="E47" s="122">
        <v>2.0907869279492677</v>
      </c>
      <c r="F47" s="84" t="s">
        <v>1103</v>
      </c>
      <c r="G47" s="84" t="b">
        <v>0</v>
      </c>
      <c r="H47" s="84" t="b">
        <v>0</v>
      </c>
      <c r="I47" s="84" t="b">
        <v>0</v>
      </c>
      <c r="J47" s="84" t="b">
        <v>0</v>
      </c>
      <c r="K47" s="84" t="b">
        <v>0</v>
      </c>
      <c r="L47" s="84" t="b">
        <v>0</v>
      </c>
    </row>
    <row r="48" spans="1:12" ht="15">
      <c r="A48" s="84" t="s">
        <v>1070</v>
      </c>
      <c r="B48" s="84" t="s">
        <v>1071</v>
      </c>
      <c r="C48" s="84">
        <v>2</v>
      </c>
      <c r="D48" s="122">
        <v>0.004543250756375157</v>
      </c>
      <c r="E48" s="122">
        <v>2.391816923613249</v>
      </c>
      <c r="F48" s="84" t="s">
        <v>1103</v>
      </c>
      <c r="G48" s="84" t="b">
        <v>0</v>
      </c>
      <c r="H48" s="84" t="b">
        <v>0</v>
      </c>
      <c r="I48" s="84" t="b">
        <v>0</v>
      </c>
      <c r="J48" s="84" t="b">
        <v>0</v>
      </c>
      <c r="K48" s="84" t="b">
        <v>0</v>
      </c>
      <c r="L48" s="84" t="b">
        <v>0</v>
      </c>
    </row>
    <row r="49" spans="1:12" ht="15">
      <c r="A49" s="84" t="s">
        <v>1071</v>
      </c>
      <c r="B49" s="84" t="s">
        <v>1072</v>
      </c>
      <c r="C49" s="84">
        <v>2</v>
      </c>
      <c r="D49" s="122">
        <v>0.004543250756375157</v>
      </c>
      <c r="E49" s="122">
        <v>2.391816923613249</v>
      </c>
      <c r="F49" s="84" t="s">
        <v>1103</v>
      </c>
      <c r="G49" s="84" t="b">
        <v>0</v>
      </c>
      <c r="H49" s="84" t="b">
        <v>0</v>
      </c>
      <c r="I49" s="84" t="b">
        <v>0</v>
      </c>
      <c r="J49" s="84" t="b">
        <v>0</v>
      </c>
      <c r="K49" s="84" t="b">
        <v>0</v>
      </c>
      <c r="L49" s="84" t="b">
        <v>0</v>
      </c>
    </row>
    <row r="50" spans="1:12" ht="15">
      <c r="A50" s="84" t="s">
        <v>1072</v>
      </c>
      <c r="B50" s="84" t="s">
        <v>1073</v>
      </c>
      <c r="C50" s="84">
        <v>2</v>
      </c>
      <c r="D50" s="122">
        <v>0.004543250756375157</v>
      </c>
      <c r="E50" s="122">
        <v>2.391816923613249</v>
      </c>
      <c r="F50" s="84" t="s">
        <v>1103</v>
      </c>
      <c r="G50" s="84" t="b">
        <v>0</v>
      </c>
      <c r="H50" s="84" t="b">
        <v>0</v>
      </c>
      <c r="I50" s="84" t="b">
        <v>0</v>
      </c>
      <c r="J50" s="84" t="b">
        <v>0</v>
      </c>
      <c r="K50" s="84" t="b">
        <v>0</v>
      </c>
      <c r="L50" s="84" t="b">
        <v>0</v>
      </c>
    </row>
    <row r="51" spans="1:12" ht="15">
      <c r="A51" s="84" t="s">
        <v>1073</v>
      </c>
      <c r="B51" s="84" t="s">
        <v>856</v>
      </c>
      <c r="C51" s="84">
        <v>2</v>
      </c>
      <c r="D51" s="122">
        <v>0.004543250756375157</v>
      </c>
      <c r="E51" s="122">
        <v>1.69284691927723</v>
      </c>
      <c r="F51" s="84" t="s">
        <v>1103</v>
      </c>
      <c r="G51" s="84" t="b">
        <v>0</v>
      </c>
      <c r="H51" s="84" t="b">
        <v>0</v>
      </c>
      <c r="I51" s="84" t="b">
        <v>0</v>
      </c>
      <c r="J51" s="84" t="b">
        <v>0</v>
      </c>
      <c r="K51" s="84" t="b">
        <v>0</v>
      </c>
      <c r="L51" s="84" t="b">
        <v>0</v>
      </c>
    </row>
    <row r="52" spans="1:12" ht="15">
      <c r="A52" s="84" t="s">
        <v>1074</v>
      </c>
      <c r="B52" s="84" t="s">
        <v>249</v>
      </c>
      <c r="C52" s="84">
        <v>2</v>
      </c>
      <c r="D52" s="122">
        <v>0.004543250756375157</v>
      </c>
      <c r="E52" s="122">
        <v>2.391816923613249</v>
      </c>
      <c r="F52" s="84" t="s">
        <v>1103</v>
      </c>
      <c r="G52" s="84" t="b">
        <v>0</v>
      </c>
      <c r="H52" s="84" t="b">
        <v>0</v>
      </c>
      <c r="I52" s="84" t="b">
        <v>0</v>
      </c>
      <c r="J52" s="84" t="b">
        <v>0</v>
      </c>
      <c r="K52" s="84" t="b">
        <v>0</v>
      </c>
      <c r="L52" s="84" t="b">
        <v>0</v>
      </c>
    </row>
    <row r="53" spans="1:12" ht="15">
      <c r="A53" s="84" t="s">
        <v>249</v>
      </c>
      <c r="B53" s="84" t="s">
        <v>1075</v>
      </c>
      <c r="C53" s="84">
        <v>2</v>
      </c>
      <c r="D53" s="122">
        <v>0.004543250756375157</v>
      </c>
      <c r="E53" s="122">
        <v>2.391816923613249</v>
      </c>
      <c r="F53" s="84" t="s">
        <v>1103</v>
      </c>
      <c r="G53" s="84" t="b">
        <v>0</v>
      </c>
      <c r="H53" s="84" t="b">
        <v>0</v>
      </c>
      <c r="I53" s="84" t="b">
        <v>0</v>
      </c>
      <c r="J53" s="84" t="b">
        <v>0</v>
      </c>
      <c r="K53" s="84" t="b">
        <v>0</v>
      </c>
      <c r="L53" s="84" t="b">
        <v>0</v>
      </c>
    </row>
    <row r="54" spans="1:12" ht="15">
      <c r="A54" s="84" t="s">
        <v>1075</v>
      </c>
      <c r="B54" s="84" t="s">
        <v>1076</v>
      </c>
      <c r="C54" s="84">
        <v>2</v>
      </c>
      <c r="D54" s="122">
        <v>0.004543250756375157</v>
      </c>
      <c r="E54" s="122">
        <v>2.391816923613249</v>
      </c>
      <c r="F54" s="84" t="s">
        <v>1103</v>
      </c>
      <c r="G54" s="84" t="b">
        <v>0</v>
      </c>
      <c r="H54" s="84" t="b">
        <v>0</v>
      </c>
      <c r="I54" s="84" t="b">
        <v>0</v>
      </c>
      <c r="J54" s="84" t="b">
        <v>0</v>
      </c>
      <c r="K54" s="84" t="b">
        <v>0</v>
      </c>
      <c r="L54" s="84" t="b">
        <v>0</v>
      </c>
    </row>
    <row r="55" spans="1:12" ht="15">
      <c r="A55" s="84" t="s">
        <v>1076</v>
      </c>
      <c r="B55" s="84" t="s">
        <v>307</v>
      </c>
      <c r="C55" s="84">
        <v>2</v>
      </c>
      <c r="D55" s="122">
        <v>0.004543250756375157</v>
      </c>
      <c r="E55" s="122">
        <v>2.0907869279492677</v>
      </c>
      <c r="F55" s="84" t="s">
        <v>1103</v>
      </c>
      <c r="G55" s="84" t="b">
        <v>0</v>
      </c>
      <c r="H55" s="84" t="b">
        <v>0</v>
      </c>
      <c r="I55" s="84" t="b">
        <v>0</v>
      </c>
      <c r="J55" s="84" t="b">
        <v>0</v>
      </c>
      <c r="K55" s="84" t="b">
        <v>0</v>
      </c>
      <c r="L55" s="84" t="b">
        <v>0</v>
      </c>
    </row>
    <row r="56" spans="1:12" ht="15">
      <c r="A56" s="84" t="s">
        <v>307</v>
      </c>
      <c r="B56" s="84" t="s">
        <v>1077</v>
      </c>
      <c r="C56" s="84">
        <v>2</v>
      </c>
      <c r="D56" s="122">
        <v>0.004543250756375157</v>
      </c>
      <c r="E56" s="122">
        <v>2.0907869279492677</v>
      </c>
      <c r="F56" s="84" t="s">
        <v>1103</v>
      </c>
      <c r="G56" s="84" t="b">
        <v>0</v>
      </c>
      <c r="H56" s="84" t="b">
        <v>0</v>
      </c>
      <c r="I56" s="84" t="b">
        <v>0</v>
      </c>
      <c r="J56" s="84" t="b">
        <v>0</v>
      </c>
      <c r="K56" s="84" t="b">
        <v>0</v>
      </c>
      <c r="L56" s="84" t="b">
        <v>0</v>
      </c>
    </row>
    <row r="57" spans="1:12" ht="15">
      <c r="A57" s="84" t="s">
        <v>1077</v>
      </c>
      <c r="B57" s="84" t="s">
        <v>1078</v>
      </c>
      <c r="C57" s="84">
        <v>2</v>
      </c>
      <c r="D57" s="122">
        <v>0.004543250756375157</v>
      </c>
      <c r="E57" s="122">
        <v>2.391816923613249</v>
      </c>
      <c r="F57" s="84" t="s">
        <v>1103</v>
      </c>
      <c r="G57" s="84" t="b">
        <v>0</v>
      </c>
      <c r="H57" s="84" t="b">
        <v>0</v>
      </c>
      <c r="I57" s="84" t="b">
        <v>0</v>
      </c>
      <c r="J57" s="84" t="b">
        <v>0</v>
      </c>
      <c r="K57" s="84" t="b">
        <v>0</v>
      </c>
      <c r="L57" s="84" t="b">
        <v>0</v>
      </c>
    </row>
    <row r="58" spans="1:12" ht="15">
      <c r="A58" s="84" t="s">
        <v>1078</v>
      </c>
      <c r="B58" s="84" t="s">
        <v>1079</v>
      </c>
      <c r="C58" s="84">
        <v>2</v>
      </c>
      <c r="D58" s="122">
        <v>0.004543250756375157</v>
      </c>
      <c r="E58" s="122">
        <v>2.391816923613249</v>
      </c>
      <c r="F58" s="84" t="s">
        <v>1103</v>
      </c>
      <c r="G58" s="84" t="b">
        <v>0</v>
      </c>
      <c r="H58" s="84" t="b">
        <v>0</v>
      </c>
      <c r="I58" s="84" t="b">
        <v>0</v>
      </c>
      <c r="J58" s="84" t="b">
        <v>0</v>
      </c>
      <c r="K58" s="84" t="b">
        <v>0</v>
      </c>
      <c r="L58" s="84" t="b">
        <v>0</v>
      </c>
    </row>
    <row r="59" spans="1:12" ht="15">
      <c r="A59" s="84" t="s">
        <v>1079</v>
      </c>
      <c r="B59" s="84" t="s">
        <v>1080</v>
      </c>
      <c r="C59" s="84">
        <v>2</v>
      </c>
      <c r="D59" s="122">
        <v>0.004543250756375157</v>
      </c>
      <c r="E59" s="122">
        <v>2.391816923613249</v>
      </c>
      <c r="F59" s="84" t="s">
        <v>1103</v>
      </c>
      <c r="G59" s="84" t="b">
        <v>0</v>
      </c>
      <c r="H59" s="84" t="b">
        <v>0</v>
      </c>
      <c r="I59" s="84" t="b">
        <v>0</v>
      </c>
      <c r="J59" s="84" t="b">
        <v>0</v>
      </c>
      <c r="K59" s="84" t="b">
        <v>0</v>
      </c>
      <c r="L59" s="84" t="b">
        <v>0</v>
      </c>
    </row>
    <row r="60" spans="1:12" ht="15">
      <c r="A60" s="84" t="s">
        <v>1080</v>
      </c>
      <c r="B60" s="84" t="s">
        <v>1061</v>
      </c>
      <c r="C60" s="84">
        <v>2</v>
      </c>
      <c r="D60" s="122">
        <v>0.004543250756375157</v>
      </c>
      <c r="E60" s="122">
        <v>2.2157256645575676</v>
      </c>
      <c r="F60" s="84" t="s">
        <v>1103</v>
      </c>
      <c r="G60" s="84" t="b">
        <v>0</v>
      </c>
      <c r="H60" s="84" t="b">
        <v>0</v>
      </c>
      <c r="I60" s="84" t="b">
        <v>0</v>
      </c>
      <c r="J60" s="84" t="b">
        <v>0</v>
      </c>
      <c r="K60" s="84" t="b">
        <v>0</v>
      </c>
      <c r="L60" s="84" t="b">
        <v>0</v>
      </c>
    </row>
    <row r="61" spans="1:12" ht="15">
      <c r="A61" s="84" t="s">
        <v>1061</v>
      </c>
      <c r="B61" s="84" t="s">
        <v>856</v>
      </c>
      <c r="C61" s="84">
        <v>2</v>
      </c>
      <c r="D61" s="122">
        <v>0.004543250756375157</v>
      </c>
      <c r="E61" s="122">
        <v>1.5167556602215488</v>
      </c>
      <c r="F61" s="84" t="s">
        <v>1103</v>
      </c>
      <c r="G61" s="84" t="b">
        <v>0</v>
      </c>
      <c r="H61" s="84" t="b">
        <v>0</v>
      </c>
      <c r="I61" s="84" t="b">
        <v>0</v>
      </c>
      <c r="J61" s="84" t="b">
        <v>0</v>
      </c>
      <c r="K61" s="84" t="b">
        <v>0</v>
      </c>
      <c r="L61" s="84" t="b">
        <v>0</v>
      </c>
    </row>
    <row r="62" spans="1:12" ht="15">
      <c r="A62" s="84" t="s">
        <v>856</v>
      </c>
      <c r="B62" s="84" t="s">
        <v>307</v>
      </c>
      <c r="C62" s="84">
        <v>2</v>
      </c>
      <c r="D62" s="122">
        <v>0.004543250756375157</v>
      </c>
      <c r="E62" s="122">
        <v>1.391816923613249</v>
      </c>
      <c r="F62" s="84" t="s">
        <v>1103</v>
      </c>
      <c r="G62" s="84" t="b">
        <v>0</v>
      </c>
      <c r="H62" s="84" t="b">
        <v>0</v>
      </c>
      <c r="I62" s="84" t="b">
        <v>0</v>
      </c>
      <c r="J62" s="84" t="b">
        <v>0</v>
      </c>
      <c r="K62" s="84" t="b">
        <v>0</v>
      </c>
      <c r="L62" s="84" t="b">
        <v>0</v>
      </c>
    </row>
    <row r="63" spans="1:12" ht="15">
      <c r="A63" s="84" t="s">
        <v>307</v>
      </c>
      <c r="B63" s="84" t="s">
        <v>1081</v>
      </c>
      <c r="C63" s="84">
        <v>2</v>
      </c>
      <c r="D63" s="122">
        <v>0.004543250756375157</v>
      </c>
      <c r="E63" s="122">
        <v>2.0907869279492677</v>
      </c>
      <c r="F63" s="84" t="s">
        <v>1103</v>
      </c>
      <c r="G63" s="84" t="b">
        <v>0</v>
      </c>
      <c r="H63" s="84" t="b">
        <v>0</v>
      </c>
      <c r="I63" s="84" t="b">
        <v>0</v>
      </c>
      <c r="J63" s="84" t="b">
        <v>0</v>
      </c>
      <c r="K63" s="84" t="b">
        <v>0</v>
      </c>
      <c r="L63" s="84" t="b">
        <v>0</v>
      </c>
    </row>
    <row r="64" spans="1:12" ht="15">
      <c r="A64" s="84" t="s">
        <v>1081</v>
      </c>
      <c r="B64" s="84" t="s">
        <v>1082</v>
      </c>
      <c r="C64" s="84">
        <v>2</v>
      </c>
      <c r="D64" s="122">
        <v>0.004543250756375157</v>
      </c>
      <c r="E64" s="122">
        <v>2.391816923613249</v>
      </c>
      <c r="F64" s="84" t="s">
        <v>1103</v>
      </c>
      <c r="G64" s="84" t="b">
        <v>0</v>
      </c>
      <c r="H64" s="84" t="b">
        <v>0</v>
      </c>
      <c r="I64" s="84" t="b">
        <v>0</v>
      </c>
      <c r="J64" s="84" t="b">
        <v>0</v>
      </c>
      <c r="K64" s="84" t="b">
        <v>0</v>
      </c>
      <c r="L64" s="84" t="b">
        <v>0</v>
      </c>
    </row>
    <row r="65" spans="1:12" ht="15">
      <c r="A65" s="84" t="s">
        <v>248</v>
      </c>
      <c r="B65" s="84" t="s">
        <v>235</v>
      </c>
      <c r="C65" s="84">
        <v>2</v>
      </c>
      <c r="D65" s="122">
        <v>0.004543250756375157</v>
      </c>
      <c r="E65" s="122">
        <v>0.9369720636047386</v>
      </c>
      <c r="F65" s="84" t="s">
        <v>1103</v>
      </c>
      <c r="G65" s="84" t="b">
        <v>0</v>
      </c>
      <c r="H65" s="84" t="b">
        <v>0</v>
      </c>
      <c r="I65" s="84" t="b">
        <v>0</v>
      </c>
      <c r="J65" s="84" t="b">
        <v>0</v>
      </c>
      <c r="K65" s="84" t="b">
        <v>0</v>
      </c>
      <c r="L65" s="84" t="b">
        <v>0</v>
      </c>
    </row>
    <row r="66" spans="1:12" ht="15">
      <c r="A66" s="84" t="s">
        <v>1063</v>
      </c>
      <c r="B66" s="84" t="s">
        <v>1063</v>
      </c>
      <c r="C66" s="84">
        <v>2</v>
      </c>
      <c r="D66" s="122">
        <v>0.005692220205474323</v>
      </c>
      <c r="E66" s="122">
        <v>2.2157256645575676</v>
      </c>
      <c r="F66" s="84" t="s">
        <v>1103</v>
      </c>
      <c r="G66" s="84" t="b">
        <v>0</v>
      </c>
      <c r="H66" s="84" t="b">
        <v>0</v>
      </c>
      <c r="I66" s="84" t="b">
        <v>0</v>
      </c>
      <c r="J66" s="84" t="b">
        <v>0</v>
      </c>
      <c r="K66" s="84" t="b">
        <v>0</v>
      </c>
      <c r="L66" s="84" t="b">
        <v>0</v>
      </c>
    </row>
    <row r="67" spans="1:12" ht="15">
      <c r="A67" s="84" t="s">
        <v>236</v>
      </c>
      <c r="B67" s="84" t="s">
        <v>1089</v>
      </c>
      <c r="C67" s="84">
        <v>2</v>
      </c>
      <c r="D67" s="122">
        <v>0.004543250756375157</v>
      </c>
      <c r="E67" s="122">
        <v>1.9146956688935863</v>
      </c>
      <c r="F67" s="84" t="s">
        <v>1103</v>
      </c>
      <c r="G67" s="84" t="b">
        <v>0</v>
      </c>
      <c r="H67" s="84" t="b">
        <v>0</v>
      </c>
      <c r="I67" s="84" t="b">
        <v>0</v>
      </c>
      <c r="J67" s="84" t="b">
        <v>0</v>
      </c>
      <c r="K67" s="84" t="b">
        <v>0</v>
      </c>
      <c r="L67" s="84" t="b">
        <v>0</v>
      </c>
    </row>
    <row r="68" spans="1:12" ht="15">
      <c r="A68" s="84" t="s">
        <v>221</v>
      </c>
      <c r="B68" s="84" t="s">
        <v>860</v>
      </c>
      <c r="C68" s="84">
        <v>2</v>
      </c>
      <c r="D68" s="122">
        <v>0.004543250756375157</v>
      </c>
      <c r="E68" s="122">
        <v>1.9938769149412112</v>
      </c>
      <c r="F68" s="84" t="s">
        <v>1103</v>
      </c>
      <c r="G68" s="84" t="b">
        <v>0</v>
      </c>
      <c r="H68" s="84" t="b">
        <v>0</v>
      </c>
      <c r="I68" s="84" t="b">
        <v>0</v>
      </c>
      <c r="J68" s="84" t="b">
        <v>0</v>
      </c>
      <c r="K68" s="84" t="b">
        <v>0</v>
      </c>
      <c r="L68" s="84" t="b">
        <v>0</v>
      </c>
    </row>
    <row r="69" spans="1:12" ht="15">
      <c r="A69" s="84" t="s">
        <v>235</v>
      </c>
      <c r="B69" s="84" t="s">
        <v>246</v>
      </c>
      <c r="C69" s="84">
        <v>2</v>
      </c>
      <c r="D69" s="122">
        <v>0.004543250756375157</v>
      </c>
      <c r="E69" s="122">
        <v>1.437574414173924</v>
      </c>
      <c r="F69" s="84" t="s">
        <v>1103</v>
      </c>
      <c r="G69" s="84" t="b">
        <v>0</v>
      </c>
      <c r="H69" s="84" t="b">
        <v>0</v>
      </c>
      <c r="I69" s="84" t="b">
        <v>0</v>
      </c>
      <c r="J69" s="84" t="b">
        <v>0</v>
      </c>
      <c r="K69" s="84" t="b">
        <v>0</v>
      </c>
      <c r="L69" s="84" t="b">
        <v>0</v>
      </c>
    </row>
    <row r="70" spans="1:12" ht="15">
      <c r="A70" s="84" t="s">
        <v>1090</v>
      </c>
      <c r="B70" s="84" t="s">
        <v>1091</v>
      </c>
      <c r="C70" s="84">
        <v>2</v>
      </c>
      <c r="D70" s="122">
        <v>0.004543250756375157</v>
      </c>
      <c r="E70" s="122">
        <v>2.391816923613249</v>
      </c>
      <c r="F70" s="84" t="s">
        <v>1103</v>
      </c>
      <c r="G70" s="84" t="b">
        <v>0</v>
      </c>
      <c r="H70" s="84" t="b">
        <v>0</v>
      </c>
      <c r="I70" s="84" t="b">
        <v>0</v>
      </c>
      <c r="J70" s="84" t="b">
        <v>0</v>
      </c>
      <c r="K70" s="84" t="b">
        <v>0</v>
      </c>
      <c r="L70" s="84" t="b">
        <v>0</v>
      </c>
    </row>
    <row r="71" spans="1:12" ht="15">
      <c r="A71" s="84" t="s">
        <v>1091</v>
      </c>
      <c r="B71" s="84" t="s">
        <v>237</v>
      </c>
      <c r="C71" s="84">
        <v>2</v>
      </c>
      <c r="D71" s="122">
        <v>0.004543250756375157</v>
      </c>
      <c r="E71" s="122">
        <v>1.7386044098379052</v>
      </c>
      <c r="F71" s="84" t="s">
        <v>1103</v>
      </c>
      <c r="G71" s="84" t="b">
        <v>0</v>
      </c>
      <c r="H71" s="84" t="b">
        <v>0</v>
      </c>
      <c r="I71" s="84" t="b">
        <v>0</v>
      </c>
      <c r="J71" s="84" t="b">
        <v>0</v>
      </c>
      <c r="K71" s="84" t="b">
        <v>0</v>
      </c>
      <c r="L71" s="84" t="b">
        <v>0</v>
      </c>
    </row>
    <row r="72" spans="1:12" ht="15">
      <c r="A72" s="84" t="s">
        <v>237</v>
      </c>
      <c r="B72" s="84" t="s">
        <v>861</v>
      </c>
      <c r="C72" s="84">
        <v>2</v>
      </c>
      <c r="D72" s="122">
        <v>0.004543250756375157</v>
      </c>
      <c r="E72" s="122">
        <v>1.437574414173924</v>
      </c>
      <c r="F72" s="84" t="s">
        <v>1103</v>
      </c>
      <c r="G72" s="84" t="b">
        <v>0</v>
      </c>
      <c r="H72" s="84" t="b">
        <v>0</v>
      </c>
      <c r="I72" s="84" t="b">
        <v>0</v>
      </c>
      <c r="J72" s="84" t="b">
        <v>0</v>
      </c>
      <c r="K72" s="84" t="b">
        <v>0</v>
      </c>
      <c r="L72" s="84" t="b">
        <v>0</v>
      </c>
    </row>
    <row r="73" spans="1:12" ht="15">
      <c r="A73" s="84" t="s">
        <v>861</v>
      </c>
      <c r="B73" s="84" t="s">
        <v>1092</v>
      </c>
      <c r="C73" s="84">
        <v>2</v>
      </c>
      <c r="D73" s="122">
        <v>0.004543250756375157</v>
      </c>
      <c r="E73" s="122">
        <v>2.0907869279492677</v>
      </c>
      <c r="F73" s="84" t="s">
        <v>1103</v>
      </c>
      <c r="G73" s="84" t="b">
        <v>0</v>
      </c>
      <c r="H73" s="84" t="b">
        <v>0</v>
      </c>
      <c r="I73" s="84" t="b">
        <v>0</v>
      </c>
      <c r="J73" s="84" t="b">
        <v>0</v>
      </c>
      <c r="K73" s="84" t="b">
        <v>0</v>
      </c>
      <c r="L73" s="84" t="b">
        <v>0</v>
      </c>
    </row>
    <row r="74" spans="1:12" ht="15">
      <c r="A74" s="84" t="s">
        <v>1092</v>
      </c>
      <c r="B74" s="84" t="s">
        <v>1093</v>
      </c>
      <c r="C74" s="84">
        <v>2</v>
      </c>
      <c r="D74" s="122">
        <v>0.004543250756375157</v>
      </c>
      <c r="E74" s="122">
        <v>2.391816923613249</v>
      </c>
      <c r="F74" s="84" t="s">
        <v>1103</v>
      </c>
      <c r="G74" s="84" t="b">
        <v>0</v>
      </c>
      <c r="H74" s="84" t="b">
        <v>0</v>
      </c>
      <c r="I74" s="84" t="b">
        <v>0</v>
      </c>
      <c r="J74" s="84" t="b">
        <v>0</v>
      </c>
      <c r="K74" s="84" t="b">
        <v>0</v>
      </c>
      <c r="L74" s="84" t="b">
        <v>0</v>
      </c>
    </row>
    <row r="75" spans="1:12" ht="15">
      <c r="A75" s="84" t="s">
        <v>1093</v>
      </c>
      <c r="B75" s="84" t="s">
        <v>861</v>
      </c>
      <c r="C75" s="84">
        <v>2</v>
      </c>
      <c r="D75" s="122">
        <v>0.004543250756375157</v>
      </c>
      <c r="E75" s="122">
        <v>2.0907869279492677</v>
      </c>
      <c r="F75" s="84" t="s">
        <v>1103</v>
      </c>
      <c r="G75" s="84" t="b">
        <v>0</v>
      </c>
      <c r="H75" s="84" t="b">
        <v>0</v>
      </c>
      <c r="I75" s="84" t="b">
        <v>0</v>
      </c>
      <c r="J75" s="84" t="b">
        <v>0</v>
      </c>
      <c r="K75" s="84" t="b">
        <v>0</v>
      </c>
      <c r="L75" s="84" t="b">
        <v>0</v>
      </c>
    </row>
    <row r="76" spans="1:12" ht="15">
      <c r="A76" s="84" t="s">
        <v>861</v>
      </c>
      <c r="B76" s="84" t="s">
        <v>1094</v>
      </c>
      <c r="C76" s="84">
        <v>2</v>
      </c>
      <c r="D76" s="122">
        <v>0.004543250756375157</v>
      </c>
      <c r="E76" s="122">
        <v>2.0907869279492677</v>
      </c>
      <c r="F76" s="84" t="s">
        <v>1103</v>
      </c>
      <c r="G76" s="84" t="b">
        <v>0</v>
      </c>
      <c r="H76" s="84" t="b">
        <v>0</v>
      </c>
      <c r="I76" s="84" t="b">
        <v>0</v>
      </c>
      <c r="J76" s="84" t="b">
        <v>0</v>
      </c>
      <c r="K76" s="84" t="b">
        <v>0</v>
      </c>
      <c r="L76" s="84" t="b">
        <v>0</v>
      </c>
    </row>
    <row r="77" spans="1:12" ht="15">
      <c r="A77" s="84" t="s">
        <v>235</v>
      </c>
      <c r="B77" s="84" t="s">
        <v>874</v>
      </c>
      <c r="C77" s="84">
        <v>2</v>
      </c>
      <c r="D77" s="122">
        <v>0.004543250756375157</v>
      </c>
      <c r="E77" s="122">
        <v>1.437574414173924</v>
      </c>
      <c r="F77" s="84" t="s">
        <v>1103</v>
      </c>
      <c r="G77" s="84" t="b">
        <v>0</v>
      </c>
      <c r="H77" s="84" t="b">
        <v>0</v>
      </c>
      <c r="I77" s="84" t="b">
        <v>0</v>
      </c>
      <c r="J77" s="84" t="b">
        <v>0</v>
      </c>
      <c r="K77" s="84" t="b">
        <v>0</v>
      </c>
      <c r="L77" s="84" t="b">
        <v>0</v>
      </c>
    </row>
    <row r="78" spans="1:12" ht="15">
      <c r="A78" s="84" t="s">
        <v>874</v>
      </c>
      <c r="B78" s="84" t="s">
        <v>875</v>
      </c>
      <c r="C78" s="84">
        <v>2</v>
      </c>
      <c r="D78" s="122">
        <v>0.004543250756375157</v>
      </c>
      <c r="E78" s="122">
        <v>2.391816923613249</v>
      </c>
      <c r="F78" s="84" t="s">
        <v>1103</v>
      </c>
      <c r="G78" s="84" t="b">
        <v>0</v>
      </c>
      <c r="H78" s="84" t="b">
        <v>0</v>
      </c>
      <c r="I78" s="84" t="b">
        <v>0</v>
      </c>
      <c r="J78" s="84" t="b">
        <v>0</v>
      </c>
      <c r="K78" s="84" t="b">
        <v>0</v>
      </c>
      <c r="L78" s="84" t="b">
        <v>0</v>
      </c>
    </row>
    <row r="79" spans="1:12" ht="15">
      <c r="A79" s="84" t="s">
        <v>875</v>
      </c>
      <c r="B79" s="84" t="s">
        <v>876</v>
      </c>
      <c r="C79" s="84">
        <v>2</v>
      </c>
      <c r="D79" s="122">
        <v>0.004543250756375157</v>
      </c>
      <c r="E79" s="122">
        <v>2.391816923613249</v>
      </c>
      <c r="F79" s="84" t="s">
        <v>1103</v>
      </c>
      <c r="G79" s="84" t="b">
        <v>0</v>
      </c>
      <c r="H79" s="84" t="b">
        <v>0</v>
      </c>
      <c r="I79" s="84" t="b">
        <v>0</v>
      </c>
      <c r="J79" s="84" t="b">
        <v>0</v>
      </c>
      <c r="K79" s="84" t="b">
        <v>0</v>
      </c>
      <c r="L79" s="84" t="b">
        <v>0</v>
      </c>
    </row>
    <row r="80" spans="1:12" ht="15">
      <c r="A80" s="84" t="s">
        <v>876</v>
      </c>
      <c r="B80" s="84" t="s">
        <v>877</v>
      </c>
      <c r="C80" s="84">
        <v>2</v>
      </c>
      <c r="D80" s="122">
        <v>0.004543250756375157</v>
      </c>
      <c r="E80" s="122">
        <v>2.391816923613249</v>
      </c>
      <c r="F80" s="84" t="s">
        <v>1103</v>
      </c>
      <c r="G80" s="84" t="b">
        <v>0</v>
      </c>
      <c r="H80" s="84" t="b">
        <v>0</v>
      </c>
      <c r="I80" s="84" t="b">
        <v>0</v>
      </c>
      <c r="J80" s="84" t="b">
        <v>0</v>
      </c>
      <c r="K80" s="84" t="b">
        <v>0</v>
      </c>
      <c r="L80" s="84" t="b">
        <v>0</v>
      </c>
    </row>
    <row r="81" spans="1:12" ht="15">
      <c r="A81" s="84" t="s">
        <v>877</v>
      </c>
      <c r="B81" s="84" t="s">
        <v>878</v>
      </c>
      <c r="C81" s="84">
        <v>2</v>
      </c>
      <c r="D81" s="122">
        <v>0.004543250756375157</v>
      </c>
      <c r="E81" s="122">
        <v>2.391816923613249</v>
      </c>
      <c r="F81" s="84" t="s">
        <v>1103</v>
      </c>
      <c r="G81" s="84" t="b">
        <v>0</v>
      </c>
      <c r="H81" s="84" t="b">
        <v>0</v>
      </c>
      <c r="I81" s="84" t="b">
        <v>0</v>
      </c>
      <c r="J81" s="84" t="b">
        <v>0</v>
      </c>
      <c r="K81" s="84" t="b">
        <v>0</v>
      </c>
      <c r="L81" s="84" t="b">
        <v>0</v>
      </c>
    </row>
    <row r="82" spans="1:12" ht="15">
      <c r="A82" s="84" t="s">
        <v>878</v>
      </c>
      <c r="B82" s="84" t="s">
        <v>879</v>
      </c>
      <c r="C82" s="84">
        <v>2</v>
      </c>
      <c r="D82" s="122">
        <v>0.004543250756375157</v>
      </c>
      <c r="E82" s="122">
        <v>2.391816923613249</v>
      </c>
      <c r="F82" s="84" t="s">
        <v>1103</v>
      </c>
      <c r="G82" s="84" t="b">
        <v>0</v>
      </c>
      <c r="H82" s="84" t="b">
        <v>0</v>
      </c>
      <c r="I82" s="84" t="b">
        <v>0</v>
      </c>
      <c r="J82" s="84" t="b">
        <v>0</v>
      </c>
      <c r="K82" s="84" t="b">
        <v>0</v>
      </c>
      <c r="L82" s="84" t="b">
        <v>0</v>
      </c>
    </row>
    <row r="83" spans="1:12" ht="15">
      <c r="A83" s="84" t="s">
        <v>879</v>
      </c>
      <c r="B83" s="84" t="s">
        <v>880</v>
      </c>
      <c r="C83" s="84">
        <v>2</v>
      </c>
      <c r="D83" s="122">
        <v>0.004543250756375157</v>
      </c>
      <c r="E83" s="122">
        <v>2.391816923613249</v>
      </c>
      <c r="F83" s="84" t="s">
        <v>1103</v>
      </c>
      <c r="G83" s="84" t="b">
        <v>0</v>
      </c>
      <c r="H83" s="84" t="b">
        <v>0</v>
      </c>
      <c r="I83" s="84" t="b">
        <v>0</v>
      </c>
      <c r="J83" s="84" t="b">
        <v>0</v>
      </c>
      <c r="K83" s="84" t="b">
        <v>0</v>
      </c>
      <c r="L83" s="84" t="b">
        <v>0</v>
      </c>
    </row>
    <row r="84" spans="1:12" ht="15">
      <c r="A84" s="84" t="s">
        <v>880</v>
      </c>
      <c r="B84" s="84" t="s">
        <v>881</v>
      </c>
      <c r="C84" s="84">
        <v>2</v>
      </c>
      <c r="D84" s="122">
        <v>0.004543250756375157</v>
      </c>
      <c r="E84" s="122">
        <v>1.9938769149412112</v>
      </c>
      <c r="F84" s="84" t="s">
        <v>1103</v>
      </c>
      <c r="G84" s="84" t="b">
        <v>0</v>
      </c>
      <c r="H84" s="84" t="b">
        <v>0</v>
      </c>
      <c r="I84" s="84" t="b">
        <v>0</v>
      </c>
      <c r="J84" s="84" t="b">
        <v>0</v>
      </c>
      <c r="K84" s="84" t="b">
        <v>0</v>
      </c>
      <c r="L84" s="84" t="b">
        <v>0</v>
      </c>
    </row>
    <row r="85" spans="1:12" ht="15">
      <c r="A85" s="84" t="s">
        <v>881</v>
      </c>
      <c r="B85" s="84" t="s">
        <v>882</v>
      </c>
      <c r="C85" s="84">
        <v>2</v>
      </c>
      <c r="D85" s="122">
        <v>0.004543250756375157</v>
      </c>
      <c r="E85" s="122">
        <v>1.9938769149412112</v>
      </c>
      <c r="F85" s="84" t="s">
        <v>1103</v>
      </c>
      <c r="G85" s="84" t="b">
        <v>0</v>
      </c>
      <c r="H85" s="84" t="b">
        <v>0</v>
      </c>
      <c r="I85" s="84" t="b">
        <v>0</v>
      </c>
      <c r="J85" s="84" t="b">
        <v>0</v>
      </c>
      <c r="K85" s="84" t="b">
        <v>0</v>
      </c>
      <c r="L85" s="84" t="b">
        <v>0</v>
      </c>
    </row>
    <row r="86" spans="1:12" ht="15">
      <c r="A86" s="84" t="s">
        <v>882</v>
      </c>
      <c r="B86" s="84" t="s">
        <v>1095</v>
      </c>
      <c r="C86" s="84">
        <v>2</v>
      </c>
      <c r="D86" s="122">
        <v>0.004543250756375157</v>
      </c>
      <c r="E86" s="122">
        <v>2.391816923613249</v>
      </c>
      <c r="F86" s="84" t="s">
        <v>1103</v>
      </c>
      <c r="G86" s="84" t="b">
        <v>0</v>
      </c>
      <c r="H86" s="84" t="b">
        <v>0</v>
      </c>
      <c r="I86" s="84" t="b">
        <v>0</v>
      </c>
      <c r="J86" s="84" t="b">
        <v>0</v>
      </c>
      <c r="K86" s="84" t="b">
        <v>0</v>
      </c>
      <c r="L86" s="84" t="b">
        <v>0</v>
      </c>
    </row>
    <row r="87" spans="1:12" ht="15">
      <c r="A87" s="84" t="s">
        <v>1095</v>
      </c>
      <c r="B87" s="84" t="s">
        <v>1096</v>
      </c>
      <c r="C87" s="84">
        <v>2</v>
      </c>
      <c r="D87" s="122">
        <v>0.004543250756375157</v>
      </c>
      <c r="E87" s="122">
        <v>2.391816923613249</v>
      </c>
      <c r="F87" s="84" t="s">
        <v>1103</v>
      </c>
      <c r="G87" s="84" t="b">
        <v>0</v>
      </c>
      <c r="H87" s="84" t="b">
        <v>0</v>
      </c>
      <c r="I87" s="84" t="b">
        <v>0</v>
      </c>
      <c r="J87" s="84" t="b">
        <v>0</v>
      </c>
      <c r="K87" s="84" t="b">
        <v>0</v>
      </c>
      <c r="L87" s="84" t="b">
        <v>0</v>
      </c>
    </row>
    <row r="88" spans="1:12" ht="15">
      <c r="A88" s="84" t="s">
        <v>1096</v>
      </c>
      <c r="B88" s="84" t="s">
        <v>1097</v>
      </c>
      <c r="C88" s="84">
        <v>2</v>
      </c>
      <c r="D88" s="122">
        <v>0.004543250756375157</v>
      </c>
      <c r="E88" s="122">
        <v>2.391816923613249</v>
      </c>
      <c r="F88" s="84" t="s">
        <v>1103</v>
      </c>
      <c r="G88" s="84" t="b">
        <v>0</v>
      </c>
      <c r="H88" s="84" t="b">
        <v>0</v>
      </c>
      <c r="I88" s="84" t="b">
        <v>0</v>
      </c>
      <c r="J88" s="84" t="b">
        <v>0</v>
      </c>
      <c r="K88" s="84" t="b">
        <v>0</v>
      </c>
      <c r="L88" s="84" t="b">
        <v>0</v>
      </c>
    </row>
    <row r="89" spans="1:12" ht="15">
      <c r="A89" s="84" t="s">
        <v>1097</v>
      </c>
      <c r="B89" s="84" t="s">
        <v>1098</v>
      </c>
      <c r="C89" s="84">
        <v>2</v>
      </c>
      <c r="D89" s="122">
        <v>0.004543250756375157</v>
      </c>
      <c r="E89" s="122">
        <v>2.391816923613249</v>
      </c>
      <c r="F89" s="84" t="s">
        <v>1103</v>
      </c>
      <c r="G89" s="84" t="b">
        <v>0</v>
      </c>
      <c r="H89" s="84" t="b">
        <v>0</v>
      </c>
      <c r="I89" s="84" t="b">
        <v>0</v>
      </c>
      <c r="J89" s="84" t="b">
        <v>0</v>
      </c>
      <c r="K89" s="84" t="b">
        <v>0</v>
      </c>
      <c r="L89" s="84" t="b">
        <v>0</v>
      </c>
    </row>
    <row r="90" spans="1:12" ht="15">
      <c r="A90" s="84" t="s">
        <v>1098</v>
      </c>
      <c r="B90" s="84" t="s">
        <v>1099</v>
      </c>
      <c r="C90" s="84">
        <v>2</v>
      </c>
      <c r="D90" s="122">
        <v>0.004543250756375157</v>
      </c>
      <c r="E90" s="122">
        <v>2.391816923613249</v>
      </c>
      <c r="F90" s="84" t="s">
        <v>1103</v>
      </c>
      <c r="G90" s="84" t="b">
        <v>0</v>
      </c>
      <c r="H90" s="84" t="b">
        <v>0</v>
      </c>
      <c r="I90" s="84" t="b">
        <v>0</v>
      </c>
      <c r="J90" s="84" t="b">
        <v>0</v>
      </c>
      <c r="K90" s="84" t="b">
        <v>0</v>
      </c>
      <c r="L90" s="84" t="b">
        <v>0</v>
      </c>
    </row>
    <row r="91" spans="1:12" ht="15">
      <c r="A91" s="84" t="s">
        <v>867</v>
      </c>
      <c r="B91" s="84" t="s">
        <v>868</v>
      </c>
      <c r="C91" s="84">
        <v>2</v>
      </c>
      <c r="D91" s="122">
        <v>0.005692220205474323</v>
      </c>
      <c r="E91" s="122">
        <v>2.0907869279492677</v>
      </c>
      <c r="F91" s="84" t="s">
        <v>1103</v>
      </c>
      <c r="G91" s="84" t="b">
        <v>0</v>
      </c>
      <c r="H91" s="84" t="b">
        <v>0</v>
      </c>
      <c r="I91" s="84" t="b">
        <v>0</v>
      </c>
      <c r="J91" s="84" t="b">
        <v>0</v>
      </c>
      <c r="K91" s="84" t="b">
        <v>0</v>
      </c>
      <c r="L91" s="84" t="b">
        <v>0</v>
      </c>
    </row>
    <row r="92" spans="1:12" ht="15">
      <c r="A92" s="84" t="s">
        <v>1064</v>
      </c>
      <c r="B92" s="84" t="s">
        <v>1047</v>
      </c>
      <c r="C92" s="84">
        <v>2</v>
      </c>
      <c r="D92" s="122">
        <v>0.004543250756375157</v>
      </c>
      <c r="E92" s="122">
        <v>1.8177856558855299</v>
      </c>
      <c r="F92" s="84" t="s">
        <v>1103</v>
      </c>
      <c r="G92" s="84" t="b">
        <v>0</v>
      </c>
      <c r="H92" s="84" t="b">
        <v>0</v>
      </c>
      <c r="I92" s="84" t="b">
        <v>0</v>
      </c>
      <c r="J92" s="84" t="b">
        <v>0</v>
      </c>
      <c r="K92" s="84" t="b">
        <v>0</v>
      </c>
      <c r="L92" s="84" t="b">
        <v>0</v>
      </c>
    </row>
    <row r="93" spans="1:12" ht="15">
      <c r="A93" s="84" t="s">
        <v>302</v>
      </c>
      <c r="B93" s="84" t="s">
        <v>235</v>
      </c>
      <c r="C93" s="84">
        <v>2</v>
      </c>
      <c r="D93" s="122">
        <v>0.004543250756375157</v>
      </c>
      <c r="E93" s="122">
        <v>1.414093318324401</v>
      </c>
      <c r="F93" s="84" t="s">
        <v>1103</v>
      </c>
      <c r="G93" s="84" t="b">
        <v>0</v>
      </c>
      <c r="H93" s="84" t="b">
        <v>0</v>
      </c>
      <c r="I93" s="84" t="b">
        <v>0</v>
      </c>
      <c r="J93" s="84" t="b">
        <v>0</v>
      </c>
      <c r="K93" s="84" t="b">
        <v>0</v>
      </c>
      <c r="L93" s="84" t="b">
        <v>0</v>
      </c>
    </row>
    <row r="94" spans="1:12" ht="15">
      <c r="A94" s="84" t="s">
        <v>884</v>
      </c>
      <c r="B94" s="84" t="s">
        <v>885</v>
      </c>
      <c r="C94" s="84">
        <v>2</v>
      </c>
      <c r="D94" s="122">
        <v>0.004543250756375157</v>
      </c>
      <c r="E94" s="122">
        <v>2.391816923613249</v>
      </c>
      <c r="F94" s="84" t="s">
        <v>1103</v>
      </c>
      <c r="G94" s="84" t="b">
        <v>0</v>
      </c>
      <c r="H94" s="84" t="b">
        <v>0</v>
      </c>
      <c r="I94" s="84" t="b">
        <v>0</v>
      </c>
      <c r="J94" s="84" t="b">
        <v>0</v>
      </c>
      <c r="K94" s="84" t="b">
        <v>0</v>
      </c>
      <c r="L94" s="84" t="b">
        <v>0</v>
      </c>
    </row>
    <row r="95" spans="1:12" ht="15">
      <c r="A95" s="84" t="s">
        <v>885</v>
      </c>
      <c r="B95" s="84" t="s">
        <v>886</v>
      </c>
      <c r="C95" s="84">
        <v>2</v>
      </c>
      <c r="D95" s="122">
        <v>0.004543250756375157</v>
      </c>
      <c r="E95" s="122">
        <v>2.391816923613249</v>
      </c>
      <c r="F95" s="84" t="s">
        <v>1103</v>
      </c>
      <c r="G95" s="84" t="b">
        <v>0</v>
      </c>
      <c r="H95" s="84" t="b">
        <v>0</v>
      </c>
      <c r="I95" s="84" t="b">
        <v>0</v>
      </c>
      <c r="J95" s="84" t="b">
        <v>0</v>
      </c>
      <c r="K95" s="84" t="b">
        <v>0</v>
      </c>
      <c r="L95" s="84" t="b">
        <v>0</v>
      </c>
    </row>
    <row r="96" spans="1:12" ht="15">
      <c r="A96" s="84" t="s">
        <v>886</v>
      </c>
      <c r="B96" s="84" t="s">
        <v>887</v>
      </c>
      <c r="C96" s="84">
        <v>2</v>
      </c>
      <c r="D96" s="122">
        <v>0.004543250756375157</v>
      </c>
      <c r="E96" s="122">
        <v>2.391816923613249</v>
      </c>
      <c r="F96" s="84" t="s">
        <v>1103</v>
      </c>
      <c r="G96" s="84" t="b">
        <v>0</v>
      </c>
      <c r="H96" s="84" t="b">
        <v>0</v>
      </c>
      <c r="I96" s="84" t="b">
        <v>0</v>
      </c>
      <c r="J96" s="84" t="b">
        <v>0</v>
      </c>
      <c r="K96" s="84" t="b">
        <v>0</v>
      </c>
      <c r="L96" s="84" t="b">
        <v>0</v>
      </c>
    </row>
    <row r="97" spans="1:12" ht="15">
      <c r="A97" s="84" t="s">
        <v>887</v>
      </c>
      <c r="B97" s="84" t="s">
        <v>888</v>
      </c>
      <c r="C97" s="84">
        <v>2</v>
      </c>
      <c r="D97" s="122">
        <v>0.004543250756375157</v>
      </c>
      <c r="E97" s="122">
        <v>2.391816923613249</v>
      </c>
      <c r="F97" s="84" t="s">
        <v>1103</v>
      </c>
      <c r="G97" s="84" t="b">
        <v>0</v>
      </c>
      <c r="H97" s="84" t="b">
        <v>0</v>
      </c>
      <c r="I97" s="84" t="b">
        <v>0</v>
      </c>
      <c r="J97" s="84" t="b">
        <v>0</v>
      </c>
      <c r="K97" s="84" t="b">
        <v>0</v>
      </c>
      <c r="L97" s="84" t="b">
        <v>0</v>
      </c>
    </row>
    <row r="98" spans="1:12" ht="15">
      <c r="A98" s="84" t="s">
        <v>888</v>
      </c>
      <c r="B98" s="84" t="s">
        <v>889</v>
      </c>
      <c r="C98" s="84">
        <v>2</v>
      </c>
      <c r="D98" s="122">
        <v>0.004543250756375157</v>
      </c>
      <c r="E98" s="122">
        <v>2.391816923613249</v>
      </c>
      <c r="F98" s="84" t="s">
        <v>1103</v>
      </c>
      <c r="G98" s="84" t="b">
        <v>0</v>
      </c>
      <c r="H98" s="84" t="b">
        <v>0</v>
      </c>
      <c r="I98" s="84" t="b">
        <v>0</v>
      </c>
      <c r="J98" s="84" t="b">
        <v>0</v>
      </c>
      <c r="K98" s="84" t="b">
        <v>0</v>
      </c>
      <c r="L98" s="84" t="b">
        <v>0</v>
      </c>
    </row>
    <row r="99" spans="1:12" ht="15">
      <c r="A99" s="84" t="s">
        <v>889</v>
      </c>
      <c r="B99" s="84" t="s">
        <v>881</v>
      </c>
      <c r="C99" s="84">
        <v>2</v>
      </c>
      <c r="D99" s="122">
        <v>0.004543250756375157</v>
      </c>
      <c r="E99" s="122">
        <v>1.9938769149412112</v>
      </c>
      <c r="F99" s="84" t="s">
        <v>1103</v>
      </c>
      <c r="G99" s="84" t="b">
        <v>0</v>
      </c>
      <c r="H99" s="84" t="b">
        <v>0</v>
      </c>
      <c r="I99" s="84" t="b">
        <v>0</v>
      </c>
      <c r="J99" s="84" t="b">
        <v>0</v>
      </c>
      <c r="K99" s="84" t="b">
        <v>0</v>
      </c>
      <c r="L99" s="84" t="b">
        <v>0</v>
      </c>
    </row>
    <row r="100" spans="1:12" ht="15">
      <c r="A100" s="84" t="s">
        <v>881</v>
      </c>
      <c r="B100" s="84" t="s">
        <v>890</v>
      </c>
      <c r="C100" s="84">
        <v>2</v>
      </c>
      <c r="D100" s="122">
        <v>0.004543250756375157</v>
      </c>
      <c r="E100" s="122">
        <v>1.9938769149412112</v>
      </c>
      <c r="F100" s="84" t="s">
        <v>1103</v>
      </c>
      <c r="G100" s="84" t="b">
        <v>0</v>
      </c>
      <c r="H100" s="84" t="b">
        <v>0</v>
      </c>
      <c r="I100" s="84" t="b">
        <v>0</v>
      </c>
      <c r="J100" s="84" t="b">
        <v>0</v>
      </c>
      <c r="K100" s="84" t="b">
        <v>0</v>
      </c>
      <c r="L100" s="84" t="b">
        <v>0</v>
      </c>
    </row>
    <row r="101" spans="1:12" ht="15">
      <c r="A101" s="84" t="s">
        <v>244</v>
      </c>
      <c r="B101" s="84" t="s">
        <v>243</v>
      </c>
      <c r="C101" s="84">
        <v>7</v>
      </c>
      <c r="D101" s="122">
        <v>0.00633208532722478</v>
      </c>
      <c r="E101" s="122">
        <v>1.4687691803548966</v>
      </c>
      <c r="F101" s="84" t="s">
        <v>782</v>
      </c>
      <c r="G101" s="84" t="b">
        <v>0</v>
      </c>
      <c r="H101" s="84" t="b">
        <v>0</v>
      </c>
      <c r="I101" s="84" t="b">
        <v>0</v>
      </c>
      <c r="J101" s="84" t="b">
        <v>0</v>
      </c>
      <c r="K101" s="84" t="b">
        <v>0</v>
      </c>
      <c r="L101" s="84" t="b">
        <v>0</v>
      </c>
    </row>
    <row r="102" spans="1:12" ht="15">
      <c r="A102" s="84" t="s">
        <v>243</v>
      </c>
      <c r="B102" s="84" t="s">
        <v>242</v>
      </c>
      <c r="C102" s="84">
        <v>7</v>
      </c>
      <c r="D102" s="122">
        <v>0.00633208532722478</v>
      </c>
      <c r="E102" s="122">
        <v>1.4687691803548966</v>
      </c>
      <c r="F102" s="84" t="s">
        <v>782</v>
      </c>
      <c r="G102" s="84" t="b">
        <v>0</v>
      </c>
      <c r="H102" s="84" t="b">
        <v>0</v>
      </c>
      <c r="I102" s="84" t="b">
        <v>0</v>
      </c>
      <c r="J102" s="84" t="b">
        <v>0</v>
      </c>
      <c r="K102" s="84" t="b">
        <v>0</v>
      </c>
      <c r="L102" s="84" t="b">
        <v>0</v>
      </c>
    </row>
    <row r="103" spans="1:12" ht="15">
      <c r="A103" s="84" t="s">
        <v>242</v>
      </c>
      <c r="B103" s="84" t="s">
        <v>241</v>
      </c>
      <c r="C103" s="84">
        <v>7</v>
      </c>
      <c r="D103" s="122">
        <v>0.00633208532722478</v>
      </c>
      <c r="E103" s="122">
        <v>1.4687691803548966</v>
      </c>
      <c r="F103" s="84" t="s">
        <v>782</v>
      </c>
      <c r="G103" s="84" t="b">
        <v>0</v>
      </c>
      <c r="H103" s="84" t="b">
        <v>0</v>
      </c>
      <c r="I103" s="84" t="b">
        <v>0</v>
      </c>
      <c r="J103" s="84" t="b">
        <v>0</v>
      </c>
      <c r="K103" s="84" t="b">
        <v>0</v>
      </c>
      <c r="L103" s="84" t="b">
        <v>0</v>
      </c>
    </row>
    <row r="104" spans="1:12" ht="15">
      <c r="A104" s="84" t="s">
        <v>241</v>
      </c>
      <c r="B104" s="84" t="s">
        <v>240</v>
      </c>
      <c r="C104" s="84">
        <v>7</v>
      </c>
      <c r="D104" s="122">
        <v>0.00633208532722478</v>
      </c>
      <c r="E104" s="122">
        <v>1.4687691803548966</v>
      </c>
      <c r="F104" s="84" t="s">
        <v>782</v>
      </c>
      <c r="G104" s="84" t="b">
        <v>0</v>
      </c>
      <c r="H104" s="84" t="b">
        <v>0</v>
      </c>
      <c r="I104" s="84" t="b">
        <v>0</v>
      </c>
      <c r="J104" s="84" t="b">
        <v>0</v>
      </c>
      <c r="K104" s="84" t="b">
        <v>0</v>
      </c>
      <c r="L104" s="84" t="b">
        <v>0</v>
      </c>
    </row>
    <row r="105" spans="1:12" ht="15">
      <c r="A105" s="84" t="s">
        <v>240</v>
      </c>
      <c r="B105" s="84" t="s">
        <v>239</v>
      </c>
      <c r="C105" s="84">
        <v>7</v>
      </c>
      <c r="D105" s="122">
        <v>0.00633208532722478</v>
      </c>
      <c r="E105" s="122">
        <v>1.4687691803548966</v>
      </c>
      <c r="F105" s="84" t="s">
        <v>782</v>
      </c>
      <c r="G105" s="84" t="b">
        <v>0</v>
      </c>
      <c r="H105" s="84" t="b">
        <v>0</v>
      </c>
      <c r="I105" s="84" t="b">
        <v>0</v>
      </c>
      <c r="J105" s="84" t="b">
        <v>0</v>
      </c>
      <c r="K105" s="84" t="b">
        <v>0</v>
      </c>
      <c r="L105" s="84" t="b">
        <v>0</v>
      </c>
    </row>
    <row r="106" spans="1:12" ht="15">
      <c r="A106" s="84" t="s">
        <v>239</v>
      </c>
      <c r="B106" s="84" t="s">
        <v>238</v>
      </c>
      <c r="C106" s="84">
        <v>7</v>
      </c>
      <c r="D106" s="122">
        <v>0.00633208532722478</v>
      </c>
      <c r="E106" s="122">
        <v>1.4687691803548966</v>
      </c>
      <c r="F106" s="84" t="s">
        <v>782</v>
      </c>
      <c r="G106" s="84" t="b">
        <v>0</v>
      </c>
      <c r="H106" s="84" t="b">
        <v>0</v>
      </c>
      <c r="I106" s="84" t="b">
        <v>0</v>
      </c>
      <c r="J106" s="84" t="b">
        <v>0</v>
      </c>
      <c r="K106" s="84" t="b">
        <v>0</v>
      </c>
      <c r="L106" s="84" t="b">
        <v>0</v>
      </c>
    </row>
    <row r="107" spans="1:12" ht="15">
      <c r="A107" s="84" t="s">
        <v>238</v>
      </c>
      <c r="B107" s="84" t="s">
        <v>227</v>
      </c>
      <c r="C107" s="84">
        <v>7</v>
      </c>
      <c r="D107" s="122">
        <v>0.00633208532722478</v>
      </c>
      <c r="E107" s="122">
        <v>1.4687691803548966</v>
      </c>
      <c r="F107" s="84" t="s">
        <v>782</v>
      </c>
      <c r="G107" s="84" t="b">
        <v>0</v>
      </c>
      <c r="H107" s="84" t="b">
        <v>0</v>
      </c>
      <c r="I107" s="84" t="b">
        <v>0</v>
      </c>
      <c r="J107" s="84" t="b">
        <v>0</v>
      </c>
      <c r="K107" s="84" t="b">
        <v>0</v>
      </c>
      <c r="L107" s="84" t="b">
        <v>0</v>
      </c>
    </row>
    <row r="108" spans="1:12" ht="15">
      <c r="A108" s="84" t="s">
        <v>227</v>
      </c>
      <c r="B108" s="84" t="s">
        <v>237</v>
      </c>
      <c r="C108" s="84">
        <v>7</v>
      </c>
      <c r="D108" s="122">
        <v>0.00633208532722478</v>
      </c>
      <c r="E108" s="122">
        <v>1.4687691803548966</v>
      </c>
      <c r="F108" s="84" t="s">
        <v>782</v>
      </c>
      <c r="G108" s="84" t="b">
        <v>0</v>
      </c>
      <c r="H108" s="84" t="b">
        <v>0</v>
      </c>
      <c r="I108" s="84" t="b">
        <v>0</v>
      </c>
      <c r="J108" s="84" t="b">
        <v>0</v>
      </c>
      <c r="K108" s="84" t="b">
        <v>0</v>
      </c>
      <c r="L108" s="84" t="b">
        <v>0</v>
      </c>
    </row>
    <row r="109" spans="1:12" ht="15">
      <c r="A109" s="84" t="s">
        <v>237</v>
      </c>
      <c r="B109" s="84" t="s">
        <v>236</v>
      </c>
      <c r="C109" s="84">
        <v>7</v>
      </c>
      <c r="D109" s="122">
        <v>0.00633208532722478</v>
      </c>
      <c r="E109" s="122">
        <v>1.4687691803548966</v>
      </c>
      <c r="F109" s="84" t="s">
        <v>782</v>
      </c>
      <c r="G109" s="84" t="b">
        <v>0</v>
      </c>
      <c r="H109" s="84" t="b">
        <v>0</v>
      </c>
      <c r="I109" s="84" t="b">
        <v>0</v>
      </c>
      <c r="J109" s="84" t="b">
        <v>0</v>
      </c>
      <c r="K109" s="84" t="b">
        <v>0</v>
      </c>
      <c r="L109" s="84" t="b">
        <v>0</v>
      </c>
    </row>
    <row r="110" spans="1:12" ht="15">
      <c r="A110" s="84" t="s">
        <v>224</v>
      </c>
      <c r="B110" s="84" t="s">
        <v>244</v>
      </c>
      <c r="C110" s="84">
        <v>5</v>
      </c>
      <c r="D110" s="122">
        <v>0.007889923521248994</v>
      </c>
      <c r="E110" s="122">
        <v>1.6148972160331345</v>
      </c>
      <c r="F110" s="84" t="s">
        <v>782</v>
      </c>
      <c r="G110" s="84" t="b">
        <v>0</v>
      </c>
      <c r="H110" s="84" t="b">
        <v>0</v>
      </c>
      <c r="I110" s="84" t="b">
        <v>0</v>
      </c>
      <c r="J110" s="84" t="b">
        <v>0</v>
      </c>
      <c r="K110" s="84" t="b">
        <v>0</v>
      </c>
      <c r="L110" s="84" t="b">
        <v>0</v>
      </c>
    </row>
    <row r="111" spans="1:12" ht="15">
      <c r="A111" s="84" t="s">
        <v>236</v>
      </c>
      <c r="B111" s="84" t="s">
        <v>229</v>
      </c>
      <c r="C111" s="84">
        <v>3</v>
      </c>
      <c r="D111" s="122">
        <v>0.007800987517583814</v>
      </c>
      <c r="E111" s="122">
        <v>1.5357159699855099</v>
      </c>
      <c r="F111" s="84" t="s">
        <v>782</v>
      </c>
      <c r="G111" s="84" t="b">
        <v>0</v>
      </c>
      <c r="H111" s="84" t="b">
        <v>0</v>
      </c>
      <c r="I111" s="84" t="b">
        <v>0</v>
      </c>
      <c r="J111" s="84" t="b">
        <v>0</v>
      </c>
      <c r="K111" s="84" t="b">
        <v>0</v>
      </c>
      <c r="L111" s="84" t="b">
        <v>0</v>
      </c>
    </row>
    <row r="112" spans="1:12" ht="15">
      <c r="A112" s="84" t="s">
        <v>229</v>
      </c>
      <c r="B112" s="84" t="s">
        <v>248</v>
      </c>
      <c r="C112" s="84">
        <v>3</v>
      </c>
      <c r="D112" s="122">
        <v>0.007800987517583814</v>
      </c>
      <c r="E112" s="122">
        <v>1.711807229041191</v>
      </c>
      <c r="F112" s="84" t="s">
        <v>782</v>
      </c>
      <c r="G112" s="84" t="b">
        <v>0</v>
      </c>
      <c r="H112" s="84" t="b">
        <v>0</v>
      </c>
      <c r="I112" s="84" t="b">
        <v>0</v>
      </c>
      <c r="J112" s="84" t="b">
        <v>0</v>
      </c>
      <c r="K112" s="84" t="b">
        <v>0</v>
      </c>
      <c r="L112" s="84" t="b">
        <v>0</v>
      </c>
    </row>
    <row r="113" spans="1:12" ht="15">
      <c r="A113" s="84" t="s">
        <v>235</v>
      </c>
      <c r="B113" s="84" t="s">
        <v>247</v>
      </c>
      <c r="C113" s="84">
        <v>3</v>
      </c>
      <c r="D113" s="122">
        <v>0.007800987517583814</v>
      </c>
      <c r="E113" s="122">
        <v>1.6148972160331345</v>
      </c>
      <c r="F113" s="84" t="s">
        <v>782</v>
      </c>
      <c r="G113" s="84" t="b">
        <v>0</v>
      </c>
      <c r="H113" s="84" t="b">
        <v>0</v>
      </c>
      <c r="I113" s="84" t="b">
        <v>0</v>
      </c>
      <c r="J113" s="84" t="b">
        <v>0</v>
      </c>
      <c r="K113" s="84" t="b">
        <v>0</v>
      </c>
      <c r="L113" s="84" t="b">
        <v>0</v>
      </c>
    </row>
    <row r="114" spans="1:12" ht="15">
      <c r="A114" s="84" t="s">
        <v>1074</v>
      </c>
      <c r="B114" s="84" t="s">
        <v>249</v>
      </c>
      <c r="C114" s="84">
        <v>2</v>
      </c>
      <c r="D114" s="122">
        <v>0.006823619258011464</v>
      </c>
      <c r="E114" s="122">
        <v>2.0128372247051725</v>
      </c>
      <c r="F114" s="84" t="s">
        <v>782</v>
      </c>
      <c r="G114" s="84" t="b">
        <v>0</v>
      </c>
      <c r="H114" s="84" t="b">
        <v>0</v>
      </c>
      <c r="I114" s="84" t="b">
        <v>0</v>
      </c>
      <c r="J114" s="84" t="b">
        <v>0</v>
      </c>
      <c r="K114" s="84" t="b">
        <v>0</v>
      </c>
      <c r="L114" s="84" t="b">
        <v>0</v>
      </c>
    </row>
    <row r="115" spans="1:12" ht="15">
      <c r="A115" s="84" t="s">
        <v>249</v>
      </c>
      <c r="B115" s="84" t="s">
        <v>1075</v>
      </c>
      <c r="C115" s="84">
        <v>2</v>
      </c>
      <c r="D115" s="122">
        <v>0.006823619258011464</v>
      </c>
      <c r="E115" s="122">
        <v>2.0128372247051725</v>
      </c>
      <c r="F115" s="84" t="s">
        <v>782</v>
      </c>
      <c r="G115" s="84" t="b">
        <v>0</v>
      </c>
      <c r="H115" s="84" t="b">
        <v>0</v>
      </c>
      <c r="I115" s="84" t="b">
        <v>0</v>
      </c>
      <c r="J115" s="84" t="b">
        <v>0</v>
      </c>
      <c r="K115" s="84" t="b">
        <v>0</v>
      </c>
      <c r="L115" s="84" t="b">
        <v>0</v>
      </c>
    </row>
    <row r="116" spans="1:12" ht="15">
      <c r="A116" s="84" t="s">
        <v>1075</v>
      </c>
      <c r="B116" s="84" t="s">
        <v>1076</v>
      </c>
      <c r="C116" s="84">
        <v>2</v>
      </c>
      <c r="D116" s="122">
        <v>0.006823619258011464</v>
      </c>
      <c r="E116" s="122">
        <v>2.0128372247051725</v>
      </c>
      <c r="F116" s="84" t="s">
        <v>782</v>
      </c>
      <c r="G116" s="84" t="b">
        <v>0</v>
      </c>
      <c r="H116" s="84" t="b">
        <v>0</v>
      </c>
      <c r="I116" s="84" t="b">
        <v>0</v>
      </c>
      <c r="J116" s="84" t="b">
        <v>0</v>
      </c>
      <c r="K116" s="84" t="b">
        <v>0</v>
      </c>
      <c r="L116" s="84" t="b">
        <v>0</v>
      </c>
    </row>
    <row r="117" spans="1:12" ht="15">
      <c r="A117" s="84" t="s">
        <v>1076</v>
      </c>
      <c r="B117" s="84" t="s">
        <v>307</v>
      </c>
      <c r="C117" s="84">
        <v>2</v>
      </c>
      <c r="D117" s="122">
        <v>0.006823619258011464</v>
      </c>
      <c r="E117" s="122">
        <v>1.711807229041191</v>
      </c>
      <c r="F117" s="84" t="s">
        <v>782</v>
      </c>
      <c r="G117" s="84" t="b">
        <v>0</v>
      </c>
      <c r="H117" s="84" t="b">
        <v>0</v>
      </c>
      <c r="I117" s="84" t="b">
        <v>0</v>
      </c>
      <c r="J117" s="84" t="b">
        <v>0</v>
      </c>
      <c r="K117" s="84" t="b">
        <v>0</v>
      </c>
      <c r="L117" s="84" t="b">
        <v>0</v>
      </c>
    </row>
    <row r="118" spans="1:12" ht="15">
      <c r="A118" s="84" t="s">
        <v>307</v>
      </c>
      <c r="B118" s="84" t="s">
        <v>1077</v>
      </c>
      <c r="C118" s="84">
        <v>2</v>
      </c>
      <c r="D118" s="122">
        <v>0.006823619258011464</v>
      </c>
      <c r="E118" s="122">
        <v>1.711807229041191</v>
      </c>
      <c r="F118" s="84" t="s">
        <v>782</v>
      </c>
      <c r="G118" s="84" t="b">
        <v>0</v>
      </c>
      <c r="H118" s="84" t="b">
        <v>0</v>
      </c>
      <c r="I118" s="84" t="b">
        <v>0</v>
      </c>
      <c r="J118" s="84" t="b">
        <v>0</v>
      </c>
      <c r="K118" s="84" t="b">
        <v>0</v>
      </c>
      <c r="L118" s="84" t="b">
        <v>0</v>
      </c>
    </row>
    <row r="119" spans="1:12" ht="15">
      <c r="A119" s="84" t="s">
        <v>1077</v>
      </c>
      <c r="B119" s="84" t="s">
        <v>1078</v>
      </c>
      <c r="C119" s="84">
        <v>2</v>
      </c>
      <c r="D119" s="122">
        <v>0.006823619258011464</v>
      </c>
      <c r="E119" s="122">
        <v>2.0128372247051725</v>
      </c>
      <c r="F119" s="84" t="s">
        <v>782</v>
      </c>
      <c r="G119" s="84" t="b">
        <v>0</v>
      </c>
      <c r="H119" s="84" t="b">
        <v>0</v>
      </c>
      <c r="I119" s="84" t="b">
        <v>0</v>
      </c>
      <c r="J119" s="84" t="b">
        <v>0</v>
      </c>
      <c r="K119" s="84" t="b">
        <v>0</v>
      </c>
      <c r="L119" s="84" t="b">
        <v>0</v>
      </c>
    </row>
    <row r="120" spans="1:12" ht="15">
      <c r="A120" s="84" t="s">
        <v>1078</v>
      </c>
      <c r="B120" s="84" t="s">
        <v>1079</v>
      </c>
      <c r="C120" s="84">
        <v>2</v>
      </c>
      <c r="D120" s="122">
        <v>0.006823619258011464</v>
      </c>
      <c r="E120" s="122">
        <v>2.0128372247051725</v>
      </c>
      <c r="F120" s="84" t="s">
        <v>782</v>
      </c>
      <c r="G120" s="84" t="b">
        <v>0</v>
      </c>
      <c r="H120" s="84" t="b">
        <v>0</v>
      </c>
      <c r="I120" s="84" t="b">
        <v>0</v>
      </c>
      <c r="J120" s="84" t="b">
        <v>0</v>
      </c>
      <c r="K120" s="84" t="b">
        <v>0</v>
      </c>
      <c r="L120" s="84" t="b">
        <v>0</v>
      </c>
    </row>
    <row r="121" spans="1:12" ht="15">
      <c r="A121" s="84" t="s">
        <v>1079</v>
      </c>
      <c r="B121" s="84" t="s">
        <v>1080</v>
      </c>
      <c r="C121" s="84">
        <v>2</v>
      </c>
      <c r="D121" s="122">
        <v>0.006823619258011464</v>
      </c>
      <c r="E121" s="122">
        <v>2.0128372247051725</v>
      </c>
      <c r="F121" s="84" t="s">
        <v>782</v>
      </c>
      <c r="G121" s="84" t="b">
        <v>0</v>
      </c>
      <c r="H121" s="84" t="b">
        <v>0</v>
      </c>
      <c r="I121" s="84" t="b">
        <v>0</v>
      </c>
      <c r="J121" s="84" t="b">
        <v>0</v>
      </c>
      <c r="K121" s="84" t="b">
        <v>0</v>
      </c>
      <c r="L121" s="84" t="b">
        <v>0</v>
      </c>
    </row>
    <row r="122" spans="1:12" ht="15">
      <c r="A122" s="84" t="s">
        <v>1080</v>
      </c>
      <c r="B122" s="84" t="s">
        <v>1061</v>
      </c>
      <c r="C122" s="84">
        <v>2</v>
      </c>
      <c r="D122" s="122">
        <v>0.006823619258011464</v>
      </c>
      <c r="E122" s="122">
        <v>1.8367459656494909</v>
      </c>
      <c r="F122" s="84" t="s">
        <v>782</v>
      </c>
      <c r="G122" s="84" t="b">
        <v>0</v>
      </c>
      <c r="H122" s="84" t="b">
        <v>0</v>
      </c>
      <c r="I122" s="84" t="b">
        <v>0</v>
      </c>
      <c r="J122" s="84" t="b">
        <v>0</v>
      </c>
      <c r="K122" s="84" t="b">
        <v>0</v>
      </c>
      <c r="L122" s="84" t="b">
        <v>0</v>
      </c>
    </row>
    <row r="123" spans="1:12" ht="15">
      <c r="A123" s="84" t="s">
        <v>1061</v>
      </c>
      <c r="B123" s="84" t="s">
        <v>856</v>
      </c>
      <c r="C123" s="84">
        <v>2</v>
      </c>
      <c r="D123" s="122">
        <v>0.006823619258011464</v>
      </c>
      <c r="E123" s="122">
        <v>1.1835334518741472</v>
      </c>
      <c r="F123" s="84" t="s">
        <v>782</v>
      </c>
      <c r="G123" s="84" t="b">
        <v>0</v>
      </c>
      <c r="H123" s="84" t="b">
        <v>0</v>
      </c>
      <c r="I123" s="84" t="b">
        <v>0</v>
      </c>
      <c r="J123" s="84" t="b">
        <v>0</v>
      </c>
      <c r="K123" s="84" t="b">
        <v>0</v>
      </c>
      <c r="L123" s="84" t="b">
        <v>0</v>
      </c>
    </row>
    <row r="124" spans="1:12" ht="15">
      <c r="A124" s="84" t="s">
        <v>856</v>
      </c>
      <c r="B124" s="84" t="s">
        <v>307</v>
      </c>
      <c r="C124" s="84">
        <v>2</v>
      </c>
      <c r="D124" s="122">
        <v>0.006823619258011464</v>
      </c>
      <c r="E124" s="122">
        <v>1.0585947152658473</v>
      </c>
      <c r="F124" s="84" t="s">
        <v>782</v>
      </c>
      <c r="G124" s="84" t="b">
        <v>0</v>
      </c>
      <c r="H124" s="84" t="b">
        <v>0</v>
      </c>
      <c r="I124" s="84" t="b">
        <v>0</v>
      </c>
      <c r="J124" s="84" t="b">
        <v>0</v>
      </c>
      <c r="K124" s="84" t="b">
        <v>0</v>
      </c>
      <c r="L124" s="84" t="b">
        <v>0</v>
      </c>
    </row>
    <row r="125" spans="1:12" ht="15">
      <c r="A125" s="84" t="s">
        <v>307</v>
      </c>
      <c r="B125" s="84" t="s">
        <v>1081</v>
      </c>
      <c r="C125" s="84">
        <v>2</v>
      </c>
      <c r="D125" s="122">
        <v>0.006823619258011464</v>
      </c>
      <c r="E125" s="122">
        <v>1.711807229041191</v>
      </c>
      <c r="F125" s="84" t="s">
        <v>782</v>
      </c>
      <c r="G125" s="84" t="b">
        <v>0</v>
      </c>
      <c r="H125" s="84" t="b">
        <v>0</v>
      </c>
      <c r="I125" s="84" t="b">
        <v>0</v>
      </c>
      <c r="J125" s="84" t="b">
        <v>0</v>
      </c>
      <c r="K125" s="84" t="b">
        <v>0</v>
      </c>
      <c r="L125" s="84" t="b">
        <v>0</v>
      </c>
    </row>
    <row r="126" spans="1:12" ht="15">
      <c r="A126" s="84" t="s">
        <v>1081</v>
      </c>
      <c r="B126" s="84" t="s">
        <v>1082</v>
      </c>
      <c r="C126" s="84">
        <v>2</v>
      </c>
      <c r="D126" s="122">
        <v>0.006823619258011464</v>
      </c>
      <c r="E126" s="122">
        <v>2.0128372247051725</v>
      </c>
      <c r="F126" s="84" t="s">
        <v>782</v>
      </c>
      <c r="G126" s="84" t="b">
        <v>0</v>
      </c>
      <c r="H126" s="84" t="b">
        <v>0</v>
      </c>
      <c r="I126" s="84" t="b">
        <v>0</v>
      </c>
      <c r="J126" s="84" t="b">
        <v>0</v>
      </c>
      <c r="K126" s="84" t="b">
        <v>0</v>
      </c>
      <c r="L126" s="84" t="b">
        <v>0</v>
      </c>
    </row>
    <row r="127" spans="1:12" ht="15">
      <c r="A127" s="84" t="s">
        <v>236</v>
      </c>
      <c r="B127" s="84" t="s">
        <v>1089</v>
      </c>
      <c r="C127" s="84">
        <v>2</v>
      </c>
      <c r="D127" s="122">
        <v>0.006823619258011464</v>
      </c>
      <c r="E127" s="122">
        <v>1.5357159699855096</v>
      </c>
      <c r="F127" s="84" t="s">
        <v>782</v>
      </c>
      <c r="G127" s="84" t="b">
        <v>0</v>
      </c>
      <c r="H127" s="84" t="b">
        <v>0</v>
      </c>
      <c r="I127" s="84" t="b">
        <v>0</v>
      </c>
      <c r="J127" s="84" t="b">
        <v>0</v>
      </c>
      <c r="K127" s="84" t="b">
        <v>0</v>
      </c>
      <c r="L127" s="84" t="b">
        <v>0</v>
      </c>
    </row>
    <row r="128" spans="1:12" ht="15">
      <c r="A128" s="84" t="s">
        <v>248</v>
      </c>
      <c r="B128" s="84" t="s">
        <v>235</v>
      </c>
      <c r="C128" s="84">
        <v>2</v>
      </c>
      <c r="D128" s="122">
        <v>0.006823619258011464</v>
      </c>
      <c r="E128" s="122">
        <v>1.4388059569774534</v>
      </c>
      <c r="F128" s="84" t="s">
        <v>782</v>
      </c>
      <c r="G128" s="84" t="b">
        <v>0</v>
      </c>
      <c r="H128" s="84" t="b">
        <v>0</v>
      </c>
      <c r="I128" s="84" t="b">
        <v>0</v>
      </c>
      <c r="J128" s="84" t="b">
        <v>0</v>
      </c>
      <c r="K128" s="84" t="b">
        <v>0</v>
      </c>
      <c r="L128" s="84" t="b">
        <v>0</v>
      </c>
    </row>
    <row r="129" spans="1:12" ht="15">
      <c r="A129" s="84" t="s">
        <v>1063</v>
      </c>
      <c r="B129" s="84" t="s">
        <v>1063</v>
      </c>
      <c r="C129" s="84">
        <v>2</v>
      </c>
      <c r="D129" s="122">
        <v>0.009598089264131106</v>
      </c>
      <c r="E129" s="122">
        <v>1.8367459656494909</v>
      </c>
      <c r="F129" s="84" t="s">
        <v>782</v>
      </c>
      <c r="G129" s="84" t="b">
        <v>0</v>
      </c>
      <c r="H129" s="84" t="b">
        <v>0</v>
      </c>
      <c r="I129" s="84" t="b">
        <v>0</v>
      </c>
      <c r="J129" s="84" t="b">
        <v>0</v>
      </c>
      <c r="K129" s="84" t="b">
        <v>0</v>
      </c>
      <c r="L129" s="84" t="b">
        <v>0</v>
      </c>
    </row>
    <row r="130" spans="1:12" ht="15">
      <c r="A130" s="84" t="s">
        <v>860</v>
      </c>
      <c r="B130" s="84" t="s">
        <v>860</v>
      </c>
      <c r="C130" s="84">
        <v>3</v>
      </c>
      <c r="D130" s="122">
        <v>0.010513622436988413</v>
      </c>
      <c r="E130" s="122">
        <v>0.9912260756924948</v>
      </c>
      <c r="F130" s="84" t="s">
        <v>783</v>
      </c>
      <c r="G130" s="84" t="b">
        <v>0</v>
      </c>
      <c r="H130" s="84" t="b">
        <v>0</v>
      </c>
      <c r="I130" s="84" t="b">
        <v>0</v>
      </c>
      <c r="J130" s="84" t="b">
        <v>0</v>
      </c>
      <c r="K130" s="84" t="b">
        <v>0</v>
      </c>
      <c r="L130" s="84" t="b">
        <v>0</v>
      </c>
    </row>
    <row r="131" spans="1:12" ht="15">
      <c r="A131" s="84" t="s">
        <v>860</v>
      </c>
      <c r="B131" s="84" t="s">
        <v>862</v>
      </c>
      <c r="C131" s="84">
        <v>3</v>
      </c>
      <c r="D131" s="122">
        <v>0.010513622436988413</v>
      </c>
      <c r="E131" s="122">
        <v>1.2130748253088512</v>
      </c>
      <c r="F131" s="84" t="s">
        <v>783</v>
      </c>
      <c r="G131" s="84" t="b">
        <v>0</v>
      </c>
      <c r="H131" s="84" t="b">
        <v>0</v>
      </c>
      <c r="I131" s="84" t="b">
        <v>0</v>
      </c>
      <c r="J131" s="84" t="b">
        <v>1</v>
      </c>
      <c r="K131" s="84" t="b">
        <v>0</v>
      </c>
      <c r="L131" s="84" t="b">
        <v>0</v>
      </c>
    </row>
    <row r="132" spans="1:12" ht="15">
      <c r="A132" s="84" t="s">
        <v>862</v>
      </c>
      <c r="B132" s="84" t="s">
        <v>863</v>
      </c>
      <c r="C132" s="84">
        <v>3</v>
      </c>
      <c r="D132" s="122">
        <v>0.010513622436988413</v>
      </c>
      <c r="E132" s="122">
        <v>1.5141048209728323</v>
      </c>
      <c r="F132" s="84" t="s">
        <v>783</v>
      </c>
      <c r="G132" s="84" t="b">
        <v>1</v>
      </c>
      <c r="H132" s="84" t="b">
        <v>0</v>
      </c>
      <c r="I132" s="84" t="b">
        <v>0</v>
      </c>
      <c r="J132" s="84" t="b">
        <v>0</v>
      </c>
      <c r="K132" s="84" t="b">
        <v>0</v>
      </c>
      <c r="L132" s="84" t="b">
        <v>0</v>
      </c>
    </row>
    <row r="133" spans="1:12" ht="15">
      <c r="A133" s="84" t="s">
        <v>863</v>
      </c>
      <c r="B133" s="84" t="s">
        <v>864</v>
      </c>
      <c r="C133" s="84">
        <v>3</v>
      </c>
      <c r="D133" s="122">
        <v>0.010513622436988413</v>
      </c>
      <c r="E133" s="122">
        <v>1.5141048209728323</v>
      </c>
      <c r="F133" s="84" t="s">
        <v>783</v>
      </c>
      <c r="G133" s="84" t="b">
        <v>0</v>
      </c>
      <c r="H133" s="84" t="b">
        <v>0</v>
      </c>
      <c r="I133" s="84" t="b">
        <v>0</v>
      </c>
      <c r="J133" s="84" t="b">
        <v>0</v>
      </c>
      <c r="K133" s="84" t="b">
        <v>0</v>
      </c>
      <c r="L133" s="84" t="b">
        <v>0</v>
      </c>
    </row>
    <row r="134" spans="1:12" ht="15">
      <c r="A134" s="84" t="s">
        <v>864</v>
      </c>
      <c r="B134" s="84" t="s">
        <v>836</v>
      </c>
      <c r="C134" s="84">
        <v>3</v>
      </c>
      <c r="D134" s="122">
        <v>0.010513622436988413</v>
      </c>
      <c r="E134" s="122">
        <v>1.5141048209728323</v>
      </c>
      <c r="F134" s="84" t="s">
        <v>783</v>
      </c>
      <c r="G134" s="84" t="b">
        <v>0</v>
      </c>
      <c r="H134" s="84" t="b">
        <v>0</v>
      </c>
      <c r="I134" s="84" t="b">
        <v>0</v>
      </c>
      <c r="J134" s="84" t="b">
        <v>0</v>
      </c>
      <c r="K134" s="84" t="b">
        <v>0</v>
      </c>
      <c r="L134" s="84" t="b">
        <v>0</v>
      </c>
    </row>
    <row r="135" spans="1:12" ht="15">
      <c r="A135" s="84" t="s">
        <v>836</v>
      </c>
      <c r="B135" s="84" t="s">
        <v>865</v>
      </c>
      <c r="C135" s="84">
        <v>3</v>
      </c>
      <c r="D135" s="122">
        <v>0.010513622436988413</v>
      </c>
      <c r="E135" s="122">
        <v>1.5141048209728323</v>
      </c>
      <c r="F135" s="84" t="s">
        <v>783</v>
      </c>
      <c r="G135" s="84" t="b">
        <v>0</v>
      </c>
      <c r="H135" s="84" t="b">
        <v>0</v>
      </c>
      <c r="I135" s="84" t="b">
        <v>0</v>
      </c>
      <c r="J135" s="84" t="b">
        <v>1</v>
      </c>
      <c r="K135" s="84" t="b">
        <v>0</v>
      </c>
      <c r="L135" s="84" t="b">
        <v>0</v>
      </c>
    </row>
    <row r="136" spans="1:12" ht="15">
      <c r="A136" s="84" t="s">
        <v>865</v>
      </c>
      <c r="B136" s="84" t="s">
        <v>835</v>
      </c>
      <c r="C136" s="84">
        <v>3</v>
      </c>
      <c r="D136" s="122">
        <v>0.010513622436988413</v>
      </c>
      <c r="E136" s="122">
        <v>1.3891660843645324</v>
      </c>
      <c r="F136" s="84" t="s">
        <v>783</v>
      </c>
      <c r="G136" s="84" t="b">
        <v>1</v>
      </c>
      <c r="H136" s="84" t="b">
        <v>0</v>
      </c>
      <c r="I136" s="84" t="b">
        <v>0</v>
      </c>
      <c r="J136" s="84" t="b">
        <v>0</v>
      </c>
      <c r="K136" s="84" t="b">
        <v>0</v>
      </c>
      <c r="L136" s="84" t="b">
        <v>0</v>
      </c>
    </row>
    <row r="137" spans="1:12" ht="15">
      <c r="A137" s="84" t="s">
        <v>835</v>
      </c>
      <c r="B137" s="84" t="s">
        <v>235</v>
      </c>
      <c r="C137" s="84">
        <v>3</v>
      </c>
      <c r="D137" s="122">
        <v>0.010513622436988413</v>
      </c>
      <c r="E137" s="122">
        <v>1.0881360887005513</v>
      </c>
      <c r="F137" s="84" t="s">
        <v>783</v>
      </c>
      <c r="G137" s="84" t="b">
        <v>0</v>
      </c>
      <c r="H137" s="84" t="b">
        <v>0</v>
      </c>
      <c r="I137" s="84" t="b">
        <v>0</v>
      </c>
      <c r="J137" s="84" t="b">
        <v>0</v>
      </c>
      <c r="K137" s="84" t="b">
        <v>0</v>
      </c>
      <c r="L137" s="84" t="b">
        <v>0</v>
      </c>
    </row>
    <row r="138" spans="1:12" ht="15">
      <c r="A138" s="84" t="s">
        <v>221</v>
      </c>
      <c r="B138" s="84" t="s">
        <v>860</v>
      </c>
      <c r="C138" s="84">
        <v>2</v>
      </c>
      <c r="D138" s="122">
        <v>0.010363200844767157</v>
      </c>
      <c r="E138" s="122">
        <v>1.292256071356476</v>
      </c>
      <c r="F138" s="84" t="s">
        <v>783</v>
      </c>
      <c r="G138" s="84" t="b">
        <v>0</v>
      </c>
      <c r="H138" s="84" t="b">
        <v>0</v>
      </c>
      <c r="I138" s="84" t="b">
        <v>0</v>
      </c>
      <c r="J138" s="84" t="b">
        <v>0</v>
      </c>
      <c r="K138" s="84" t="b">
        <v>0</v>
      </c>
      <c r="L138" s="84" t="b">
        <v>0</v>
      </c>
    </row>
    <row r="139" spans="1:12" ht="15">
      <c r="A139" s="84" t="s">
        <v>235</v>
      </c>
      <c r="B139" s="84" t="s">
        <v>246</v>
      </c>
      <c r="C139" s="84">
        <v>2</v>
      </c>
      <c r="D139" s="122">
        <v>0.010363200844767157</v>
      </c>
      <c r="E139" s="122">
        <v>1.2130748253088512</v>
      </c>
      <c r="F139" s="84" t="s">
        <v>783</v>
      </c>
      <c r="G139" s="84" t="b">
        <v>0</v>
      </c>
      <c r="H139" s="84" t="b">
        <v>0</v>
      </c>
      <c r="I139" s="84" t="b">
        <v>0</v>
      </c>
      <c r="J139" s="84" t="b">
        <v>0</v>
      </c>
      <c r="K139" s="84" t="b">
        <v>0</v>
      </c>
      <c r="L139" s="84" t="b">
        <v>0</v>
      </c>
    </row>
    <row r="140" spans="1:12" ht="15">
      <c r="A140" s="84" t="s">
        <v>1090</v>
      </c>
      <c r="B140" s="84" t="s">
        <v>1091</v>
      </c>
      <c r="C140" s="84">
        <v>2</v>
      </c>
      <c r="D140" s="122">
        <v>0.010363200844767157</v>
      </c>
      <c r="E140" s="122">
        <v>1.6901960800285136</v>
      </c>
      <c r="F140" s="84" t="s">
        <v>783</v>
      </c>
      <c r="G140" s="84" t="b">
        <v>0</v>
      </c>
      <c r="H140" s="84" t="b">
        <v>0</v>
      </c>
      <c r="I140" s="84" t="b">
        <v>0</v>
      </c>
      <c r="J140" s="84" t="b">
        <v>0</v>
      </c>
      <c r="K140" s="84" t="b">
        <v>0</v>
      </c>
      <c r="L140" s="84" t="b">
        <v>0</v>
      </c>
    </row>
    <row r="141" spans="1:12" ht="15">
      <c r="A141" s="84" t="s">
        <v>1091</v>
      </c>
      <c r="B141" s="84" t="s">
        <v>237</v>
      </c>
      <c r="C141" s="84">
        <v>2</v>
      </c>
      <c r="D141" s="122">
        <v>0.010363200844767157</v>
      </c>
      <c r="E141" s="122">
        <v>1.6901960800285136</v>
      </c>
      <c r="F141" s="84" t="s">
        <v>783</v>
      </c>
      <c r="G141" s="84" t="b">
        <v>0</v>
      </c>
      <c r="H141" s="84" t="b">
        <v>0</v>
      </c>
      <c r="I141" s="84" t="b">
        <v>0</v>
      </c>
      <c r="J141" s="84" t="b">
        <v>0</v>
      </c>
      <c r="K141" s="84" t="b">
        <v>0</v>
      </c>
      <c r="L141" s="84" t="b">
        <v>0</v>
      </c>
    </row>
    <row r="142" spans="1:12" ht="15">
      <c r="A142" s="84" t="s">
        <v>237</v>
      </c>
      <c r="B142" s="84" t="s">
        <v>861</v>
      </c>
      <c r="C142" s="84">
        <v>2</v>
      </c>
      <c r="D142" s="122">
        <v>0.010363200844767157</v>
      </c>
      <c r="E142" s="122">
        <v>1.3891660843645326</v>
      </c>
      <c r="F142" s="84" t="s">
        <v>783</v>
      </c>
      <c r="G142" s="84" t="b">
        <v>0</v>
      </c>
      <c r="H142" s="84" t="b">
        <v>0</v>
      </c>
      <c r="I142" s="84" t="b">
        <v>0</v>
      </c>
      <c r="J142" s="84" t="b">
        <v>0</v>
      </c>
      <c r="K142" s="84" t="b">
        <v>0</v>
      </c>
      <c r="L142" s="84" t="b">
        <v>0</v>
      </c>
    </row>
    <row r="143" spans="1:12" ht="15">
      <c r="A143" s="84" t="s">
        <v>861</v>
      </c>
      <c r="B143" s="84" t="s">
        <v>1092</v>
      </c>
      <c r="C143" s="84">
        <v>2</v>
      </c>
      <c r="D143" s="122">
        <v>0.010363200844767157</v>
      </c>
      <c r="E143" s="122">
        <v>1.3891660843645326</v>
      </c>
      <c r="F143" s="84" t="s">
        <v>783</v>
      </c>
      <c r="G143" s="84" t="b">
        <v>0</v>
      </c>
      <c r="H143" s="84" t="b">
        <v>0</v>
      </c>
      <c r="I143" s="84" t="b">
        <v>0</v>
      </c>
      <c r="J143" s="84" t="b">
        <v>0</v>
      </c>
      <c r="K143" s="84" t="b">
        <v>0</v>
      </c>
      <c r="L143" s="84" t="b">
        <v>0</v>
      </c>
    </row>
    <row r="144" spans="1:12" ht="15">
      <c r="A144" s="84" t="s">
        <v>1092</v>
      </c>
      <c r="B144" s="84" t="s">
        <v>1093</v>
      </c>
      <c r="C144" s="84">
        <v>2</v>
      </c>
      <c r="D144" s="122">
        <v>0.010363200844767157</v>
      </c>
      <c r="E144" s="122">
        <v>1.6901960800285136</v>
      </c>
      <c r="F144" s="84" t="s">
        <v>783</v>
      </c>
      <c r="G144" s="84" t="b">
        <v>0</v>
      </c>
      <c r="H144" s="84" t="b">
        <v>0</v>
      </c>
      <c r="I144" s="84" t="b">
        <v>0</v>
      </c>
      <c r="J144" s="84" t="b">
        <v>0</v>
      </c>
      <c r="K144" s="84" t="b">
        <v>0</v>
      </c>
      <c r="L144" s="84" t="b">
        <v>0</v>
      </c>
    </row>
    <row r="145" spans="1:12" ht="15">
      <c r="A145" s="84" t="s">
        <v>1093</v>
      </c>
      <c r="B145" s="84" t="s">
        <v>861</v>
      </c>
      <c r="C145" s="84">
        <v>2</v>
      </c>
      <c r="D145" s="122">
        <v>0.010363200844767157</v>
      </c>
      <c r="E145" s="122">
        <v>1.3891660843645326</v>
      </c>
      <c r="F145" s="84" t="s">
        <v>783</v>
      </c>
      <c r="G145" s="84" t="b">
        <v>0</v>
      </c>
      <c r="H145" s="84" t="b">
        <v>0</v>
      </c>
      <c r="I145" s="84" t="b">
        <v>0</v>
      </c>
      <c r="J145" s="84" t="b">
        <v>0</v>
      </c>
      <c r="K145" s="84" t="b">
        <v>0</v>
      </c>
      <c r="L145" s="84" t="b">
        <v>0</v>
      </c>
    </row>
    <row r="146" spans="1:12" ht="15">
      <c r="A146" s="84" t="s">
        <v>861</v>
      </c>
      <c r="B146" s="84" t="s">
        <v>1094</v>
      </c>
      <c r="C146" s="84">
        <v>2</v>
      </c>
      <c r="D146" s="122">
        <v>0.010363200844767157</v>
      </c>
      <c r="E146" s="122">
        <v>1.3891660843645326</v>
      </c>
      <c r="F146" s="84" t="s">
        <v>783</v>
      </c>
      <c r="G146" s="84" t="b">
        <v>0</v>
      </c>
      <c r="H146" s="84" t="b">
        <v>0</v>
      </c>
      <c r="I146" s="84" t="b">
        <v>0</v>
      </c>
      <c r="J146" s="84" t="b">
        <v>0</v>
      </c>
      <c r="K146" s="84" t="b">
        <v>0</v>
      </c>
      <c r="L146" s="84" t="b">
        <v>0</v>
      </c>
    </row>
    <row r="147" spans="1:12" ht="15">
      <c r="A147" s="84" t="s">
        <v>244</v>
      </c>
      <c r="B147" s="84" t="s">
        <v>248</v>
      </c>
      <c r="C147" s="84">
        <v>3</v>
      </c>
      <c r="D147" s="122">
        <v>0.010649218306807028</v>
      </c>
      <c r="E147" s="122">
        <v>1.5720967679505191</v>
      </c>
      <c r="F147" s="84" t="s">
        <v>784</v>
      </c>
      <c r="G147" s="84" t="b">
        <v>0</v>
      </c>
      <c r="H147" s="84" t="b">
        <v>0</v>
      </c>
      <c r="I147" s="84" t="b">
        <v>0</v>
      </c>
      <c r="J147" s="84" t="b">
        <v>0</v>
      </c>
      <c r="K147" s="84" t="b">
        <v>0</v>
      </c>
      <c r="L147" s="84" t="b">
        <v>0</v>
      </c>
    </row>
    <row r="148" spans="1:12" ht="15">
      <c r="A148" s="84" t="s">
        <v>248</v>
      </c>
      <c r="B148" s="84" t="s">
        <v>253</v>
      </c>
      <c r="C148" s="84">
        <v>3</v>
      </c>
      <c r="D148" s="122">
        <v>0.010649218306807028</v>
      </c>
      <c r="E148" s="122">
        <v>1.5720967679505191</v>
      </c>
      <c r="F148" s="84" t="s">
        <v>784</v>
      </c>
      <c r="G148" s="84" t="b">
        <v>0</v>
      </c>
      <c r="H148" s="84" t="b">
        <v>0</v>
      </c>
      <c r="I148" s="84" t="b">
        <v>0</v>
      </c>
      <c r="J148" s="84" t="b">
        <v>0</v>
      </c>
      <c r="K148" s="84" t="b">
        <v>0</v>
      </c>
      <c r="L148" s="84" t="b">
        <v>0</v>
      </c>
    </row>
    <row r="149" spans="1:12" ht="15">
      <c r="A149" s="84" t="s">
        <v>253</v>
      </c>
      <c r="B149" s="84" t="s">
        <v>235</v>
      </c>
      <c r="C149" s="84">
        <v>3</v>
      </c>
      <c r="D149" s="122">
        <v>0.010649218306807028</v>
      </c>
      <c r="E149" s="122">
        <v>1.2041199826559248</v>
      </c>
      <c r="F149" s="84" t="s">
        <v>784</v>
      </c>
      <c r="G149" s="84" t="b">
        <v>0</v>
      </c>
      <c r="H149" s="84" t="b">
        <v>0</v>
      </c>
      <c r="I149" s="84" t="b">
        <v>0</v>
      </c>
      <c r="J149" s="84" t="b">
        <v>0</v>
      </c>
      <c r="K149" s="84" t="b">
        <v>0</v>
      </c>
      <c r="L149" s="84" t="b">
        <v>0</v>
      </c>
    </row>
    <row r="150" spans="1:12" ht="15">
      <c r="A150" s="84" t="s">
        <v>229</v>
      </c>
      <c r="B150" s="84" t="s">
        <v>244</v>
      </c>
      <c r="C150" s="84">
        <v>2</v>
      </c>
      <c r="D150" s="122">
        <v>0.010034333188799373</v>
      </c>
      <c r="E150" s="122">
        <v>1.5720967679505191</v>
      </c>
      <c r="F150" s="84" t="s">
        <v>784</v>
      </c>
      <c r="G150" s="84" t="b">
        <v>0</v>
      </c>
      <c r="H150" s="84" t="b">
        <v>0</v>
      </c>
      <c r="I150" s="84" t="b">
        <v>0</v>
      </c>
      <c r="J150" s="84" t="b">
        <v>0</v>
      </c>
      <c r="K150" s="84" t="b">
        <v>0</v>
      </c>
      <c r="L150" s="84" t="b">
        <v>0</v>
      </c>
    </row>
    <row r="151" spans="1:12" ht="15">
      <c r="A151" s="84" t="s">
        <v>867</v>
      </c>
      <c r="B151" s="84" t="s">
        <v>868</v>
      </c>
      <c r="C151" s="84">
        <v>2</v>
      </c>
      <c r="D151" s="122">
        <v>0.015051499783199059</v>
      </c>
      <c r="E151" s="122">
        <v>1.7481880270062005</v>
      </c>
      <c r="F151" s="84" t="s">
        <v>784</v>
      </c>
      <c r="G151" s="84" t="b">
        <v>0</v>
      </c>
      <c r="H151" s="84" t="b">
        <v>0</v>
      </c>
      <c r="I151" s="84" t="b">
        <v>0</v>
      </c>
      <c r="J151" s="84" t="b">
        <v>0</v>
      </c>
      <c r="K151" s="84" t="b">
        <v>0</v>
      </c>
      <c r="L151" s="84" t="b">
        <v>0</v>
      </c>
    </row>
    <row r="152" spans="1:12" ht="15">
      <c r="A152" s="84" t="s">
        <v>869</v>
      </c>
      <c r="B152" s="84" t="s">
        <v>1049</v>
      </c>
      <c r="C152" s="84">
        <v>2</v>
      </c>
      <c r="D152" s="122">
        <v>0.010034333188799373</v>
      </c>
      <c r="E152" s="122">
        <v>1.7481880270062005</v>
      </c>
      <c r="F152" s="84" t="s">
        <v>784</v>
      </c>
      <c r="G152" s="84" t="b">
        <v>0</v>
      </c>
      <c r="H152" s="84" t="b">
        <v>0</v>
      </c>
      <c r="I152" s="84" t="b">
        <v>0</v>
      </c>
      <c r="J152" s="84" t="b">
        <v>0</v>
      </c>
      <c r="K152" s="84" t="b">
        <v>0</v>
      </c>
      <c r="L152" s="84" t="b">
        <v>0</v>
      </c>
    </row>
    <row r="153" spans="1:12" ht="15">
      <c r="A153" s="84" t="s">
        <v>1049</v>
      </c>
      <c r="B153" s="84" t="s">
        <v>235</v>
      </c>
      <c r="C153" s="84">
        <v>2</v>
      </c>
      <c r="D153" s="122">
        <v>0.010034333188799373</v>
      </c>
      <c r="E153" s="122">
        <v>1.2041199826559248</v>
      </c>
      <c r="F153" s="84" t="s">
        <v>784</v>
      </c>
      <c r="G153" s="84" t="b">
        <v>0</v>
      </c>
      <c r="H153" s="84" t="b">
        <v>0</v>
      </c>
      <c r="I153" s="84" t="b">
        <v>0</v>
      </c>
      <c r="J153" s="84" t="b">
        <v>0</v>
      </c>
      <c r="K153" s="84" t="b">
        <v>0</v>
      </c>
      <c r="L153" s="84" t="b">
        <v>0</v>
      </c>
    </row>
    <row r="154" spans="1:12" ht="15">
      <c r="A154" s="84" t="s">
        <v>235</v>
      </c>
      <c r="B154" s="84" t="s">
        <v>1050</v>
      </c>
      <c r="C154" s="84">
        <v>2</v>
      </c>
      <c r="D154" s="122">
        <v>0.010034333188799373</v>
      </c>
      <c r="E154" s="122">
        <v>1.3502480183341627</v>
      </c>
      <c r="F154" s="84" t="s">
        <v>784</v>
      </c>
      <c r="G154" s="84" t="b">
        <v>0</v>
      </c>
      <c r="H154" s="84" t="b">
        <v>0</v>
      </c>
      <c r="I154" s="84" t="b">
        <v>0</v>
      </c>
      <c r="J154" s="84" t="b">
        <v>0</v>
      </c>
      <c r="K154" s="84" t="b">
        <v>0</v>
      </c>
      <c r="L154" s="84" t="b">
        <v>0</v>
      </c>
    </row>
    <row r="155" spans="1:12" ht="15">
      <c r="A155" s="84" t="s">
        <v>1050</v>
      </c>
      <c r="B155" s="84" t="s">
        <v>1051</v>
      </c>
      <c r="C155" s="84">
        <v>2</v>
      </c>
      <c r="D155" s="122">
        <v>0.010034333188799373</v>
      </c>
      <c r="E155" s="122">
        <v>1.7481880270062005</v>
      </c>
      <c r="F155" s="84" t="s">
        <v>784</v>
      </c>
      <c r="G155" s="84" t="b">
        <v>0</v>
      </c>
      <c r="H155" s="84" t="b">
        <v>0</v>
      </c>
      <c r="I155" s="84" t="b">
        <v>0</v>
      </c>
      <c r="J155" s="84" t="b">
        <v>0</v>
      </c>
      <c r="K155" s="84" t="b">
        <v>0</v>
      </c>
      <c r="L155" s="84" t="b">
        <v>0</v>
      </c>
    </row>
    <row r="156" spans="1:12" ht="15">
      <c r="A156" s="84" t="s">
        <v>1051</v>
      </c>
      <c r="B156" s="84" t="s">
        <v>1052</v>
      </c>
      <c r="C156" s="84">
        <v>2</v>
      </c>
      <c r="D156" s="122">
        <v>0.010034333188799373</v>
      </c>
      <c r="E156" s="122">
        <v>1.7481880270062005</v>
      </c>
      <c r="F156" s="84" t="s">
        <v>784</v>
      </c>
      <c r="G156" s="84" t="b">
        <v>0</v>
      </c>
      <c r="H156" s="84" t="b">
        <v>0</v>
      </c>
      <c r="I156" s="84" t="b">
        <v>0</v>
      </c>
      <c r="J156" s="84" t="b">
        <v>0</v>
      </c>
      <c r="K156" s="84" t="b">
        <v>0</v>
      </c>
      <c r="L156" s="84" t="b">
        <v>0</v>
      </c>
    </row>
    <row r="157" spans="1:12" ht="15">
      <c r="A157" s="84" t="s">
        <v>1052</v>
      </c>
      <c r="B157" s="84" t="s">
        <v>1048</v>
      </c>
      <c r="C157" s="84">
        <v>2</v>
      </c>
      <c r="D157" s="122">
        <v>0.010034333188799373</v>
      </c>
      <c r="E157" s="122">
        <v>1.7481880270062005</v>
      </c>
      <c r="F157" s="84" t="s">
        <v>784</v>
      </c>
      <c r="G157" s="84" t="b">
        <v>0</v>
      </c>
      <c r="H157" s="84" t="b">
        <v>0</v>
      </c>
      <c r="I157" s="84" t="b">
        <v>0</v>
      </c>
      <c r="J157" s="84" t="b">
        <v>0</v>
      </c>
      <c r="K157" s="84" t="b">
        <v>0</v>
      </c>
      <c r="L157" s="84" t="b">
        <v>0</v>
      </c>
    </row>
    <row r="158" spans="1:12" ht="15">
      <c r="A158" s="84" t="s">
        <v>1048</v>
      </c>
      <c r="B158" s="84" t="s">
        <v>1053</v>
      </c>
      <c r="C158" s="84">
        <v>2</v>
      </c>
      <c r="D158" s="122">
        <v>0.010034333188799373</v>
      </c>
      <c r="E158" s="122">
        <v>1.7481880270062005</v>
      </c>
      <c r="F158" s="84" t="s">
        <v>784</v>
      </c>
      <c r="G158" s="84" t="b">
        <v>0</v>
      </c>
      <c r="H158" s="84" t="b">
        <v>0</v>
      </c>
      <c r="I158" s="84" t="b">
        <v>0</v>
      </c>
      <c r="J158" s="84" t="b">
        <v>0</v>
      </c>
      <c r="K158" s="84" t="b">
        <v>0</v>
      </c>
      <c r="L158" s="84" t="b">
        <v>0</v>
      </c>
    </row>
    <row r="159" spans="1:12" ht="15">
      <c r="A159" s="84" t="s">
        <v>1053</v>
      </c>
      <c r="B159" s="84" t="s">
        <v>1054</v>
      </c>
      <c r="C159" s="84">
        <v>2</v>
      </c>
      <c r="D159" s="122">
        <v>0.010034333188799373</v>
      </c>
      <c r="E159" s="122">
        <v>1.7481880270062005</v>
      </c>
      <c r="F159" s="84" t="s">
        <v>784</v>
      </c>
      <c r="G159" s="84" t="b">
        <v>0</v>
      </c>
      <c r="H159" s="84" t="b">
        <v>0</v>
      </c>
      <c r="I159" s="84" t="b">
        <v>0</v>
      </c>
      <c r="J159" s="84" t="b">
        <v>0</v>
      </c>
      <c r="K159" s="84" t="b">
        <v>0</v>
      </c>
      <c r="L159" s="84" t="b">
        <v>0</v>
      </c>
    </row>
    <row r="160" spans="1:12" ht="15">
      <c r="A160" s="84" t="s">
        <v>1054</v>
      </c>
      <c r="B160" s="84" t="s">
        <v>1055</v>
      </c>
      <c r="C160" s="84">
        <v>2</v>
      </c>
      <c r="D160" s="122">
        <v>0.010034333188799373</v>
      </c>
      <c r="E160" s="122">
        <v>1.7481880270062005</v>
      </c>
      <c r="F160" s="84" t="s">
        <v>784</v>
      </c>
      <c r="G160" s="84" t="b">
        <v>0</v>
      </c>
      <c r="H160" s="84" t="b">
        <v>0</v>
      </c>
      <c r="I160" s="84" t="b">
        <v>0</v>
      </c>
      <c r="J160" s="84" t="b">
        <v>0</v>
      </c>
      <c r="K160" s="84" t="b">
        <v>0</v>
      </c>
      <c r="L160" s="84" t="b">
        <v>0</v>
      </c>
    </row>
    <row r="161" spans="1:12" ht="15">
      <c r="A161" s="84" t="s">
        <v>1055</v>
      </c>
      <c r="B161" s="84" t="s">
        <v>1056</v>
      </c>
      <c r="C161" s="84">
        <v>2</v>
      </c>
      <c r="D161" s="122">
        <v>0.010034333188799373</v>
      </c>
      <c r="E161" s="122">
        <v>1.7481880270062005</v>
      </c>
      <c r="F161" s="84" t="s">
        <v>784</v>
      </c>
      <c r="G161" s="84" t="b">
        <v>0</v>
      </c>
      <c r="H161" s="84" t="b">
        <v>0</v>
      </c>
      <c r="I161" s="84" t="b">
        <v>0</v>
      </c>
      <c r="J161" s="84" t="b">
        <v>0</v>
      </c>
      <c r="K161" s="84" t="b">
        <v>0</v>
      </c>
      <c r="L161" s="84" t="b">
        <v>0</v>
      </c>
    </row>
    <row r="162" spans="1:12" ht="15">
      <c r="A162" s="84" t="s">
        <v>1056</v>
      </c>
      <c r="B162" s="84" t="s">
        <v>1057</v>
      </c>
      <c r="C162" s="84">
        <v>2</v>
      </c>
      <c r="D162" s="122">
        <v>0.010034333188799373</v>
      </c>
      <c r="E162" s="122">
        <v>1.7481880270062005</v>
      </c>
      <c r="F162" s="84" t="s">
        <v>784</v>
      </c>
      <c r="G162" s="84" t="b">
        <v>0</v>
      </c>
      <c r="H162" s="84" t="b">
        <v>0</v>
      </c>
      <c r="I162" s="84" t="b">
        <v>0</v>
      </c>
      <c r="J162" s="84" t="b">
        <v>0</v>
      </c>
      <c r="K162" s="84" t="b">
        <v>0</v>
      </c>
      <c r="L162" s="84" t="b">
        <v>0</v>
      </c>
    </row>
    <row r="163" spans="1:12" ht="15">
      <c r="A163" s="84" t="s">
        <v>1057</v>
      </c>
      <c r="B163" s="84" t="s">
        <v>857</v>
      </c>
      <c r="C163" s="84">
        <v>2</v>
      </c>
      <c r="D163" s="122">
        <v>0.010034333188799373</v>
      </c>
      <c r="E163" s="122">
        <v>1.7481880270062005</v>
      </c>
      <c r="F163" s="84" t="s">
        <v>784</v>
      </c>
      <c r="G163" s="84" t="b">
        <v>0</v>
      </c>
      <c r="H163" s="84" t="b">
        <v>0</v>
      </c>
      <c r="I163" s="84" t="b">
        <v>0</v>
      </c>
      <c r="J163" s="84" t="b">
        <v>0</v>
      </c>
      <c r="K163" s="84" t="b">
        <v>0</v>
      </c>
      <c r="L163" s="84" t="b">
        <v>0</v>
      </c>
    </row>
    <row r="164" spans="1:12" ht="15">
      <c r="A164" s="84" t="s">
        <v>235</v>
      </c>
      <c r="B164" s="84" t="s">
        <v>874</v>
      </c>
      <c r="C164" s="84">
        <v>2</v>
      </c>
      <c r="D164" s="122">
        <v>0</v>
      </c>
      <c r="E164" s="122">
        <v>1.278753600952829</v>
      </c>
      <c r="F164" s="84" t="s">
        <v>786</v>
      </c>
      <c r="G164" s="84" t="b">
        <v>0</v>
      </c>
      <c r="H164" s="84" t="b">
        <v>0</v>
      </c>
      <c r="I164" s="84" t="b">
        <v>0</v>
      </c>
      <c r="J164" s="84" t="b">
        <v>0</v>
      </c>
      <c r="K164" s="84" t="b">
        <v>0</v>
      </c>
      <c r="L164" s="84" t="b">
        <v>0</v>
      </c>
    </row>
    <row r="165" spans="1:12" ht="15">
      <c r="A165" s="84" t="s">
        <v>874</v>
      </c>
      <c r="B165" s="84" t="s">
        <v>875</v>
      </c>
      <c r="C165" s="84">
        <v>2</v>
      </c>
      <c r="D165" s="122">
        <v>0</v>
      </c>
      <c r="E165" s="122">
        <v>1.278753600952829</v>
      </c>
      <c r="F165" s="84" t="s">
        <v>786</v>
      </c>
      <c r="G165" s="84" t="b">
        <v>0</v>
      </c>
      <c r="H165" s="84" t="b">
        <v>0</v>
      </c>
      <c r="I165" s="84" t="b">
        <v>0</v>
      </c>
      <c r="J165" s="84" t="b">
        <v>0</v>
      </c>
      <c r="K165" s="84" t="b">
        <v>0</v>
      </c>
      <c r="L165" s="84" t="b">
        <v>0</v>
      </c>
    </row>
    <row r="166" spans="1:12" ht="15">
      <c r="A166" s="84" t="s">
        <v>875</v>
      </c>
      <c r="B166" s="84" t="s">
        <v>876</v>
      </c>
      <c r="C166" s="84">
        <v>2</v>
      </c>
      <c r="D166" s="122">
        <v>0</v>
      </c>
      <c r="E166" s="122">
        <v>1.278753600952829</v>
      </c>
      <c r="F166" s="84" t="s">
        <v>786</v>
      </c>
      <c r="G166" s="84" t="b">
        <v>0</v>
      </c>
      <c r="H166" s="84" t="b">
        <v>0</v>
      </c>
      <c r="I166" s="84" t="b">
        <v>0</v>
      </c>
      <c r="J166" s="84" t="b">
        <v>0</v>
      </c>
      <c r="K166" s="84" t="b">
        <v>0</v>
      </c>
      <c r="L166" s="84" t="b">
        <v>0</v>
      </c>
    </row>
    <row r="167" spans="1:12" ht="15">
      <c r="A167" s="84" t="s">
        <v>876</v>
      </c>
      <c r="B167" s="84" t="s">
        <v>877</v>
      </c>
      <c r="C167" s="84">
        <v>2</v>
      </c>
      <c r="D167" s="122">
        <v>0</v>
      </c>
      <c r="E167" s="122">
        <v>1.278753600952829</v>
      </c>
      <c r="F167" s="84" t="s">
        <v>786</v>
      </c>
      <c r="G167" s="84" t="b">
        <v>0</v>
      </c>
      <c r="H167" s="84" t="b">
        <v>0</v>
      </c>
      <c r="I167" s="84" t="b">
        <v>0</v>
      </c>
      <c r="J167" s="84" t="b">
        <v>0</v>
      </c>
      <c r="K167" s="84" t="b">
        <v>0</v>
      </c>
      <c r="L167" s="84" t="b">
        <v>0</v>
      </c>
    </row>
    <row r="168" spans="1:12" ht="15">
      <c r="A168" s="84" t="s">
        <v>877</v>
      </c>
      <c r="B168" s="84" t="s">
        <v>878</v>
      </c>
      <c r="C168" s="84">
        <v>2</v>
      </c>
      <c r="D168" s="122">
        <v>0</v>
      </c>
      <c r="E168" s="122">
        <v>1.278753600952829</v>
      </c>
      <c r="F168" s="84" t="s">
        <v>786</v>
      </c>
      <c r="G168" s="84" t="b">
        <v>0</v>
      </c>
      <c r="H168" s="84" t="b">
        <v>0</v>
      </c>
      <c r="I168" s="84" t="b">
        <v>0</v>
      </c>
      <c r="J168" s="84" t="b">
        <v>0</v>
      </c>
      <c r="K168" s="84" t="b">
        <v>0</v>
      </c>
      <c r="L168" s="84" t="b">
        <v>0</v>
      </c>
    </row>
    <row r="169" spans="1:12" ht="15">
      <c r="A169" s="84" t="s">
        <v>878</v>
      </c>
      <c r="B169" s="84" t="s">
        <v>879</v>
      </c>
      <c r="C169" s="84">
        <v>2</v>
      </c>
      <c r="D169" s="122">
        <v>0</v>
      </c>
      <c r="E169" s="122">
        <v>1.278753600952829</v>
      </c>
      <c r="F169" s="84" t="s">
        <v>786</v>
      </c>
      <c r="G169" s="84" t="b">
        <v>0</v>
      </c>
      <c r="H169" s="84" t="b">
        <v>0</v>
      </c>
      <c r="I169" s="84" t="b">
        <v>0</v>
      </c>
      <c r="J169" s="84" t="b">
        <v>0</v>
      </c>
      <c r="K169" s="84" t="b">
        <v>0</v>
      </c>
      <c r="L169" s="84" t="b">
        <v>0</v>
      </c>
    </row>
    <row r="170" spans="1:12" ht="15">
      <c r="A170" s="84" t="s">
        <v>879</v>
      </c>
      <c r="B170" s="84" t="s">
        <v>880</v>
      </c>
      <c r="C170" s="84">
        <v>2</v>
      </c>
      <c r="D170" s="122">
        <v>0</v>
      </c>
      <c r="E170" s="122">
        <v>1.278753600952829</v>
      </c>
      <c r="F170" s="84" t="s">
        <v>786</v>
      </c>
      <c r="G170" s="84" t="b">
        <v>0</v>
      </c>
      <c r="H170" s="84" t="b">
        <v>0</v>
      </c>
      <c r="I170" s="84" t="b">
        <v>0</v>
      </c>
      <c r="J170" s="84" t="b">
        <v>0</v>
      </c>
      <c r="K170" s="84" t="b">
        <v>0</v>
      </c>
      <c r="L170" s="84" t="b">
        <v>0</v>
      </c>
    </row>
    <row r="171" spans="1:12" ht="15">
      <c r="A171" s="84" t="s">
        <v>880</v>
      </c>
      <c r="B171" s="84" t="s">
        <v>881</v>
      </c>
      <c r="C171" s="84">
        <v>2</v>
      </c>
      <c r="D171" s="122">
        <v>0</v>
      </c>
      <c r="E171" s="122">
        <v>1.278753600952829</v>
      </c>
      <c r="F171" s="84" t="s">
        <v>786</v>
      </c>
      <c r="G171" s="84" t="b">
        <v>0</v>
      </c>
      <c r="H171" s="84" t="b">
        <v>0</v>
      </c>
      <c r="I171" s="84" t="b">
        <v>0</v>
      </c>
      <c r="J171" s="84" t="b">
        <v>0</v>
      </c>
      <c r="K171" s="84" t="b">
        <v>0</v>
      </c>
      <c r="L171" s="84" t="b">
        <v>0</v>
      </c>
    </row>
    <row r="172" spans="1:12" ht="15">
      <c r="A172" s="84" t="s">
        <v>881</v>
      </c>
      <c r="B172" s="84" t="s">
        <v>882</v>
      </c>
      <c r="C172" s="84">
        <v>2</v>
      </c>
      <c r="D172" s="122">
        <v>0</v>
      </c>
      <c r="E172" s="122">
        <v>1.278753600952829</v>
      </c>
      <c r="F172" s="84" t="s">
        <v>786</v>
      </c>
      <c r="G172" s="84" t="b">
        <v>0</v>
      </c>
      <c r="H172" s="84" t="b">
        <v>0</v>
      </c>
      <c r="I172" s="84" t="b">
        <v>0</v>
      </c>
      <c r="J172" s="84" t="b">
        <v>0</v>
      </c>
      <c r="K172" s="84" t="b">
        <v>0</v>
      </c>
      <c r="L172" s="84" t="b">
        <v>0</v>
      </c>
    </row>
    <row r="173" spans="1:12" ht="15">
      <c r="A173" s="84" t="s">
        <v>882</v>
      </c>
      <c r="B173" s="84" t="s">
        <v>1095</v>
      </c>
      <c r="C173" s="84">
        <v>2</v>
      </c>
      <c r="D173" s="122">
        <v>0</v>
      </c>
      <c r="E173" s="122">
        <v>1.278753600952829</v>
      </c>
      <c r="F173" s="84" t="s">
        <v>786</v>
      </c>
      <c r="G173" s="84" t="b">
        <v>0</v>
      </c>
      <c r="H173" s="84" t="b">
        <v>0</v>
      </c>
      <c r="I173" s="84" t="b">
        <v>0</v>
      </c>
      <c r="J173" s="84" t="b">
        <v>0</v>
      </c>
      <c r="K173" s="84" t="b">
        <v>0</v>
      </c>
      <c r="L173" s="84" t="b">
        <v>0</v>
      </c>
    </row>
    <row r="174" spans="1:12" ht="15">
      <c r="A174" s="84" t="s">
        <v>1095</v>
      </c>
      <c r="B174" s="84" t="s">
        <v>1096</v>
      </c>
      <c r="C174" s="84">
        <v>2</v>
      </c>
      <c r="D174" s="122">
        <v>0</v>
      </c>
      <c r="E174" s="122">
        <v>1.278753600952829</v>
      </c>
      <c r="F174" s="84" t="s">
        <v>786</v>
      </c>
      <c r="G174" s="84" t="b">
        <v>0</v>
      </c>
      <c r="H174" s="84" t="b">
        <v>0</v>
      </c>
      <c r="I174" s="84" t="b">
        <v>0</v>
      </c>
      <c r="J174" s="84" t="b">
        <v>0</v>
      </c>
      <c r="K174" s="84" t="b">
        <v>0</v>
      </c>
      <c r="L174" s="84" t="b">
        <v>0</v>
      </c>
    </row>
    <row r="175" spans="1:12" ht="15">
      <c r="A175" s="84" t="s">
        <v>1096</v>
      </c>
      <c r="B175" s="84" t="s">
        <v>1097</v>
      </c>
      <c r="C175" s="84">
        <v>2</v>
      </c>
      <c r="D175" s="122">
        <v>0</v>
      </c>
      <c r="E175" s="122">
        <v>1.278753600952829</v>
      </c>
      <c r="F175" s="84" t="s">
        <v>786</v>
      </c>
      <c r="G175" s="84" t="b">
        <v>0</v>
      </c>
      <c r="H175" s="84" t="b">
        <v>0</v>
      </c>
      <c r="I175" s="84" t="b">
        <v>0</v>
      </c>
      <c r="J175" s="84" t="b">
        <v>0</v>
      </c>
      <c r="K175" s="84" t="b">
        <v>0</v>
      </c>
      <c r="L175" s="84" t="b">
        <v>0</v>
      </c>
    </row>
    <row r="176" spans="1:12" ht="15">
      <c r="A176" s="84" t="s">
        <v>1097</v>
      </c>
      <c r="B176" s="84" t="s">
        <v>1098</v>
      </c>
      <c r="C176" s="84">
        <v>2</v>
      </c>
      <c r="D176" s="122">
        <v>0</v>
      </c>
      <c r="E176" s="122">
        <v>1.278753600952829</v>
      </c>
      <c r="F176" s="84" t="s">
        <v>786</v>
      </c>
      <c r="G176" s="84" t="b">
        <v>0</v>
      </c>
      <c r="H176" s="84" t="b">
        <v>0</v>
      </c>
      <c r="I176" s="84" t="b">
        <v>0</v>
      </c>
      <c r="J176" s="84" t="b">
        <v>0</v>
      </c>
      <c r="K176" s="84" t="b">
        <v>0</v>
      </c>
      <c r="L176" s="84" t="b">
        <v>0</v>
      </c>
    </row>
    <row r="177" spans="1:12" ht="15">
      <c r="A177" s="84" t="s">
        <v>1098</v>
      </c>
      <c r="B177" s="84" t="s">
        <v>1099</v>
      </c>
      <c r="C177" s="84">
        <v>2</v>
      </c>
      <c r="D177" s="122">
        <v>0</v>
      </c>
      <c r="E177" s="122">
        <v>1.278753600952829</v>
      </c>
      <c r="F177" s="84" t="s">
        <v>786</v>
      </c>
      <c r="G177" s="84" t="b">
        <v>0</v>
      </c>
      <c r="H177" s="84" t="b">
        <v>0</v>
      </c>
      <c r="I177" s="84" t="b">
        <v>0</v>
      </c>
      <c r="J177" s="84" t="b">
        <v>0</v>
      </c>
      <c r="K177" s="84" t="b">
        <v>0</v>
      </c>
      <c r="L177" s="84" t="b">
        <v>0</v>
      </c>
    </row>
    <row r="178" spans="1:12" ht="15">
      <c r="A178" s="84" t="s">
        <v>884</v>
      </c>
      <c r="B178" s="84" t="s">
        <v>885</v>
      </c>
      <c r="C178" s="84">
        <v>2</v>
      </c>
      <c r="D178" s="122">
        <v>0</v>
      </c>
      <c r="E178" s="122">
        <v>0.8750612633917001</v>
      </c>
      <c r="F178" s="84" t="s">
        <v>787</v>
      </c>
      <c r="G178" s="84" t="b">
        <v>0</v>
      </c>
      <c r="H178" s="84" t="b">
        <v>0</v>
      </c>
      <c r="I178" s="84" t="b">
        <v>0</v>
      </c>
      <c r="J178" s="84" t="b">
        <v>0</v>
      </c>
      <c r="K178" s="84" t="b">
        <v>0</v>
      </c>
      <c r="L178" s="84" t="b">
        <v>0</v>
      </c>
    </row>
    <row r="179" spans="1:12" ht="15">
      <c r="A179" s="84" t="s">
        <v>885</v>
      </c>
      <c r="B179" s="84" t="s">
        <v>886</v>
      </c>
      <c r="C179" s="84">
        <v>2</v>
      </c>
      <c r="D179" s="122">
        <v>0</v>
      </c>
      <c r="E179" s="122">
        <v>0.8750612633917001</v>
      </c>
      <c r="F179" s="84" t="s">
        <v>787</v>
      </c>
      <c r="G179" s="84" t="b">
        <v>0</v>
      </c>
      <c r="H179" s="84" t="b">
        <v>0</v>
      </c>
      <c r="I179" s="84" t="b">
        <v>0</v>
      </c>
      <c r="J179" s="84" t="b">
        <v>0</v>
      </c>
      <c r="K179" s="84" t="b">
        <v>0</v>
      </c>
      <c r="L179" s="84" t="b">
        <v>0</v>
      </c>
    </row>
    <row r="180" spans="1:12" ht="15">
      <c r="A180" s="84" t="s">
        <v>886</v>
      </c>
      <c r="B180" s="84" t="s">
        <v>887</v>
      </c>
      <c r="C180" s="84">
        <v>2</v>
      </c>
      <c r="D180" s="122">
        <v>0</v>
      </c>
      <c r="E180" s="122">
        <v>0.8750612633917001</v>
      </c>
      <c r="F180" s="84" t="s">
        <v>787</v>
      </c>
      <c r="G180" s="84" t="b">
        <v>0</v>
      </c>
      <c r="H180" s="84" t="b">
        <v>0</v>
      </c>
      <c r="I180" s="84" t="b">
        <v>0</v>
      </c>
      <c r="J180" s="84" t="b">
        <v>0</v>
      </c>
      <c r="K180" s="84" t="b">
        <v>0</v>
      </c>
      <c r="L180" s="84" t="b">
        <v>0</v>
      </c>
    </row>
    <row r="181" spans="1:12" ht="15">
      <c r="A181" s="84" t="s">
        <v>887</v>
      </c>
      <c r="B181" s="84" t="s">
        <v>888</v>
      </c>
      <c r="C181" s="84">
        <v>2</v>
      </c>
      <c r="D181" s="122">
        <v>0</v>
      </c>
      <c r="E181" s="122">
        <v>0.8750612633917001</v>
      </c>
      <c r="F181" s="84" t="s">
        <v>787</v>
      </c>
      <c r="G181" s="84" t="b">
        <v>0</v>
      </c>
      <c r="H181" s="84" t="b">
        <v>0</v>
      </c>
      <c r="I181" s="84" t="b">
        <v>0</v>
      </c>
      <c r="J181" s="84" t="b">
        <v>0</v>
      </c>
      <c r="K181" s="84" t="b">
        <v>0</v>
      </c>
      <c r="L181" s="84" t="b">
        <v>0</v>
      </c>
    </row>
    <row r="182" spans="1:12" ht="15">
      <c r="A182" s="84" t="s">
        <v>888</v>
      </c>
      <c r="B182" s="84" t="s">
        <v>889</v>
      </c>
      <c r="C182" s="84">
        <v>2</v>
      </c>
      <c r="D182" s="122">
        <v>0</v>
      </c>
      <c r="E182" s="122">
        <v>0.8750612633917001</v>
      </c>
      <c r="F182" s="84" t="s">
        <v>787</v>
      </c>
      <c r="G182" s="84" t="b">
        <v>0</v>
      </c>
      <c r="H182" s="84" t="b">
        <v>0</v>
      </c>
      <c r="I182" s="84" t="b">
        <v>0</v>
      </c>
      <c r="J182" s="84" t="b">
        <v>0</v>
      </c>
      <c r="K182" s="84" t="b">
        <v>0</v>
      </c>
      <c r="L182" s="84" t="b">
        <v>0</v>
      </c>
    </row>
    <row r="183" spans="1:12" ht="15">
      <c r="A183" s="84" t="s">
        <v>889</v>
      </c>
      <c r="B183" s="84" t="s">
        <v>881</v>
      </c>
      <c r="C183" s="84">
        <v>2</v>
      </c>
      <c r="D183" s="122">
        <v>0</v>
      </c>
      <c r="E183" s="122">
        <v>0.8750612633917001</v>
      </c>
      <c r="F183" s="84" t="s">
        <v>787</v>
      </c>
      <c r="G183" s="84" t="b">
        <v>0</v>
      </c>
      <c r="H183" s="84" t="b">
        <v>0</v>
      </c>
      <c r="I183" s="84" t="b">
        <v>0</v>
      </c>
      <c r="J183" s="84" t="b">
        <v>0</v>
      </c>
      <c r="K183" s="84" t="b">
        <v>0</v>
      </c>
      <c r="L183" s="84" t="b">
        <v>0</v>
      </c>
    </row>
    <row r="184" spans="1:12" ht="15">
      <c r="A184" s="84" t="s">
        <v>881</v>
      </c>
      <c r="B184" s="84" t="s">
        <v>890</v>
      </c>
      <c r="C184" s="84">
        <v>2</v>
      </c>
      <c r="D184" s="122">
        <v>0</v>
      </c>
      <c r="E184" s="122">
        <v>0.8750612633917001</v>
      </c>
      <c r="F184" s="84" t="s">
        <v>787</v>
      </c>
      <c r="G184" s="84" t="b">
        <v>0</v>
      </c>
      <c r="H184" s="84" t="b">
        <v>0</v>
      </c>
      <c r="I184" s="84" t="b">
        <v>0</v>
      </c>
      <c r="J184" s="84" t="b">
        <v>0</v>
      </c>
      <c r="K184" s="84" t="b">
        <v>0</v>
      </c>
      <c r="L18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781</v>
      </c>
      <c r="BB2" s="13" t="s">
        <v>795</v>
      </c>
      <c r="BC2" s="13" t="s">
        <v>796</v>
      </c>
      <c r="BD2" s="117" t="s">
        <v>1116</v>
      </c>
      <c r="BE2" s="117" t="s">
        <v>1117</v>
      </c>
      <c r="BF2" s="117" t="s">
        <v>1118</v>
      </c>
      <c r="BG2" s="117" t="s">
        <v>1119</v>
      </c>
      <c r="BH2" s="117" t="s">
        <v>1120</v>
      </c>
      <c r="BI2" s="117" t="s">
        <v>1121</v>
      </c>
      <c r="BJ2" s="117" t="s">
        <v>1122</v>
      </c>
      <c r="BK2" s="117" t="s">
        <v>1123</v>
      </c>
      <c r="BL2" s="117" t="s">
        <v>1124</v>
      </c>
    </row>
    <row r="3" spans="1:64" ht="15" customHeight="1">
      <c r="A3" s="64" t="s">
        <v>212</v>
      </c>
      <c r="B3" s="64" t="s">
        <v>233</v>
      </c>
      <c r="C3" s="65"/>
      <c r="D3" s="66"/>
      <c r="E3" s="67"/>
      <c r="F3" s="68"/>
      <c r="G3" s="65"/>
      <c r="H3" s="69"/>
      <c r="I3" s="70"/>
      <c r="J3" s="70"/>
      <c r="K3" s="34" t="s">
        <v>65</v>
      </c>
      <c r="L3" s="71">
        <v>3</v>
      </c>
      <c r="M3" s="71"/>
      <c r="N3" s="72"/>
      <c r="O3" s="78" t="s">
        <v>256</v>
      </c>
      <c r="P3" s="80">
        <v>43382.75258101852</v>
      </c>
      <c r="Q3" s="78" t="s">
        <v>258</v>
      </c>
      <c r="R3" s="82" t="s">
        <v>285</v>
      </c>
      <c r="S3" s="78" t="s">
        <v>294</v>
      </c>
      <c r="T3" s="78" t="s">
        <v>301</v>
      </c>
      <c r="U3" s="78"/>
      <c r="V3" s="82" t="s">
        <v>315</v>
      </c>
      <c r="W3" s="80">
        <v>43382.75258101852</v>
      </c>
      <c r="X3" s="82" t="s">
        <v>334</v>
      </c>
      <c r="Y3" s="78"/>
      <c r="Z3" s="78"/>
      <c r="AA3" s="84" t="s">
        <v>365</v>
      </c>
      <c r="AB3" s="78"/>
      <c r="AC3" s="78" t="b">
        <v>0</v>
      </c>
      <c r="AD3" s="78">
        <v>10</v>
      </c>
      <c r="AE3" s="84" t="s">
        <v>401</v>
      </c>
      <c r="AF3" s="78" t="b">
        <v>0</v>
      </c>
      <c r="AG3" s="78" t="s">
        <v>407</v>
      </c>
      <c r="AH3" s="78"/>
      <c r="AI3" s="84" t="s">
        <v>401</v>
      </c>
      <c r="AJ3" s="78" t="b">
        <v>0</v>
      </c>
      <c r="AK3" s="78">
        <v>7</v>
      </c>
      <c r="AL3" s="84" t="s">
        <v>401</v>
      </c>
      <c r="AM3" s="78" t="s">
        <v>408</v>
      </c>
      <c r="AN3" s="78" t="b">
        <v>0</v>
      </c>
      <c r="AO3" s="84" t="s">
        <v>365</v>
      </c>
      <c r="AP3" s="78" t="s">
        <v>415</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43280.85797453704</v>
      </c>
      <c r="Q4" s="79" t="s">
        <v>259</v>
      </c>
      <c r="R4" s="83" t="s">
        <v>286</v>
      </c>
      <c r="S4" s="79" t="s">
        <v>295</v>
      </c>
      <c r="T4" s="79"/>
      <c r="U4" s="79"/>
      <c r="V4" s="83" t="s">
        <v>316</v>
      </c>
      <c r="W4" s="81">
        <v>43280.85797453704</v>
      </c>
      <c r="X4" s="83" t="s">
        <v>335</v>
      </c>
      <c r="Y4" s="79"/>
      <c r="Z4" s="79"/>
      <c r="AA4" s="85" t="s">
        <v>366</v>
      </c>
      <c r="AB4" s="79"/>
      <c r="AC4" s="79" t="b">
        <v>0</v>
      </c>
      <c r="AD4" s="79">
        <v>2</v>
      </c>
      <c r="AE4" s="85" t="s">
        <v>401</v>
      </c>
      <c r="AF4" s="79" t="b">
        <v>0</v>
      </c>
      <c r="AG4" s="79" t="s">
        <v>407</v>
      </c>
      <c r="AH4" s="79"/>
      <c r="AI4" s="85" t="s">
        <v>401</v>
      </c>
      <c r="AJ4" s="79" t="b">
        <v>0</v>
      </c>
      <c r="AK4" s="79">
        <v>1</v>
      </c>
      <c r="AL4" s="85" t="s">
        <v>401</v>
      </c>
      <c r="AM4" s="79" t="s">
        <v>409</v>
      </c>
      <c r="AN4" s="79" t="b">
        <v>0</v>
      </c>
      <c r="AO4" s="85" t="s">
        <v>366</v>
      </c>
      <c r="AP4" s="79" t="s">
        <v>415</v>
      </c>
      <c r="AQ4" s="79">
        <v>0</v>
      </c>
      <c r="AR4" s="79">
        <v>0</v>
      </c>
      <c r="AS4" s="79"/>
      <c r="AT4" s="79"/>
      <c r="AU4" s="79"/>
      <c r="AV4" s="79"/>
      <c r="AW4" s="79"/>
      <c r="AX4" s="79"/>
      <c r="AY4" s="79"/>
      <c r="AZ4" s="79"/>
      <c r="BA4">
        <v>1</v>
      </c>
      <c r="BB4" s="78" t="str">
        <f>REPLACE(INDEX(GroupVertices[Group],MATCH(Edges24[[#This Row],[Vertex 1]],GroupVertices[Vertex],0)),1,1,"")</f>
        <v>6</v>
      </c>
      <c r="BC4" s="78" t="str">
        <f>REPLACE(INDEX(GroupVertices[Group],MATCH(Edges24[[#This Row],[Vertex 2]],GroupVertices[Vertex],0)),1,1,"")</f>
        <v>6</v>
      </c>
      <c r="BD4" s="48">
        <v>0</v>
      </c>
      <c r="BE4" s="49">
        <v>0</v>
      </c>
      <c r="BF4" s="48">
        <v>0</v>
      </c>
      <c r="BG4" s="49">
        <v>0</v>
      </c>
      <c r="BH4" s="48">
        <v>0</v>
      </c>
      <c r="BI4" s="49">
        <v>0</v>
      </c>
      <c r="BJ4" s="48">
        <v>19</v>
      </c>
      <c r="BK4" s="49">
        <v>100</v>
      </c>
      <c r="BL4" s="48">
        <v>19</v>
      </c>
    </row>
    <row r="5" spans="1:64" ht="15">
      <c r="A5" s="64" t="s">
        <v>214</v>
      </c>
      <c r="B5" s="64" t="s">
        <v>213</v>
      </c>
      <c r="C5" s="65"/>
      <c r="D5" s="66"/>
      <c r="E5" s="67"/>
      <c r="F5" s="68"/>
      <c r="G5" s="65"/>
      <c r="H5" s="69"/>
      <c r="I5" s="70"/>
      <c r="J5" s="70"/>
      <c r="K5" s="34" t="s">
        <v>65</v>
      </c>
      <c r="L5" s="77">
        <v>5</v>
      </c>
      <c r="M5" s="77"/>
      <c r="N5" s="72"/>
      <c r="O5" s="79" t="s">
        <v>256</v>
      </c>
      <c r="P5" s="81">
        <v>43472.23726851852</v>
      </c>
      <c r="Q5" s="79" t="s">
        <v>260</v>
      </c>
      <c r="R5" s="79"/>
      <c r="S5" s="79"/>
      <c r="T5" s="79"/>
      <c r="U5" s="79"/>
      <c r="V5" s="83" t="s">
        <v>317</v>
      </c>
      <c r="W5" s="81">
        <v>43472.23726851852</v>
      </c>
      <c r="X5" s="83" t="s">
        <v>336</v>
      </c>
      <c r="Y5" s="79"/>
      <c r="Z5" s="79"/>
      <c r="AA5" s="85" t="s">
        <v>367</v>
      </c>
      <c r="AB5" s="79"/>
      <c r="AC5" s="79" t="b">
        <v>0</v>
      </c>
      <c r="AD5" s="79">
        <v>0</v>
      </c>
      <c r="AE5" s="85" t="s">
        <v>401</v>
      </c>
      <c r="AF5" s="79" t="b">
        <v>0</v>
      </c>
      <c r="AG5" s="79" t="s">
        <v>407</v>
      </c>
      <c r="AH5" s="79"/>
      <c r="AI5" s="85" t="s">
        <v>401</v>
      </c>
      <c r="AJ5" s="79" t="b">
        <v>0</v>
      </c>
      <c r="AK5" s="79">
        <v>1</v>
      </c>
      <c r="AL5" s="85" t="s">
        <v>366</v>
      </c>
      <c r="AM5" s="79" t="s">
        <v>410</v>
      </c>
      <c r="AN5" s="79" t="b">
        <v>0</v>
      </c>
      <c r="AO5" s="85" t="s">
        <v>366</v>
      </c>
      <c r="AP5" s="79" t="s">
        <v>176</v>
      </c>
      <c r="AQ5" s="79">
        <v>0</v>
      </c>
      <c r="AR5" s="79">
        <v>0</v>
      </c>
      <c r="AS5" s="79"/>
      <c r="AT5" s="79"/>
      <c r="AU5" s="79"/>
      <c r="AV5" s="79"/>
      <c r="AW5" s="79"/>
      <c r="AX5" s="79"/>
      <c r="AY5" s="79"/>
      <c r="AZ5" s="79"/>
      <c r="BA5">
        <v>1</v>
      </c>
      <c r="BB5" s="78" t="str">
        <f>REPLACE(INDEX(GroupVertices[Group],MATCH(Edges24[[#This Row],[Vertex 1]],GroupVertices[Vertex],0)),1,1,"")</f>
        <v>6</v>
      </c>
      <c r="BC5" s="78" t="str">
        <f>REPLACE(INDEX(GroupVertices[Group],MATCH(Edges24[[#This Row],[Vertex 2]],GroupVertices[Vertex],0)),1,1,"")</f>
        <v>6</v>
      </c>
      <c r="BD5" s="48">
        <v>0</v>
      </c>
      <c r="BE5" s="49">
        <v>0</v>
      </c>
      <c r="BF5" s="48">
        <v>0</v>
      </c>
      <c r="BG5" s="49">
        <v>0</v>
      </c>
      <c r="BH5" s="48">
        <v>0</v>
      </c>
      <c r="BI5" s="49">
        <v>0</v>
      </c>
      <c r="BJ5" s="48">
        <v>21</v>
      </c>
      <c r="BK5" s="49">
        <v>100</v>
      </c>
      <c r="BL5" s="48">
        <v>21</v>
      </c>
    </row>
    <row r="6" spans="1:64" ht="15">
      <c r="A6" s="64" t="s">
        <v>215</v>
      </c>
      <c r="B6" s="64" t="s">
        <v>234</v>
      </c>
      <c r="C6" s="65"/>
      <c r="D6" s="66"/>
      <c r="E6" s="67"/>
      <c r="F6" s="68"/>
      <c r="G6" s="65"/>
      <c r="H6" s="69"/>
      <c r="I6" s="70"/>
      <c r="J6" s="70"/>
      <c r="K6" s="34" t="s">
        <v>65</v>
      </c>
      <c r="L6" s="77">
        <v>6</v>
      </c>
      <c r="M6" s="77"/>
      <c r="N6" s="72"/>
      <c r="O6" s="79" t="s">
        <v>256</v>
      </c>
      <c r="P6" s="81">
        <v>43474.91679398148</v>
      </c>
      <c r="Q6" s="79" t="s">
        <v>261</v>
      </c>
      <c r="R6" s="79"/>
      <c r="S6" s="79"/>
      <c r="T6" s="79" t="s">
        <v>302</v>
      </c>
      <c r="U6" s="83" t="s">
        <v>310</v>
      </c>
      <c r="V6" s="83" t="s">
        <v>310</v>
      </c>
      <c r="W6" s="81">
        <v>43474.91679398148</v>
      </c>
      <c r="X6" s="83" t="s">
        <v>337</v>
      </c>
      <c r="Y6" s="79"/>
      <c r="Z6" s="79"/>
      <c r="AA6" s="85" t="s">
        <v>368</v>
      </c>
      <c r="AB6" s="79"/>
      <c r="AC6" s="79" t="b">
        <v>0</v>
      </c>
      <c r="AD6" s="79">
        <v>0</v>
      </c>
      <c r="AE6" s="85" t="s">
        <v>401</v>
      </c>
      <c r="AF6" s="79" t="b">
        <v>0</v>
      </c>
      <c r="AG6" s="79" t="s">
        <v>407</v>
      </c>
      <c r="AH6" s="79"/>
      <c r="AI6" s="85" t="s">
        <v>401</v>
      </c>
      <c r="AJ6" s="79" t="b">
        <v>0</v>
      </c>
      <c r="AK6" s="79">
        <v>0</v>
      </c>
      <c r="AL6" s="85" t="s">
        <v>401</v>
      </c>
      <c r="AM6" s="79" t="s">
        <v>411</v>
      </c>
      <c r="AN6" s="79" t="b">
        <v>0</v>
      </c>
      <c r="AO6" s="85" t="s">
        <v>368</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c r="BE6" s="49"/>
      <c r="BF6" s="48"/>
      <c r="BG6" s="49"/>
      <c r="BH6" s="48"/>
      <c r="BI6" s="49"/>
      <c r="BJ6" s="48"/>
      <c r="BK6" s="49"/>
      <c r="BL6" s="48"/>
    </row>
    <row r="7" spans="1:64" ht="15">
      <c r="A7" s="64" t="s">
        <v>216</v>
      </c>
      <c r="B7" s="64" t="s">
        <v>236</v>
      </c>
      <c r="C7" s="65"/>
      <c r="D7" s="66"/>
      <c r="E7" s="67"/>
      <c r="F7" s="68"/>
      <c r="G7" s="65"/>
      <c r="H7" s="69"/>
      <c r="I7" s="70"/>
      <c r="J7" s="70"/>
      <c r="K7" s="34" t="s">
        <v>65</v>
      </c>
      <c r="L7" s="77">
        <v>9</v>
      </c>
      <c r="M7" s="77"/>
      <c r="N7" s="72"/>
      <c r="O7" s="79" t="s">
        <v>256</v>
      </c>
      <c r="P7" s="81">
        <v>43475.25769675926</v>
      </c>
      <c r="Q7" s="79" t="s">
        <v>262</v>
      </c>
      <c r="R7" s="79"/>
      <c r="S7" s="79"/>
      <c r="T7" s="79"/>
      <c r="U7" s="79"/>
      <c r="V7" s="83" t="s">
        <v>318</v>
      </c>
      <c r="W7" s="81">
        <v>43475.25769675926</v>
      </c>
      <c r="X7" s="83" t="s">
        <v>338</v>
      </c>
      <c r="Y7" s="79"/>
      <c r="Z7" s="79"/>
      <c r="AA7" s="85" t="s">
        <v>369</v>
      </c>
      <c r="AB7" s="79"/>
      <c r="AC7" s="79" t="b">
        <v>0</v>
      </c>
      <c r="AD7" s="79">
        <v>0</v>
      </c>
      <c r="AE7" s="85" t="s">
        <v>401</v>
      </c>
      <c r="AF7" s="79" t="b">
        <v>0</v>
      </c>
      <c r="AG7" s="79" t="s">
        <v>407</v>
      </c>
      <c r="AH7" s="79"/>
      <c r="AI7" s="85" t="s">
        <v>401</v>
      </c>
      <c r="AJ7" s="79" t="b">
        <v>0</v>
      </c>
      <c r="AK7" s="79">
        <v>1</v>
      </c>
      <c r="AL7" s="85" t="s">
        <v>378</v>
      </c>
      <c r="AM7" s="79" t="s">
        <v>410</v>
      </c>
      <c r="AN7" s="79" t="b">
        <v>0</v>
      </c>
      <c r="AO7" s="85" t="s">
        <v>378</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c r="BE7" s="49"/>
      <c r="BF7" s="48"/>
      <c r="BG7" s="49"/>
      <c r="BH7" s="48"/>
      <c r="BI7" s="49"/>
      <c r="BJ7" s="48"/>
      <c r="BK7" s="49"/>
      <c r="BL7" s="48"/>
    </row>
    <row r="8" spans="1:64" ht="15">
      <c r="A8" s="64" t="s">
        <v>217</v>
      </c>
      <c r="B8" s="64" t="s">
        <v>217</v>
      </c>
      <c r="C8" s="65"/>
      <c r="D8" s="66"/>
      <c r="E8" s="67"/>
      <c r="F8" s="68"/>
      <c r="G8" s="65"/>
      <c r="H8" s="69"/>
      <c r="I8" s="70"/>
      <c r="J8" s="70"/>
      <c r="K8" s="34" t="s">
        <v>65</v>
      </c>
      <c r="L8" s="77">
        <v>20</v>
      </c>
      <c r="M8" s="77"/>
      <c r="N8" s="72"/>
      <c r="O8" s="79" t="s">
        <v>176</v>
      </c>
      <c r="P8" s="81">
        <v>43479.7091087963</v>
      </c>
      <c r="Q8" s="79" t="s">
        <v>263</v>
      </c>
      <c r="R8" s="79" t="s">
        <v>287</v>
      </c>
      <c r="S8" s="79" t="s">
        <v>296</v>
      </c>
      <c r="T8" s="79"/>
      <c r="U8" s="83" t="s">
        <v>311</v>
      </c>
      <c r="V8" s="83" t="s">
        <v>311</v>
      </c>
      <c r="W8" s="81">
        <v>43479.7091087963</v>
      </c>
      <c r="X8" s="83" t="s">
        <v>339</v>
      </c>
      <c r="Y8" s="79"/>
      <c r="Z8" s="79"/>
      <c r="AA8" s="85" t="s">
        <v>370</v>
      </c>
      <c r="AB8" s="79"/>
      <c r="AC8" s="79" t="b">
        <v>0</v>
      </c>
      <c r="AD8" s="79">
        <v>2</v>
      </c>
      <c r="AE8" s="85" t="s">
        <v>401</v>
      </c>
      <c r="AF8" s="79" t="b">
        <v>0</v>
      </c>
      <c r="AG8" s="79" t="s">
        <v>407</v>
      </c>
      <c r="AH8" s="79"/>
      <c r="AI8" s="85" t="s">
        <v>401</v>
      </c>
      <c r="AJ8" s="79" t="b">
        <v>0</v>
      </c>
      <c r="AK8" s="79">
        <v>1</v>
      </c>
      <c r="AL8" s="85" t="s">
        <v>401</v>
      </c>
      <c r="AM8" s="79" t="s">
        <v>409</v>
      </c>
      <c r="AN8" s="79" t="b">
        <v>0</v>
      </c>
      <c r="AO8" s="85" t="s">
        <v>370</v>
      </c>
      <c r="AP8" s="79" t="s">
        <v>176</v>
      </c>
      <c r="AQ8" s="79">
        <v>0</v>
      </c>
      <c r="AR8" s="79">
        <v>0</v>
      </c>
      <c r="AS8" s="79"/>
      <c r="AT8" s="79"/>
      <c r="AU8" s="79"/>
      <c r="AV8" s="79"/>
      <c r="AW8" s="79"/>
      <c r="AX8" s="79"/>
      <c r="AY8" s="79"/>
      <c r="AZ8" s="79"/>
      <c r="BA8">
        <v>1</v>
      </c>
      <c r="BB8" s="78" t="str">
        <f>REPLACE(INDEX(GroupVertices[Group],MATCH(Edges24[[#This Row],[Vertex 1]],GroupVertices[Vertex],0)),1,1,"")</f>
        <v>5</v>
      </c>
      <c r="BC8" s="78" t="str">
        <f>REPLACE(INDEX(GroupVertices[Group],MATCH(Edges24[[#This Row],[Vertex 2]],GroupVertices[Vertex],0)),1,1,"")</f>
        <v>5</v>
      </c>
      <c r="BD8" s="48">
        <v>0</v>
      </c>
      <c r="BE8" s="49">
        <v>0</v>
      </c>
      <c r="BF8" s="48">
        <v>0</v>
      </c>
      <c r="BG8" s="49">
        <v>0</v>
      </c>
      <c r="BH8" s="48">
        <v>0</v>
      </c>
      <c r="BI8" s="49">
        <v>0</v>
      </c>
      <c r="BJ8" s="48">
        <v>29</v>
      </c>
      <c r="BK8" s="49">
        <v>100</v>
      </c>
      <c r="BL8" s="48">
        <v>29</v>
      </c>
    </row>
    <row r="9" spans="1:64" ht="15">
      <c r="A9" s="64" t="s">
        <v>218</v>
      </c>
      <c r="B9" s="64" t="s">
        <v>217</v>
      </c>
      <c r="C9" s="65"/>
      <c r="D9" s="66"/>
      <c r="E9" s="67"/>
      <c r="F9" s="68"/>
      <c r="G9" s="65"/>
      <c r="H9" s="69"/>
      <c r="I9" s="70"/>
      <c r="J9" s="70"/>
      <c r="K9" s="34" t="s">
        <v>65</v>
      </c>
      <c r="L9" s="77">
        <v>21</v>
      </c>
      <c r="M9" s="77"/>
      <c r="N9" s="72"/>
      <c r="O9" s="79" t="s">
        <v>256</v>
      </c>
      <c r="P9" s="81">
        <v>43479.72212962963</v>
      </c>
      <c r="Q9" s="79" t="s">
        <v>264</v>
      </c>
      <c r="R9" s="79"/>
      <c r="S9" s="79"/>
      <c r="T9" s="79"/>
      <c r="U9" s="79"/>
      <c r="V9" s="83" t="s">
        <v>319</v>
      </c>
      <c r="W9" s="81">
        <v>43479.72212962963</v>
      </c>
      <c r="X9" s="83" t="s">
        <v>340</v>
      </c>
      <c r="Y9" s="79"/>
      <c r="Z9" s="79"/>
      <c r="AA9" s="85" t="s">
        <v>371</v>
      </c>
      <c r="AB9" s="79"/>
      <c r="AC9" s="79" t="b">
        <v>0</v>
      </c>
      <c r="AD9" s="79">
        <v>0</v>
      </c>
      <c r="AE9" s="85" t="s">
        <v>401</v>
      </c>
      <c r="AF9" s="79" t="b">
        <v>0</v>
      </c>
      <c r="AG9" s="79" t="s">
        <v>407</v>
      </c>
      <c r="AH9" s="79"/>
      <c r="AI9" s="85" t="s">
        <v>401</v>
      </c>
      <c r="AJ9" s="79" t="b">
        <v>0</v>
      </c>
      <c r="AK9" s="79">
        <v>1</v>
      </c>
      <c r="AL9" s="85" t="s">
        <v>370</v>
      </c>
      <c r="AM9" s="79" t="s">
        <v>412</v>
      </c>
      <c r="AN9" s="79" t="b">
        <v>0</v>
      </c>
      <c r="AO9" s="85" t="s">
        <v>370</v>
      </c>
      <c r="AP9" s="79" t="s">
        <v>176</v>
      </c>
      <c r="AQ9" s="79">
        <v>0</v>
      </c>
      <c r="AR9" s="79">
        <v>0</v>
      </c>
      <c r="AS9" s="79"/>
      <c r="AT9" s="79"/>
      <c r="AU9" s="79"/>
      <c r="AV9" s="79"/>
      <c r="AW9" s="79"/>
      <c r="AX9" s="79"/>
      <c r="AY9" s="79"/>
      <c r="AZ9" s="79"/>
      <c r="BA9">
        <v>1</v>
      </c>
      <c r="BB9" s="78" t="str">
        <f>REPLACE(INDEX(GroupVertices[Group],MATCH(Edges24[[#This Row],[Vertex 1]],GroupVertices[Vertex],0)),1,1,"")</f>
        <v>5</v>
      </c>
      <c r="BC9" s="78" t="str">
        <f>REPLACE(INDEX(GroupVertices[Group],MATCH(Edges24[[#This Row],[Vertex 2]],GroupVertices[Vertex],0)),1,1,"")</f>
        <v>5</v>
      </c>
      <c r="BD9" s="48">
        <v>0</v>
      </c>
      <c r="BE9" s="49">
        <v>0</v>
      </c>
      <c r="BF9" s="48">
        <v>0</v>
      </c>
      <c r="BG9" s="49">
        <v>0</v>
      </c>
      <c r="BH9" s="48">
        <v>0</v>
      </c>
      <c r="BI9" s="49">
        <v>0</v>
      </c>
      <c r="BJ9" s="48">
        <v>22</v>
      </c>
      <c r="BK9" s="49">
        <v>100</v>
      </c>
      <c r="BL9" s="48">
        <v>22</v>
      </c>
    </row>
    <row r="10" spans="1:64" ht="15">
      <c r="A10" s="64" t="s">
        <v>219</v>
      </c>
      <c r="B10" s="64" t="s">
        <v>235</v>
      </c>
      <c r="C10" s="65"/>
      <c r="D10" s="66"/>
      <c r="E10" s="67"/>
      <c r="F10" s="68"/>
      <c r="G10" s="65"/>
      <c r="H10" s="69"/>
      <c r="I10" s="70"/>
      <c r="J10" s="70"/>
      <c r="K10" s="34" t="s">
        <v>65</v>
      </c>
      <c r="L10" s="77">
        <v>22</v>
      </c>
      <c r="M10" s="77"/>
      <c r="N10" s="72"/>
      <c r="O10" s="79" t="s">
        <v>256</v>
      </c>
      <c r="P10" s="81">
        <v>43480.03525462963</v>
      </c>
      <c r="Q10" s="79" t="s">
        <v>265</v>
      </c>
      <c r="R10" s="79"/>
      <c r="S10" s="79"/>
      <c r="T10" s="79"/>
      <c r="U10" s="79"/>
      <c r="V10" s="83" t="s">
        <v>320</v>
      </c>
      <c r="W10" s="81">
        <v>43480.03525462963</v>
      </c>
      <c r="X10" s="83" t="s">
        <v>341</v>
      </c>
      <c r="Y10" s="79"/>
      <c r="Z10" s="79"/>
      <c r="AA10" s="85" t="s">
        <v>372</v>
      </c>
      <c r="AB10" s="79"/>
      <c r="AC10" s="79" t="b">
        <v>0</v>
      </c>
      <c r="AD10" s="79">
        <v>0</v>
      </c>
      <c r="AE10" s="85" t="s">
        <v>401</v>
      </c>
      <c r="AF10" s="79" t="b">
        <v>0</v>
      </c>
      <c r="AG10" s="79" t="s">
        <v>407</v>
      </c>
      <c r="AH10" s="79"/>
      <c r="AI10" s="85" t="s">
        <v>401</v>
      </c>
      <c r="AJ10" s="79" t="b">
        <v>0</v>
      </c>
      <c r="AK10" s="79">
        <v>3</v>
      </c>
      <c r="AL10" s="85" t="s">
        <v>390</v>
      </c>
      <c r="AM10" s="79" t="s">
        <v>412</v>
      </c>
      <c r="AN10" s="79" t="b">
        <v>0</v>
      </c>
      <c r="AO10" s="85" t="s">
        <v>390</v>
      </c>
      <c r="AP10" s="79" t="s">
        <v>176</v>
      </c>
      <c r="AQ10" s="79">
        <v>0</v>
      </c>
      <c r="AR10" s="79">
        <v>0</v>
      </c>
      <c r="AS10" s="79"/>
      <c r="AT10" s="79"/>
      <c r="AU10" s="79"/>
      <c r="AV10" s="79"/>
      <c r="AW10" s="79"/>
      <c r="AX10" s="79"/>
      <c r="AY10" s="79"/>
      <c r="AZ10" s="79"/>
      <c r="BA10">
        <v>1</v>
      </c>
      <c r="BB10" s="78" t="str">
        <f>REPLACE(INDEX(GroupVertices[Group],MATCH(Edges24[[#This Row],[Vertex 1]],GroupVertices[Vertex],0)),1,1,"")</f>
        <v>3</v>
      </c>
      <c r="BC10" s="78" t="str">
        <f>REPLACE(INDEX(GroupVertices[Group],MATCH(Edges24[[#This Row],[Vertex 2]],GroupVertices[Vertex],0)),1,1,"")</f>
        <v>2</v>
      </c>
      <c r="BD10" s="48"/>
      <c r="BE10" s="49"/>
      <c r="BF10" s="48"/>
      <c r="BG10" s="49"/>
      <c r="BH10" s="48"/>
      <c r="BI10" s="49"/>
      <c r="BJ10" s="48"/>
      <c r="BK10" s="49"/>
      <c r="BL10" s="48"/>
    </row>
    <row r="11" spans="1:64" ht="15">
      <c r="A11" s="64" t="s">
        <v>220</v>
      </c>
      <c r="B11" s="64" t="s">
        <v>212</v>
      </c>
      <c r="C11" s="65"/>
      <c r="D11" s="66"/>
      <c r="E11" s="67"/>
      <c r="F11" s="68"/>
      <c r="G11" s="65"/>
      <c r="H11" s="69"/>
      <c r="I11" s="70"/>
      <c r="J11" s="70"/>
      <c r="K11" s="34" t="s">
        <v>65</v>
      </c>
      <c r="L11" s="77">
        <v>25</v>
      </c>
      <c r="M11" s="77"/>
      <c r="N11" s="72"/>
      <c r="O11" s="79" t="s">
        <v>256</v>
      </c>
      <c r="P11" s="81">
        <v>43480.63056712963</v>
      </c>
      <c r="Q11" s="79" t="s">
        <v>266</v>
      </c>
      <c r="R11" s="79"/>
      <c r="S11" s="79"/>
      <c r="T11" s="79"/>
      <c r="U11" s="79"/>
      <c r="V11" s="83" t="s">
        <v>321</v>
      </c>
      <c r="W11" s="81">
        <v>43480.63056712963</v>
      </c>
      <c r="X11" s="83" t="s">
        <v>342</v>
      </c>
      <c r="Y11" s="79"/>
      <c r="Z11" s="79"/>
      <c r="AA11" s="85" t="s">
        <v>373</v>
      </c>
      <c r="AB11" s="79"/>
      <c r="AC11" s="79" t="b">
        <v>0</v>
      </c>
      <c r="AD11" s="79">
        <v>0</v>
      </c>
      <c r="AE11" s="85" t="s">
        <v>401</v>
      </c>
      <c r="AF11" s="79" t="b">
        <v>0</v>
      </c>
      <c r="AG11" s="79" t="s">
        <v>407</v>
      </c>
      <c r="AH11" s="79"/>
      <c r="AI11" s="85" t="s">
        <v>401</v>
      </c>
      <c r="AJ11" s="79" t="b">
        <v>0</v>
      </c>
      <c r="AK11" s="79">
        <v>7</v>
      </c>
      <c r="AL11" s="85" t="s">
        <v>365</v>
      </c>
      <c r="AM11" s="79" t="s">
        <v>412</v>
      </c>
      <c r="AN11" s="79" t="b">
        <v>0</v>
      </c>
      <c r="AO11" s="85" t="s">
        <v>365</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0</v>
      </c>
      <c r="BE11" s="49">
        <v>0</v>
      </c>
      <c r="BF11" s="48">
        <v>1</v>
      </c>
      <c r="BG11" s="49">
        <v>3.7037037037037037</v>
      </c>
      <c r="BH11" s="48">
        <v>0</v>
      </c>
      <c r="BI11" s="49">
        <v>0</v>
      </c>
      <c r="BJ11" s="48">
        <v>26</v>
      </c>
      <c r="BK11" s="49">
        <v>96.29629629629629</v>
      </c>
      <c r="BL11" s="48">
        <v>27</v>
      </c>
    </row>
    <row r="12" spans="1:64" ht="15">
      <c r="A12" s="64" t="s">
        <v>221</v>
      </c>
      <c r="B12" s="64" t="s">
        <v>245</v>
      </c>
      <c r="C12" s="65"/>
      <c r="D12" s="66"/>
      <c r="E12" s="67"/>
      <c r="F12" s="68"/>
      <c r="G12" s="65"/>
      <c r="H12" s="69"/>
      <c r="I12" s="70"/>
      <c r="J12" s="70"/>
      <c r="K12" s="34" t="s">
        <v>65</v>
      </c>
      <c r="L12" s="77">
        <v>26</v>
      </c>
      <c r="M12" s="77"/>
      <c r="N12" s="72"/>
      <c r="O12" s="79" t="s">
        <v>256</v>
      </c>
      <c r="P12" s="81">
        <v>43480.64809027778</v>
      </c>
      <c r="Q12" s="79" t="s">
        <v>267</v>
      </c>
      <c r="R12" s="83" t="s">
        <v>285</v>
      </c>
      <c r="S12" s="79" t="s">
        <v>294</v>
      </c>
      <c r="T12" s="79" t="s">
        <v>303</v>
      </c>
      <c r="U12" s="79"/>
      <c r="V12" s="83" t="s">
        <v>322</v>
      </c>
      <c r="W12" s="81">
        <v>43480.64809027778</v>
      </c>
      <c r="X12" s="83" t="s">
        <v>343</v>
      </c>
      <c r="Y12" s="79"/>
      <c r="Z12" s="79"/>
      <c r="AA12" s="85" t="s">
        <v>374</v>
      </c>
      <c r="AB12" s="79"/>
      <c r="AC12" s="79" t="b">
        <v>0</v>
      </c>
      <c r="AD12" s="79">
        <v>1</v>
      </c>
      <c r="AE12" s="85" t="s">
        <v>401</v>
      </c>
      <c r="AF12" s="79" t="b">
        <v>0</v>
      </c>
      <c r="AG12" s="79" t="s">
        <v>407</v>
      </c>
      <c r="AH12" s="79"/>
      <c r="AI12" s="85" t="s">
        <v>401</v>
      </c>
      <c r="AJ12" s="79" t="b">
        <v>0</v>
      </c>
      <c r="AK12" s="79">
        <v>2</v>
      </c>
      <c r="AL12" s="85" t="s">
        <v>401</v>
      </c>
      <c r="AM12" s="79" t="s">
        <v>409</v>
      </c>
      <c r="AN12" s="79" t="b">
        <v>0</v>
      </c>
      <c r="AO12" s="85" t="s">
        <v>374</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2</v>
      </c>
      <c r="BE12" s="49">
        <v>10</v>
      </c>
      <c r="BF12" s="48">
        <v>0</v>
      </c>
      <c r="BG12" s="49">
        <v>0</v>
      </c>
      <c r="BH12" s="48">
        <v>0</v>
      </c>
      <c r="BI12" s="49">
        <v>0</v>
      </c>
      <c r="BJ12" s="48">
        <v>18</v>
      </c>
      <c r="BK12" s="49">
        <v>90</v>
      </c>
      <c r="BL12" s="48">
        <v>20</v>
      </c>
    </row>
    <row r="13" spans="1:64" ht="15">
      <c r="A13" s="64" t="s">
        <v>222</v>
      </c>
      <c r="B13" s="64" t="s">
        <v>246</v>
      </c>
      <c r="C13" s="65"/>
      <c r="D13" s="66"/>
      <c r="E13" s="67"/>
      <c r="F13" s="68"/>
      <c r="G13" s="65"/>
      <c r="H13" s="69"/>
      <c r="I13" s="70"/>
      <c r="J13" s="70"/>
      <c r="K13" s="34" t="s">
        <v>65</v>
      </c>
      <c r="L13" s="77">
        <v>27</v>
      </c>
      <c r="M13" s="77"/>
      <c r="N13" s="72"/>
      <c r="O13" s="79" t="s">
        <v>256</v>
      </c>
      <c r="P13" s="81">
        <v>43480.65775462963</v>
      </c>
      <c r="Q13" s="79" t="s">
        <v>268</v>
      </c>
      <c r="R13" s="79"/>
      <c r="S13" s="79"/>
      <c r="T13" s="79" t="s">
        <v>304</v>
      </c>
      <c r="U13" s="79"/>
      <c r="V13" s="83" t="s">
        <v>323</v>
      </c>
      <c r="W13" s="81">
        <v>43480.65775462963</v>
      </c>
      <c r="X13" s="83" t="s">
        <v>344</v>
      </c>
      <c r="Y13" s="79"/>
      <c r="Z13" s="79"/>
      <c r="AA13" s="85" t="s">
        <v>375</v>
      </c>
      <c r="AB13" s="79"/>
      <c r="AC13" s="79" t="b">
        <v>0</v>
      </c>
      <c r="AD13" s="79">
        <v>0</v>
      </c>
      <c r="AE13" s="85" t="s">
        <v>401</v>
      </c>
      <c r="AF13" s="79" t="b">
        <v>0</v>
      </c>
      <c r="AG13" s="79" t="s">
        <v>407</v>
      </c>
      <c r="AH13" s="79"/>
      <c r="AI13" s="85" t="s">
        <v>401</v>
      </c>
      <c r="AJ13" s="79" t="b">
        <v>0</v>
      </c>
      <c r="AK13" s="79">
        <v>2</v>
      </c>
      <c r="AL13" s="85" t="s">
        <v>374</v>
      </c>
      <c r="AM13" s="79" t="s">
        <v>413</v>
      </c>
      <c r="AN13" s="79" t="b">
        <v>0</v>
      </c>
      <c r="AO13" s="85" t="s">
        <v>374</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2</v>
      </c>
      <c r="BE13" s="49">
        <v>10.526315789473685</v>
      </c>
      <c r="BF13" s="48">
        <v>0</v>
      </c>
      <c r="BG13" s="49">
        <v>0</v>
      </c>
      <c r="BH13" s="48">
        <v>0</v>
      </c>
      <c r="BI13" s="49">
        <v>0</v>
      </c>
      <c r="BJ13" s="48">
        <v>17</v>
      </c>
      <c r="BK13" s="49">
        <v>89.47368421052632</v>
      </c>
      <c r="BL13" s="48">
        <v>19</v>
      </c>
    </row>
    <row r="14" spans="1:64" ht="15">
      <c r="A14" s="64" t="s">
        <v>223</v>
      </c>
      <c r="B14" s="64" t="s">
        <v>246</v>
      </c>
      <c r="C14" s="65"/>
      <c r="D14" s="66"/>
      <c r="E14" s="67"/>
      <c r="F14" s="68"/>
      <c r="G14" s="65"/>
      <c r="H14" s="69"/>
      <c r="I14" s="70"/>
      <c r="J14" s="70"/>
      <c r="K14" s="34" t="s">
        <v>65</v>
      </c>
      <c r="L14" s="77">
        <v>30</v>
      </c>
      <c r="M14" s="77"/>
      <c r="N14" s="72"/>
      <c r="O14" s="79" t="s">
        <v>256</v>
      </c>
      <c r="P14" s="81">
        <v>43480.65862268519</v>
      </c>
      <c r="Q14" s="79" t="s">
        <v>268</v>
      </c>
      <c r="R14" s="79"/>
      <c r="S14" s="79"/>
      <c r="T14" s="79" t="s">
        <v>304</v>
      </c>
      <c r="U14" s="79"/>
      <c r="V14" s="83" t="s">
        <v>324</v>
      </c>
      <c r="W14" s="81">
        <v>43480.65862268519</v>
      </c>
      <c r="X14" s="83" t="s">
        <v>345</v>
      </c>
      <c r="Y14" s="79"/>
      <c r="Z14" s="79"/>
      <c r="AA14" s="85" t="s">
        <v>376</v>
      </c>
      <c r="AB14" s="79"/>
      <c r="AC14" s="79" t="b">
        <v>0</v>
      </c>
      <c r="AD14" s="79">
        <v>0</v>
      </c>
      <c r="AE14" s="85" t="s">
        <v>401</v>
      </c>
      <c r="AF14" s="79" t="b">
        <v>0</v>
      </c>
      <c r="AG14" s="79" t="s">
        <v>407</v>
      </c>
      <c r="AH14" s="79"/>
      <c r="AI14" s="85" t="s">
        <v>401</v>
      </c>
      <c r="AJ14" s="79" t="b">
        <v>0</v>
      </c>
      <c r="AK14" s="79">
        <v>2</v>
      </c>
      <c r="AL14" s="85" t="s">
        <v>374</v>
      </c>
      <c r="AM14" s="79" t="s">
        <v>413</v>
      </c>
      <c r="AN14" s="79" t="b">
        <v>0</v>
      </c>
      <c r="AO14" s="85" t="s">
        <v>374</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224</v>
      </c>
      <c r="B15" s="64" t="s">
        <v>236</v>
      </c>
      <c r="C15" s="65"/>
      <c r="D15" s="66"/>
      <c r="E15" s="67"/>
      <c r="F15" s="68"/>
      <c r="G15" s="65"/>
      <c r="H15" s="69"/>
      <c r="I15" s="70"/>
      <c r="J15" s="70"/>
      <c r="K15" s="34" t="s">
        <v>65</v>
      </c>
      <c r="L15" s="77">
        <v>34</v>
      </c>
      <c r="M15" s="77"/>
      <c r="N15" s="72"/>
      <c r="O15" s="79" t="s">
        <v>256</v>
      </c>
      <c r="P15" s="81">
        <v>43474.72787037037</v>
      </c>
      <c r="Q15" s="79" t="s">
        <v>269</v>
      </c>
      <c r="R15" s="79"/>
      <c r="S15" s="79"/>
      <c r="T15" s="79" t="s">
        <v>305</v>
      </c>
      <c r="U15" s="83" t="s">
        <v>312</v>
      </c>
      <c r="V15" s="83" t="s">
        <v>312</v>
      </c>
      <c r="W15" s="81">
        <v>43474.72787037037</v>
      </c>
      <c r="X15" s="83" t="s">
        <v>346</v>
      </c>
      <c r="Y15" s="79"/>
      <c r="Z15" s="79"/>
      <c r="AA15" s="85" t="s">
        <v>377</v>
      </c>
      <c r="AB15" s="85" t="s">
        <v>396</v>
      </c>
      <c r="AC15" s="79" t="b">
        <v>0</v>
      </c>
      <c r="AD15" s="79">
        <v>3</v>
      </c>
      <c r="AE15" s="85" t="s">
        <v>402</v>
      </c>
      <c r="AF15" s="79" t="b">
        <v>0</v>
      </c>
      <c r="AG15" s="79" t="s">
        <v>407</v>
      </c>
      <c r="AH15" s="79"/>
      <c r="AI15" s="85" t="s">
        <v>401</v>
      </c>
      <c r="AJ15" s="79" t="b">
        <v>0</v>
      </c>
      <c r="AK15" s="79">
        <v>0</v>
      </c>
      <c r="AL15" s="85" t="s">
        <v>401</v>
      </c>
      <c r="AM15" s="79" t="s">
        <v>409</v>
      </c>
      <c r="AN15" s="79" t="b">
        <v>0</v>
      </c>
      <c r="AO15" s="85" t="s">
        <v>396</v>
      </c>
      <c r="AP15" s="79" t="s">
        <v>176</v>
      </c>
      <c r="AQ15" s="79">
        <v>0</v>
      </c>
      <c r="AR15" s="79">
        <v>0</v>
      </c>
      <c r="AS15" s="79"/>
      <c r="AT15" s="79"/>
      <c r="AU15" s="79"/>
      <c r="AV15" s="79"/>
      <c r="AW15" s="79"/>
      <c r="AX15" s="79"/>
      <c r="AY15" s="79"/>
      <c r="AZ15" s="79"/>
      <c r="BA15">
        <v>2</v>
      </c>
      <c r="BB15" s="78" t="str">
        <f>REPLACE(INDEX(GroupVertices[Group],MATCH(Edges24[[#This Row],[Vertex 1]],GroupVertices[Vertex],0)),1,1,"")</f>
        <v>1</v>
      </c>
      <c r="BC15" s="78" t="str">
        <f>REPLACE(INDEX(GroupVertices[Group],MATCH(Edges24[[#This Row],[Vertex 2]],GroupVertices[Vertex],0)),1,1,"")</f>
        <v>1</v>
      </c>
      <c r="BD15" s="48"/>
      <c r="BE15" s="49"/>
      <c r="BF15" s="48"/>
      <c r="BG15" s="49"/>
      <c r="BH15" s="48"/>
      <c r="BI15" s="49"/>
      <c r="BJ15" s="48"/>
      <c r="BK15" s="49"/>
      <c r="BL15" s="48"/>
    </row>
    <row r="16" spans="1:64" ht="15">
      <c r="A16" s="64" t="s">
        <v>224</v>
      </c>
      <c r="B16" s="64" t="s">
        <v>236</v>
      </c>
      <c r="C16" s="65"/>
      <c r="D16" s="66"/>
      <c r="E16" s="67"/>
      <c r="F16" s="68"/>
      <c r="G16" s="65"/>
      <c r="H16" s="69"/>
      <c r="I16" s="70"/>
      <c r="J16" s="70"/>
      <c r="K16" s="34" t="s">
        <v>65</v>
      </c>
      <c r="L16" s="77">
        <v>35</v>
      </c>
      <c r="M16" s="77"/>
      <c r="N16" s="72"/>
      <c r="O16" s="79" t="s">
        <v>256</v>
      </c>
      <c r="P16" s="81">
        <v>43474.7284375</v>
      </c>
      <c r="Q16" s="79" t="s">
        <v>270</v>
      </c>
      <c r="R16" s="79"/>
      <c r="S16" s="79"/>
      <c r="T16" s="79"/>
      <c r="U16" s="79"/>
      <c r="V16" s="83" t="s">
        <v>325</v>
      </c>
      <c r="W16" s="81">
        <v>43474.7284375</v>
      </c>
      <c r="X16" s="83" t="s">
        <v>347</v>
      </c>
      <c r="Y16" s="79"/>
      <c r="Z16" s="79"/>
      <c r="AA16" s="85" t="s">
        <v>378</v>
      </c>
      <c r="AB16" s="85" t="s">
        <v>377</v>
      </c>
      <c r="AC16" s="79" t="b">
        <v>0</v>
      </c>
      <c r="AD16" s="79">
        <v>6</v>
      </c>
      <c r="AE16" s="85" t="s">
        <v>402</v>
      </c>
      <c r="AF16" s="79" t="b">
        <v>0</v>
      </c>
      <c r="AG16" s="79" t="s">
        <v>407</v>
      </c>
      <c r="AH16" s="79"/>
      <c r="AI16" s="85" t="s">
        <v>401</v>
      </c>
      <c r="AJ16" s="79" t="b">
        <v>0</v>
      </c>
      <c r="AK16" s="79">
        <v>1</v>
      </c>
      <c r="AL16" s="85" t="s">
        <v>401</v>
      </c>
      <c r="AM16" s="79" t="s">
        <v>409</v>
      </c>
      <c r="AN16" s="79" t="b">
        <v>0</v>
      </c>
      <c r="AO16" s="85" t="s">
        <v>377</v>
      </c>
      <c r="AP16" s="79" t="s">
        <v>176</v>
      </c>
      <c r="AQ16" s="79">
        <v>0</v>
      </c>
      <c r="AR16" s="79">
        <v>0</v>
      </c>
      <c r="AS16" s="79"/>
      <c r="AT16" s="79"/>
      <c r="AU16" s="79"/>
      <c r="AV16" s="79"/>
      <c r="AW16" s="79"/>
      <c r="AX16" s="79"/>
      <c r="AY16" s="79"/>
      <c r="AZ16" s="79"/>
      <c r="BA16">
        <v>2</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225</v>
      </c>
      <c r="B17" s="64" t="s">
        <v>236</v>
      </c>
      <c r="C17" s="65"/>
      <c r="D17" s="66"/>
      <c r="E17" s="67"/>
      <c r="F17" s="68"/>
      <c r="G17" s="65"/>
      <c r="H17" s="69"/>
      <c r="I17" s="70"/>
      <c r="J17" s="70"/>
      <c r="K17" s="34" t="s">
        <v>65</v>
      </c>
      <c r="L17" s="77">
        <v>36</v>
      </c>
      <c r="M17" s="77"/>
      <c r="N17" s="72"/>
      <c r="O17" s="79" t="s">
        <v>256</v>
      </c>
      <c r="P17" s="81">
        <v>43475.18644675926</v>
      </c>
      <c r="Q17" s="79" t="s">
        <v>271</v>
      </c>
      <c r="R17" s="79"/>
      <c r="S17" s="79"/>
      <c r="T17" s="79"/>
      <c r="U17" s="79"/>
      <c r="V17" s="83" t="s">
        <v>326</v>
      </c>
      <c r="W17" s="81">
        <v>43475.18644675926</v>
      </c>
      <c r="X17" s="83" t="s">
        <v>348</v>
      </c>
      <c r="Y17" s="79"/>
      <c r="Z17" s="79"/>
      <c r="AA17" s="85" t="s">
        <v>379</v>
      </c>
      <c r="AB17" s="85" t="s">
        <v>378</v>
      </c>
      <c r="AC17" s="79" t="b">
        <v>0</v>
      </c>
      <c r="AD17" s="79">
        <v>1</v>
      </c>
      <c r="AE17" s="85" t="s">
        <v>402</v>
      </c>
      <c r="AF17" s="79" t="b">
        <v>0</v>
      </c>
      <c r="AG17" s="79" t="s">
        <v>407</v>
      </c>
      <c r="AH17" s="79"/>
      <c r="AI17" s="85" t="s">
        <v>401</v>
      </c>
      <c r="AJ17" s="79" t="b">
        <v>0</v>
      </c>
      <c r="AK17" s="79">
        <v>0</v>
      </c>
      <c r="AL17" s="85" t="s">
        <v>401</v>
      </c>
      <c r="AM17" s="79" t="s">
        <v>410</v>
      </c>
      <c r="AN17" s="79" t="b">
        <v>0</v>
      </c>
      <c r="AO17" s="85" t="s">
        <v>378</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c r="BE17" s="49"/>
      <c r="BF17" s="48"/>
      <c r="BG17" s="49"/>
      <c r="BH17" s="48"/>
      <c r="BI17" s="49"/>
      <c r="BJ17" s="48"/>
      <c r="BK17" s="49"/>
      <c r="BL17" s="48"/>
    </row>
    <row r="18" spans="1:64" ht="15">
      <c r="A18" s="64" t="s">
        <v>226</v>
      </c>
      <c r="B18" s="64" t="s">
        <v>236</v>
      </c>
      <c r="C18" s="65"/>
      <c r="D18" s="66"/>
      <c r="E18" s="67"/>
      <c r="F18" s="68"/>
      <c r="G18" s="65"/>
      <c r="H18" s="69"/>
      <c r="I18" s="70"/>
      <c r="J18" s="70"/>
      <c r="K18" s="34" t="s">
        <v>65</v>
      </c>
      <c r="L18" s="77">
        <v>37</v>
      </c>
      <c r="M18" s="77"/>
      <c r="N18" s="72"/>
      <c r="O18" s="79" t="s">
        <v>256</v>
      </c>
      <c r="P18" s="81">
        <v>43481.72828703704</v>
      </c>
      <c r="Q18" s="79" t="s">
        <v>272</v>
      </c>
      <c r="R18" s="79"/>
      <c r="S18" s="79"/>
      <c r="T18" s="79"/>
      <c r="U18" s="79"/>
      <c r="V18" s="83" t="s">
        <v>327</v>
      </c>
      <c r="W18" s="81">
        <v>43481.72828703704</v>
      </c>
      <c r="X18" s="83" t="s">
        <v>349</v>
      </c>
      <c r="Y18" s="79"/>
      <c r="Z18" s="79"/>
      <c r="AA18" s="85" t="s">
        <v>380</v>
      </c>
      <c r="AB18" s="79"/>
      <c r="AC18" s="79" t="b">
        <v>0</v>
      </c>
      <c r="AD18" s="79">
        <v>0</v>
      </c>
      <c r="AE18" s="85" t="s">
        <v>401</v>
      </c>
      <c r="AF18" s="79" t="b">
        <v>0</v>
      </c>
      <c r="AG18" s="79" t="s">
        <v>407</v>
      </c>
      <c r="AH18" s="79"/>
      <c r="AI18" s="85" t="s">
        <v>401</v>
      </c>
      <c r="AJ18" s="79" t="b">
        <v>0</v>
      </c>
      <c r="AK18" s="79">
        <v>1</v>
      </c>
      <c r="AL18" s="85" t="s">
        <v>377</v>
      </c>
      <c r="AM18" s="79" t="s">
        <v>410</v>
      </c>
      <c r="AN18" s="79" t="b">
        <v>0</v>
      </c>
      <c r="AO18" s="85" t="s">
        <v>377</v>
      </c>
      <c r="AP18" s="79" t="s">
        <v>176</v>
      </c>
      <c r="AQ18" s="79">
        <v>0</v>
      </c>
      <c r="AR18" s="79">
        <v>0</v>
      </c>
      <c r="AS18" s="79"/>
      <c r="AT18" s="79"/>
      <c r="AU18" s="79"/>
      <c r="AV18" s="79"/>
      <c r="AW18" s="79"/>
      <c r="AX18" s="79"/>
      <c r="AY18" s="79"/>
      <c r="AZ18" s="79"/>
      <c r="BA18">
        <v>3</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226</v>
      </c>
      <c r="B19" s="64" t="s">
        <v>236</v>
      </c>
      <c r="C19" s="65"/>
      <c r="D19" s="66"/>
      <c r="E19" s="67"/>
      <c r="F19" s="68"/>
      <c r="G19" s="65"/>
      <c r="H19" s="69"/>
      <c r="I19" s="70"/>
      <c r="J19" s="70"/>
      <c r="K19" s="34" t="s">
        <v>65</v>
      </c>
      <c r="L19" s="77">
        <v>38</v>
      </c>
      <c r="M19" s="77"/>
      <c r="N19" s="72"/>
      <c r="O19" s="79" t="s">
        <v>256</v>
      </c>
      <c r="P19" s="81">
        <v>43481.72835648148</v>
      </c>
      <c r="Q19" s="79" t="s">
        <v>272</v>
      </c>
      <c r="R19" s="79"/>
      <c r="S19" s="79"/>
      <c r="T19" s="79"/>
      <c r="U19" s="79"/>
      <c r="V19" s="83" t="s">
        <v>327</v>
      </c>
      <c r="W19" s="81">
        <v>43481.72835648148</v>
      </c>
      <c r="X19" s="83" t="s">
        <v>350</v>
      </c>
      <c r="Y19" s="79"/>
      <c r="Z19" s="79"/>
      <c r="AA19" s="85" t="s">
        <v>381</v>
      </c>
      <c r="AB19" s="79"/>
      <c r="AC19" s="79" t="b">
        <v>0</v>
      </c>
      <c r="AD19" s="79">
        <v>0</v>
      </c>
      <c r="AE19" s="85" t="s">
        <v>401</v>
      </c>
      <c r="AF19" s="79" t="b">
        <v>0</v>
      </c>
      <c r="AG19" s="79" t="s">
        <v>407</v>
      </c>
      <c r="AH19" s="79"/>
      <c r="AI19" s="85" t="s">
        <v>401</v>
      </c>
      <c r="AJ19" s="79" t="b">
        <v>0</v>
      </c>
      <c r="AK19" s="79">
        <v>2</v>
      </c>
      <c r="AL19" s="85" t="s">
        <v>378</v>
      </c>
      <c r="AM19" s="79" t="s">
        <v>410</v>
      </c>
      <c r="AN19" s="79" t="b">
        <v>0</v>
      </c>
      <c r="AO19" s="85" t="s">
        <v>378</v>
      </c>
      <c r="AP19" s="79" t="s">
        <v>176</v>
      </c>
      <c r="AQ19" s="79">
        <v>0</v>
      </c>
      <c r="AR19" s="79">
        <v>0</v>
      </c>
      <c r="AS19" s="79"/>
      <c r="AT19" s="79"/>
      <c r="AU19" s="79"/>
      <c r="AV19" s="79"/>
      <c r="AW19" s="79"/>
      <c r="AX19" s="79"/>
      <c r="AY19" s="79"/>
      <c r="AZ19" s="79"/>
      <c r="BA19">
        <v>3</v>
      </c>
      <c r="BB19" s="78" t="str">
        <f>REPLACE(INDEX(GroupVertices[Group],MATCH(Edges24[[#This Row],[Vertex 1]],GroupVertices[Vertex],0)),1,1,"")</f>
        <v>1</v>
      </c>
      <c r="BC19" s="78" t="str">
        <f>REPLACE(INDEX(GroupVertices[Group],MATCH(Edges24[[#This Row],[Vertex 2]],GroupVertices[Vertex],0)),1,1,"")</f>
        <v>1</v>
      </c>
      <c r="BD19" s="48"/>
      <c r="BE19" s="49"/>
      <c r="BF19" s="48"/>
      <c r="BG19" s="49"/>
      <c r="BH19" s="48"/>
      <c r="BI19" s="49"/>
      <c r="BJ19" s="48"/>
      <c r="BK19" s="49"/>
      <c r="BL19" s="48"/>
    </row>
    <row r="20" spans="1:64" ht="15">
      <c r="A20" s="64" t="s">
        <v>226</v>
      </c>
      <c r="B20" s="64" t="s">
        <v>236</v>
      </c>
      <c r="C20" s="65"/>
      <c r="D20" s="66"/>
      <c r="E20" s="67"/>
      <c r="F20" s="68"/>
      <c r="G20" s="65"/>
      <c r="H20" s="69"/>
      <c r="I20" s="70"/>
      <c r="J20" s="70"/>
      <c r="K20" s="34" t="s">
        <v>65</v>
      </c>
      <c r="L20" s="77">
        <v>39</v>
      </c>
      <c r="M20" s="77"/>
      <c r="N20" s="72"/>
      <c r="O20" s="79" t="s">
        <v>256</v>
      </c>
      <c r="P20" s="81">
        <v>43481.728425925925</v>
      </c>
      <c r="Q20" s="79" t="s">
        <v>273</v>
      </c>
      <c r="R20" s="79"/>
      <c r="S20" s="79"/>
      <c r="T20" s="79"/>
      <c r="U20" s="79"/>
      <c r="V20" s="83" t="s">
        <v>327</v>
      </c>
      <c r="W20" s="81">
        <v>43481.728425925925</v>
      </c>
      <c r="X20" s="83" t="s">
        <v>351</v>
      </c>
      <c r="Y20" s="79"/>
      <c r="Z20" s="79"/>
      <c r="AA20" s="85" t="s">
        <v>382</v>
      </c>
      <c r="AB20" s="79"/>
      <c r="AC20" s="79" t="b">
        <v>0</v>
      </c>
      <c r="AD20" s="79">
        <v>0</v>
      </c>
      <c r="AE20" s="85" t="s">
        <v>401</v>
      </c>
      <c r="AF20" s="79" t="b">
        <v>0</v>
      </c>
      <c r="AG20" s="79" t="s">
        <v>407</v>
      </c>
      <c r="AH20" s="79"/>
      <c r="AI20" s="85" t="s">
        <v>401</v>
      </c>
      <c r="AJ20" s="79" t="b">
        <v>0</v>
      </c>
      <c r="AK20" s="79">
        <v>1</v>
      </c>
      <c r="AL20" s="85" t="s">
        <v>379</v>
      </c>
      <c r="AM20" s="79" t="s">
        <v>410</v>
      </c>
      <c r="AN20" s="79" t="b">
        <v>0</v>
      </c>
      <c r="AO20" s="85" t="s">
        <v>379</v>
      </c>
      <c r="AP20" s="79" t="s">
        <v>176</v>
      </c>
      <c r="AQ20" s="79">
        <v>0</v>
      </c>
      <c r="AR20" s="79">
        <v>0</v>
      </c>
      <c r="AS20" s="79"/>
      <c r="AT20" s="79"/>
      <c r="AU20" s="79"/>
      <c r="AV20" s="79"/>
      <c r="AW20" s="79"/>
      <c r="AX20" s="79"/>
      <c r="AY20" s="79"/>
      <c r="AZ20" s="79"/>
      <c r="BA20">
        <v>3</v>
      </c>
      <c r="BB20" s="78" t="str">
        <f>REPLACE(INDEX(GroupVertices[Group],MATCH(Edges24[[#This Row],[Vertex 1]],GroupVertices[Vertex],0)),1,1,"")</f>
        <v>1</v>
      </c>
      <c r="BC20" s="78" t="str">
        <f>REPLACE(INDEX(GroupVertices[Group],MATCH(Edges24[[#This Row],[Vertex 2]],GroupVertices[Vertex],0)),1,1,"")</f>
        <v>1</v>
      </c>
      <c r="BD20" s="48"/>
      <c r="BE20" s="49"/>
      <c r="BF20" s="48"/>
      <c r="BG20" s="49"/>
      <c r="BH20" s="48"/>
      <c r="BI20" s="49"/>
      <c r="BJ20" s="48"/>
      <c r="BK20" s="49"/>
      <c r="BL20" s="48"/>
    </row>
    <row r="21" spans="1:64" ht="15">
      <c r="A21" s="64" t="s">
        <v>227</v>
      </c>
      <c r="B21" s="64" t="s">
        <v>235</v>
      </c>
      <c r="C21" s="65"/>
      <c r="D21" s="66"/>
      <c r="E21" s="67"/>
      <c r="F21" s="68"/>
      <c r="G21" s="65"/>
      <c r="H21" s="69"/>
      <c r="I21" s="70"/>
      <c r="J21" s="70"/>
      <c r="K21" s="34" t="s">
        <v>65</v>
      </c>
      <c r="L21" s="77">
        <v>49</v>
      </c>
      <c r="M21" s="77"/>
      <c r="N21" s="72"/>
      <c r="O21" s="79" t="s">
        <v>256</v>
      </c>
      <c r="P21" s="81">
        <v>43480.11351851852</v>
      </c>
      <c r="Q21" s="79" t="s">
        <v>265</v>
      </c>
      <c r="R21" s="79"/>
      <c r="S21" s="79"/>
      <c r="T21" s="79"/>
      <c r="U21" s="79"/>
      <c r="V21" s="83" t="s">
        <v>328</v>
      </c>
      <c r="W21" s="81">
        <v>43480.11351851852</v>
      </c>
      <c r="X21" s="83" t="s">
        <v>352</v>
      </c>
      <c r="Y21" s="79"/>
      <c r="Z21" s="79"/>
      <c r="AA21" s="85" t="s">
        <v>383</v>
      </c>
      <c r="AB21" s="79"/>
      <c r="AC21" s="79" t="b">
        <v>0</v>
      </c>
      <c r="AD21" s="79">
        <v>0</v>
      </c>
      <c r="AE21" s="85" t="s">
        <v>401</v>
      </c>
      <c r="AF21" s="79" t="b">
        <v>0</v>
      </c>
      <c r="AG21" s="79" t="s">
        <v>407</v>
      </c>
      <c r="AH21" s="79"/>
      <c r="AI21" s="85" t="s">
        <v>401</v>
      </c>
      <c r="AJ21" s="79" t="b">
        <v>0</v>
      </c>
      <c r="AK21" s="79">
        <v>3</v>
      </c>
      <c r="AL21" s="85" t="s">
        <v>390</v>
      </c>
      <c r="AM21" s="79" t="s">
        <v>411</v>
      </c>
      <c r="AN21" s="79" t="b">
        <v>0</v>
      </c>
      <c r="AO21" s="85" t="s">
        <v>390</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2</v>
      </c>
      <c r="BD21" s="48"/>
      <c r="BE21" s="49"/>
      <c r="BF21" s="48"/>
      <c r="BG21" s="49"/>
      <c r="BH21" s="48"/>
      <c r="BI21" s="49"/>
      <c r="BJ21" s="48"/>
      <c r="BK21" s="49"/>
      <c r="BL21" s="48"/>
    </row>
    <row r="22" spans="1:64" ht="15">
      <c r="A22" s="64" t="s">
        <v>228</v>
      </c>
      <c r="B22" s="64" t="s">
        <v>249</v>
      </c>
      <c r="C22" s="65"/>
      <c r="D22" s="66"/>
      <c r="E22" s="67"/>
      <c r="F22" s="68"/>
      <c r="G22" s="65"/>
      <c r="H22" s="69"/>
      <c r="I22" s="70"/>
      <c r="J22" s="70"/>
      <c r="K22" s="34" t="s">
        <v>65</v>
      </c>
      <c r="L22" s="77">
        <v>110</v>
      </c>
      <c r="M22" s="77"/>
      <c r="N22" s="72"/>
      <c r="O22" s="79" t="s">
        <v>256</v>
      </c>
      <c r="P22" s="81">
        <v>43348.57774305555</v>
      </c>
      <c r="Q22" s="79" t="s">
        <v>274</v>
      </c>
      <c r="R22" s="83" t="s">
        <v>288</v>
      </c>
      <c r="S22" s="79" t="s">
        <v>297</v>
      </c>
      <c r="T22" s="79" t="s">
        <v>306</v>
      </c>
      <c r="U22" s="79"/>
      <c r="V22" s="83" t="s">
        <v>329</v>
      </c>
      <c r="W22" s="81">
        <v>43348.57774305555</v>
      </c>
      <c r="X22" s="83" t="s">
        <v>353</v>
      </c>
      <c r="Y22" s="79"/>
      <c r="Z22" s="79"/>
      <c r="AA22" s="85" t="s">
        <v>384</v>
      </c>
      <c r="AB22" s="79"/>
      <c r="AC22" s="79" t="b">
        <v>0</v>
      </c>
      <c r="AD22" s="79">
        <v>13</v>
      </c>
      <c r="AE22" s="85" t="s">
        <v>401</v>
      </c>
      <c r="AF22" s="79" t="b">
        <v>0</v>
      </c>
      <c r="AG22" s="79" t="s">
        <v>407</v>
      </c>
      <c r="AH22" s="79"/>
      <c r="AI22" s="85" t="s">
        <v>401</v>
      </c>
      <c r="AJ22" s="79" t="b">
        <v>0</v>
      </c>
      <c r="AK22" s="79">
        <v>5</v>
      </c>
      <c r="AL22" s="85" t="s">
        <v>401</v>
      </c>
      <c r="AM22" s="79" t="s">
        <v>410</v>
      </c>
      <c r="AN22" s="79" t="b">
        <v>0</v>
      </c>
      <c r="AO22" s="85" t="s">
        <v>384</v>
      </c>
      <c r="AP22" s="79" t="s">
        <v>415</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2</v>
      </c>
      <c r="BE22" s="49">
        <v>5.128205128205129</v>
      </c>
      <c r="BF22" s="48">
        <v>0</v>
      </c>
      <c r="BG22" s="49">
        <v>0</v>
      </c>
      <c r="BH22" s="48">
        <v>0</v>
      </c>
      <c r="BI22" s="49">
        <v>0</v>
      </c>
      <c r="BJ22" s="48">
        <v>37</v>
      </c>
      <c r="BK22" s="49">
        <v>94.87179487179488</v>
      </c>
      <c r="BL22" s="48">
        <v>39</v>
      </c>
    </row>
    <row r="23" spans="1:64" ht="15">
      <c r="A23" s="64" t="s">
        <v>226</v>
      </c>
      <c r="B23" s="64" t="s">
        <v>249</v>
      </c>
      <c r="C23" s="65"/>
      <c r="D23" s="66"/>
      <c r="E23" s="67"/>
      <c r="F23" s="68"/>
      <c r="G23" s="65"/>
      <c r="H23" s="69"/>
      <c r="I23" s="70"/>
      <c r="J23" s="70"/>
      <c r="K23" s="34" t="s">
        <v>65</v>
      </c>
      <c r="L23" s="77">
        <v>111</v>
      </c>
      <c r="M23" s="77"/>
      <c r="N23" s="72"/>
      <c r="O23" s="79" t="s">
        <v>256</v>
      </c>
      <c r="P23" s="81">
        <v>43481.72918981482</v>
      </c>
      <c r="Q23" s="79" t="s">
        <v>275</v>
      </c>
      <c r="R23" s="79"/>
      <c r="S23" s="79"/>
      <c r="T23" s="79" t="s">
        <v>307</v>
      </c>
      <c r="U23" s="79"/>
      <c r="V23" s="83" t="s">
        <v>327</v>
      </c>
      <c r="W23" s="81">
        <v>43481.72918981482</v>
      </c>
      <c r="X23" s="83" t="s">
        <v>354</v>
      </c>
      <c r="Y23" s="79"/>
      <c r="Z23" s="79"/>
      <c r="AA23" s="85" t="s">
        <v>385</v>
      </c>
      <c r="AB23" s="79"/>
      <c r="AC23" s="79" t="b">
        <v>0</v>
      </c>
      <c r="AD23" s="79">
        <v>0</v>
      </c>
      <c r="AE23" s="85" t="s">
        <v>401</v>
      </c>
      <c r="AF23" s="79" t="b">
        <v>0</v>
      </c>
      <c r="AG23" s="79" t="s">
        <v>407</v>
      </c>
      <c r="AH23" s="79"/>
      <c r="AI23" s="85" t="s">
        <v>401</v>
      </c>
      <c r="AJ23" s="79" t="b">
        <v>0</v>
      </c>
      <c r="AK23" s="79">
        <v>5</v>
      </c>
      <c r="AL23" s="85" t="s">
        <v>384</v>
      </c>
      <c r="AM23" s="79" t="s">
        <v>410</v>
      </c>
      <c r="AN23" s="79" t="b">
        <v>0</v>
      </c>
      <c r="AO23" s="85" t="s">
        <v>384</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21</v>
      </c>
      <c r="BK23" s="49">
        <v>100</v>
      </c>
      <c r="BL23" s="48">
        <v>21</v>
      </c>
    </row>
    <row r="24" spans="1:64" ht="15">
      <c r="A24" s="64" t="s">
        <v>226</v>
      </c>
      <c r="B24" s="64" t="s">
        <v>229</v>
      </c>
      <c r="C24" s="65"/>
      <c r="D24" s="66"/>
      <c r="E24" s="67"/>
      <c r="F24" s="68"/>
      <c r="G24" s="65"/>
      <c r="H24" s="69"/>
      <c r="I24" s="70"/>
      <c r="J24" s="70"/>
      <c r="K24" s="34" t="s">
        <v>65</v>
      </c>
      <c r="L24" s="77">
        <v>114</v>
      </c>
      <c r="M24" s="77"/>
      <c r="N24" s="72"/>
      <c r="O24" s="79" t="s">
        <v>256</v>
      </c>
      <c r="P24" s="81">
        <v>43481.72503472222</v>
      </c>
      <c r="Q24" s="79" t="s">
        <v>276</v>
      </c>
      <c r="R24" s="79"/>
      <c r="S24" s="79"/>
      <c r="T24" s="79"/>
      <c r="U24" s="79"/>
      <c r="V24" s="83" t="s">
        <v>327</v>
      </c>
      <c r="W24" s="81">
        <v>43481.72503472222</v>
      </c>
      <c r="X24" s="83" t="s">
        <v>355</v>
      </c>
      <c r="Y24" s="79"/>
      <c r="Z24" s="79"/>
      <c r="AA24" s="85" t="s">
        <v>386</v>
      </c>
      <c r="AB24" s="79"/>
      <c r="AC24" s="79" t="b">
        <v>0</v>
      </c>
      <c r="AD24" s="79">
        <v>0</v>
      </c>
      <c r="AE24" s="85" t="s">
        <v>401</v>
      </c>
      <c r="AF24" s="79" t="b">
        <v>0</v>
      </c>
      <c r="AG24" s="79" t="s">
        <v>407</v>
      </c>
      <c r="AH24" s="79"/>
      <c r="AI24" s="85" t="s">
        <v>401</v>
      </c>
      <c r="AJ24" s="79" t="b">
        <v>0</v>
      </c>
      <c r="AK24" s="79">
        <v>16</v>
      </c>
      <c r="AL24" s="85" t="s">
        <v>387</v>
      </c>
      <c r="AM24" s="79" t="s">
        <v>410</v>
      </c>
      <c r="AN24" s="79" t="b">
        <v>0</v>
      </c>
      <c r="AO24" s="85" t="s">
        <v>387</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3</v>
      </c>
      <c r="BD24" s="48">
        <v>0</v>
      </c>
      <c r="BE24" s="49">
        <v>0</v>
      </c>
      <c r="BF24" s="48">
        <v>1</v>
      </c>
      <c r="BG24" s="49">
        <v>3.8461538461538463</v>
      </c>
      <c r="BH24" s="48">
        <v>0</v>
      </c>
      <c r="BI24" s="49">
        <v>0</v>
      </c>
      <c r="BJ24" s="48">
        <v>25</v>
      </c>
      <c r="BK24" s="49">
        <v>96.15384615384616</v>
      </c>
      <c r="BL24" s="48">
        <v>26</v>
      </c>
    </row>
    <row r="25" spans="1:64" ht="15">
      <c r="A25" s="64" t="s">
        <v>229</v>
      </c>
      <c r="B25" s="64" t="s">
        <v>250</v>
      </c>
      <c r="C25" s="65"/>
      <c r="D25" s="66"/>
      <c r="E25" s="67"/>
      <c r="F25" s="68"/>
      <c r="G25" s="65"/>
      <c r="H25" s="69"/>
      <c r="I25" s="70"/>
      <c r="J25" s="70"/>
      <c r="K25" s="34" t="s">
        <v>65</v>
      </c>
      <c r="L25" s="77">
        <v>118</v>
      </c>
      <c r="M25" s="77"/>
      <c r="N25" s="72"/>
      <c r="O25" s="79" t="s">
        <v>256</v>
      </c>
      <c r="P25" s="81">
        <v>43396.7678125</v>
      </c>
      <c r="Q25" s="79" t="s">
        <v>277</v>
      </c>
      <c r="R25" s="83" t="s">
        <v>289</v>
      </c>
      <c r="S25" s="79" t="s">
        <v>298</v>
      </c>
      <c r="T25" s="79" t="s">
        <v>308</v>
      </c>
      <c r="U25" s="79"/>
      <c r="V25" s="83" t="s">
        <v>330</v>
      </c>
      <c r="W25" s="81">
        <v>43396.7678125</v>
      </c>
      <c r="X25" s="83" t="s">
        <v>356</v>
      </c>
      <c r="Y25" s="79"/>
      <c r="Z25" s="79"/>
      <c r="AA25" s="85" t="s">
        <v>387</v>
      </c>
      <c r="AB25" s="79"/>
      <c r="AC25" s="79" t="b">
        <v>0</v>
      </c>
      <c r="AD25" s="79">
        <v>37</v>
      </c>
      <c r="AE25" s="85" t="s">
        <v>401</v>
      </c>
      <c r="AF25" s="79" t="b">
        <v>0</v>
      </c>
      <c r="AG25" s="79" t="s">
        <v>407</v>
      </c>
      <c r="AH25" s="79"/>
      <c r="AI25" s="85" t="s">
        <v>401</v>
      </c>
      <c r="AJ25" s="79" t="b">
        <v>0</v>
      </c>
      <c r="AK25" s="79">
        <v>16</v>
      </c>
      <c r="AL25" s="85" t="s">
        <v>401</v>
      </c>
      <c r="AM25" s="79" t="s">
        <v>410</v>
      </c>
      <c r="AN25" s="79" t="b">
        <v>0</v>
      </c>
      <c r="AO25" s="85" t="s">
        <v>387</v>
      </c>
      <c r="AP25" s="79" t="s">
        <v>415</v>
      </c>
      <c r="AQ25" s="79">
        <v>0</v>
      </c>
      <c r="AR25" s="79">
        <v>0</v>
      </c>
      <c r="AS25" s="79"/>
      <c r="AT25" s="79"/>
      <c r="AU25" s="79"/>
      <c r="AV25" s="79"/>
      <c r="AW25" s="79"/>
      <c r="AX25" s="79"/>
      <c r="AY25" s="79"/>
      <c r="AZ25" s="79"/>
      <c r="BA25">
        <v>1</v>
      </c>
      <c r="BB25" s="78" t="str">
        <f>REPLACE(INDEX(GroupVertices[Group],MATCH(Edges24[[#This Row],[Vertex 1]],GroupVertices[Vertex],0)),1,1,"")</f>
        <v>3</v>
      </c>
      <c r="BC25" s="78" t="str">
        <f>REPLACE(INDEX(GroupVertices[Group],MATCH(Edges24[[#This Row],[Vertex 2]],GroupVertices[Vertex],0)),1,1,"")</f>
        <v>3</v>
      </c>
      <c r="BD25" s="48">
        <v>0</v>
      </c>
      <c r="BE25" s="49">
        <v>0</v>
      </c>
      <c r="BF25" s="48">
        <v>1</v>
      </c>
      <c r="BG25" s="49">
        <v>2.4390243902439024</v>
      </c>
      <c r="BH25" s="48">
        <v>0</v>
      </c>
      <c r="BI25" s="49">
        <v>0</v>
      </c>
      <c r="BJ25" s="48">
        <v>40</v>
      </c>
      <c r="BK25" s="49">
        <v>97.5609756097561</v>
      </c>
      <c r="BL25" s="48">
        <v>41</v>
      </c>
    </row>
    <row r="26" spans="1:64" ht="15">
      <c r="A26" s="64" t="s">
        <v>229</v>
      </c>
      <c r="B26" s="64" t="s">
        <v>247</v>
      </c>
      <c r="C26" s="65"/>
      <c r="D26" s="66"/>
      <c r="E26" s="67"/>
      <c r="F26" s="68"/>
      <c r="G26" s="65"/>
      <c r="H26" s="69"/>
      <c r="I26" s="70"/>
      <c r="J26" s="70"/>
      <c r="K26" s="34" t="s">
        <v>65</v>
      </c>
      <c r="L26" s="77">
        <v>119</v>
      </c>
      <c r="M26" s="77"/>
      <c r="N26" s="72"/>
      <c r="O26" s="79" t="s">
        <v>256</v>
      </c>
      <c r="P26" s="81">
        <v>43473.691979166666</v>
      </c>
      <c r="Q26" s="79" t="s">
        <v>278</v>
      </c>
      <c r="R26" s="83" t="s">
        <v>290</v>
      </c>
      <c r="S26" s="79" t="s">
        <v>295</v>
      </c>
      <c r="T26" s="79" t="s">
        <v>302</v>
      </c>
      <c r="U26" s="79"/>
      <c r="V26" s="83" t="s">
        <v>330</v>
      </c>
      <c r="W26" s="81">
        <v>43473.691979166666</v>
      </c>
      <c r="X26" s="83" t="s">
        <v>357</v>
      </c>
      <c r="Y26" s="79"/>
      <c r="Z26" s="79"/>
      <c r="AA26" s="85" t="s">
        <v>388</v>
      </c>
      <c r="AB26" s="85" t="s">
        <v>397</v>
      </c>
      <c r="AC26" s="79" t="b">
        <v>0</v>
      </c>
      <c r="AD26" s="79">
        <v>1</v>
      </c>
      <c r="AE26" s="85" t="s">
        <v>403</v>
      </c>
      <c r="AF26" s="79" t="b">
        <v>0</v>
      </c>
      <c r="AG26" s="79" t="s">
        <v>407</v>
      </c>
      <c r="AH26" s="79"/>
      <c r="AI26" s="85" t="s">
        <v>401</v>
      </c>
      <c r="AJ26" s="79" t="b">
        <v>0</v>
      </c>
      <c r="AK26" s="79">
        <v>0</v>
      </c>
      <c r="AL26" s="85" t="s">
        <v>401</v>
      </c>
      <c r="AM26" s="79" t="s">
        <v>410</v>
      </c>
      <c r="AN26" s="79" t="b">
        <v>0</v>
      </c>
      <c r="AO26" s="85" t="s">
        <v>397</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1</v>
      </c>
      <c r="BD26" s="48"/>
      <c r="BE26" s="49"/>
      <c r="BF26" s="48"/>
      <c r="BG26" s="49"/>
      <c r="BH26" s="48"/>
      <c r="BI26" s="49"/>
      <c r="BJ26" s="48"/>
      <c r="BK26" s="49"/>
      <c r="BL26" s="48"/>
    </row>
    <row r="27" spans="1:64" ht="15">
      <c r="A27" s="64" t="s">
        <v>230</v>
      </c>
      <c r="B27" s="64" t="s">
        <v>235</v>
      </c>
      <c r="C27" s="65"/>
      <c r="D27" s="66"/>
      <c r="E27" s="67"/>
      <c r="F27" s="68"/>
      <c r="G27" s="65"/>
      <c r="H27" s="69"/>
      <c r="I27" s="70"/>
      <c r="J27" s="70"/>
      <c r="K27" s="34" t="s">
        <v>65</v>
      </c>
      <c r="L27" s="77">
        <v>122</v>
      </c>
      <c r="M27" s="77"/>
      <c r="N27" s="72"/>
      <c r="O27" s="79" t="s">
        <v>256</v>
      </c>
      <c r="P27" s="81">
        <v>43480.04738425926</v>
      </c>
      <c r="Q27" s="79" t="s">
        <v>265</v>
      </c>
      <c r="R27" s="79"/>
      <c r="S27" s="79"/>
      <c r="T27" s="79"/>
      <c r="U27" s="79"/>
      <c r="V27" s="83" t="s">
        <v>331</v>
      </c>
      <c r="W27" s="81">
        <v>43480.04738425926</v>
      </c>
      <c r="X27" s="83" t="s">
        <v>358</v>
      </c>
      <c r="Y27" s="79"/>
      <c r="Z27" s="79"/>
      <c r="AA27" s="85" t="s">
        <v>389</v>
      </c>
      <c r="AB27" s="79"/>
      <c r="AC27" s="79" t="b">
        <v>0</v>
      </c>
      <c r="AD27" s="79">
        <v>0</v>
      </c>
      <c r="AE27" s="85" t="s">
        <v>401</v>
      </c>
      <c r="AF27" s="79" t="b">
        <v>0</v>
      </c>
      <c r="AG27" s="79" t="s">
        <v>407</v>
      </c>
      <c r="AH27" s="79"/>
      <c r="AI27" s="85" t="s">
        <v>401</v>
      </c>
      <c r="AJ27" s="79" t="b">
        <v>0</v>
      </c>
      <c r="AK27" s="79">
        <v>3</v>
      </c>
      <c r="AL27" s="85" t="s">
        <v>390</v>
      </c>
      <c r="AM27" s="79" t="s">
        <v>410</v>
      </c>
      <c r="AN27" s="79" t="b">
        <v>0</v>
      </c>
      <c r="AO27" s="85" t="s">
        <v>390</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c r="BE27" s="49"/>
      <c r="BF27" s="48"/>
      <c r="BG27" s="49"/>
      <c r="BH27" s="48"/>
      <c r="BI27" s="49"/>
      <c r="BJ27" s="48"/>
      <c r="BK27" s="49"/>
      <c r="BL27" s="48"/>
    </row>
    <row r="28" spans="1:64" ht="15">
      <c r="A28" s="64" t="s">
        <v>231</v>
      </c>
      <c r="B28" s="64" t="s">
        <v>230</v>
      </c>
      <c r="C28" s="65"/>
      <c r="D28" s="66"/>
      <c r="E28" s="67"/>
      <c r="F28" s="68"/>
      <c r="G28" s="65"/>
      <c r="H28" s="69"/>
      <c r="I28" s="70"/>
      <c r="J28" s="70"/>
      <c r="K28" s="34" t="s">
        <v>66</v>
      </c>
      <c r="L28" s="77">
        <v>124</v>
      </c>
      <c r="M28" s="77"/>
      <c r="N28" s="72"/>
      <c r="O28" s="79" t="s">
        <v>256</v>
      </c>
      <c r="P28" s="81">
        <v>43480.02291666667</v>
      </c>
      <c r="Q28" s="79" t="s">
        <v>279</v>
      </c>
      <c r="R28" s="83" t="s">
        <v>291</v>
      </c>
      <c r="S28" s="79" t="s">
        <v>299</v>
      </c>
      <c r="T28" s="79"/>
      <c r="U28" s="79"/>
      <c r="V28" s="83" t="s">
        <v>332</v>
      </c>
      <c r="W28" s="81">
        <v>43480.02291666667</v>
      </c>
      <c r="X28" s="83" t="s">
        <v>359</v>
      </c>
      <c r="Y28" s="79"/>
      <c r="Z28" s="79"/>
      <c r="AA28" s="85" t="s">
        <v>390</v>
      </c>
      <c r="AB28" s="79"/>
      <c r="AC28" s="79" t="b">
        <v>0</v>
      </c>
      <c r="AD28" s="79">
        <v>3</v>
      </c>
      <c r="AE28" s="85" t="s">
        <v>401</v>
      </c>
      <c r="AF28" s="79" t="b">
        <v>0</v>
      </c>
      <c r="AG28" s="79" t="s">
        <v>407</v>
      </c>
      <c r="AH28" s="79"/>
      <c r="AI28" s="85" t="s">
        <v>401</v>
      </c>
      <c r="AJ28" s="79" t="b">
        <v>0</v>
      </c>
      <c r="AK28" s="79">
        <v>3</v>
      </c>
      <c r="AL28" s="85" t="s">
        <v>401</v>
      </c>
      <c r="AM28" s="79" t="s">
        <v>414</v>
      </c>
      <c r="AN28" s="79" t="b">
        <v>0</v>
      </c>
      <c r="AO28" s="85" t="s">
        <v>390</v>
      </c>
      <c r="AP28" s="79" t="s">
        <v>176</v>
      </c>
      <c r="AQ28" s="79">
        <v>0</v>
      </c>
      <c r="AR28" s="79">
        <v>0</v>
      </c>
      <c r="AS28" s="79"/>
      <c r="AT28" s="79"/>
      <c r="AU28" s="79"/>
      <c r="AV28" s="79"/>
      <c r="AW28" s="79"/>
      <c r="AX28" s="79"/>
      <c r="AY28" s="79"/>
      <c r="AZ28" s="79"/>
      <c r="BA28">
        <v>1</v>
      </c>
      <c r="BB28" s="78" t="str">
        <f>REPLACE(INDEX(GroupVertices[Group],MATCH(Edges24[[#This Row],[Vertex 1]],GroupVertices[Vertex],0)),1,1,"")</f>
        <v>3</v>
      </c>
      <c r="BC28" s="78" t="str">
        <f>REPLACE(INDEX(GroupVertices[Group],MATCH(Edges24[[#This Row],[Vertex 2]],GroupVertices[Vertex],0)),1,1,"")</f>
        <v>2</v>
      </c>
      <c r="BD28" s="48">
        <v>1</v>
      </c>
      <c r="BE28" s="49">
        <v>3.5714285714285716</v>
      </c>
      <c r="BF28" s="48">
        <v>0</v>
      </c>
      <c r="BG28" s="49">
        <v>0</v>
      </c>
      <c r="BH28" s="48">
        <v>0</v>
      </c>
      <c r="BI28" s="49">
        <v>0</v>
      </c>
      <c r="BJ28" s="48">
        <v>27</v>
      </c>
      <c r="BK28" s="49">
        <v>96.42857142857143</v>
      </c>
      <c r="BL28" s="48">
        <v>28</v>
      </c>
    </row>
    <row r="29" spans="1:64" ht="15">
      <c r="A29" s="64" t="s">
        <v>229</v>
      </c>
      <c r="B29" s="64" t="s">
        <v>253</v>
      </c>
      <c r="C29" s="65"/>
      <c r="D29" s="66"/>
      <c r="E29" s="67"/>
      <c r="F29" s="68"/>
      <c r="G29" s="65"/>
      <c r="H29" s="69"/>
      <c r="I29" s="70"/>
      <c r="J29" s="70"/>
      <c r="K29" s="34" t="s">
        <v>65</v>
      </c>
      <c r="L29" s="77">
        <v>125</v>
      </c>
      <c r="M29" s="77"/>
      <c r="N29" s="72"/>
      <c r="O29" s="79" t="s">
        <v>256</v>
      </c>
      <c r="P29" s="81">
        <v>43481.766064814816</v>
      </c>
      <c r="Q29" s="79" t="s">
        <v>280</v>
      </c>
      <c r="R29" s="79"/>
      <c r="S29" s="79"/>
      <c r="T29" s="79" t="s">
        <v>309</v>
      </c>
      <c r="U29" s="83" t="s">
        <v>313</v>
      </c>
      <c r="V29" s="83" t="s">
        <v>313</v>
      </c>
      <c r="W29" s="81">
        <v>43481.766064814816</v>
      </c>
      <c r="X29" s="83" t="s">
        <v>360</v>
      </c>
      <c r="Y29" s="79"/>
      <c r="Z29" s="79"/>
      <c r="AA29" s="85" t="s">
        <v>391</v>
      </c>
      <c r="AB29" s="85" t="s">
        <v>392</v>
      </c>
      <c r="AC29" s="79" t="b">
        <v>0</v>
      </c>
      <c r="AD29" s="79">
        <v>2</v>
      </c>
      <c r="AE29" s="85" t="s">
        <v>404</v>
      </c>
      <c r="AF29" s="79" t="b">
        <v>0</v>
      </c>
      <c r="AG29" s="79" t="s">
        <v>407</v>
      </c>
      <c r="AH29" s="79"/>
      <c r="AI29" s="85" t="s">
        <v>401</v>
      </c>
      <c r="AJ29" s="79" t="b">
        <v>0</v>
      </c>
      <c r="AK29" s="79">
        <v>0</v>
      </c>
      <c r="AL29" s="85" t="s">
        <v>401</v>
      </c>
      <c r="AM29" s="79" t="s">
        <v>410</v>
      </c>
      <c r="AN29" s="79" t="b">
        <v>0</v>
      </c>
      <c r="AO29" s="85" t="s">
        <v>392</v>
      </c>
      <c r="AP29" s="79" t="s">
        <v>176</v>
      </c>
      <c r="AQ29" s="79">
        <v>0</v>
      </c>
      <c r="AR29" s="79">
        <v>0</v>
      </c>
      <c r="AS29" s="79"/>
      <c r="AT29" s="79"/>
      <c r="AU29" s="79"/>
      <c r="AV29" s="79"/>
      <c r="AW29" s="79"/>
      <c r="AX29" s="79"/>
      <c r="AY29" s="79"/>
      <c r="AZ29" s="79"/>
      <c r="BA29">
        <v>1</v>
      </c>
      <c r="BB29" s="78" t="str">
        <f>REPLACE(INDEX(GroupVertices[Group],MATCH(Edges24[[#This Row],[Vertex 1]],GroupVertices[Vertex],0)),1,1,"")</f>
        <v>3</v>
      </c>
      <c r="BC29" s="78" t="str">
        <f>REPLACE(INDEX(GroupVertices[Group],MATCH(Edges24[[#This Row],[Vertex 2]],GroupVertices[Vertex],0)),1,1,"")</f>
        <v>3</v>
      </c>
      <c r="BD29" s="48">
        <v>0</v>
      </c>
      <c r="BE29" s="49">
        <v>0</v>
      </c>
      <c r="BF29" s="48">
        <v>0</v>
      </c>
      <c r="BG29" s="49">
        <v>0</v>
      </c>
      <c r="BH29" s="48">
        <v>0</v>
      </c>
      <c r="BI29" s="49">
        <v>0</v>
      </c>
      <c r="BJ29" s="48">
        <v>32</v>
      </c>
      <c r="BK29" s="49">
        <v>100</v>
      </c>
      <c r="BL29" s="48">
        <v>32</v>
      </c>
    </row>
    <row r="30" spans="1:64" ht="15">
      <c r="A30" s="64" t="s">
        <v>231</v>
      </c>
      <c r="B30" s="64" t="s">
        <v>253</v>
      </c>
      <c r="C30" s="65"/>
      <c r="D30" s="66"/>
      <c r="E30" s="67"/>
      <c r="F30" s="68"/>
      <c r="G30" s="65"/>
      <c r="H30" s="69"/>
      <c r="I30" s="70"/>
      <c r="J30" s="70"/>
      <c r="K30" s="34" t="s">
        <v>65</v>
      </c>
      <c r="L30" s="77">
        <v>126</v>
      </c>
      <c r="M30" s="77"/>
      <c r="N30" s="72"/>
      <c r="O30" s="79" t="s">
        <v>256</v>
      </c>
      <c r="P30" s="81">
        <v>43481.75877314815</v>
      </c>
      <c r="Q30" s="79" t="s">
        <v>281</v>
      </c>
      <c r="R30" s="83" t="s">
        <v>292</v>
      </c>
      <c r="S30" s="79" t="s">
        <v>300</v>
      </c>
      <c r="T30" s="79" t="s">
        <v>309</v>
      </c>
      <c r="U30" s="79"/>
      <c r="V30" s="83" t="s">
        <v>332</v>
      </c>
      <c r="W30" s="81">
        <v>43481.75877314815</v>
      </c>
      <c r="X30" s="83" t="s">
        <v>361</v>
      </c>
      <c r="Y30" s="79"/>
      <c r="Z30" s="79"/>
      <c r="AA30" s="85" t="s">
        <v>392</v>
      </c>
      <c r="AB30" s="85" t="s">
        <v>398</v>
      </c>
      <c r="AC30" s="79" t="b">
        <v>0</v>
      </c>
      <c r="AD30" s="79">
        <v>4</v>
      </c>
      <c r="AE30" s="85" t="s">
        <v>404</v>
      </c>
      <c r="AF30" s="79" t="b">
        <v>0</v>
      </c>
      <c r="AG30" s="79" t="s">
        <v>407</v>
      </c>
      <c r="AH30" s="79"/>
      <c r="AI30" s="85" t="s">
        <v>401</v>
      </c>
      <c r="AJ30" s="79" t="b">
        <v>0</v>
      </c>
      <c r="AK30" s="79">
        <v>0</v>
      </c>
      <c r="AL30" s="85" t="s">
        <v>401</v>
      </c>
      <c r="AM30" s="79" t="s">
        <v>409</v>
      </c>
      <c r="AN30" s="79" t="b">
        <v>0</v>
      </c>
      <c r="AO30" s="85" t="s">
        <v>398</v>
      </c>
      <c r="AP30" s="79" t="s">
        <v>176</v>
      </c>
      <c r="AQ30" s="79">
        <v>0</v>
      </c>
      <c r="AR30" s="79">
        <v>0</v>
      </c>
      <c r="AS30" s="79"/>
      <c r="AT30" s="79"/>
      <c r="AU30" s="79"/>
      <c r="AV30" s="79"/>
      <c r="AW30" s="79"/>
      <c r="AX30" s="79"/>
      <c r="AY30" s="79"/>
      <c r="AZ30" s="79"/>
      <c r="BA30">
        <v>2</v>
      </c>
      <c r="BB30" s="78" t="str">
        <f>REPLACE(INDEX(GroupVertices[Group],MATCH(Edges24[[#This Row],[Vertex 1]],GroupVertices[Vertex],0)),1,1,"")</f>
        <v>3</v>
      </c>
      <c r="BC30" s="78" t="str">
        <f>REPLACE(INDEX(GroupVertices[Group],MATCH(Edges24[[#This Row],[Vertex 2]],GroupVertices[Vertex],0)),1,1,"")</f>
        <v>3</v>
      </c>
      <c r="BD30" s="48">
        <v>0</v>
      </c>
      <c r="BE30" s="49">
        <v>0</v>
      </c>
      <c r="BF30" s="48">
        <v>0</v>
      </c>
      <c r="BG30" s="49">
        <v>0</v>
      </c>
      <c r="BH30" s="48">
        <v>0</v>
      </c>
      <c r="BI30" s="49">
        <v>0</v>
      </c>
      <c r="BJ30" s="48">
        <v>12</v>
      </c>
      <c r="BK30" s="49">
        <v>100</v>
      </c>
      <c r="BL30" s="48">
        <v>12</v>
      </c>
    </row>
    <row r="31" spans="1:64" ht="15">
      <c r="A31" s="64" t="s">
        <v>231</v>
      </c>
      <c r="B31" s="64" t="s">
        <v>253</v>
      </c>
      <c r="C31" s="65"/>
      <c r="D31" s="66"/>
      <c r="E31" s="67"/>
      <c r="F31" s="68"/>
      <c r="G31" s="65"/>
      <c r="H31" s="69"/>
      <c r="I31" s="70"/>
      <c r="J31" s="70"/>
      <c r="K31" s="34" t="s">
        <v>65</v>
      </c>
      <c r="L31" s="77">
        <v>127</v>
      </c>
      <c r="M31" s="77"/>
      <c r="N31" s="72"/>
      <c r="O31" s="79" t="s">
        <v>256</v>
      </c>
      <c r="P31" s="81">
        <v>43481.77266203704</v>
      </c>
      <c r="Q31" s="79" t="s">
        <v>282</v>
      </c>
      <c r="R31" s="79"/>
      <c r="S31" s="79"/>
      <c r="T31" s="79"/>
      <c r="U31" s="79"/>
      <c r="V31" s="83" t="s">
        <v>332</v>
      </c>
      <c r="W31" s="81">
        <v>43481.77266203704</v>
      </c>
      <c r="X31" s="83" t="s">
        <v>362</v>
      </c>
      <c r="Y31" s="79"/>
      <c r="Z31" s="79"/>
      <c r="AA31" s="85" t="s">
        <v>393</v>
      </c>
      <c r="AB31" s="85" t="s">
        <v>391</v>
      </c>
      <c r="AC31" s="79" t="b">
        <v>0</v>
      </c>
      <c r="AD31" s="79">
        <v>1</v>
      </c>
      <c r="AE31" s="85" t="s">
        <v>405</v>
      </c>
      <c r="AF31" s="79" t="b">
        <v>0</v>
      </c>
      <c r="AG31" s="79" t="s">
        <v>407</v>
      </c>
      <c r="AH31" s="79"/>
      <c r="AI31" s="85" t="s">
        <v>401</v>
      </c>
      <c r="AJ31" s="79" t="b">
        <v>0</v>
      </c>
      <c r="AK31" s="79">
        <v>0</v>
      </c>
      <c r="AL31" s="85" t="s">
        <v>401</v>
      </c>
      <c r="AM31" s="79" t="s">
        <v>414</v>
      </c>
      <c r="AN31" s="79" t="b">
        <v>0</v>
      </c>
      <c r="AO31" s="85" t="s">
        <v>391</v>
      </c>
      <c r="AP31" s="79" t="s">
        <v>176</v>
      </c>
      <c r="AQ31" s="79">
        <v>0</v>
      </c>
      <c r="AR31" s="79">
        <v>0</v>
      </c>
      <c r="AS31" s="79"/>
      <c r="AT31" s="79"/>
      <c r="AU31" s="79"/>
      <c r="AV31" s="79"/>
      <c r="AW31" s="79"/>
      <c r="AX31" s="79"/>
      <c r="AY31" s="79"/>
      <c r="AZ31" s="79"/>
      <c r="BA31">
        <v>2</v>
      </c>
      <c r="BB31" s="78" t="str">
        <f>REPLACE(INDEX(GroupVertices[Group],MATCH(Edges24[[#This Row],[Vertex 1]],GroupVertices[Vertex],0)),1,1,"")</f>
        <v>3</v>
      </c>
      <c r="BC31" s="78" t="str">
        <f>REPLACE(INDEX(GroupVertices[Group],MATCH(Edges24[[#This Row],[Vertex 2]],GroupVertices[Vertex],0)),1,1,"")</f>
        <v>3</v>
      </c>
      <c r="BD31" s="48">
        <v>1</v>
      </c>
      <c r="BE31" s="49">
        <v>10</v>
      </c>
      <c r="BF31" s="48">
        <v>0</v>
      </c>
      <c r="BG31" s="49">
        <v>0</v>
      </c>
      <c r="BH31" s="48">
        <v>0</v>
      </c>
      <c r="BI31" s="49">
        <v>0</v>
      </c>
      <c r="BJ31" s="48">
        <v>9</v>
      </c>
      <c r="BK31" s="49">
        <v>90</v>
      </c>
      <c r="BL31" s="48">
        <v>10</v>
      </c>
    </row>
    <row r="32" spans="1:64" ht="15">
      <c r="A32" s="64" t="s">
        <v>231</v>
      </c>
      <c r="B32" s="64" t="s">
        <v>235</v>
      </c>
      <c r="C32" s="65"/>
      <c r="D32" s="66"/>
      <c r="E32" s="67"/>
      <c r="F32" s="68"/>
      <c r="G32" s="65"/>
      <c r="H32" s="69"/>
      <c r="I32" s="70"/>
      <c r="J32" s="70"/>
      <c r="K32" s="34" t="s">
        <v>65</v>
      </c>
      <c r="L32" s="77">
        <v>144</v>
      </c>
      <c r="M32" s="77"/>
      <c r="N32" s="72"/>
      <c r="O32" s="79" t="s">
        <v>256</v>
      </c>
      <c r="P32" s="81">
        <v>43482.7859375</v>
      </c>
      <c r="Q32" s="79" t="s">
        <v>283</v>
      </c>
      <c r="R32" s="83" t="s">
        <v>286</v>
      </c>
      <c r="S32" s="79" t="s">
        <v>295</v>
      </c>
      <c r="T32" s="79" t="s">
        <v>302</v>
      </c>
      <c r="U32" s="83" t="s">
        <v>314</v>
      </c>
      <c r="V32" s="83" t="s">
        <v>314</v>
      </c>
      <c r="W32" s="81">
        <v>43482.7859375</v>
      </c>
      <c r="X32" s="83" t="s">
        <v>363</v>
      </c>
      <c r="Y32" s="79"/>
      <c r="Z32" s="79"/>
      <c r="AA32" s="85" t="s">
        <v>394</v>
      </c>
      <c r="AB32" s="85" t="s">
        <v>399</v>
      </c>
      <c r="AC32" s="79" t="b">
        <v>0</v>
      </c>
      <c r="AD32" s="79">
        <v>1</v>
      </c>
      <c r="AE32" s="85" t="s">
        <v>404</v>
      </c>
      <c r="AF32" s="79" t="b">
        <v>0</v>
      </c>
      <c r="AG32" s="79" t="s">
        <v>407</v>
      </c>
      <c r="AH32" s="79"/>
      <c r="AI32" s="85" t="s">
        <v>401</v>
      </c>
      <c r="AJ32" s="79" t="b">
        <v>0</v>
      </c>
      <c r="AK32" s="79">
        <v>0</v>
      </c>
      <c r="AL32" s="85" t="s">
        <v>401</v>
      </c>
      <c r="AM32" s="79" t="s">
        <v>409</v>
      </c>
      <c r="AN32" s="79" t="b">
        <v>0</v>
      </c>
      <c r="AO32" s="85" t="s">
        <v>399</v>
      </c>
      <c r="AP32" s="79" t="s">
        <v>176</v>
      </c>
      <c r="AQ32" s="79">
        <v>0</v>
      </c>
      <c r="AR32" s="79">
        <v>0</v>
      </c>
      <c r="AS32" s="79"/>
      <c r="AT32" s="79"/>
      <c r="AU32" s="79"/>
      <c r="AV32" s="79"/>
      <c r="AW32" s="79"/>
      <c r="AX32" s="79"/>
      <c r="AY32" s="79"/>
      <c r="AZ32" s="79"/>
      <c r="BA32">
        <v>4</v>
      </c>
      <c r="BB32" s="78" t="str">
        <f>REPLACE(INDEX(GroupVertices[Group],MATCH(Edges24[[#This Row],[Vertex 1]],GroupVertices[Vertex],0)),1,1,"")</f>
        <v>3</v>
      </c>
      <c r="BC32" s="78" t="str">
        <f>REPLACE(INDEX(GroupVertices[Group],MATCH(Edges24[[#This Row],[Vertex 2]],GroupVertices[Vertex],0)),1,1,"")</f>
        <v>2</v>
      </c>
      <c r="BD32" s="48">
        <v>2</v>
      </c>
      <c r="BE32" s="49">
        <v>5.405405405405405</v>
      </c>
      <c r="BF32" s="48">
        <v>0</v>
      </c>
      <c r="BG32" s="49">
        <v>0</v>
      </c>
      <c r="BH32" s="48">
        <v>0</v>
      </c>
      <c r="BI32" s="49">
        <v>0</v>
      </c>
      <c r="BJ32" s="48">
        <v>35</v>
      </c>
      <c r="BK32" s="49">
        <v>94.5945945945946</v>
      </c>
      <c r="BL32" s="48">
        <v>37</v>
      </c>
    </row>
    <row r="33" spans="1:64" ht="15">
      <c r="A33" s="64" t="s">
        <v>232</v>
      </c>
      <c r="B33" s="64" t="s">
        <v>254</v>
      </c>
      <c r="C33" s="65"/>
      <c r="D33" s="66"/>
      <c r="E33" s="67"/>
      <c r="F33" s="68"/>
      <c r="G33" s="65"/>
      <c r="H33" s="69"/>
      <c r="I33" s="70"/>
      <c r="J33" s="70"/>
      <c r="K33" s="34" t="s">
        <v>65</v>
      </c>
      <c r="L33" s="77">
        <v>145</v>
      </c>
      <c r="M33" s="77"/>
      <c r="N33" s="72"/>
      <c r="O33" s="79" t="s">
        <v>256</v>
      </c>
      <c r="P33" s="81">
        <v>43483.96666666667</v>
      </c>
      <c r="Q33" s="79" t="s">
        <v>284</v>
      </c>
      <c r="R33" s="83" t="s">
        <v>293</v>
      </c>
      <c r="S33" s="79" t="s">
        <v>295</v>
      </c>
      <c r="T33" s="79"/>
      <c r="U33" s="79"/>
      <c r="V33" s="83" t="s">
        <v>333</v>
      </c>
      <c r="W33" s="81">
        <v>43483.96666666667</v>
      </c>
      <c r="X33" s="83" t="s">
        <v>364</v>
      </c>
      <c r="Y33" s="79"/>
      <c r="Z33" s="79"/>
      <c r="AA33" s="85" t="s">
        <v>395</v>
      </c>
      <c r="AB33" s="85" t="s">
        <v>400</v>
      </c>
      <c r="AC33" s="79" t="b">
        <v>0</v>
      </c>
      <c r="AD33" s="79">
        <v>0</v>
      </c>
      <c r="AE33" s="85" t="s">
        <v>406</v>
      </c>
      <c r="AF33" s="79" t="b">
        <v>0</v>
      </c>
      <c r="AG33" s="79" t="s">
        <v>407</v>
      </c>
      <c r="AH33" s="79"/>
      <c r="AI33" s="85" t="s">
        <v>401</v>
      </c>
      <c r="AJ33" s="79" t="b">
        <v>0</v>
      </c>
      <c r="AK33" s="79">
        <v>0</v>
      </c>
      <c r="AL33" s="85" t="s">
        <v>401</v>
      </c>
      <c r="AM33" s="79" t="s">
        <v>409</v>
      </c>
      <c r="AN33" s="79" t="b">
        <v>0</v>
      </c>
      <c r="AO33" s="85" t="s">
        <v>400</v>
      </c>
      <c r="AP33" s="79" t="s">
        <v>176</v>
      </c>
      <c r="AQ33" s="79">
        <v>0</v>
      </c>
      <c r="AR33" s="79">
        <v>0</v>
      </c>
      <c r="AS33" s="79"/>
      <c r="AT33" s="79"/>
      <c r="AU33" s="79"/>
      <c r="AV33" s="79"/>
      <c r="AW33" s="79"/>
      <c r="AX33" s="79"/>
      <c r="AY33" s="79"/>
      <c r="AZ33" s="79"/>
      <c r="BA33">
        <v>1</v>
      </c>
      <c r="BB33" s="78" t="str">
        <f>REPLACE(INDEX(GroupVertices[Group],MATCH(Edges24[[#This Row],[Vertex 1]],GroupVertices[Vertex],0)),1,1,"")</f>
        <v>4</v>
      </c>
      <c r="BC33" s="78" t="str">
        <f>REPLACE(INDEX(GroupVertices[Group],MATCH(Edges24[[#This Row],[Vertex 2]],GroupVertices[Vertex],0)),1,1,"")</f>
        <v>4</v>
      </c>
      <c r="BD33" s="48"/>
      <c r="BE33" s="49"/>
      <c r="BF33" s="48"/>
      <c r="BG33" s="49"/>
      <c r="BH33" s="48"/>
      <c r="BI33" s="49"/>
      <c r="BJ33" s="48"/>
      <c r="BK33" s="49"/>
      <c r="BL33" s="48"/>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hyperlinks>
    <hyperlink ref="R3" r:id="rId1" display="https://www.npr.org/2018/07/29/632702896/to-keep-women-from-dying-in-childbirth-look-to-california?utm_content=78013765&amp;utm_medium=social&amp;utm_source=twitter"/>
    <hyperlink ref="R4" r:id="rId2" display="https://www.cmqcc.org/my-birth-matters"/>
    <hyperlink ref="R12" r:id="rId3" display="https://www.npr.org/2018/07/29/632702896/to-keep-women-from-dying-in-childbirth-look-to-california?utm_content=78013765&amp;utm_medium=social&amp;utm_source=twitter"/>
    <hyperlink ref="R22" r:id="rId4" display="https://www.theguardian.com/us-news/2018/sep/04/california-actions-to-lower-dangerous-maternal-death-rate-may-help-rest-of-us"/>
    <hyperlink ref="R25" r:id="rId5" display="https://www.pewtrusts.org/en/research-and-analysis/blogs/stateline/2018/10/23/more-us-women-keep-dying-from-childbirth-except-in-this-state"/>
    <hyperlink ref="R26" r:id="rId6" display="http://www.cmqcc.org/my-birth-matters"/>
    <hyperlink ref="R28" r:id="rId7" display="https://www.healthaffairs.org/do/10.1377/hblog20190110.783396/full/"/>
    <hyperlink ref="R30" r:id="rId8" display="https://www.chcf.org/publication/data-snapshot-listening-mothers-california/"/>
    <hyperlink ref="R32" r:id="rId9" display="https://www.cmqcc.org/my-birth-matters"/>
    <hyperlink ref="R33" r:id="rId10" display="https://www.cmqcc.org/who-we-are"/>
    <hyperlink ref="U6" r:id="rId11" display="https://pbs.twimg.com/media/DwgFEMIXgAQpq8E.jpg"/>
    <hyperlink ref="U8" r:id="rId12" display="https://pbs.twimg.com/media/Dw4wjvfU0AYLd3B.jpg"/>
    <hyperlink ref="U15" r:id="rId13" display="https://pbs.twimg.com/media/DwfGj7DUYAARwH-.jpg"/>
    <hyperlink ref="U29" r:id="rId14" display="https://pbs.twimg.com/media/DxDWgvbV4AA4DmU.jpg"/>
    <hyperlink ref="U32" r:id="rId15" display="https://pbs.twimg.com/ext_tw_video_thumb/1085968594729463808/pu/img/mSAMtxqJm2D3zKEl.jpg"/>
    <hyperlink ref="V3" r:id="rId16" display="http://pbs.twimg.com/profile_images/978322768381984768/dKZMkfyW_normal.jpg"/>
    <hyperlink ref="V4" r:id="rId17" display="http://pbs.twimg.com/profile_images/1010697005985718272/PMC8lDZv_normal.jpg"/>
    <hyperlink ref="V5" r:id="rId18" display="http://pbs.twimg.com/profile_images/1083406651070197760/LDy-i5XB_normal.jpg"/>
    <hyperlink ref="V6" r:id="rId19" display="https://pbs.twimg.com/media/DwgFEMIXgAQpq8E.jpg"/>
    <hyperlink ref="V7" r:id="rId20" display="http://pbs.twimg.com/profile_images/922301348187480064/xsREmw1T_normal.jpg"/>
    <hyperlink ref="V8" r:id="rId21" display="https://pbs.twimg.com/media/Dw4wjvfU0AYLd3B.jpg"/>
    <hyperlink ref="V9" r:id="rId22" display="http://abs.twimg.com/sticky/default_profile_images/default_profile_normal.png"/>
    <hyperlink ref="V10" r:id="rId23" display="http://pbs.twimg.com/profile_images/621170378241540096/OqWFkfFf_normal.jpg"/>
    <hyperlink ref="V11" r:id="rId24" display="http://pbs.twimg.com/profile_images/903327387500273664/xb4CPGUg_normal.jpg"/>
    <hyperlink ref="V12" r:id="rId25" display="http://pbs.twimg.com/profile_images/1047194289250295809/RRH6Ucz3_normal.jpg"/>
    <hyperlink ref="V13" r:id="rId26" display="http://pbs.twimg.com/profile_images/983082888643137536/DR34KOHV_normal.jpg"/>
    <hyperlink ref="V14" r:id="rId27" display="http://pbs.twimg.com/profile_images/1004643213418917888/8UGJA4PX_normal.jpg"/>
    <hyperlink ref="V15" r:id="rId28" display="https://pbs.twimg.com/media/DwfGj7DUYAARwH-.jpg"/>
    <hyperlink ref="V16" r:id="rId29" display="http://pbs.twimg.com/profile_images/936816261396250625/2qxJUm7t_normal.jpg"/>
    <hyperlink ref="V17" r:id="rId30" display="http://pbs.twimg.com/profile_images/1013569349230006272/2HiS4K36_normal.jpg"/>
    <hyperlink ref="V18" r:id="rId31" display="http://pbs.twimg.com/profile_images/836268147502010368/dp7kfJ0u_normal.jpg"/>
    <hyperlink ref="V19" r:id="rId32" display="http://pbs.twimg.com/profile_images/836268147502010368/dp7kfJ0u_normal.jpg"/>
    <hyperlink ref="V20" r:id="rId33" display="http://pbs.twimg.com/profile_images/836268147502010368/dp7kfJ0u_normal.jpg"/>
    <hyperlink ref="V21" r:id="rId34" display="http://pbs.twimg.com/profile_images/758839113999015936/xnsRNtOo_normal.jpg"/>
    <hyperlink ref="V22" r:id="rId35" display="http://pbs.twimg.com/profile_images/895954822280564736/dFBEy0cF_normal.jpg"/>
    <hyperlink ref="V23" r:id="rId36" display="http://pbs.twimg.com/profile_images/836268147502010368/dp7kfJ0u_normal.jpg"/>
    <hyperlink ref="V24" r:id="rId37" display="http://pbs.twimg.com/profile_images/836268147502010368/dp7kfJ0u_normal.jpg"/>
    <hyperlink ref="V25" r:id="rId38" display="http://pbs.twimg.com/profile_images/1013397531206848512/Ekf9nVK4_normal.jpg"/>
    <hyperlink ref="V26" r:id="rId39" display="http://pbs.twimg.com/profile_images/1013397531206848512/Ekf9nVK4_normal.jpg"/>
    <hyperlink ref="V27" r:id="rId40" display="http://pbs.twimg.com/profile_images/829042623620997121/KsooCcWa_normal.jpg"/>
    <hyperlink ref="V28" r:id="rId41" display="http://pbs.twimg.com/profile_images/691751412036808705/40DpcbP9_normal.jpg"/>
    <hyperlink ref="V29" r:id="rId42" display="https://pbs.twimg.com/media/DxDWgvbV4AA4DmU.jpg"/>
    <hyperlink ref="V30" r:id="rId43" display="http://pbs.twimg.com/profile_images/691751412036808705/40DpcbP9_normal.jpg"/>
    <hyperlink ref="V31" r:id="rId44" display="http://pbs.twimg.com/profile_images/691751412036808705/40DpcbP9_normal.jpg"/>
    <hyperlink ref="V32" r:id="rId45" display="https://pbs.twimg.com/ext_tw_video_thumb/1085968594729463808/pu/img/mSAMtxqJm2D3zKEl.jpg"/>
    <hyperlink ref="V33" r:id="rId46" display="http://pbs.twimg.com/profile_images/559122605014130688/Yltud6pR_normal.jpeg"/>
    <hyperlink ref="X3" r:id="rId47" display="https://twitter.com/#!/healthscholars1/status/1049722086803922944"/>
    <hyperlink ref="X4" r:id="rId48" display="https://twitter.com/#!/_happygraham_/status/1012796717907918848"/>
    <hyperlink ref="X5" r:id="rId49" display="https://twitter.com/#!/kristinekanari/status/1082150252025507840"/>
    <hyperlink ref="X6" r:id="rId50" display="https://twitter.com/#!/cpca/status/1083121282353455106"/>
    <hyperlink ref="X7" r:id="rId51" display="https://twitter.com/#!/catcherofbabies/status/1083244821009948672"/>
    <hyperlink ref="X8" r:id="rId52" display="https://twitter.com/#!/cnmamidwives/status/1084857957983051776"/>
    <hyperlink ref="X9" r:id="rId53" display="https://twitter.com/#!/ccurlee49/status/1084862674528219136"/>
    <hyperlink ref="X10" r:id="rId54" display="https://twitter.com/#!/jameschisum/status/1084976147975135232"/>
    <hyperlink ref="X11" r:id="rId55" display="https://twitter.com/#!/healthysim/status/1085191883276509184"/>
    <hyperlink ref="X12" r:id="rId56" display="https://twitter.com/#!/k_dickinsonmd/status/1085198234664857601"/>
    <hyperlink ref="X13" r:id="rId57" display="https://twitter.com/#!/optomizeltd/status/1085201737391243265"/>
    <hyperlink ref="X14" r:id="rId58" display="https://twitter.com/#!/heriotwattmel/status/1085202049325764608"/>
    <hyperlink ref="X15" r:id="rId59" display="https://twitter.com/#!/hollymsmith77/status/1083052817093320704"/>
    <hyperlink ref="X16" r:id="rId60" display="https://twitter.com/#!/hollymsmith77/status/1083053023050444800"/>
    <hyperlink ref="X17" r:id="rId61" display="https://twitter.com/#!/vbacfacts/status/1083219001084235776"/>
    <hyperlink ref="X18" r:id="rId62" display="https://twitter.com/#!/shaherezad/status/1085589682828673024"/>
    <hyperlink ref="X19" r:id="rId63" display="https://twitter.com/#!/shaherezad/status/1085589707335987201"/>
    <hyperlink ref="X20" r:id="rId64" display="https://twitter.com/#!/shaherezad/status/1085589733843980288"/>
    <hyperlink ref="X21" r:id="rId65" display="https://twitter.com/#!/donaintl/status/1085004512203542533"/>
    <hyperlink ref="X22" r:id="rId66" display="https://twitter.com/#!/preventaccreta/status/1037337541593067520"/>
    <hyperlink ref="X23" r:id="rId67" display="https://twitter.com/#!/shaherezad/status/1085590009808183296"/>
    <hyperlink ref="X24" r:id="rId68" display="https://twitter.com/#!/shaherezad/status/1085588505026330626"/>
    <hyperlink ref="X25" r:id="rId69" display="https://twitter.com/#!/unnecesarean/status/1054801037599506432"/>
    <hyperlink ref="X26" r:id="rId70" display="https://twitter.com/#!/unnecesarean/status/1082677423857123328"/>
    <hyperlink ref="X27" r:id="rId71" display="https://twitter.com/#!/health_affairs/status/1084980546126692353"/>
    <hyperlink ref="X28" r:id="rId72" display="https://twitter.com/#!/chcfnews/status/1084971677409308673"/>
    <hyperlink ref="X29" r:id="rId73" display="https://twitter.com/#!/unnecesarean/status/1085603372445634560"/>
    <hyperlink ref="X30" r:id="rId74" display="https://twitter.com/#!/chcfnews/status/1085600732420558848"/>
    <hyperlink ref="X31" r:id="rId75" display="https://twitter.com/#!/chcfnews/status/1085605764561948673"/>
    <hyperlink ref="X32" r:id="rId76" display="https://twitter.com/#!/chcfnews/status/1085972961582997509"/>
    <hyperlink ref="X33" r:id="rId77" display="https://twitter.com/#!/michael_w_busch/status/1086400845116260352"/>
  </hyperlinks>
  <printOptions/>
  <pageMargins left="0.7" right="0.7" top="0.75" bottom="0.75" header="0.3" footer="0.3"/>
  <pageSetup horizontalDpi="600" verticalDpi="600" orientation="portrait" r:id="rId81"/>
  <legacyDrawing r:id="rId79"/>
  <tableParts>
    <tablePart r:id="rId8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1127</v>
      </c>
      <c r="B1" s="13" t="s">
        <v>34</v>
      </c>
    </row>
    <row r="2" spans="1:2" ht="15">
      <c r="A2" s="114" t="s">
        <v>235</v>
      </c>
      <c r="B2" s="78">
        <v>632.483883</v>
      </c>
    </row>
    <row r="3" spans="1:2" ht="15">
      <c r="A3" s="114" t="s">
        <v>229</v>
      </c>
      <c r="B3" s="78">
        <v>280.838095</v>
      </c>
    </row>
    <row r="4" spans="1:2" ht="15">
      <c r="A4" s="114" t="s">
        <v>224</v>
      </c>
      <c r="B4" s="78">
        <v>225.357909</v>
      </c>
    </row>
    <row r="5" spans="1:2" ht="15">
      <c r="A5" s="114" t="s">
        <v>225</v>
      </c>
      <c r="B5" s="78">
        <v>205.004762</v>
      </c>
    </row>
    <row r="6" spans="1:2" ht="15">
      <c r="A6" s="114" t="s">
        <v>212</v>
      </c>
      <c r="B6" s="78">
        <v>138</v>
      </c>
    </row>
    <row r="7" spans="1:2" ht="15">
      <c r="A7" s="114" t="s">
        <v>226</v>
      </c>
      <c r="B7" s="78">
        <v>124.582784</v>
      </c>
    </row>
    <row r="8" spans="1:2" ht="15">
      <c r="A8" s="114" t="s">
        <v>231</v>
      </c>
      <c r="B8" s="78">
        <v>85.119048</v>
      </c>
    </row>
    <row r="9" spans="1:2" ht="15">
      <c r="A9" s="114" t="s">
        <v>221</v>
      </c>
      <c r="B9" s="78">
        <v>70.666667</v>
      </c>
    </row>
    <row r="10" spans="1:2" ht="15">
      <c r="A10" s="114" t="s">
        <v>215</v>
      </c>
      <c r="B10" s="78">
        <v>70</v>
      </c>
    </row>
    <row r="11" spans="1:2" ht="15">
      <c r="A11" s="114" t="s">
        <v>223</v>
      </c>
      <c r="B11" s="78">
        <v>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1129</v>
      </c>
      <c r="B25" t="s">
        <v>1128</v>
      </c>
    </row>
    <row r="26" spans="1:2" ht="15">
      <c r="A26" s="125" t="s">
        <v>1131</v>
      </c>
      <c r="B26" s="3"/>
    </row>
    <row r="27" spans="1:2" ht="15">
      <c r="A27" s="126" t="s">
        <v>1132</v>
      </c>
      <c r="B27" s="3"/>
    </row>
    <row r="28" spans="1:2" ht="15">
      <c r="A28" s="127" t="s">
        <v>1133</v>
      </c>
      <c r="B28" s="3"/>
    </row>
    <row r="29" spans="1:2" ht="15">
      <c r="A29" s="128" t="s">
        <v>1134</v>
      </c>
      <c r="B29" s="3">
        <v>1</v>
      </c>
    </row>
    <row r="30" spans="1:2" ht="15">
      <c r="A30" s="126" t="s">
        <v>1135</v>
      </c>
      <c r="B30" s="3"/>
    </row>
    <row r="31" spans="1:2" ht="15">
      <c r="A31" s="127" t="s">
        <v>1136</v>
      </c>
      <c r="B31" s="3"/>
    </row>
    <row r="32" spans="1:2" ht="15">
      <c r="A32" s="128" t="s">
        <v>1137</v>
      </c>
      <c r="B32" s="3">
        <v>1</v>
      </c>
    </row>
    <row r="33" spans="1:2" ht="15">
      <c r="A33" s="126" t="s">
        <v>1138</v>
      </c>
      <c r="B33" s="3"/>
    </row>
    <row r="34" spans="1:2" ht="15">
      <c r="A34" s="127" t="s">
        <v>1139</v>
      </c>
      <c r="B34" s="3"/>
    </row>
    <row r="35" spans="1:2" ht="15">
      <c r="A35" s="128" t="s">
        <v>1140</v>
      </c>
      <c r="B35" s="3">
        <v>1</v>
      </c>
    </row>
    <row r="36" spans="1:2" ht="15">
      <c r="A36" s="127" t="s">
        <v>1141</v>
      </c>
      <c r="B36" s="3"/>
    </row>
    <row r="37" spans="1:2" ht="15">
      <c r="A37" s="128" t="s">
        <v>1140</v>
      </c>
      <c r="B37" s="3">
        <v>1</v>
      </c>
    </row>
    <row r="38" spans="1:2" ht="15">
      <c r="A38" s="125" t="s">
        <v>1142</v>
      </c>
      <c r="B38" s="3"/>
    </row>
    <row r="39" spans="1:2" ht="15">
      <c r="A39" s="126" t="s">
        <v>1143</v>
      </c>
      <c r="B39" s="3"/>
    </row>
    <row r="40" spans="1:2" ht="15">
      <c r="A40" s="127" t="s">
        <v>1144</v>
      </c>
      <c r="B40" s="3"/>
    </row>
    <row r="41" spans="1:2" ht="15">
      <c r="A41" s="128" t="s">
        <v>1145</v>
      </c>
      <c r="B41" s="3">
        <v>1</v>
      </c>
    </row>
    <row r="42" spans="1:2" ht="15">
      <c r="A42" s="127" t="s">
        <v>1146</v>
      </c>
      <c r="B42" s="3"/>
    </row>
    <row r="43" spans="1:2" ht="15">
      <c r="A43" s="128" t="s">
        <v>1147</v>
      </c>
      <c r="B43" s="3">
        <v>1</v>
      </c>
    </row>
    <row r="44" spans="1:2" ht="15">
      <c r="A44" s="127" t="s">
        <v>1148</v>
      </c>
      <c r="B44" s="3"/>
    </row>
    <row r="45" spans="1:2" ht="15">
      <c r="A45" s="128" t="s">
        <v>1149</v>
      </c>
      <c r="B45" s="3">
        <v>2</v>
      </c>
    </row>
    <row r="46" spans="1:2" ht="15">
      <c r="A46" s="128" t="s">
        <v>1150</v>
      </c>
      <c r="B46" s="3">
        <v>1</v>
      </c>
    </row>
    <row r="47" spans="1:2" ht="15">
      <c r="A47" s="127" t="s">
        <v>1151</v>
      </c>
      <c r="B47" s="3"/>
    </row>
    <row r="48" spans="1:2" ht="15">
      <c r="A48" s="128" t="s">
        <v>1152</v>
      </c>
      <c r="B48" s="3">
        <v>1</v>
      </c>
    </row>
    <row r="49" spans="1:2" ht="15">
      <c r="A49" s="128" t="s">
        <v>1153</v>
      </c>
      <c r="B49" s="3">
        <v>1</v>
      </c>
    </row>
    <row r="50" spans="1:2" ht="15">
      <c r="A50" s="127" t="s">
        <v>1154</v>
      </c>
      <c r="B50" s="3"/>
    </row>
    <row r="51" spans="1:2" ht="15">
      <c r="A51" s="128" t="s">
        <v>1149</v>
      </c>
      <c r="B51" s="3">
        <v>2</v>
      </c>
    </row>
    <row r="52" spans="1:2" ht="15">
      <c r="A52" s="127" t="s">
        <v>1155</v>
      </c>
      <c r="B52" s="3"/>
    </row>
    <row r="53" spans="1:2" ht="15">
      <c r="A53" s="128" t="s">
        <v>1156</v>
      </c>
      <c r="B53" s="3">
        <v>2</v>
      </c>
    </row>
    <row r="54" spans="1:2" ht="15">
      <c r="A54" s="128" t="s">
        <v>1157</v>
      </c>
      <c r="B54" s="3">
        <v>1</v>
      </c>
    </row>
    <row r="55" spans="1:2" ht="15">
      <c r="A55" s="128" t="s">
        <v>1158</v>
      </c>
      <c r="B55" s="3">
        <v>1</v>
      </c>
    </row>
    <row r="56" spans="1:2" ht="15">
      <c r="A56" s="128" t="s">
        <v>1159</v>
      </c>
      <c r="B56" s="3">
        <v>4</v>
      </c>
    </row>
    <row r="57" spans="1:2" ht="15">
      <c r="A57" s="127" t="s">
        <v>1160</v>
      </c>
      <c r="B57" s="3"/>
    </row>
    <row r="58" spans="1:2" ht="15">
      <c r="A58" s="128" t="s">
        <v>1149</v>
      </c>
      <c r="B58" s="3">
        <v>5</v>
      </c>
    </row>
    <row r="59" spans="1:2" ht="15">
      <c r="A59" s="128" t="s">
        <v>1140</v>
      </c>
      <c r="B59" s="3">
        <v>3</v>
      </c>
    </row>
    <row r="60" spans="1:2" ht="15">
      <c r="A60" s="127" t="s">
        <v>1161</v>
      </c>
      <c r="B60" s="3"/>
    </row>
    <row r="61" spans="1:2" ht="15">
      <c r="A61" s="128" t="s">
        <v>1140</v>
      </c>
      <c r="B61" s="3">
        <v>1</v>
      </c>
    </row>
    <row r="62" spans="1:2" ht="15">
      <c r="A62" s="127" t="s">
        <v>1162</v>
      </c>
      <c r="B62" s="3"/>
    </row>
    <row r="63" spans="1:2" ht="15">
      <c r="A63" s="128" t="s">
        <v>1163</v>
      </c>
      <c r="B63" s="3">
        <v>1</v>
      </c>
    </row>
    <row r="64" spans="1:2" ht="15">
      <c r="A64" s="125" t="s">
        <v>1130</v>
      </c>
      <c r="B64"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416</v>
      </c>
      <c r="AE2" s="13" t="s">
        <v>417</v>
      </c>
      <c r="AF2" s="13" t="s">
        <v>418</v>
      </c>
      <c r="AG2" s="13" t="s">
        <v>419</v>
      </c>
      <c r="AH2" s="13" t="s">
        <v>420</v>
      </c>
      <c r="AI2" s="13" t="s">
        <v>421</v>
      </c>
      <c r="AJ2" s="13" t="s">
        <v>422</v>
      </c>
      <c r="AK2" s="13" t="s">
        <v>423</v>
      </c>
      <c r="AL2" s="13" t="s">
        <v>424</v>
      </c>
      <c r="AM2" s="13" t="s">
        <v>425</v>
      </c>
      <c r="AN2" s="13" t="s">
        <v>426</v>
      </c>
      <c r="AO2" s="13" t="s">
        <v>427</v>
      </c>
      <c r="AP2" s="13" t="s">
        <v>428</v>
      </c>
      <c r="AQ2" s="13" t="s">
        <v>429</v>
      </c>
      <c r="AR2" s="13" t="s">
        <v>430</v>
      </c>
      <c r="AS2" s="13" t="s">
        <v>192</v>
      </c>
      <c r="AT2" s="13" t="s">
        <v>431</v>
      </c>
      <c r="AU2" s="13" t="s">
        <v>432</v>
      </c>
      <c r="AV2" s="13" t="s">
        <v>433</v>
      </c>
      <c r="AW2" s="13" t="s">
        <v>434</v>
      </c>
      <c r="AX2" s="13" t="s">
        <v>435</v>
      </c>
      <c r="AY2" s="13" t="s">
        <v>436</v>
      </c>
      <c r="AZ2" s="13" t="s">
        <v>794</v>
      </c>
      <c r="BA2" s="119" t="s">
        <v>993</v>
      </c>
      <c r="BB2" s="119" t="s">
        <v>996</v>
      </c>
      <c r="BC2" s="119" t="s">
        <v>997</v>
      </c>
      <c r="BD2" s="119" t="s">
        <v>1000</v>
      </c>
      <c r="BE2" s="119" t="s">
        <v>1001</v>
      </c>
      <c r="BF2" s="119" t="s">
        <v>1004</v>
      </c>
      <c r="BG2" s="119" t="s">
        <v>1005</v>
      </c>
      <c r="BH2" s="119" t="s">
        <v>1021</v>
      </c>
      <c r="BI2" s="119" t="s">
        <v>1026</v>
      </c>
      <c r="BJ2" s="119" t="s">
        <v>1042</v>
      </c>
      <c r="BK2" s="119" t="s">
        <v>1116</v>
      </c>
      <c r="BL2" s="119" t="s">
        <v>1117</v>
      </c>
      <c r="BM2" s="119" t="s">
        <v>1118</v>
      </c>
      <c r="BN2" s="119" t="s">
        <v>1119</v>
      </c>
      <c r="BO2" s="119" t="s">
        <v>1120</v>
      </c>
      <c r="BP2" s="119" t="s">
        <v>1121</v>
      </c>
      <c r="BQ2" s="119" t="s">
        <v>1122</v>
      </c>
      <c r="BR2" s="119" t="s">
        <v>1123</v>
      </c>
      <c r="BS2" s="119" t="s">
        <v>1125</v>
      </c>
      <c r="BT2" s="3"/>
      <c r="BU2" s="3"/>
    </row>
    <row r="3" spans="1:73" ht="15" customHeight="1">
      <c r="A3" s="64" t="s">
        <v>212</v>
      </c>
      <c r="B3" s="65"/>
      <c r="C3" s="65" t="s">
        <v>64</v>
      </c>
      <c r="D3" s="66">
        <v>162.45740170607547</v>
      </c>
      <c r="E3" s="68"/>
      <c r="F3" s="100" t="s">
        <v>315</v>
      </c>
      <c r="G3" s="65"/>
      <c r="H3" s="69" t="s">
        <v>212</v>
      </c>
      <c r="I3" s="70"/>
      <c r="J3" s="70"/>
      <c r="K3" s="69" t="s">
        <v>699</v>
      </c>
      <c r="L3" s="73">
        <v>2182.4374043109015</v>
      </c>
      <c r="M3" s="74">
        <v>5485.916015625</v>
      </c>
      <c r="N3" s="74">
        <v>2835.27978515625</v>
      </c>
      <c r="O3" s="75"/>
      <c r="P3" s="76"/>
      <c r="Q3" s="76"/>
      <c r="R3" s="48"/>
      <c r="S3" s="48">
        <v>1</v>
      </c>
      <c r="T3" s="48">
        <v>2</v>
      </c>
      <c r="U3" s="49">
        <v>138</v>
      </c>
      <c r="V3" s="49">
        <v>0.011111</v>
      </c>
      <c r="W3" s="49">
        <v>0.0054730000000000004</v>
      </c>
      <c r="X3" s="49">
        <v>1.141066</v>
      </c>
      <c r="Y3" s="49">
        <v>0</v>
      </c>
      <c r="Z3" s="49">
        <v>0</v>
      </c>
      <c r="AA3" s="71">
        <v>3</v>
      </c>
      <c r="AB3" s="71"/>
      <c r="AC3" s="72"/>
      <c r="AD3" s="78" t="s">
        <v>437</v>
      </c>
      <c r="AE3" s="78">
        <v>405</v>
      </c>
      <c r="AF3" s="78">
        <v>331</v>
      </c>
      <c r="AG3" s="78">
        <v>485</v>
      </c>
      <c r="AH3" s="78">
        <v>651</v>
      </c>
      <c r="AI3" s="78"/>
      <c r="AJ3" s="78" t="s">
        <v>480</v>
      </c>
      <c r="AK3" s="78"/>
      <c r="AL3" s="82" t="s">
        <v>545</v>
      </c>
      <c r="AM3" s="78"/>
      <c r="AN3" s="80">
        <v>42093.64748842592</v>
      </c>
      <c r="AO3" s="82" t="s">
        <v>580</v>
      </c>
      <c r="AP3" s="78" t="b">
        <v>0</v>
      </c>
      <c r="AQ3" s="78" t="b">
        <v>0</v>
      </c>
      <c r="AR3" s="78" t="b">
        <v>0</v>
      </c>
      <c r="AS3" s="78" t="s">
        <v>407</v>
      </c>
      <c r="AT3" s="78">
        <v>10</v>
      </c>
      <c r="AU3" s="82" t="s">
        <v>621</v>
      </c>
      <c r="AV3" s="78" t="b">
        <v>0</v>
      </c>
      <c r="AW3" s="78" t="s">
        <v>654</v>
      </c>
      <c r="AX3" s="82" t="s">
        <v>655</v>
      </c>
      <c r="AY3" s="78" t="s">
        <v>66</v>
      </c>
      <c r="AZ3" s="78" t="str">
        <f>REPLACE(INDEX(GroupVertices[Group],MATCH(Vertices[[#This Row],[Vertex]],GroupVertices[Vertex],0)),1,1,"")</f>
        <v>2</v>
      </c>
      <c r="BA3" s="48" t="s">
        <v>285</v>
      </c>
      <c r="BB3" s="48" t="s">
        <v>285</v>
      </c>
      <c r="BC3" s="48" t="s">
        <v>294</v>
      </c>
      <c r="BD3" s="48" t="s">
        <v>294</v>
      </c>
      <c r="BE3" s="48" t="s">
        <v>301</v>
      </c>
      <c r="BF3" s="48" t="s">
        <v>301</v>
      </c>
      <c r="BG3" s="120" t="s">
        <v>1006</v>
      </c>
      <c r="BH3" s="120" t="s">
        <v>1006</v>
      </c>
      <c r="BI3" s="120" t="s">
        <v>1027</v>
      </c>
      <c r="BJ3" s="120" t="s">
        <v>1027</v>
      </c>
      <c r="BK3" s="120">
        <v>0</v>
      </c>
      <c r="BL3" s="123">
        <v>0</v>
      </c>
      <c r="BM3" s="120">
        <v>1</v>
      </c>
      <c r="BN3" s="123">
        <v>2.272727272727273</v>
      </c>
      <c r="BO3" s="120">
        <v>0</v>
      </c>
      <c r="BP3" s="123">
        <v>0</v>
      </c>
      <c r="BQ3" s="120">
        <v>43</v>
      </c>
      <c r="BR3" s="123">
        <v>97.72727272727273</v>
      </c>
      <c r="BS3" s="120">
        <v>44</v>
      </c>
      <c r="BT3" s="3"/>
      <c r="BU3" s="3"/>
    </row>
    <row r="4" spans="1:76" ht="15">
      <c r="A4" s="64" t="s">
        <v>233</v>
      </c>
      <c r="B4" s="65"/>
      <c r="C4" s="65" t="s">
        <v>64</v>
      </c>
      <c r="D4" s="66">
        <v>163.19256094363487</v>
      </c>
      <c r="E4" s="68"/>
      <c r="F4" s="100" t="s">
        <v>630</v>
      </c>
      <c r="G4" s="65"/>
      <c r="H4" s="69" t="s">
        <v>233</v>
      </c>
      <c r="I4" s="70"/>
      <c r="J4" s="70"/>
      <c r="K4" s="69" t="s">
        <v>700</v>
      </c>
      <c r="L4" s="73">
        <v>1</v>
      </c>
      <c r="M4" s="74">
        <v>5546.05712890625</v>
      </c>
      <c r="N4" s="74">
        <v>383.9617614746094</v>
      </c>
      <c r="O4" s="75"/>
      <c r="P4" s="76"/>
      <c r="Q4" s="76"/>
      <c r="R4" s="86"/>
      <c r="S4" s="48">
        <v>1</v>
      </c>
      <c r="T4" s="48">
        <v>0</v>
      </c>
      <c r="U4" s="49">
        <v>0</v>
      </c>
      <c r="V4" s="49">
        <v>0.008</v>
      </c>
      <c r="W4" s="49">
        <v>0.000651</v>
      </c>
      <c r="X4" s="49">
        <v>0.473302</v>
      </c>
      <c r="Y4" s="49">
        <v>0</v>
      </c>
      <c r="Z4" s="49">
        <v>0</v>
      </c>
      <c r="AA4" s="71">
        <v>4</v>
      </c>
      <c r="AB4" s="71"/>
      <c r="AC4" s="72"/>
      <c r="AD4" s="78" t="s">
        <v>438</v>
      </c>
      <c r="AE4" s="78">
        <v>849</v>
      </c>
      <c r="AF4" s="78">
        <v>863</v>
      </c>
      <c r="AG4" s="78">
        <v>1848</v>
      </c>
      <c r="AH4" s="78">
        <v>2618</v>
      </c>
      <c r="AI4" s="78"/>
      <c r="AJ4" s="78" t="s">
        <v>481</v>
      </c>
      <c r="AK4" s="78" t="s">
        <v>519</v>
      </c>
      <c r="AL4" s="82" t="s">
        <v>546</v>
      </c>
      <c r="AM4" s="78"/>
      <c r="AN4" s="80">
        <v>40452.14741898148</v>
      </c>
      <c r="AO4" s="82" t="s">
        <v>581</v>
      </c>
      <c r="AP4" s="78" t="b">
        <v>0</v>
      </c>
      <c r="AQ4" s="78" t="b">
        <v>0</v>
      </c>
      <c r="AR4" s="78" t="b">
        <v>0</v>
      </c>
      <c r="AS4" s="78" t="s">
        <v>407</v>
      </c>
      <c r="AT4" s="78">
        <v>43</v>
      </c>
      <c r="AU4" s="82" t="s">
        <v>621</v>
      </c>
      <c r="AV4" s="78" t="b">
        <v>0</v>
      </c>
      <c r="AW4" s="78" t="s">
        <v>654</v>
      </c>
      <c r="AX4" s="82" t="s">
        <v>656</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162.04698386104704</v>
      </c>
      <c r="E5" s="68"/>
      <c r="F5" s="100" t="s">
        <v>316</v>
      </c>
      <c r="G5" s="65"/>
      <c r="H5" s="69" t="s">
        <v>213</v>
      </c>
      <c r="I5" s="70"/>
      <c r="J5" s="70"/>
      <c r="K5" s="69" t="s">
        <v>701</v>
      </c>
      <c r="L5" s="73">
        <v>1</v>
      </c>
      <c r="M5" s="74">
        <v>8881.5029296875</v>
      </c>
      <c r="N5" s="74">
        <v>3781.974609375</v>
      </c>
      <c r="O5" s="75"/>
      <c r="P5" s="76"/>
      <c r="Q5" s="76"/>
      <c r="R5" s="86"/>
      <c r="S5" s="48">
        <v>2</v>
      </c>
      <c r="T5" s="48">
        <v>1</v>
      </c>
      <c r="U5" s="49">
        <v>0</v>
      </c>
      <c r="V5" s="49">
        <v>1</v>
      </c>
      <c r="W5" s="49">
        <v>0</v>
      </c>
      <c r="X5" s="49">
        <v>1.298231</v>
      </c>
      <c r="Y5" s="49">
        <v>0</v>
      </c>
      <c r="Z5" s="49">
        <v>0</v>
      </c>
      <c r="AA5" s="71">
        <v>5</v>
      </c>
      <c r="AB5" s="71"/>
      <c r="AC5" s="72"/>
      <c r="AD5" s="78" t="s">
        <v>439</v>
      </c>
      <c r="AE5" s="78">
        <v>43</v>
      </c>
      <c r="AF5" s="78">
        <v>34</v>
      </c>
      <c r="AG5" s="78">
        <v>217</v>
      </c>
      <c r="AH5" s="78">
        <v>216</v>
      </c>
      <c r="AI5" s="78"/>
      <c r="AJ5" s="78"/>
      <c r="AK5" s="78"/>
      <c r="AL5" s="78"/>
      <c r="AM5" s="78"/>
      <c r="AN5" s="80">
        <v>42760.13690972222</v>
      </c>
      <c r="AO5" s="82" t="s">
        <v>582</v>
      </c>
      <c r="AP5" s="78" t="b">
        <v>0</v>
      </c>
      <c r="AQ5" s="78" t="b">
        <v>0</v>
      </c>
      <c r="AR5" s="78" t="b">
        <v>0</v>
      </c>
      <c r="AS5" s="78" t="s">
        <v>407</v>
      </c>
      <c r="AT5" s="78">
        <v>0</v>
      </c>
      <c r="AU5" s="82" t="s">
        <v>621</v>
      </c>
      <c r="AV5" s="78" t="b">
        <v>0</v>
      </c>
      <c r="AW5" s="78" t="s">
        <v>654</v>
      </c>
      <c r="AX5" s="82" t="s">
        <v>657</v>
      </c>
      <c r="AY5" s="78" t="s">
        <v>66</v>
      </c>
      <c r="AZ5" s="78" t="str">
        <f>REPLACE(INDEX(GroupVertices[Group],MATCH(Vertices[[#This Row],[Vertex]],GroupVertices[Vertex],0)),1,1,"")</f>
        <v>6</v>
      </c>
      <c r="BA5" s="48" t="s">
        <v>286</v>
      </c>
      <c r="BB5" s="48" t="s">
        <v>286</v>
      </c>
      <c r="BC5" s="48" t="s">
        <v>295</v>
      </c>
      <c r="BD5" s="48" t="s">
        <v>295</v>
      </c>
      <c r="BE5" s="48"/>
      <c r="BF5" s="48"/>
      <c r="BG5" s="120" t="s">
        <v>897</v>
      </c>
      <c r="BH5" s="120" t="s">
        <v>897</v>
      </c>
      <c r="BI5" s="120" t="s">
        <v>957</v>
      </c>
      <c r="BJ5" s="120" t="s">
        <v>957</v>
      </c>
      <c r="BK5" s="120">
        <v>0</v>
      </c>
      <c r="BL5" s="123">
        <v>0</v>
      </c>
      <c r="BM5" s="120">
        <v>0</v>
      </c>
      <c r="BN5" s="123">
        <v>0</v>
      </c>
      <c r="BO5" s="120">
        <v>0</v>
      </c>
      <c r="BP5" s="123">
        <v>0</v>
      </c>
      <c r="BQ5" s="120">
        <v>19</v>
      </c>
      <c r="BR5" s="123">
        <v>100</v>
      </c>
      <c r="BS5" s="120">
        <v>19</v>
      </c>
      <c r="BT5" s="2"/>
      <c r="BU5" s="3"/>
      <c r="BV5" s="3"/>
      <c r="BW5" s="3"/>
      <c r="BX5" s="3"/>
    </row>
    <row r="6" spans="1:76" ht="15">
      <c r="A6" s="64" t="s">
        <v>214</v>
      </c>
      <c r="B6" s="65"/>
      <c r="C6" s="65" t="s">
        <v>64</v>
      </c>
      <c r="D6" s="66">
        <v>162.32750514906311</v>
      </c>
      <c r="E6" s="68"/>
      <c r="F6" s="100" t="s">
        <v>317</v>
      </c>
      <c r="G6" s="65"/>
      <c r="H6" s="69" t="s">
        <v>214</v>
      </c>
      <c r="I6" s="70"/>
      <c r="J6" s="70"/>
      <c r="K6" s="69" t="s">
        <v>702</v>
      </c>
      <c r="L6" s="73">
        <v>1</v>
      </c>
      <c r="M6" s="74">
        <v>8881.5029296875</v>
      </c>
      <c r="N6" s="74">
        <v>2899.7099609375</v>
      </c>
      <c r="O6" s="75"/>
      <c r="P6" s="76"/>
      <c r="Q6" s="76"/>
      <c r="R6" s="86"/>
      <c r="S6" s="48">
        <v>0</v>
      </c>
      <c r="T6" s="48">
        <v>1</v>
      </c>
      <c r="U6" s="49">
        <v>0</v>
      </c>
      <c r="V6" s="49">
        <v>1</v>
      </c>
      <c r="W6" s="49">
        <v>0</v>
      </c>
      <c r="X6" s="49">
        <v>0.701747</v>
      </c>
      <c r="Y6" s="49">
        <v>0</v>
      </c>
      <c r="Z6" s="49">
        <v>0</v>
      </c>
      <c r="AA6" s="71">
        <v>6</v>
      </c>
      <c r="AB6" s="71"/>
      <c r="AC6" s="72"/>
      <c r="AD6" s="78" t="s">
        <v>440</v>
      </c>
      <c r="AE6" s="78">
        <v>227</v>
      </c>
      <c r="AF6" s="78">
        <v>237</v>
      </c>
      <c r="AG6" s="78">
        <v>13919</v>
      </c>
      <c r="AH6" s="78">
        <v>22243</v>
      </c>
      <c r="AI6" s="78"/>
      <c r="AJ6" s="78" t="s">
        <v>482</v>
      </c>
      <c r="AK6" s="78" t="s">
        <v>520</v>
      </c>
      <c r="AL6" s="82" t="s">
        <v>547</v>
      </c>
      <c r="AM6" s="78"/>
      <c r="AN6" s="80">
        <v>42087.119305555556</v>
      </c>
      <c r="AO6" s="82" t="s">
        <v>583</v>
      </c>
      <c r="AP6" s="78" t="b">
        <v>0</v>
      </c>
      <c r="AQ6" s="78" t="b">
        <v>0</v>
      </c>
      <c r="AR6" s="78" t="b">
        <v>1</v>
      </c>
      <c r="AS6" s="78" t="s">
        <v>407</v>
      </c>
      <c r="AT6" s="78">
        <v>1</v>
      </c>
      <c r="AU6" s="82" t="s">
        <v>621</v>
      </c>
      <c r="AV6" s="78" t="b">
        <v>0</v>
      </c>
      <c r="AW6" s="78" t="s">
        <v>654</v>
      </c>
      <c r="AX6" s="82" t="s">
        <v>658</v>
      </c>
      <c r="AY6" s="78" t="s">
        <v>66</v>
      </c>
      <c r="AZ6" s="78" t="str">
        <f>REPLACE(INDEX(GroupVertices[Group],MATCH(Vertices[[#This Row],[Vertex]],GroupVertices[Vertex],0)),1,1,"")</f>
        <v>6</v>
      </c>
      <c r="BA6" s="48"/>
      <c r="BB6" s="48"/>
      <c r="BC6" s="48"/>
      <c r="BD6" s="48"/>
      <c r="BE6" s="48"/>
      <c r="BF6" s="48"/>
      <c r="BG6" s="120" t="s">
        <v>1007</v>
      </c>
      <c r="BH6" s="120" t="s">
        <v>1007</v>
      </c>
      <c r="BI6" s="120" t="s">
        <v>1028</v>
      </c>
      <c r="BJ6" s="120" t="s">
        <v>1028</v>
      </c>
      <c r="BK6" s="120">
        <v>0</v>
      </c>
      <c r="BL6" s="123">
        <v>0</v>
      </c>
      <c r="BM6" s="120">
        <v>0</v>
      </c>
      <c r="BN6" s="123">
        <v>0</v>
      </c>
      <c r="BO6" s="120">
        <v>0</v>
      </c>
      <c r="BP6" s="123">
        <v>0</v>
      </c>
      <c r="BQ6" s="120">
        <v>21</v>
      </c>
      <c r="BR6" s="123">
        <v>100</v>
      </c>
      <c r="BS6" s="120">
        <v>21</v>
      </c>
      <c r="BT6" s="2"/>
      <c r="BU6" s="3"/>
      <c r="BV6" s="3"/>
      <c r="BW6" s="3"/>
      <c r="BX6" s="3"/>
    </row>
    <row r="7" spans="1:76" ht="15">
      <c r="A7" s="64" t="s">
        <v>215</v>
      </c>
      <c r="B7" s="65"/>
      <c r="C7" s="65" t="s">
        <v>64</v>
      </c>
      <c r="D7" s="66">
        <v>164.84252359334522</v>
      </c>
      <c r="E7" s="68"/>
      <c r="F7" s="100" t="s">
        <v>631</v>
      </c>
      <c r="G7" s="65"/>
      <c r="H7" s="69" t="s">
        <v>215</v>
      </c>
      <c r="I7" s="70"/>
      <c r="J7" s="70"/>
      <c r="K7" s="69" t="s">
        <v>703</v>
      </c>
      <c r="L7" s="73">
        <v>1107.5262195779935</v>
      </c>
      <c r="M7" s="74">
        <v>4390.63134765625</v>
      </c>
      <c r="N7" s="74">
        <v>3287.783935546875</v>
      </c>
      <c r="O7" s="75"/>
      <c r="P7" s="76"/>
      <c r="Q7" s="76"/>
      <c r="R7" s="86"/>
      <c r="S7" s="48">
        <v>0</v>
      </c>
      <c r="T7" s="48">
        <v>3</v>
      </c>
      <c r="U7" s="49">
        <v>70</v>
      </c>
      <c r="V7" s="49">
        <v>0.011364</v>
      </c>
      <c r="W7" s="49">
        <v>0.009146</v>
      </c>
      <c r="X7" s="49">
        <v>0.84336</v>
      </c>
      <c r="Y7" s="49">
        <v>0.16666666666666666</v>
      </c>
      <c r="Z7" s="49">
        <v>0</v>
      </c>
      <c r="AA7" s="71">
        <v>7</v>
      </c>
      <c r="AB7" s="71"/>
      <c r="AC7" s="72"/>
      <c r="AD7" s="78" t="s">
        <v>441</v>
      </c>
      <c r="AE7" s="78">
        <v>374</v>
      </c>
      <c r="AF7" s="78">
        <v>2057</v>
      </c>
      <c r="AG7" s="78">
        <v>2940</v>
      </c>
      <c r="AH7" s="78">
        <v>924</v>
      </c>
      <c r="AI7" s="78"/>
      <c r="AJ7" s="78" t="s">
        <v>483</v>
      </c>
      <c r="AK7" s="78" t="s">
        <v>521</v>
      </c>
      <c r="AL7" s="82" t="s">
        <v>548</v>
      </c>
      <c r="AM7" s="78"/>
      <c r="AN7" s="80">
        <v>39974.86765046296</v>
      </c>
      <c r="AO7" s="82" t="s">
        <v>584</v>
      </c>
      <c r="AP7" s="78" t="b">
        <v>0</v>
      </c>
      <c r="AQ7" s="78" t="b">
        <v>0</v>
      </c>
      <c r="AR7" s="78" t="b">
        <v>1</v>
      </c>
      <c r="AS7" s="78" t="s">
        <v>407</v>
      </c>
      <c r="AT7" s="78">
        <v>65</v>
      </c>
      <c r="AU7" s="82" t="s">
        <v>621</v>
      </c>
      <c r="AV7" s="78" t="b">
        <v>0</v>
      </c>
      <c r="AW7" s="78" t="s">
        <v>654</v>
      </c>
      <c r="AX7" s="82" t="s">
        <v>659</v>
      </c>
      <c r="AY7" s="78" t="s">
        <v>66</v>
      </c>
      <c r="AZ7" s="78" t="str">
        <f>REPLACE(INDEX(GroupVertices[Group],MATCH(Vertices[[#This Row],[Vertex]],GroupVertices[Vertex],0)),1,1,"")</f>
        <v>2</v>
      </c>
      <c r="BA7" s="48"/>
      <c r="BB7" s="48"/>
      <c r="BC7" s="48"/>
      <c r="BD7" s="48"/>
      <c r="BE7" s="48" t="s">
        <v>302</v>
      </c>
      <c r="BF7" s="48" t="s">
        <v>302</v>
      </c>
      <c r="BG7" s="120" t="s">
        <v>1008</v>
      </c>
      <c r="BH7" s="120" t="s">
        <v>1008</v>
      </c>
      <c r="BI7" s="120" t="s">
        <v>1029</v>
      </c>
      <c r="BJ7" s="120" t="s">
        <v>1029</v>
      </c>
      <c r="BK7" s="120">
        <v>1</v>
      </c>
      <c r="BL7" s="123">
        <v>2.857142857142857</v>
      </c>
      <c r="BM7" s="120">
        <v>0</v>
      </c>
      <c r="BN7" s="123">
        <v>0</v>
      </c>
      <c r="BO7" s="120">
        <v>0</v>
      </c>
      <c r="BP7" s="123">
        <v>0</v>
      </c>
      <c r="BQ7" s="120">
        <v>34</v>
      </c>
      <c r="BR7" s="123">
        <v>97.14285714285714</v>
      </c>
      <c r="BS7" s="120">
        <v>35</v>
      </c>
      <c r="BT7" s="2"/>
      <c r="BU7" s="3"/>
      <c r="BV7" s="3"/>
      <c r="BW7" s="3"/>
      <c r="BX7" s="3"/>
    </row>
    <row r="8" spans="1:76" ht="15">
      <c r="A8" s="64" t="s">
        <v>234</v>
      </c>
      <c r="B8" s="65"/>
      <c r="C8" s="65" t="s">
        <v>64</v>
      </c>
      <c r="D8" s="66">
        <v>511.9247420521387</v>
      </c>
      <c r="E8" s="68"/>
      <c r="F8" s="100" t="s">
        <v>632</v>
      </c>
      <c r="G8" s="65"/>
      <c r="H8" s="69" t="s">
        <v>234</v>
      </c>
      <c r="I8" s="70"/>
      <c r="J8" s="70"/>
      <c r="K8" s="69" t="s">
        <v>704</v>
      </c>
      <c r="L8" s="73">
        <v>1</v>
      </c>
      <c r="M8" s="74">
        <v>3761.80712890625</v>
      </c>
      <c r="N8" s="74">
        <v>2020.39990234375</v>
      </c>
      <c r="O8" s="75"/>
      <c r="P8" s="76"/>
      <c r="Q8" s="76"/>
      <c r="R8" s="86"/>
      <c r="S8" s="48">
        <v>1</v>
      </c>
      <c r="T8" s="48">
        <v>0</v>
      </c>
      <c r="U8" s="49">
        <v>0</v>
      </c>
      <c r="V8" s="49">
        <v>0.00813</v>
      </c>
      <c r="W8" s="49">
        <v>0.001088</v>
      </c>
      <c r="X8" s="49">
        <v>0.388952</v>
      </c>
      <c r="Y8" s="49">
        <v>0</v>
      </c>
      <c r="Z8" s="49">
        <v>0</v>
      </c>
      <c r="AA8" s="71">
        <v>8</v>
      </c>
      <c r="AB8" s="71"/>
      <c r="AC8" s="72"/>
      <c r="AD8" s="78" t="s">
        <v>442</v>
      </c>
      <c r="AE8" s="78">
        <v>711</v>
      </c>
      <c r="AF8" s="78">
        <v>253224</v>
      </c>
      <c r="AG8" s="78">
        <v>53125</v>
      </c>
      <c r="AH8" s="78">
        <v>2743</v>
      </c>
      <c r="AI8" s="78"/>
      <c r="AJ8" s="78" t="s">
        <v>484</v>
      </c>
      <c r="AK8" s="78" t="s">
        <v>522</v>
      </c>
      <c r="AL8" s="82" t="s">
        <v>549</v>
      </c>
      <c r="AM8" s="78"/>
      <c r="AN8" s="80">
        <v>39699.94734953704</v>
      </c>
      <c r="AO8" s="82" t="s">
        <v>585</v>
      </c>
      <c r="AP8" s="78" t="b">
        <v>0</v>
      </c>
      <c r="AQ8" s="78" t="b">
        <v>0</v>
      </c>
      <c r="AR8" s="78" t="b">
        <v>1</v>
      </c>
      <c r="AS8" s="78" t="s">
        <v>407</v>
      </c>
      <c r="AT8" s="78">
        <v>5374</v>
      </c>
      <c r="AU8" s="82" t="s">
        <v>621</v>
      </c>
      <c r="AV8" s="78" t="b">
        <v>1</v>
      </c>
      <c r="AW8" s="78" t="s">
        <v>654</v>
      </c>
      <c r="AX8" s="82" t="s">
        <v>660</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231</v>
      </c>
      <c r="B9" s="65"/>
      <c r="C9" s="65" t="s">
        <v>64</v>
      </c>
      <c r="D9" s="66">
        <v>175.5009506596902</v>
      </c>
      <c r="E9" s="68"/>
      <c r="F9" s="100" t="s">
        <v>332</v>
      </c>
      <c r="G9" s="65"/>
      <c r="H9" s="69" t="s">
        <v>231</v>
      </c>
      <c r="I9" s="70"/>
      <c r="J9" s="70"/>
      <c r="K9" s="69" t="s">
        <v>705</v>
      </c>
      <c r="L9" s="73">
        <v>1346.520834250254</v>
      </c>
      <c r="M9" s="74">
        <v>7544.0546875</v>
      </c>
      <c r="N9" s="74">
        <v>5913.2216796875</v>
      </c>
      <c r="O9" s="75"/>
      <c r="P9" s="76"/>
      <c r="Q9" s="76"/>
      <c r="R9" s="86"/>
      <c r="S9" s="48">
        <v>5</v>
      </c>
      <c r="T9" s="48">
        <v>6</v>
      </c>
      <c r="U9" s="49">
        <v>85.119048</v>
      </c>
      <c r="V9" s="49">
        <v>0.013158</v>
      </c>
      <c r="W9" s="49">
        <v>0.031094</v>
      </c>
      <c r="X9" s="49">
        <v>1.866683</v>
      </c>
      <c r="Y9" s="49">
        <v>0.1111111111111111</v>
      </c>
      <c r="Z9" s="49">
        <v>0.2222222222222222</v>
      </c>
      <c r="AA9" s="71">
        <v>9</v>
      </c>
      <c r="AB9" s="71"/>
      <c r="AC9" s="72"/>
      <c r="AD9" s="78" t="s">
        <v>443</v>
      </c>
      <c r="AE9" s="78">
        <v>829</v>
      </c>
      <c r="AF9" s="78">
        <v>9770</v>
      </c>
      <c r="AG9" s="78">
        <v>15080</v>
      </c>
      <c r="AH9" s="78">
        <v>1149</v>
      </c>
      <c r="AI9" s="78"/>
      <c r="AJ9" s="78" t="s">
        <v>485</v>
      </c>
      <c r="AK9" s="78" t="s">
        <v>523</v>
      </c>
      <c r="AL9" s="82" t="s">
        <v>550</v>
      </c>
      <c r="AM9" s="78"/>
      <c r="AN9" s="80">
        <v>39934.77755787037</v>
      </c>
      <c r="AO9" s="82" t="s">
        <v>586</v>
      </c>
      <c r="AP9" s="78" t="b">
        <v>0</v>
      </c>
      <c r="AQ9" s="78" t="b">
        <v>0</v>
      </c>
      <c r="AR9" s="78" t="b">
        <v>0</v>
      </c>
      <c r="AS9" s="78" t="s">
        <v>407</v>
      </c>
      <c r="AT9" s="78">
        <v>529</v>
      </c>
      <c r="AU9" s="82" t="s">
        <v>621</v>
      </c>
      <c r="AV9" s="78" t="b">
        <v>0</v>
      </c>
      <c r="AW9" s="78" t="s">
        <v>654</v>
      </c>
      <c r="AX9" s="82" t="s">
        <v>661</v>
      </c>
      <c r="AY9" s="78" t="s">
        <v>66</v>
      </c>
      <c r="AZ9" s="78" t="str">
        <f>REPLACE(INDEX(GroupVertices[Group],MATCH(Vertices[[#This Row],[Vertex]],GroupVertices[Vertex],0)),1,1,"")</f>
        <v>3</v>
      </c>
      <c r="BA9" s="48" t="s">
        <v>994</v>
      </c>
      <c r="BB9" s="48" t="s">
        <v>994</v>
      </c>
      <c r="BC9" s="48" t="s">
        <v>998</v>
      </c>
      <c r="BD9" s="48" t="s">
        <v>998</v>
      </c>
      <c r="BE9" s="48" t="s">
        <v>1002</v>
      </c>
      <c r="BF9" s="48" t="s">
        <v>1002</v>
      </c>
      <c r="BG9" s="120" t="s">
        <v>1009</v>
      </c>
      <c r="BH9" s="120" t="s">
        <v>1022</v>
      </c>
      <c r="BI9" s="120" t="s">
        <v>1030</v>
      </c>
      <c r="BJ9" s="120" t="s">
        <v>1043</v>
      </c>
      <c r="BK9" s="120">
        <v>4</v>
      </c>
      <c r="BL9" s="123">
        <v>4.597701149425287</v>
      </c>
      <c r="BM9" s="120">
        <v>0</v>
      </c>
      <c r="BN9" s="123">
        <v>0</v>
      </c>
      <c r="BO9" s="120">
        <v>0</v>
      </c>
      <c r="BP9" s="123">
        <v>0</v>
      </c>
      <c r="BQ9" s="120">
        <v>83</v>
      </c>
      <c r="BR9" s="123">
        <v>95.40229885057471</v>
      </c>
      <c r="BS9" s="120">
        <v>87</v>
      </c>
      <c r="BT9" s="2"/>
      <c r="BU9" s="3"/>
      <c r="BV9" s="3"/>
      <c r="BW9" s="3"/>
      <c r="BX9" s="3"/>
    </row>
    <row r="10" spans="1:76" ht="15">
      <c r="A10" s="64" t="s">
        <v>235</v>
      </c>
      <c r="B10" s="65"/>
      <c r="C10" s="65" t="s">
        <v>64</v>
      </c>
      <c r="D10" s="66">
        <v>164.55785667053087</v>
      </c>
      <c r="E10" s="68"/>
      <c r="F10" s="100" t="s">
        <v>633</v>
      </c>
      <c r="G10" s="65"/>
      <c r="H10" s="69" t="s">
        <v>235</v>
      </c>
      <c r="I10" s="70"/>
      <c r="J10" s="70"/>
      <c r="K10" s="69" t="s">
        <v>706</v>
      </c>
      <c r="L10" s="73">
        <v>9999</v>
      </c>
      <c r="M10" s="74">
        <v>5032.72998046875</v>
      </c>
      <c r="N10" s="74">
        <v>4887.0712890625</v>
      </c>
      <c r="O10" s="75"/>
      <c r="P10" s="76"/>
      <c r="Q10" s="76"/>
      <c r="R10" s="86"/>
      <c r="S10" s="48">
        <v>13</v>
      </c>
      <c r="T10" s="48">
        <v>0</v>
      </c>
      <c r="U10" s="49">
        <v>632.483883</v>
      </c>
      <c r="V10" s="49">
        <v>0.016949</v>
      </c>
      <c r="W10" s="49">
        <v>0.044708</v>
      </c>
      <c r="X10" s="49">
        <v>2.851656</v>
      </c>
      <c r="Y10" s="49">
        <v>0.08974358974358974</v>
      </c>
      <c r="Z10" s="49">
        <v>0</v>
      </c>
      <c r="AA10" s="71">
        <v>10</v>
      </c>
      <c r="AB10" s="71"/>
      <c r="AC10" s="72"/>
      <c r="AD10" s="78" t="s">
        <v>444</v>
      </c>
      <c r="AE10" s="78">
        <v>600</v>
      </c>
      <c r="AF10" s="78">
        <v>1851</v>
      </c>
      <c r="AG10" s="78">
        <v>4100</v>
      </c>
      <c r="AH10" s="78">
        <v>944</v>
      </c>
      <c r="AI10" s="78"/>
      <c r="AJ10" s="78" t="s">
        <v>486</v>
      </c>
      <c r="AK10" s="78" t="s">
        <v>524</v>
      </c>
      <c r="AL10" s="82" t="s">
        <v>551</v>
      </c>
      <c r="AM10" s="78"/>
      <c r="AN10" s="80">
        <v>40874.85633101852</v>
      </c>
      <c r="AO10" s="82" t="s">
        <v>587</v>
      </c>
      <c r="AP10" s="78" t="b">
        <v>0</v>
      </c>
      <c r="AQ10" s="78" t="b">
        <v>0</v>
      </c>
      <c r="AR10" s="78" t="b">
        <v>1</v>
      </c>
      <c r="AS10" s="78" t="s">
        <v>407</v>
      </c>
      <c r="AT10" s="78">
        <v>38</v>
      </c>
      <c r="AU10" s="82" t="s">
        <v>621</v>
      </c>
      <c r="AV10" s="78" t="b">
        <v>0</v>
      </c>
      <c r="AW10" s="78" t="s">
        <v>654</v>
      </c>
      <c r="AX10" s="82" t="s">
        <v>662</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216</v>
      </c>
      <c r="B11" s="65"/>
      <c r="C11" s="65" t="s">
        <v>64</v>
      </c>
      <c r="D11" s="66">
        <v>162.46154734087375</v>
      </c>
      <c r="E11" s="68"/>
      <c r="F11" s="100" t="s">
        <v>318</v>
      </c>
      <c r="G11" s="65"/>
      <c r="H11" s="69" t="s">
        <v>216</v>
      </c>
      <c r="I11" s="70"/>
      <c r="J11" s="70"/>
      <c r="K11" s="69" t="s">
        <v>707</v>
      </c>
      <c r="L11" s="73">
        <v>388.8110888305434</v>
      </c>
      <c r="M11" s="74">
        <v>2576.1904296875</v>
      </c>
      <c r="N11" s="74">
        <v>5219.28125</v>
      </c>
      <c r="O11" s="75"/>
      <c r="P11" s="76"/>
      <c r="Q11" s="76"/>
      <c r="R11" s="86"/>
      <c r="S11" s="48">
        <v>0</v>
      </c>
      <c r="T11" s="48">
        <v>11</v>
      </c>
      <c r="U11" s="49">
        <v>24.533333</v>
      </c>
      <c r="V11" s="49">
        <v>0.011905</v>
      </c>
      <c r="W11" s="49">
        <v>0.056885</v>
      </c>
      <c r="X11" s="49">
        <v>1.800307</v>
      </c>
      <c r="Y11" s="49">
        <v>0.09090909090909091</v>
      </c>
      <c r="Z11" s="49">
        <v>0</v>
      </c>
      <c r="AA11" s="71">
        <v>11</v>
      </c>
      <c r="AB11" s="71"/>
      <c r="AC11" s="72"/>
      <c r="AD11" s="78" t="s">
        <v>445</v>
      </c>
      <c r="AE11" s="78">
        <v>698</v>
      </c>
      <c r="AF11" s="78">
        <v>334</v>
      </c>
      <c r="AG11" s="78">
        <v>4074</v>
      </c>
      <c r="AH11" s="78">
        <v>3598</v>
      </c>
      <c r="AI11" s="78"/>
      <c r="AJ11" s="78" t="s">
        <v>487</v>
      </c>
      <c r="AK11" s="78" t="s">
        <v>525</v>
      </c>
      <c r="AL11" s="78"/>
      <c r="AM11" s="78"/>
      <c r="AN11" s="80">
        <v>39885.21212962963</v>
      </c>
      <c r="AO11" s="82" t="s">
        <v>588</v>
      </c>
      <c r="AP11" s="78" t="b">
        <v>0</v>
      </c>
      <c r="AQ11" s="78" t="b">
        <v>0</v>
      </c>
      <c r="AR11" s="78" t="b">
        <v>1</v>
      </c>
      <c r="AS11" s="78" t="s">
        <v>407</v>
      </c>
      <c r="AT11" s="78">
        <v>7</v>
      </c>
      <c r="AU11" s="82" t="s">
        <v>621</v>
      </c>
      <c r="AV11" s="78" t="b">
        <v>0</v>
      </c>
      <c r="AW11" s="78" t="s">
        <v>654</v>
      </c>
      <c r="AX11" s="82" t="s">
        <v>663</v>
      </c>
      <c r="AY11" s="78" t="s">
        <v>66</v>
      </c>
      <c r="AZ11" s="78" t="str">
        <f>REPLACE(INDEX(GroupVertices[Group],MATCH(Vertices[[#This Row],[Vertex]],GroupVertices[Vertex],0)),1,1,"")</f>
        <v>1</v>
      </c>
      <c r="BA11" s="48"/>
      <c r="BB11" s="48"/>
      <c r="BC11" s="48"/>
      <c r="BD11" s="48"/>
      <c r="BE11" s="48"/>
      <c r="BF11" s="48"/>
      <c r="BG11" s="120" t="s">
        <v>1010</v>
      </c>
      <c r="BH11" s="120" t="s">
        <v>1010</v>
      </c>
      <c r="BI11" s="120" t="s">
        <v>1031</v>
      </c>
      <c r="BJ11" s="120" t="s">
        <v>1031</v>
      </c>
      <c r="BK11" s="120">
        <v>0</v>
      </c>
      <c r="BL11" s="123">
        <v>0</v>
      </c>
      <c r="BM11" s="120">
        <v>0</v>
      </c>
      <c r="BN11" s="123">
        <v>0</v>
      </c>
      <c r="BO11" s="120">
        <v>0</v>
      </c>
      <c r="BP11" s="123">
        <v>0</v>
      </c>
      <c r="BQ11" s="120">
        <v>13</v>
      </c>
      <c r="BR11" s="123">
        <v>100</v>
      </c>
      <c r="BS11" s="120">
        <v>13</v>
      </c>
      <c r="BT11" s="2"/>
      <c r="BU11" s="3"/>
      <c r="BV11" s="3"/>
      <c r="BW11" s="3"/>
      <c r="BX11" s="3"/>
    </row>
    <row r="12" spans="1:76" ht="15">
      <c r="A12" s="64" t="s">
        <v>236</v>
      </c>
      <c r="B12" s="65"/>
      <c r="C12" s="65" t="s">
        <v>64</v>
      </c>
      <c r="D12" s="66">
        <v>188.13822740307475</v>
      </c>
      <c r="E12" s="68"/>
      <c r="F12" s="100" t="s">
        <v>634</v>
      </c>
      <c r="G12" s="65"/>
      <c r="H12" s="69" t="s">
        <v>236</v>
      </c>
      <c r="I12" s="70"/>
      <c r="J12" s="70"/>
      <c r="K12" s="69" t="s">
        <v>708</v>
      </c>
      <c r="L12" s="73">
        <v>12.054212741101576</v>
      </c>
      <c r="M12" s="74">
        <v>3068.064208984375</v>
      </c>
      <c r="N12" s="74">
        <v>3473.122314453125</v>
      </c>
      <c r="O12" s="75"/>
      <c r="P12" s="76"/>
      <c r="Q12" s="76"/>
      <c r="R12" s="86"/>
      <c r="S12" s="48">
        <v>4</v>
      </c>
      <c r="T12" s="48">
        <v>0</v>
      </c>
      <c r="U12" s="49">
        <v>0.699301</v>
      </c>
      <c r="V12" s="49">
        <v>0.011111</v>
      </c>
      <c r="W12" s="49">
        <v>0.036803</v>
      </c>
      <c r="X12" s="49">
        <v>0.711024</v>
      </c>
      <c r="Y12" s="49">
        <v>0.3333333333333333</v>
      </c>
      <c r="Z12" s="49">
        <v>0</v>
      </c>
      <c r="AA12" s="71">
        <v>12</v>
      </c>
      <c r="AB12" s="71"/>
      <c r="AC12" s="72"/>
      <c r="AD12" s="78" t="s">
        <v>446</v>
      </c>
      <c r="AE12" s="78">
        <v>3380</v>
      </c>
      <c r="AF12" s="78">
        <v>18915</v>
      </c>
      <c r="AG12" s="78">
        <v>22936</v>
      </c>
      <c r="AH12" s="78">
        <v>7008</v>
      </c>
      <c r="AI12" s="78"/>
      <c r="AJ12" s="78" t="s">
        <v>488</v>
      </c>
      <c r="AK12" s="78" t="s">
        <v>526</v>
      </c>
      <c r="AL12" s="82" t="s">
        <v>552</v>
      </c>
      <c r="AM12" s="78"/>
      <c r="AN12" s="80">
        <v>40078.62986111111</v>
      </c>
      <c r="AO12" s="82" t="s">
        <v>589</v>
      </c>
      <c r="AP12" s="78" t="b">
        <v>0</v>
      </c>
      <c r="AQ12" s="78" t="b">
        <v>0</v>
      </c>
      <c r="AR12" s="78" t="b">
        <v>0</v>
      </c>
      <c r="AS12" s="78" t="s">
        <v>407</v>
      </c>
      <c r="AT12" s="78">
        <v>526</v>
      </c>
      <c r="AU12" s="82" t="s">
        <v>622</v>
      </c>
      <c r="AV12" s="78" t="b">
        <v>1</v>
      </c>
      <c r="AW12" s="78" t="s">
        <v>654</v>
      </c>
      <c r="AX12" s="82" t="s">
        <v>664</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237</v>
      </c>
      <c r="B13" s="65"/>
      <c r="C13" s="65" t="s">
        <v>64</v>
      </c>
      <c r="D13" s="66">
        <v>179.1947112649463</v>
      </c>
      <c r="E13" s="68"/>
      <c r="F13" s="100" t="s">
        <v>635</v>
      </c>
      <c r="G13" s="65"/>
      <c r="H13" s="69" t="s">
        <v>237</v>
      </c>
      <c r="I13" s="70"/>
      <c r="J13" s="70"/>
      <c r="K13" s="69" t="s">
        <v>709</v>
      </c>
      <c r="L13" s="73">
        <v>12.054212741101576</v>
      </c>
      <c r="M13" s="74">
        <v>1551.1492919921875</v>
      </c>
      <c r="N13" s="74">
        <v>9311.1787109375</v>
      </c>
      <c r="O13" s="75"/>
      <c r="P13" s="76"/>
      <c r="Q13" s="76"/>
      <c r="R13" s="86"/>
      <c r="S13" s="48">
        <v>4</v>
      </c>
      <c r="T13" s="48">
        <v>0</v>
      </c>
      <c r="U13" s="49">
        <v>0.699301</v>
      </c>
      <c r="V13" s="49">
        <v>0.011111</v>
      </c>
      <c r="W13" s="49">
        <v>0.036803</v>
      </c>
      <c r="X13" s="49">
        <v>0.711024</v>
      </c>
      <c r="Y13" s="49">
        <v>0.3333333333333333</v>
      </c>
      <c r="Z13" s="49">
        <v>0</v>
      </c>
      <c r="AA13" s="71">
        <v>13</v>
      </c>
      <c r="AB13" s="71"/>
      <c r="AC13" s="72"/>
      <c r="AD13" s="78" t="s">
        <v>447</v>
      </c>
      <c r="AE13" s="78">
        <v>1051</v>
      </c>
      <c r="AF13" s="78">
        <v>12443</v>
      </c>
      <c r="AG13" s="78">
        <v>2751</v>
      </c>
      <c r="AH13" s="78">
        <v>117</v>
      </c>
      <c r="AI13" s="78"/>
      <c r="AJ13" s="78" t="s">
        <v>489</v>
      </c>
      <c r="AK13" s="78" t="s">
        <v>527</v>
      </c>
      <c r="AL13" s="82" t="s">
        <v>553</v>
      </c>
      <c r="AM13" s="78"/>
      <c r="AN13" s="80">
        <v>39647.81582175926</v>
      </c>
      <c r="AO13" s="82" t="s">
        <v>590</v>
      </c>
      <c r="AP13" s="78" t="b">
        <v>0</v>
      </c>
      <c r="AQ13" s="78" t="b">
        <v>0</v>
      </c>
      <c r="AR13" s="78" t="b">
        <v>0</v>
      </c>
      <c r="AS13" s="78" t="s">
        <v>407</v>
      </c>
      <c r="AT13" s="78">
        <v>210</v>
      </c>
      <c r="AU13" s="82" t="s">
        <v>623</v>
      </c>
      <c r="AV13" s="78" t="b">
        <v>0</v>
      </c>
      <c r="AW13" s="78" t="s">
        <v>654</v>
      </c>
      <c r="AX13" s="82" t="s">
        <v>665</v>
      </c>
      <c r="AY13" s="78" t="s">
        <v>65</v>
      </c>
      <c r="AZ13" s="78" t="str">
        <f>REPLACE(INDEX(GroupVertices[Group],MATCH(Vertices[[#This Row],[Vertex]],GroupVertices[Vertex],0)),1,1,"")</f>
        <v>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227</v>
      </c>
      <c r="B14" s="65"/>
      <c r="C14" s="65" t="s">
        <v>64</v>
      </c>
      <c r="D14" s="66">
        <v>164.17369451255811</v>
      </c>
      <c r="E14" s="68"/>
      <c r="F14" s="100" t="s">
        <v>328</v>
      </c>
      <c r="G14" s="65"/>
      <c r="H14" s="69" t="s">
        <v>227</v>
      </c>
      <c r="I14" s="70"/>
      <c r="J14" s="70"/>
      <c r="K14" s="69" t="s">
        <v>710</v>
      </c>
      <c r="L14" s="73">
        <v>430.7507562576104</v>
      </c>
      <c r="M14" s="74">
        <v>1638.6231689453125</v>
      </c>
      <c r="N14" s="74">
        <v>543.9979248046875</v>
      </c>
      <c r="O14" s="75"/>
      <c r="P14" s="76"/>
      <c r="Q14" s="76"/>
      <c r="R14" s="86"/>
      <c r="S14" s="48">
        <v>4</v>
      </c>
      <c r="T14" s="48">
        <v>2</v>
      </c>
      <c r="U14" s="49">
        <v>27.18648</v>
      </c>
      <c r="V14" s="49">
        <v>0.013514</v>
      </c>
      <c r="W14" s="49">
        <v>0.04582</v>
      </c>
      <c r="X14" s="49">
        <v>1.073776</v>
      </c>
      <c r="Y14" s="49">
        <v>0.23333333333333334</v>
      </c>
      <c r="Z14" s="49">
        <v>0</v>
      </c>
      <c r="AA14" s="71">
        <v>14</v>
      </c>
      <c r="AB14" s="71"/>
      <c r="AC14" s="72"/>
      <c r="AD14" s="78" t="s">
        <v>448</v>
      </c>
      <c r="AE14" s="78">
        <v>157</v>
      </c>
      <c r="AF14" s="78">
        <v>1573</v>
      </c>
      <c r="AG14" s="78">
        <v>6092</v>
      </c>
      <c r="AH14" s="78">
        <v>834</v>
      </c>
      <c r="AI14" s="78"/>
      <c r="AJ14" s="78"/>
      <c r="AK14" s="78"/>
      <c r="AL14" s="78"/>
      <c r="AM14" s="78"/>
      <c r="AN14" s="80">
        <v>41103.852175925924</v>
      </c>
      <c r="AO14" s="82" t="s">
        <v>591</v>
      </c>
      <c r="AP14" s="78" t="b">
        <v>1</v>
      </c>
      <c r="AQ14" s="78" t="b">
        <v>0</v>
      </c>
      <c r="AR14" s="78" t="b">
        <v>1</v>
      </c>
      <c r="AS14" s="78" t="s">
        <v>407</v>
      </c>
      <c r="AT14" s="78">
        <v>45</v>
      </c>
      <c r="AU14" s="82" t="s">
        <v>621</v>
      </c>
      <c r="AV14" s="78" t="b">
        <v>0</v>
      </c>
      <c r="AW14" s="78" t="s">
        <v>654</v>
      </c>
      <c r="AX14" s="82" t="s">
        <v>666</v>
      </c>
      <c r="AY14" s="78" t="s">
        <v>66</v>
      </c>
      <c r="AZ14" s="78" t="str">
        <f>REPLACE(INDEX(GroupVertices[Group],MATCH(Vertices[[#This Row],[Vertex]],GroupVertices[Vertex],0)),1,1,"")</f>
        <v>1</v>
      </c>
      <c r="BA14" s="48"/>
      <c r="BB14" s="48"/>
      <c r="BC14" s="48"/>
      <c r="BD14" s="48"/>
      <c r="BE14" s="48"/>
      <c r="BF14" s="48"/>
      <c r="BG14" s="120" t="s">
        <v>1011</v>
      </c>
      <c r="BH14" s="120" t="s">
        <v>1011</v>
      </c>
      <c r="BI14" s="120" t="s">
        <v>1032</v>
      </c>
      <c r="BJ14" s="120" t="s">
        <v>1032</v>
      </c>
      <c r="BK14" s="120">
        <v>0</v>
      </c>
      <c r="BL14" s="123">
        <v>0</v>
      </c>
      <c r="BM14" s="120">
        <v>0</v>
      </c>
      <c r="BN14" s="123">
        <v>0</v>
      </c>
      <c r="BO14" s="120">
        <v>0</v>
      </c>
      <c r="BP14" s="123">
        <v>0</v>
      </c>
      <c r="BQ14" s="120">
        <v>20</v>
      </c>
      <c r="BR14" s="123">
        <v>100</v>
      </c>
      <c r="BS14" s="120">
        <v>20</v>
      </c>
      <c r="BT14" s="2"/>
      <c r="BU14" s="3"/>
      <c r="BV14" s="3"/>
      <c r="BW14" s="3"/>
      <c r="BX14" s="3"/>
    </row>
    <row r="15" spans="1:76" ht="15">
      <c r="A15" s="64" t="s">
        <v>238</v>
      </c>
      <c r="B15" s="65"/>
      <c r="C15" s="65" t="s">
        <v>64</v>
      </c>
      <c r="D15" s="66">
        <v>202.44757684842708</v>
      </c>
      <c r="E15" s="68"/>
      <c r="F15" s="100" t="s">
        <v>636</v>
      </c>
      <c r="G15" s="65"/>
      <c r="H15" s="69" t="s">
        <v>238</v>
      </c>
      <c r="I15" s="70"/>
      <c r="J15" s="70"/>
      <c r="K15" s="69" t="s">
        <v>711</v>
      </c>
      <c r="L15" s="73">
        <v>12.054212741101576</v>
      </c>
      <c r="M15" s="74">
        <v>1245.5185546875</v>
      </c>
      <c r="N15" s="74">
        <v>2341.300537109375</v>
      </c>
      <c r="O15" s="75"/>
      <c r="P15" s="76"/>
      <c r="Q15" s="76"/>
      <c r="R15" s="86"/>
      <c r="S15" s="48">
        <v>4</v>
      </c>
      <c r="T15" s="48">
        <v>0</v>
      </c>
      <c r="U15" s="49">
        <v>0.699301</v>
      </c>
      <c r="V15" s="49">
        <v>0.011111</v>
      </c>
      <c r="W15" s="49">
        <v>0.036803</v>
      </c>
      <c r="X15" s="49">
        <v>0.711024</v>
      </c>
      <c r="Y15" s="49">
        <v>0.3333333333333333</v>
      </c>
      <c r="Z15" s="49">
        <v>0</v>
      </c>
      <c r="AA15" s="71">
        <v>15</v>
      </c>
      <c r="AB15" s="71"/>
      <c r="AC15" s="72"/>
      <c r="AD15" s="78" t="s">
        <v>449</v>
      </c>
      <c r="AE15" s="78">
        <v>621</v>
      </c>
      <c r="AF15" s="78">
        <v>29270</v>
      </c>
      <c r="AG15" s="78">
        <v>9554</v>
      </c>
      <c r="AH15" s="78">
        <v>1054</v>
      </c>
      <c r="AI15" s="78"/>
      <c r="AJ15" s="78" t="s">
        <v>490</v>
      </c>
      <c r="AK15" s="78" t="s">
        <v>519</v>
      </c>
      <c r="AL15" s="82" t="s">
        <v>554</v>
      </c>
      <c r="AM15" s="78"/>
      <c r="AN15" s="80">
        <v>39876.6346875</v>
      </c>
      <c r="AO15" s="82" t="s">
        <v>592</v>
      </c>
      <c r="AP15" s="78" t="b">
        <v>1</v>
      </c>
      <c r="AQ15" s="78" t="b">
        <v>0</v>
      </c>
      <c r="AR15" s="78" t="b">
        <v>1</v>
      </c>
      <c r="AS15" s="78" t="s">
        <v>407</v>
      </c>
      <c r="AT15" s="78">
        <v>566</v>
      </c>
      <c r="AU15" s="82" t="s">
        <v>621</v>
      </c>
      <c r="AV15" s="78" t="b">
        <v>1</v>
      </c>
      <c r="AW15" s="78" t="s">
        <v>654</v>
      </c>
      <c r="AX15" s="82" t="s">
        <v>667</v>
      </c>
      <c r="AY15" s="78" t="s">
        <v>65</v>
      </c>
      <c r="AZ15" s="78" t="str">
        <f>REPLACE(INDEX(GroupVertices[Group],MATCH(Vertices[[#This Row],[Vertex]],GroupVertices[Vertex],0)),1,1,"")</f>
        <v>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239</v>
      </c>
      <c r="B16" s="65"/>
      <c r="C16" s="65" t="s">
        <v>64</v>
      </c>
      <c r="D16" s="66">
        <v>182.8097048090353</v>
      </c>
      <c r="E16" s="68"/>
      <c r="F16" s="100" t="s">
        <v>637</v>
      </c>
      <c r="G16" s="65"/>
      <c r="H16" s="69" t="s">
        <v>239</v>
      </c>
      <c r="I16" s="70"/>
      <c r="J16" s="70"/>
      <c r="K16" s="69" t="s">
        <v>712</v>
      </c>
      <c r="L16" s="73">
        <v>12.054212741101576</v>
      </c>
      <c r="M16" s="74">
        <v>2712.18994140625</v>
      </c>
      <c r="N16" s="74">
        <v>1290.4384765625</v>
      </c>
      <c r="O16" s="75"/>
      <c r="P16" s="76"/>
      <c r="Q16" s="76"/>
      <c r="R16" s="86"/>
      <c r="S16" s="48">
        <v>4</v>
      </c>
      <c r="T16" s="48">
        <v>0</v>
      </c>
      <c r="U16" s="49">
        <v>0.699301</v>
      </c>
      <c r="V16" s="49">
        <v>0.011111</v>
      </c>
      <c r="W16" s="49">
        <v>0.036803</v>
      </c>
      <c r="X16" s="49">
        <v>0.711024</v>
      </c>
      <c r="Y16" s="49">
        <v>0.3333333333333333</v>
      </c>
      <c r="Z16" s="49">
        <v>0</v>
      </c>
      <c r="AA16" s="71">
        <v>16</v>
      </c>
      <c r="AB16" s="71"/>
      <c r="AC16" s="72"/>
      <c r="AD16" s="78" t="s">
        <v>450</v>
      </c>
      <c r="AE16" s="78">
        <v>378</v>
      </c>
      <c r="AF16" s="78">
        <v>15059</v>
      </c>
      <c r="AG16" s="78">
        <v>8396</v>
      </c>
      <c r="AH16" s="78">
        <v>1537</v>
      </c>
      <c r="AI16" s="78"/>
      <c r="AJ16" s="78" t="s">
        <v>491</v>
      </c>
      <c r="AK16" s="78" t="s">
        <v>528</v>
      </c>
      <c r="AL16" s="82" t="s">
        <v>555</v>
      </c>
      <c r="AM16" s="78"/>
      <c r="AN16" s="80">
        <v>39987.81108796296</v>
      </c>
      <c r="AO16" s="82" t="s">
        <v>593</v>
      </c>
      <c r="AP16" s="78" t="b">
        <v>0</v>
      </c>
      <c r="AQ16" s="78" t="b">
        <v>0</v>
      </c>
      <c r="AR16" s="78" t="b">
        <v>1</v>
      </c>
      <c r="AS16" s="78" t="s">
        <v>407</v>
      </c>
      <c r="AT16" s="78">
        <v>328</v>
      </c>
      <c r="AU16" s="82" t="s">
        <v>621</v>
      </c>
      <c r="AV16" s="78" t="b">
        <v>0</v>
      </c>
      <c r="AW16" s="78" t="s">
        <v>654</v>
      </c>
      <c r="AX16" s="82" t="s">
        <v>668</v>
      </c>
      <c r="AY16" s="78" t="s">
        <v>65</v>
      </c>
      <c r="AZ16" s="78" t="str">
        <f>REPLACE(INDEX(GroupVertices[Group],MATCH(Vertices[[#This Row],[Vertex]],GroupVertices[Vertex],0)),1,1,"")</f>
        <v>1</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240</v>
      </c>
      <c r="B17" s="65"/>
      <c r="C17" s="65" t="s">
        <v>64</v>
      </c>
      <c r="D17" s="66">
        <v>174.0734704108202</v>
      </c>
      <c r="E17" s="68"/>
      <c r="F17" s="100" t="s">
        <v>638</v>
      </c>
      <c r="G17" s="65"/>
      <c r="H17" s="69" t="s">
        <v>240</v>
      </c>
      <c r="I17" s="70"/>
      <c r="J17" s="70"/>
      <c r="K17" s="69" t="s">
        <v>713</v>
      </c>
      <c r="L17" s="73">
        <v>12.054212741101576</v>
      </c>
      <c r="M17" s="74">
        <v>2104.16845703125</v>
      </c>
      <c r="N17" s="74">
        <v>9608.4501953125</v>
      </c>
      <c r="O17" s="75"/>
      <c r="P17" s="76"/>
      <c r="Q17" s="76"/>
      <c r="R17" s="86"/>
      <c r="S17" s="48">
        <v>4</v>
      </c>
      <c r="T17" s="48">
        <v>0</v>
      </c>
      <c r="U17" s="49">
        <v>0.699301</v>
      </c>
      <c r="V17" s="49">
        <v>0.011111</v>
      </c>
      <c r="W17" s="49">
        <v>0.036803</v>
      </c>
      <c r="X17" s="49">
        <v>0.711024</v>
      </c>
      <c r="Y17" s="49">
        <v>0.3333333333333333</v>
      </c>
      <c r="Z17" s="49">
        <v>0</v>
      </c>
      <c r="AA17" s="71">
        <v>17</v>
      </c>
      <c r="AB17" s="71"/>
      <c r="AC17" s="72"/>
      <c r="AD17" s="78" t="s">
        <v>451</v>
      </c>
      <c r="AE17" s="78">
        <v>375</v>
      </c>
      <c r="AF17" s="78">
        <v>8737</v>
      </c>
      <c r="AG17" s="78">
        <v>4202</v>
      </c>
      <c r="AH17" s="78">
        <v>989</v>
      </c>
      <c r="AI17" s="78"/>
      <c r="AJ17" s="78" t="s">
        <v>492</v>
      </c>
      <c r="AK17" s="78" t="s">
        <v>519</v>
      </c>
      <c r="AL17" s="82" t="s">
        <v>556</v>
      </c>
      <c r="AM17" s="78"/>
      <c r="AN17" s="80">
        <v>39966.72759259259</v>
      </c>
      <c r="AO17" s="82" t="s">
        <v>594</v>
      </c>
      <c r="AP17" s="78" t="b">
        <v>0</v>
      </c>
      <c r="AQ17" s="78" t="b">
        <v>0</v>
      </c>
      <c r="AR17" s="78" t="b">
        <v>1</v>
      </c>
      <c r="AS17" s="78" t="s">
        <v>407</v>
      </c>
      <c r="AT17" s="78">
        <v>197</v>
      </c>
      <c r="AU17" s="82" t="s">
        <v>621</v>
      </c>
      <c r="AV17" s="78" t="b">
        <v>0</v>
      </c>
      <c r="AW17" s="78" t="s">
        <v>654</v>
      </c>
      <c r="AX17" s="82" t="s">
        <v>669</v>
      </c>
      <c r="AY17" s="78" t="s">
        <v>65</v>
      </c>
      <c r="AZ17" s="78" t="str">
        <f>REPLACE(INDEX(GroupVertices[Group],MATCH(Vertices[[#This Row],[Vertex]],GroupVertices[Vertex],0)),1,1,"")</f>
        <v>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241</v>
      </c>
      <c r="B18" s="65"/>
      <c r="C18" s="65" t="s">
        <v>64</v>
      </c>
      <c r="D18" s="66">
        <v>181.80784306612074</v>
      </c>
      <c r="E18" s="68"/>
      <c r="F18" s="100" t="s">
        <v>639</v>
      </c>
      <c r="G18" s="65"/>
      <c r="H18" s="69" t="s">
        <v>241</v>
      </c>
      <c r="I18" s="70"/>
      <c r="J18" s="70"/>
      <c r="K18" s="69" t="s">
        <v>714</v>
      </c>
      <c r="L18" s="73">
        <v>12.054212741101576</v>
      </c>
      <c r="M18" s="74">
        <v>2652.9580078125</v>
      </c>
      <c r="N18" s="74">
        <v>8689.947265625</v>
      </c>
      <c r="O18" s="75"/>
      <c r="P18" s="76"/>
      <c r="Q18" s="76"/>
      <c r="R18" s="86"/>
      <c r="S18" s="48">
        <v>4</v>
      </c>
      <c r="T18" s="48">
        <v>0</v>
      </c>
      <c r="U18" s="49">
        <v>0.699301</v>
      </c>
      <c r="V18" s="49">
        <v>0.011111</v>
      </c>
      <c r="W18" s="49">
        <v>0.036803</v>
      </c>
      <c r="X18" s="49">
        <v>0.711024</v>
      </c>
      <c r="Y18" s="49">
        <v>0.3333333333333333</v>
      </c>
      <c r="Z18" s="49">
        <v>0</v>
      </c>
      <c r="AA18" s="71">
        <v>18</v>
      </c>
      <c r="AB18" s="71"/>
      <c r="AC18" s="72"/>
      <c r="AD18" s="78" t="s">
        <v>452</v>
      </c>
      <c r="AE18" s="78">
        <v>796</v>
      </c>
      <c r="AF18" s="78">
        <v>14334</v>
      </c>
      <c r="AG18" s="78">
        <v>12309</v>
      </c>
      <c r="AH18" s="78">
        <v>6103</v>
      </c>
      <c r="AI18" s="78"/>
      <c r="AJ18" s="78" t="s">
        <v>493</v>
      </c>
      <c r="AK18" s="78" t="s">
        <v>529</v>
      </c>
      <c r="AL18" s="82" t="s">
        <v>557</v>
      </c>
      <c r="AM18" s="78"/>
      <c r="AN18" s="80">
        <v>39847.54174768519</v>
      </c>
      <c r="AO18" s="82" t="s">
        <v>595</v>
      </c>
      <c r="AP18" s="78" t="b">
        <v>0</v>
      </c>
      <c r="AQ18" s="78" t="b">
        <v>0</v>
      </c>
      <c r="AR18" s="78" t="b">
        <v>1</v>
      </c>
      <c r="AS18" s="78" t="s">
        <v>407</v>
      </c>
      <c r="AT18" s="78">
        <v>445</v>
      </c>
      <c r="AU18" s="82" t="s">
        <v>621</v>
      </c>
      <c r="AV18" s="78" t="b">
        <v>0</v>
      </c>
      <c r="AW18" s="78" t="s">
        <v>654</v>
      </c>
      <c r="AX18" s="82" t="s">
        <v>670</v>
      </c>
      <c r="AY18" s="78" t="s">
        <v>65</v>
      </c>
      <c r="AZ18" s="78" t="str">
        <f>REPLACE(INDEX(GroupVertices[Group],MATCH(Vertices[[#This Row],[Vertex]],GroupVertices[Vertex],0)),1,1,"")</f>
        <v>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242</v>
      </c>
      <c r="B19" s="65"/>
      <c r="C19" s="65" t="s">
        <v>64</v>
      </c>
      <c r="D19" s="66">
        <v>196.79154910532452</v>
      </c>
      <c r="E19" s="68"/>
      <c r="F19" s="100" t="s">
        <v>640</v>
      </c>
      <c r="G19" s="65"/>
      <c r="H19" s="69" t="s">
        <v>242</v>
      </c>
      <c r="I19" s="70"/>
      <c r="J19" s="70"/>
      <c r="K19" s="69" t="s">
        <v>715</v>
      </c>
      <c r="L19" s="73">
        <v>12.054212741101576</v>
      </c>
      <c r="M19" s="74">
        <v>2190.43359375</v>
      </c>
      <c r="N19" s="74">
        <v>407.017822265625</v>
      </c>
      <c r="O19" s="75"/>
      <c r="P19" s="76"/>
      <c r="Q19" s="76"/>
      <c r="R19" s="86"/>
      <c r="S19" s="48">
        <v>4</v>
      </c>
      <c r="T19" s="48">
        <v>0</v>
      </c>
      <c r="U19" s="49">
        <v>0.699301</v>
      </c>
      <c r="V19" s="49">
        <v>0.011111</v>
      </c>
      <c r="W19" s="49">
        <v>0.036803</v>
      </c>
      <c r="X19" s="49">
        <v>0.711024</v>
      </c>
      <c r="Y19" s="49">
        <v>0.3333333333333333</v>
      </c>
      <c r="Z19" s="49">
        <v>0</v>
      </c>
      <c r="AA19" s="71">
        <v>19</v>
      </c>
      <c r="AB19" s="71"/>
      <c r="AC19" s="72"/>
      <c r="AD19" s="78" t="s">
        <v>453</v>
      </c>
      <c r="AE19" s="78">
        <v>2400</v>
      </c>
      <c r="AF19" s="78">
        <v>25177</v>
      </c>
      <c r="AG19" s="78">
        <v>8003</v>
      </c>
      <c r="AH19" s="78">
        <v>6863</v>
      </c>
      <c r="AI19" s="78"/>
      <c r="AJ19" s="78" t="s">
        <v>494</v>
      </c>
      <c r="AK19" s="78" t="s">
        <v>530</v>
      </c>
      <c r="AL19" s="82" t="s">
        <v>558</v>
      </c>
      <c r="AM19" s="78"/>
      <c r="AN19" s="80">
        <v>40654.66569444445</v>
      </c>
      <c r="AO19" s="82" t="s">
        <v>596</v>
      </c>
      <c r="AP19" s="78" t="b">
        <v>0</v>
      </c>
      <c r="AQ19" s="78" t="b">
        <v>0</v>
      </c>
      <c r="AR19" s="78" t="b">
        <v>1</v>
      </c>
      <c r="AS19" s="78" t="s">
        <v>407</v>
      </c>
      <c r="AT19" s="78">
        <v>584</v>
      </c>
      <c r="AU19" s="82" t="s">
        <v>624</v>
      </c>
      <c r="AV19" s="78" t="b">
        <v>0</v>
      </c>
      <c r="AW19" s="78" t="s">
        <v>654</v>
      </c>
      <c r="AX19" s="82" t="s">
        <v>671</v>
      </c>
      <c r="AY19" s="78" t="s">
        <v>65</v>
      </c>
      <c r="AZ19" s="78" t="str">
        <f>REPLACE(INDEX(GroupVertices[Group],MATCH(Vertices[[#This Row],[Vertex]],GroupVertices[Vertex],0)),1,1,"")</f>
        <v>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243</v>
      </c>
      <c r="B20" s="65"/>
      <c r="C20" s="65" t="s">
        <v>64</v>
      </c>
      <c r="D20" s="66">
        <v>172.63908077061976</v>
      </c>
      <c r="E20" s="68"/>
      <c r="F20" s="100" t="s">
        <v>641</v>
      </c>
      <c r="G20" s="65"/>
      <c r="H20" s="69" t="s">
        <v>243</v>
      </c>
      <c r="I20" s="70"/>
      <c r="J20" s="70"/>
      <c r="K20" s="69" t="s">
        <v>716</v>
      </c>
      <c r="L20" s="73">
        <v>12.054212741101576</v>
      </c>
      <c r="M20" s="74">
        <v>1177.0399169921875</v>
      </c>
      <c r="N20" s="74">
        <v>7629.66552734375</v>
      </c>
      <c r="O20" s="75"/>
      <c r="P20" s="76"/>
      <c r="Q20" s="76"/>
      <c r="R20" s="86"/>
      <c r="S20" s="48">
        <v>4</v>
      </c>
      <c r="T20" s="48">
        <v>0</v>
      </c>
      <c r="U20" s="49">
        <v>0.699301</v>
      </c>
      <c r="V20" s="49">
        <v>0.011111</v>
      </c>
      <c r="W20" s="49">
        <v>0.036803</v>
      </c>
      <c r="X20" s="49">
        <v>0.711024</v>
      </c>
      <c r="Y20" s="49">
        <v>0.3333333333333333</v>
      </c>
      <c r="Z20" s="49">
        <v>0</v>
      </c>
      <c r="AA20" s="71">
        <v>20</v>
      </c>
      <c r="AB20" s="71"/>
      <c r="AC20" s="72"/>
      <c r="AD20" s="78" t="s">
        <v>454</v>
      </c>
      <c r="AE20" s="78">
        <v>752</v>
      </c>
      <c r="AF20" s="78">
        <v>7699</v>
      </c>
      <c r="AG20" s="78">
        <v>10983</v>
      </c>
      <c r="AH20" s="78">
        <v>2545</v>
      </c>
      <c r="AI20" s="78"/>
      <c r="AJ20" s="78" t="s">
        <v>495</v>
      </c>
      <c r="AK20" s="78"/>
      <c r="AL20" s="82" t="s">
        <v>559</v>
      </c>
      <c r="AM20" s="78"/>
      <c r="AN20" s="80">
        <v>41196.02363425926</v>
      </c>
      <c r="AO20" s="82" t="s">
        <v>597</v>
      </c>
      <c r="AP20" s="78" t="b">
        <v>0</v>
      </c>
      <c r="AQ20" s="78" t="b">
        <v>0</v>
      </c>
      <c r="AR20" s="78" t="b">
        <v>0</v>
      </c>
      <c r="AS20" s="78" t="s">
        <v>407</v>
      </c>
      <c r="AT20" s="78">
        <v>117</v>
      </c>
      <c r="AU20" s="82" t="s">
        <v>621</v>
      </c>
      <c r="AV20" s="78" t="b">
        <v>0</v>
      </c>
      <c r="AW20" s="78" t="s">
        <v>654</v>
      </c>
      <c r="AX20" s="82" t="s">
        <v>672</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244</v>
      </c>
      <c r="B21" s="65"/>
      <c r="C21" s="65" t="s">
        <v>64</v>
      </c>
      <c r="D21" s="66">
        <v>181.41400776028536</v>
      </c>
      <c r="E21" s="68"/>
      <c r="F21" s="100" t="s">
        <v>642</v>
      </c>
      <c r="G21" s="65"/>
      <c r="H21" s="69" t="s">
        <v>244</v>
      </c>
      <c r="I21" s="70"/>
      <c r="J21" s="70"/>
      <c r="K21" s="69" t="s">
        <v>717</v>
      </c>
      <c r="L21" s="73">
        <v>252.85538954199723</v>
      </c>
      <c r="M21" s="74">
        <v>8777.5908203125</v>
      </c>
      <c r="N21" s="74">
        <v>5058.88330078125</v>
      </c>
      <c r="O21" s="75"/>
      <c r="P21" s="76"/>
      <c r="Q21" s="76"/>
      <c r="R21" s="86"/>
      <c r="S21" s="48">
        <v>6</v>
      </c>
      <c r="T21" s="48">
        <v>0</v>
      </c>
      <c r="U21" s="49">
        <v>15.932634</v>
      </c>
      <c r="V21" s="49">
        <v>0.012658</v>
      </c>
      <c r="W21" s="49">
        <v>0.047067</v>
      </c>
      <c r="X21" s="49">
        <v>1.0617</v>
      </c>
      <c r="Y21" s="49">
        <v>0.3</v>
      </c>
      <c r="Z21" s="49">
        <v>0</v>
      </c>
      <c r="AA21" s="71">
        <v>21</v>
      </c>
      <c r="AB21" s="71"/>
      <c r="AC21" s="72"/>
      <c r="AD21" s="78" t="s">
        <v>455</v>
      </c>
      <c r="AE21" s="78">
        <v>288</v>
      </c>
      <c r="AF21" s="78">
        <v>14049</v>
      </c>
      <c r="AG21" s="78">
        <v>8626</v>
      </c>
      <c r="AH21" s="78">
        <v>56031</v>
      </c>
      <c r="AI21" s="78"/>
      <c r="AJ21" s="78" t="s">
        <v>496</v>
      </c>
      <c r="AK21" s="78" t="s">
        <v>526</v>
      </c>
      <c r="AL21" s="82" t="s">
        <v>560</v>
      </c>
      <c r="AM21" s="78"/>
      <c r="AN21" s="80">
        <v>39845.71542824074</v>
      </c>
      <c r="AO21" s="82" t="s">
        <v>598</v>
      </c>
      <c r="AP21" s="78" t="b">
        <v>0</v>
      </c>
      <c r="AQ21" s="78" t="b">
        <v>0</v>
      </c>
      <c r="AR21" s="78" t="b">
        <v>1</v>
      </c>
      <c r="AS21" s="78" t="s">
        <v>407</v>
      </c>
      <c r="AT21" s="78">
        <v>406</v>
      </c>
      <c r="AU21" s="82" t="s">
        <v>625</v>
      </c>
      <c r="AV21" s="78" t="b">
        <v>1</v>
      </c>
      <c r="AW21" s="78" t="s">
        <v>654</v>
      </c>
      <c r="AX21" s="82" t="s">
        <v>673</v>
      </c>
      <c r="AY21" s="78" t="s">
        <v>65</v>
      </c>
      <c r="AZ21" s="78"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224</v>
      </c>
      <c r="B22" s="65"/>
      <c r="C22" s="65" t="s">
        <v>64</v>
      </c>
      <c r="D22" s="66">
        <v>162.36481586224753</v>
      </c>
      <c r="E22" s="68"/>
      <c r="F22" s="100" t="s">
        <v>325</v>
      </c>
      <c r="G22" s="65"/>
      <c r="H22" s="69" t="s">
        <v>224</v>
      </c>
      <c r="I22" s="70"/>
      <c r="J22" s="70"/>
      <c r="K22" s="69" t="s">
        <v>718</v>
      </c>
      <c r="L22" s="73">
        <v>3563.3490728253078</v>
      </c>
      <c r="M22" s="74">
        <v>2164.756591796875</v>
      </c>
      <c r="N22" s="74">
        <v>5740.5546875</v>
      </c>
      <c r="O22" s="75"/>
      <c r="P22" s="76"/>
      <c r="Q22" s="76"/>
      <c r="R22" s="86"/>
      <c r="S22" s="48">
        <v>3</v>
      </c>
      <c r="T22" s="48">
        <v>14</v>
      </c>
      <c r="U22" s="49">
        <v>225.357909</v>
      </c>
      <c r="V22" s="49">
        <v>0.016667</v>
      </c>
      <c r="W22" s="49">
        <v>0.090919</v>
      </c>
      <c r="X22" s="49">
        <v>2.780873</v>
      </c>
      <c r="Y22" s="49">
        <v>0.15073529411764705</v>
      </c>
      <c r="Z22" s="49">
        <v>0</v>
      </c>
      <c r="AA22" s="71">
        <v>22</v>
      </c>
      <c r="AB22" s="71"/>
      <c r="AC22" s="72"/>
      <c r="AD22" s="78" t="s">
        <v>456</v>
      </c>
      <c r="AE22" s="78">
        <v>846</v>
      </c>
      <c r="AF22" s="78">
        <v>264</v>
      </c>
      <c r="AG22" s="78">
        <v>830</v>
      </c>
      <c r="AH22" s="78">
        <v>1534</v>
      </c>
      <c r="AI22" s="78"/>
      <c r="AJ22" s="78" t="s">
        <v>497</v>
      </c>
      <c r="AK22" s="78" t="s">
        <v>531</v>
      </c>
      <c r="AL22" s="82" t="s">
        <v>561</v>
      </c>
      <c r="AM22" s="78"/>
      <c r="AN22" s="80">
        <v>41665.14952546296</v>
      </c>
      <c r="AO22" s="82" t="s">
        <v>599</v>
      </c>
      <c r="AP22" s="78" t="b">
        <v>0</v>
      </c>
      <c r="AQ22" s="78" t="b">
        <v>0</v>
      </c>
      <c r="AR22" s="78" t="b">
        <v>1</v>
      </c>
      <c r="AS22" s="78" t="s">
        <v>407</v>
      </c>
      <c r="AT22" s="78">
        <v>4</v>
      </c>
      <c r="AU22" s="82" t="s">
        <v>621</v>
      </c>
      <c r="AV22" s="78" t="b">
        <v>0</v>
      </c>
      <c r="AW22" s="78" t="s">
        <v>654</v>
      </c>
      <c r="AX22" s="82" t="s">
        <v>674</v>
      </c>
      <c r="AY22" s="78" t="s">
        <v>66</v>
      </c>
      <c r="AZ22" s="78" t="str">
        <f>REPLACE(INDEX(GroupVertices[Group],MATCH(Vertices[[#This Row],[Vertex]],GroupVertices[Vertex],0)),1,1,"")</f>
        <v>1</v>
      </c>
      <c r="BA22" s="48"/>
      <c r="BB22" s="48"/>
      <c r="BC22" s="48"/>
      <c r="BD22" s="48"/>
      <c r="BE22" s="48" t="s">
        <v>305</v>
      </c>
      <c r="BF22" s="48" t="s">
        <v>305</v>
      </c>
      <c r="BG22" s="120" t="s">
        <v>892</v>
      </c>
      <c r="BH22" s="120" t="s">
        <v>1023</v>
      </c>
      <c r="BI22" s="120" t="s">
        <v>1033</v>
      </c>
      <c r="BJ22" s="120" t="s">
        <v>1044</v>
      </c>
      <c r="BK22" s="120">
        <v>6</v>
      </c>
      <c r="BL22" s="123">
        <v>5.084745762711864</v>
      </c>
      <c r="BM22" s="120">
        <v>6</v>
      </c>
      <c r="BN22" s="123">
        <v>5.084745762711864</v>
      </c>
      <c r="BO22" s="120">
        <v>0</v>
      </c>
      <c r="BP22" s="123">
        <v>0</v>
      </c>
      <c r="BQ22" s="120">
        <v>106</v>
      </c>
      <c r="BR22" s="123">
        <v>89.83050847457628</v>
      </c>
      <c r="BS22" s="120">
        <v>118</v>
      </c>
      <c r="BT22" s="2"/>
      <c r="BU22" s="3"/>
      <c r="BV22" s="3"/>
      <c r="BW22" s="3"/>
      <c r="BX22" s="3"/>
    </row>
    <row r="23" spans="1:76" ht="15">
      <c r="A23" s="64" t="s">
        <v>217</v>
      </c>
      <c r="B23" s="65"/>
      <c r="C23" s="65" t="s">
        <v>64</v>
      </c>
      <c r="D23" s="66">
        <v>163.5435580232215</v>
      </c>
      <c r="E23" s="68"/>
      <c r="F23" s="100" t="s">
        <v>643</v>
      </c>
      <c r="G23" s="65"/>
      <c r="H23" s="69" t="s">
        <v>217</v>
      </c>
      <c r="I23" s="70"/>
      <c r="J23" s="70"/>
      <c r="K23" s="69" t="s">
        <v>719</v>
      </c>
      <c r="L23" s="73">
        <v>1</v>
      </c>
      <c r="M23" s="74">
        <v>8881.5029296875</v>
      </c>
      <c r="N23" s="74">
        <v>1667.4803466796875</v>
      </c>
      <c r="O23" s="75"/>
      <c r="P23" s="76"/>
      <c r="Q23" s="76"/>
      <c r="R23" s="86"/>
      <c r="S23" s="48">
        <v>2</v>
      </c>
      <c r="T23" s="48">
        <v>1</v>
      </c>
      <c r="U23" s="49">
        <v>0</v>
      </c>
      <c r="V23" s="49">
        <v>1</v>
      </c>
      <c r="W23" s="49">
        <v>0</v>
      </c>
      <c r="X23" s="49">
        <v>1.298231</v>
      </c>
      <c r="Y23" s="49">
        <v>0</v>
      </c>
      <c r="Z23" s="49">
        <v>0</v>
      </c>
      <c r="AA23" s="71">
        <v>23</v>
      </c>
      <c r="AB23" s="71"/>
      <c r="AC23" s="72"/>
      <c r="AD23" s="78" t="s">
        <v>457</v>
      </c>
      <c r="AE23" s="78">
        <v>897</v>
      </c>
      <c r="AF23" s="78">
        <v>1117</v>
      </c>
      <c r="AG23" s="78">
        <v>6588</v>
      </c>
      <c r="AH23" s="78">
        <v>482</v>
      </c>
      <c r="AI23" s="78"/>
      <c r="AJ23" s="78" t="s">
        <v>498</v>
      </c>
      <c r="AK23" s="78" t="s">
        <v>532</v>
      </c>
      <c r="AL23" s="82" t="s">
        <v>562</v>
      </c>
      <c r="AM23" s="78"/>
      <c r="AN23" s="80">
        <v>41780.940416666665</v>
      </c>
      <c r="AO23" s="82" t="s">
        <v>600</v>
      </c>
      <c r="AP23" s="78" t="b">
        <v>0</v>
      </c>
      <c r="AQ23" s="78" t="b">
        <v>0</v>
      </c>
      <c r="AR23" s="78" t="b">
        <v>1</v>
      </c>
      <c r="AS23" s="78" t="s">
        <v>407</v>
      </c>
      <c r="AT23" s="78">
        <v>24</v>
      </c>
      <c r="AU23" s="82" t="s">
        <v>626</v>
      </c>
      <c r="AV23" s="78" t="b">
        <v>0</v>
      </c>
      <c r="AW23" s="78" t="s">
        <v>654</v>
      </c>
      <c r="AX23" s="82" t="s">
        <v>675</v>
      </c>
      <c r="AY23" s="78" t="s">
        <v>66</v>
      </c>
      <c r="AZ23" s="78" t="str">
        <f>REPLACE(INDEX(GroupVertices[Group],MATCH(Vertices[[#This Row],[Vertex]],GroupVertices[Vertex],0)),1,1,"")</f>
        <v>5</v>
      </c>
      <c r="BA23" s="48" t="s">
        <v>287</v>
      </c>
      <c r="BB23" s="48" t="s">
        <v>287</v>
      </c>
      <c r="BC23" s="48" t="s">
        <v>296</v>
      </c>
      <c r="BD23" s="48" t="s">
        <v>296</v>
      </c>
      <c r="BE23" s="48"/>
      <c r="BF23" s="48"/>
      <c r="BG23" s="120" t="s">
        <v>1012</v>
      </c>
      <c r="BH23" s="120" t="s">
        <v>1012</v>
      </c>
      <c r="BI23" s="120" t="s">
        <v>956</v>
      </c>
      <c r="BJ23" s="120" t="s">
        <v>956</v>
      </c>
      <c r="BK23" s="120">
        <v>0</v>
      </c>
      <c r="BL23" s="123">
        <v>0</v>
      </c>
      <c r="BM23" s="120">
        <v>0</v>
      </c>
      <c r="BN23" s="123">
        <v>0</v>
      </c>
      <c r="BO23" s="120">
        <v>0</v>
      </c>
      <c r="BP23" s="123">
        <v>0</v>
      </c>
      <c r="BQ23" s="120">
        <v>29</v>
      </c>
      <c r="BR23" s="123">
        <v>100</v>
      </c>
      <c r="BS23" s="120">
        <v>29</v>
      </c>
      <c r="BT23" s="2"/>
      <c r="BU23" s="3"/>
      <c r="BV23" s="3"/>
      <c r="BW23" s="3"/>
      <c r="BX23" s="3"/>
    </row>
    <row r="24" spans="1:76" ht="15">
      <c r="A24" s="64" t="s">
        <v>218</v>
      </c>
      <c r="B24" s="65"/>
      <c r="C24" s="65" t="s">
        <v>64</v>
      </c>
      <c r="D24" s="66">
        <v>162.0400744697166</v>
      </c>
      <c r="E24" s="68"/>
      <c r="F24" s="100" t="s">
        <v>319</v>
      </c>
      <c r="G24" s="65"/>
      <c r="H24" s="69" t="s">
        <v>218</v>
      </c>
      <c r="I24" s="70"/>
      <c r="J24" s="70"/>
      <c r="K24" s="69" t="s">
        <v>720</v>
      </c>
      <c r="L24" s="73">
        <v>1</v>
      </c>
      <c r="M24" s="74">
        <v>8881.5029296875</v>
      </c>
      <c r="N24" s="74">
        <v>791.0973510742188</v>
      </c>
      <c r="O24" s="75"/>
      <c r="P24" s="76"/>
      <c r="Q24" s="76"/>
      <c r="R24" s="86"/>
      <c r="S24" s="48">
        <v>0</v>
      </c>
      <c r="T24" s="48">
        <v>1</v>
      </c>
      <c r="U24" s="49">
        <v>0</v>
      </c>
      <c r="V24" s="49">
        <v>1</v>
      </c>
      <c r="W24" s="49">
        <v>0</v>
      </c>
      <c r="X24" s="49">
        <v>0.701747</v>
      </c>
      <c r="Y24" s="49">
        <v>0</v>
      </c>
      <c r="Z24" s="49">
        <v>0</v>
      </c>
      <c r="AA24" s="71">
        <v>24</v>
      </c>
      <c r="AB24" s="71"/>
      <c r="AC24" s="72"/>
      <c r="AD24" s="78" t="s">
        <v>458</v>
      </c>
      <c r="AE24" s="78">
        <v>57</v>
      </c>
      <c r="AF24" s="78">
        <v>29</v>
      </c>
      <c r="AG24" s="78">
        <v>4232</v>
      </c>
      <c r="AH24" s="78">
        <v>1135</v>
      </c>
      <c r="AI24" s="78"/>
      <c r="AJ24" s="78" t="s">
        <v>499</v>
      </c>
      <c r="AK24" s="78" t="s">
        <v>533</v>
      </c>
      <c r="AL24" s="78"/>
      <c r="AM24" s="78"/>
      <c r="AN24" s="80">
        <v>42102.152719907404</v>
      </c>
      <c r="AO24" s="78"/>
      <c r="AP24" s="78" t="b">
        <v>1</v>
      </c>
      <c r="AQ24" s="78" t="b">
        <v>1</v>
      </c>
      <c r="AR24" s="78" t="b">
        <v>0</v>
      </c>
      <c r="AS24" s="78" t="s">
        <v>407</v>
      </c>
      <c r="AT24" s="78">
        <v>3</v>
      </c>
      <c r="AU24" s="82" t="s">
        <v>621</v>
      </c>
      <c r="AV24" s="78" t="b">
        <v>0</v>
      </c>
      <c r="AW24" s="78" t="s">
        <v>654</v>
      </c>
      <c r="AX24" s="82" t="s">
        <v>676</v>
      </c>
      <c r="AY24" s="78" t="s">
        <v>66</v>
      </c>
      <c r="AZ24" s="78" t="str">
        <f>REPLACE(INDEX(GroupVertices[Group],MATCH(Vertices[[#This Row],[Vertex]],GroupVertices[Vertex],0)),1,1,"")</f>
        <v>5</v>
      </c>
      <c r="BA24" s="48"/>
      <c r="BB24" s="48"/>
      <c r="BC24" s="48"/>
      <c r="BD24" s="48"/>
      <c r="BE24" s="48"/>
      <c r="BF24" s="48"/>
      <c r="BG24" s="120" t="s">
        <v>1013</v>
      </c>
      <c r="BH24" s="120" t="s">
        <v>1013</v>
      </c>
      <c r="BI24" s="120" t="s">
        <v>1034</v>
      </c>
      <c r="BJ24" s="120" t="s">
        <v>1034</v>
      </c>
      <c r="BK24" s="120">
        <v>0</v>
      </c>
      <c r="BL24" s="123">
        <v>0</v>
      </c>
      <c r="BM24" s="120">
        <v>0</v>
      </c>
      <c r="BN24" s="123">
        <v>0</v>
      </c>
      <c r="BO24" s="120">
        <v>0</v>
      </c>
      <c r="BP24" s="123">
        <v>0</v>
      </c>
      <c r="BQ24" s="120">
        <v>22</v>
      </c>
      <c r="BR24" s="123">
        <v>100</v>
      </c>
      <c r="BS24" s="120">
        <v>22</v>
      </c>
      <c r="BT24" s="2"/>
      <c r="BU24" s="3"/>
      <c r="BV24" s="3"/>
      <c r="BW24" s="3"/>
      <c r="BX24" s="3"/>
    </row>
    <row r="25" spans="1:76" ht="15">
      <c r="A25" s="64" t="s">
        <v>219</v>
      </c>
      <c r="B25" s="65"/>
      <c r="C25" s="65" t="s">
        <v>64</v>
      </c>
      <c r="D25" s="66">
        <v>163.13037642166086</v>
      </c>
      <c r="E25" s="68"/>
      <c r="F25" s="100" t="s">
        <v>320</v>
      </c>
      <c r="G25" s="65"/>
      <c r="H25" s="69" t="s">
        <v>219</v>
      </c>
      <c r="I25" s="70"/>
      <c r="J25" s="70"/>
      <c r="K25" s="69" t="s">
        <v>721</v>
      </c>
      <c r="L25" s="73">
        <v>1</v>
      </c>
      <c r="M25" s="74">
        <v>6432.10546875</v>
      </c>
      <c r="N25" s="74">
        <v>4765.4677734375</v>
      </c>
      <c r="O25" s="75"/>
      <c r="P25" s="76"/>
      <c r="Q25" s="76"/>
      <c r="R25" s="86"/>
      <c r="S25" s="48">
        <v>0</v>
      </c>
      <c r="T25" s="48">
        <v>2</v>
      </c>
      <c r="U25" s="49">
        <v>0</v>
      </c>
      <c r="V25" s="49">
        <v>0.011111</v>
      </c>
      <c r="W25" s="49">
        <v>0.009017</v>
      </c>
      <c r="X25" s="49">
        <v>0.512752</v>
      </c>
      <c r="Y25" s="49">
        <v>0.5</v>
      </c>
      <c r="Z25" s="49">
        <v>0</v>
      </c>
      <c r="AA25" s="71">
        <v>25</v>
      </c>
      <c r="AB25" s="71"/>
      <c r="AC25" s="72"/>
      <c r="AD25" s="78" t="s">
        <v>459</v>
      </c>
      <c r="AE25" s="78">
        <v>2321</v>
      </c>
      <c r="AF25" s="78">
        <v>818</v>
      </c>
      <c r="AG25" s="78">
        <v>11496</v>
      </c>
      <c r="AH25" s="78">
        <v>5182</v>
      </c>
      <c r="AI25" s="78"/>
      <c r="AJ25" s="78" t="s">
        <v>500</v>
      </c>
      <c r="AK25" s="78" t="s">
        <v>534</v>
      </c>
      <c r="AL25" s="82" t="s">
        <v>563</v>
      </c>
      <c r="AM25" s="78"/>
      <c r="AN25" s="80">
        <v>41098.94431712963</v>
      </c>
      <c r="AO25" s="82" t="s">
        <v>601</v>
      </c>
      <c r="AP25" s="78" t="b">
        <v>0</v>
      </c>
      <c r="AQ25" s="78" t="b">
        <v>0</v>
      </c>
      <c r="AR25" s="78" t="b">
        <v>0</v>
      </c>
      <c r="AS25" s="78" t="s">
        <v>407</v>
      </c>
      <c r="AT25" s="78">
        <v>70</v>
      </c>
      <c r="AU25" s="82" t="s">
        <v>627</v>
      </c>
      <c r="AV25" s="78" t="b">
        <v>0</v>
      </c>
      <c r="AW25" s="78" t="s">
        <v>654</v>
      </c>
      <c r="AX25" s="82" t="s">
        <v>677</v>
      </c>
      <c r="AY25" s="78" t="s">
        <v>66</v>
      </c>
      <c r="AZ25" s="78" t="str">
        <f>REPLACE(INDEX(GroupVertices[Group],MATCH(Vertices[[#This Row],[Vertex]],GroupVertices[Vertex],0)),1,1,"")</f>
        <v>3</v>
      </c>
      <c r="BA25" s="48"/>
      <c r="BB25" s="48"/>
      <c r="BC25" s="48"/>
      <c r="BD25" s="48"/>
      <c r="BE25" s="48"/>
      <c r="BF25" s="48"/>
      <c r="BG25" s="120" t="s">
        <v>1011</v>
      </c>
      <c r="BH25" s="120" t="s">
        <v>1011</v>
      </c>
      <c r="BI25" s="120" t="s">
        <v>1032</v>
      </c>
      <c r="BJ25" s="120" t="s">
        <v>1032</v>
      </c>
      <c r="BK25" s="120">
        <v>0</v>
      </c>
      <c r="BL25" s="123">
        <v>0</v>
      </c>
      <c r="BM25" s="120">
        <v>0</v>
      </c>
      <c r="BN25" s="123">
        <v>0</v>
      </c>
      <c r="BO25" s="120">
        <v>0</v>
      </c>
      <c r="BP25" s="123">
        <v>0</v>
      </c>
      <c r="BQ25" s="120">
        <v>20</v>
      </c>
      <c r="BR25" s="123">
        <v>100</v>
      </c>
      <c r="BS25" s="120">
        <v>20</v>
      </c>
      <c r="BT25" s="2"/>
      <c r="BU25" s="3"/>
      <c r="BV25" s="3"/>
      <c r="BW25" s="3"/>
      <c r="BX25" s="3"/>
    </row>
    <row r="26" spans="1:76" ht="15">
      <c r="A26" s="64" t="s">
        <v>220</v>
      </c>
      <c r="B26" s="65"/>
      <c r="C26" s="65" t="s">
        <v>64</v>
      </c>
      <c r="D26" s="66">
        <v>167.182043497834</v>
      </c>
      <c r="E26" s="68"/>
      <c r="F26" s="100" t="s">
        <v>321</v>
      </c>
      <c r="G26" s="65"/>
      <c r="H26" s="69" t="s">
        <v>220</v>
      </c>
      <c r="I26" s="70"/>
      <c r="J26" s="70"/>
      <c r="K26" s="69" t="s">
        <v>722</v>
      </c>
      <c r="L26" s="73">
        <v>1</v>
      </c>
      <c r="M26" s="74">
        <v>6237.19287109375</v>
      </c>
      <c r="N26" s="74">
        <v>2148.853759765625</v>
      </c>
      <c r="O26" s="75"/>
      <c r="P26" s="76"/>
      <c r="Q26" s="76"/>
      <c r="R26" s="86"/>
      <c r="S26" s="48">
        <v>0</v>
      </c>
      <c r="T26" s="48">
        <v>1</v>
      </c>
      <c r="U26" s="49">
        <v>0</v>
      </c>
      <c r="V26" s="49">
        <v>0.008</v>
      </c>
      <c r="W26" s="49">
        <v>0.000651</v>
      </c>
      <c r="X26" s="49">
        <v>0.473302</v>
      </c>
      <c r="Y26" s="49">
        <v>0</v>
      </c>
      <c r="Z26" s="49">
        <v>0</v>
      </c>
      <c r="AA26" s="71">
        <v>26</v>
      </c>
      <c r="AB26" s="71"/>
      <c r="AC26" s="72"/>
      <c r="AD26" s="78" t="s">
        <v>460</v>
      </c>
      <c r="AE26" s="78">
        <v>3426</v>
      </c>
      <c r="AF26" s="78">
        <v>3750</v>
      </c>
      <c r="AG26" s="78">
        <v>5196</v>
      </c>
      <c r="AH26" s="78">
        <v>429</v>
      </c>
      <c r="AI26" s="78"/>
      <c r="AJ26" s="78" t="s">
        <v>501</v>
      </c>
      <c r="AK26" s="78"/>
      <c r="AL26" s="82" t="s">
        <v>564</v>
      </c>
      <c r="AM26" s="78"/>
      <c r="AN26" s="80">
        <v>40738.89699074074</v>
      </c>
      <c r="AO26" s="82" t="s">
        <v>602</v>
      </c>
      <c r="AP26" s="78" t="b">
        <v>0</v>
      </c>
      <c r="AQ26" s="78" t="b">
        <v>0</v>
      </c>
      <c r="AR26" s="78" t="b">
        <v>1</v>
      </c>
      <c r="AS26" s="78" t="s">
        <v>407</v>
      </c>
      <c r="AT26" s="78">
        <v>61</v>
      </c>
      <c r="AU26" s="82" t="s">
        <v>621</v>
      </c>
      <c r="AV26" s="78" t="b">
        <v>0</v>
      </c>
      <c r="AW26" s="78" t="s">
        <v>654</v>
      </c>
      <c r="AX26" s="82" t="s">
        <v>678</v>
      </c>
      <c r="AY26" s="78" t="s">
        <v>66</v>
      </c>
      <c r="AZ26" s="78" t="str">
        <f>REPLACE(INDEX(GroupVertices[Group],MATCH(Vertices[[#This Row],[Vertex]],GroupVertices[Vertex],0)),1,1,"")</f>
        <v>2</v>
      </c>
      <c r="BA26" s="48"/>
      <c r="BB26" s="48"/>
      <c r="BC26" s="48"/>
      <c r="BD26" s="48"/>
      <c r="BE26" s="48"/>
      <c r="BF26" s="48"/>
      <c r="BG26" s="120" t="s">
        <v>1014</v>
      </c>
      <c r="BH26" s="120" t="s">
        <v>1014</v>
      </c>
      <c r="BI26" s="120" t="s">
        <v>1035</v>
      </c>
      <c r="BJ26" s="120" t="s">
        <v>1035</v>
      </c>
      <c r="BK26" s="120">
        <v>0</v>
      </c>
      <c r="BL26" s="123">
        <v>0</v>
      </c>
      <c r="BM26" s="120">
        <v>1</v>
      </c>
      <c r="BN26" s="123">
        <v>3.7037037037037037</v>
      </c>
      <c r="BO26" s="120">
        <v>0</v>
      </c>
      <c r="BP26" s="123">
        <v>0</v>
      </c>
      <c r="BQ26" s="120">
        <v>26</v>
      </c>
      <c r="BR26" s="123">
        <v>96.29629629629629</v>
      </c>
      <c r="BS26" s="120">
        <v>27</v>
      </c>
      <c r="BT26" s="2"/>
      <c r="BU26" s="3"/>
      <c r="BV26" s="3"/>
      <c r="BW26" s="3"/>
      <c r="BX26" s="3"/>
    </row>
    <row r="27" spans="1:76" ht="15">
      <c r="A27" s="64" t="s">
        <v>221</v>
      </c>
      <c r="B27" s="65"/>
      <c r="C27" s="65" t="s">
        <v>64</v>
      </c>
      <c r="D27" s="66">
        <v>162.97975169065714</v>
      </c>
      <c r="E27" s="68"/>
      <c r="F27" s="100" t="s">
        <v>322</v>
      </c>
      <c r="G27" s="65"/>
      <c r="H27" s="69" t="s">
        <v>221</v>
      </c>
      <c r="I27" s="70"/>
      <c r="J27" s="70"/>
      <c r="K27" s="69" t="s">
        <v>723</v>
      </c>
      <c r="L27" s="73">
        <v>1118.064569795528</v>
      </c>
      <c r="M27" s="74">
        <v>5184.5888671875</v>
      </c>
      <c r="N27" s="74">
        <v>7265.8408203125</v>
      </c>
      <c r="O27" s="75"/>
      <c r="P27" s="76"/>
      <c r="Q27" s="76"/>
      <c r="R27" s="86"/>
      <c r="S27" s="48">
        <v>2</v>
      </c>
      <c r="T27" s="48">
        <v>2</v>
      </c>
      <c r="U27" s="49">
        <v>70.666667</v>
      </c>
      <c r="V27" s="49">
        <v>0.011236</v>
      </c>
      <c r="W27" s="49">
        <v>0.006919</v>
      </c>
      <c r="X27" s="49">
        <v>1.154246</v>
      </c>
      <c r="Y27" s="49">
        <v>0.16666666666666666</v>
      </c>
      <c r="Z27" s="49">
        <v>0</v>
      </c>
      <c r="AA27" s="71">
        <v>27</v>
      </c>
      <c r="AB27" s="71"/>
      <c r="AC27" s="72"/>
      <c r="AD27" s="78" t="s">
        <v>461</v>
      </c>
      <c r="AE27" s="78">
        <v>1451</v>
      </c>
      <c r="AF27" s="78">
        <v>709</v>
      </c>
      <c r="AG27" s="78">
        <v>548</v>
      </c>
      <c r="AH27" s="78">
        <v>2779</v>
      </c>
      <c r="AI27" s="78"/>
      <c r="AJ27" s="78" t="s">
        <v>502</v>
      </c>
      <c r="AK27" s="78" t="s">
        <v>535</v>
      </c>
      <c r="AL27" s="78"/>
      <c r="AM27" s="78"/>
      <c r="AN27" s="80">
        <v>43375.76803240741</v>
      </c>
      <c r="AO27" s="82" t="s">
        <v>603</v>
      </c>
      <c r="AP27" s="78" t="b">
        <v>1</v>
      </c>
      <c r="AQ27" s="78" t="b">
        <v>0</v>
      </c>
      <c r="AR27" s="78" t="b">
        <v>0</v>
      </c>
      <c r="AS27" s="78" t="s">
        <v>407</v>
      </c>
      <c r="AT27" s="78">
        <v>8</v>
      </c>
      <c r="AU27" s="78"/>
      <c r="AV27" s="78" t="b">
        <v>0</v>
      </c>
      <c r="AW27" s="78" t="s">
        <v>654</v>
      </c>
      <c r="AX27" s="82" t="s">
        <v>679</v>
      </c>
      <c r="AY27" s="78" t="s">
        <v>66</v>
      </c>
      <c r="AZ27" s="78" t="str">
        <f>REPLACE(INDEX(GroupVertices[Group],MATCH(Vertices[[#This Row],[Vertex]],GroupVertices[Vertex],0)),1,1,"")</f>
        <v>2</v>
      </c>
      <c r="BA27" s="48" t="s">
        <v>285</v>
      </c>
      <c r="BB27" s="48" t="s">
        <v>285</v>
      </c>
      <c r="BC27" s="48" t="s">
        <v>294</v>
      </c>
      <c r="BD27" s="48" t="s">
        <v>294</v>
      </c>
      <c r="BE27" s="48" t="s">
        <v>303</v>
      </c>
      <c r="BF27" s="48" t="s">
        <v>303</v>
      </c>
      <c r="BG27" s="120" t="s">
        <v>1015</v>
      </c>
      <c r="BH27" s="120" t="s">
        <v>1015</v>
      </c>
      <c r="BI27" s="120" t="s">
        <v>1036</v>
      </c>
      <c r="BJ27" s="120" t="s">
        <v>1036</v>
      </c>
      <c r="BK27" s="120">
        <v>2</v>
      </c>
      <c r="BL27" s="123">
        <v>10</v>
      </c>
      <c r="BM27" s="120">
        <v>0</v>
      </c>
      <c r="BN27" s="123">
        <v>0</v>
      </c>
      <c r="BO27" s="120">
        <v>0</v>
      </c>
      <c r="BP27" s="123">
        <v>0</v>
      </c>
      <c r="BQ27" s="120">
        <v>18</v>
      </c>
      <c r="BR27" s="123">
        <v>90</v>
      </c>
      <c r="BS27" s="120">
        <v>20</v>
      </c>
      <c r="BT27" s="2"/>
      <c r="BU27" s="3"/>
      <c r="BV27" s="3"/>
      <c r="BW27" s="3"/>
      <c r="BX27" s="3"/>
    </row>
    <row r="28" spans="1:76" ht="15">
      <c r="A28" s="64" t="s">
        <v>245</v>
      </c>
      <c r="B28" s="65"/>
      <c r="C28" s="65" t="s">
        <v>64</v>
      </c>
      <c r="D28" s="66">
        <v>162</v>
      </c>
      <c r="E28" s="68"/>
      <c r="F28" s="100" t="s">
        <v>319</v>
      </c>
      <c r="G28" s="65"/>
      <c r="H28" s="69" t="s">
        <v>245</v>
      </c>
      <c r="I28" s="70"/>
      <c r="J28" s="70"/>
      <c r="K28" s="69" t="s">
        <v>724</v>
      </c>
      <c r="L28" s="73">
        <v>1</v>
      </c>
      <c r="M28" s="74">
        <v>5504.1064453125</v>
      </c>
      <c r="N28" s="74">
        <v>9615.0380859375</v>
      </c>
      <c r="O28" s="75"/>
      <c r="P28" s="76"/>
      <c r="Q28" s="76"/>
      <c r="R28" s="86"/>
      <c r="S28" s="48">
        <v>1</v>
      </c>
      <c r="T28" s="48">
        <v>0</v>
      </c>
      <c r="U28" s="49">
        <v>0</v>
      </c>
      <c r="V28" s="49">
        <v>0.008065</v>
      </c>
      <c r="W28" s="49">
        <v>0.000823</v>
      </c>
      <c r="X28" s="49">
        <v>0.395277</v>
      </c>
      <c r="Y28" s="49">
        <v>0</v>
      </c>
      <c r="Z28" s="49">
        <v>0</v>
      </c>
      <c r="AA28" s="71">
        <v>28</v>
      </c>
      <c r="AB28" s="71"/>
      <c r="AC28" s="72"/>
      <c r="AD28" s="78" t="s">
        <v>438</v>
      </c>
      <c r="AE28" s="78">
        <v>0</v>
      </c>
      <c r="AF28" s="78">
        <v>0</v>
      </c>
      <c r="AG28" s="78">
        <v>0</v>
      </c>
      <c r="AH28" s="78">
        <v>0</v>
      </c>
      <c r="AI28" s="78"/>
      <c r="AJ28" s="78"/>
      <c r="AK28" s="78"/>
      <c r="AL28" s="78"/>
      <c r="AM28" s="78"/>
      <c r="AN28" s="80">
        <v>41655.99215277778</v>
      </c>
      <c r="AO28" s="78"/>
      <c r="AP28" s="78" t="b">
        <v>1</v>
      </c>
      <c r="AQ28" s="78" t="b">
        <v>1</v>
      </c>
      <c r="AR28" s="78" t="b">
        <v>0</v>
      </c>
      <c r="AS28" s="78" t="s">
        <v>407</v>
      </c>
      <c r="AT28" s="78">
        <v>0</v>
      </c>
      <c r="AU28" s="82" t="s">
        <v>621</v>
      </c>
      <c r="AV28" s="78" t="b">
        <v>0</v>
      </c>
      <c r="AW28" s="78" t="s">
        <v>654</v>
      </c>
      <c r="AX28" s="82" t="s">
        <v>680</v>
      </c>
      <c r="AY28" s="78" t="s">
        <v>65</v>
      </c>
      <c r="AZ28" s="78" t="str">
        <f>REPLACE(INDEX(GroupVertices[Group],MATCH(Vertices[[#This Row],[Vertex]],GroupVertices[Vertex],0)),1,1,"")</f>
        <v>2</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222</v>
      </c>
      <c r="B29" s="65"/>
      <c r="C29" s="65" t="s">
        <v>64</v>
      </c>
      <c r="D29" s="66">
        <v>162.32474139253094</v>
      </c>
      <c r="E29" s="68"/>
      <c r="F29" s="100" t="s">
        <v>323</v>
      </c>
      <c r="G29" s="65"/>
      <c r="H29" s="69" t="s">
        <v>222</v>
      </c>
      <c r="I29" s="70"/>
      <c r="J29" s="70"/>
      <c r="K29" s="69" t="s">
        <v>725</v>
      </c>
      <c r="L29" s="73">
        <v>538.4555923664541</v>
      </c>
      <c r="M29" s="74">
        <v>4526.32080078125</v>
      </c>
      <c r="N29" s="74">
        <v>6320.30078125</v>
      </c>
      <c r="O29" s="75"/>
      <c r="P29" s="76"/>
      <c r="Q29" s="76"/>
      <c r="R29" s="86"/>
      <c r="S29" s="48">
        <v>0</v>
      </c>
      <c r="T29" s="48">
        <v>3</v>
      </c>
      <c r="U29" s="49">
        <v>34</v>
      </c>
      <c r="V29" s="49">
        <v>0.011111</v>
      </c>
      <c r="W29" s="49">
        <v>0.00632</v>
      </c>
      <c r="X29" s="49">
        <v>0.850249</v>
      </c>
      <c r="Y29" s="49">
        <v>0.16666666666666666</v>
      </c>
      <c r="Z29" s="49">
        <v>0</v>
      </c>
      <c r="AA29" s="71">
        <v>29</v>
      </c>
      <c r="AB29" s="71"/>
      <c r="AC29" s="72"/>
      <c r="AD29" s="78" t="s">
        <v>462</v>
      </c>
      <c r="AE29" s="78">
        <v>275</v>
      </c>
      <c r="AF29" s="78">
        <v>235</v>
      </c>
      <c r="AG29" s="78">
        <v>3403</v>
      </c>
      <c r="AH29" s="78">
        <v>1305</v>
      </c>
      <c r="AI29" s="78"/>
      <c r="AJ29" s="78" t="s">
        <v>503</v>
      </c>
      <c r="AK29" s="78"/>
      <c r="AL29" s="82" t="s">
        <v>565</v>
      </c>
      <c r="AM29" s="78"/>
      <c r="AN29" s="80">
        <v>42421.81471064815</v>
      </c>
      <c r="AO29" s="82" t="s">
        <v>604</v>
      </c>
      <c r="AP29" s="78" t="b">
        <v>1</v>
      </c>
      <c r="AQ29" s="78" t="b">
        <v>0</v>
      </c>
      <c r="AR29" s="78" t="b">
        <v>0</v>
      </c>
      <c r="AS29" s="78" t="s">
        <v>620</v>
      </c>
      <c r="AT29" s="78">
        <v>5</v>
      </c>
      <c r="AU29" s="78"/>
      <c r="AV29" s="78" t="b">
        <v>0</v>
      </c>
      <c r="AW29" s="78" t="s">
        <v>654</v>
      </c>
      <c r="AX29" s="82" t="s">
        <v>681</v>
      </c>
      <c r="AY29" s="78" t="s">
        <v>66</v>
      </c>
      <c r="AZ29" s="78" t="str">
        <f>REPLACE(INDEX(GroupVertices[Group],MATCH(Vertices[[#This Row],[Vertex]],GroupVertices[Vertex],0)),1,1,"")</f>
        <v>2</v>
      </c>
      <c r="BA29" s="48"/>
      <c r="BB29" s="48"/>
      <c r="BC29" s="48"/>
      <c r="BD29" s="48"/>
      <c r="BE29" s="48" t="s">
        <v>304</v>
      </c>
      <c r="BF29" s="48" t="s">
        <v>304</v>
      </c>
      <c r="BG29" s="120" t="s">
        <v>1016</v>
      </c>
      <c r="BH29" s="120" t="s">
        <v>1016</v>
      </c>
      <c r="BI29" s="120" t="s">
        <v>1037</v>
      </c>
      <c r="BJ29" s="120" t="s">
        <v>1037</v>
      </c>
      <c r="BK29" s="120">
        <v>2</v>
      </c>
      <c r="BL29" s="123">
        <v>10.526315789473685</v>
      </c>
      <c r="BM29" s="120">
        <v>0</v>
      </c>
      <c r="BN29" s="123">
        <v>0</v>
      </c>
      <c r="BO29" s="120">
        <v>0</v>
      </c>
      <c r="BP29" s="123">
        <v>0</v>
      </c>
      <c r="BQ29" s="120">
        <v>17</v>
      </c>
      <c r="BR29" s="123">
        <v>89.47368421052632</v>
      </c>
      <c r="BS29" s="120">
        <v>19</v>
      </c>
      <c r="BT29" s="2"/>
      <c r="BU29" s="3"/>
      <c r="BV29" s="3"/>
      <c r="BW29" s="3"/>
      <c r="BX29" s="3"/>
    </row>
    <row r="30" spans="1:76" ht="15">
      <c r="A30" s="64" t="s">
        <v>246</v>
      </c>
      <c r="B30" s="65"/>
      <c r="C30" s="65" t="s">
        <v>64</v>
      </c>
      <c r="D30" s="66">
        <v>162.01934629572526</v>
      </c>
      <c r="E30" s="68"/>
      <c r="F30" s="100" t="s">
        <v>644</v>
      </c>
      <c r="G30" s="65"/>
      <c r="H30" s="69" t="s">
        <v>246</v>
      </c>
      <c r="I30" s="70"/>
      <c r="J30" s="70"/>
      <c r="K30" s="69" t="s">
        <v>726</v>
      </c>
      <c r="L30" s="73">
        <v>11.538350217534319</v>
      </c>
      <c r="M30" s="74">
        <v>4138.9013671875</v>
      </c>
      <c r="N30" s="74">
        <v>8457.1416015625</v>
      </c>
      <c r="O30" s="75"/>
      <c r="P30" s="76"/>
      <c r="Q30" s="76"/>
      <c r="R30" s="86"/>
      <c r="S30" s="48">
        <v>2</v>
      </c>
      <c r="T30" s="48">
        <v>0</v>
      </c>
      <c r="U30" s="49">
        <v>0.666667</v>
      </c>
      <c r="V30" s="49">
        <v>0.00813</v>
      </c>
      <c r="W30" s="49">
        <v>0.001504</v>
      </c>
      <c r="X30" s="49">
        <v>0.631807</v>
      </c>
      <c r="Y30" s="49">
        <v>0</v>
      </c>
      <c r="Z30" s="49">
        <v>0</v>
      </c>
      <c r="AA30" s="71">
        <v>30</v>
      </c>
      <c r="AB30" s="71"/>
      <c r="AC30" s="72"/>
      <c r="AD30" s="78" t="s">
        <v>463</v>
      </c>
      <c r="AE30" s="78">
        <v>52</v>
      </c>
      <c r="AF30" s="78">
        <v>14</v>
      </c>
      <c r="AG30" s="78">
        <v>95</v>
      </c>
      <c r="AH30" s="78">
        <v>100</v>
      </c>
      <c r="AI30" s="78">
        <v>-25200</v>
      </c>
      <c r="AJ30" s="78"/>
      <c r="AK30" s="78"/>
      <c r="AL30" s="78"/>
      <c r="AM30" s="78" t="s">
        <v>579</v>
      </c>
      <c r="AN30" s="80">
        <v>39548.075324074074</v>
      </c>
      <c r="AO30" s="78"/>
      <c r="AP30" s="78" t="b">
        <v>1</v>
      </c>
      <c r="AQ30" s="78" t="b">
        <v>0</v>
      </c>
      <c r="AR30" s="78" t="b">
        <v>1</v>
      </c>
      <c r="AS30" s="78" t="s">
        <v>407</v>
      </c>
      <c r="AT30" s="78">
        <v>2</v>
      </c>
      <c r="AU30" s="82" t="s">
        <v>621</v>
      </c>
      <c r="AV30" s="78" t="b">
        <v>0</v>
      </c>
      <c r="AW30" s="78" t="s">
        <v>654</v>
      </c>
      <c r="AX30" s="82" t="s">
        <v>682</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223</v>
      </c>
      <c r="B31" s="65"/>
      <c r="C31" s="65" t="s">
        <v>64</v>
      </c>
      <c r="D31" s="66">
        <v>162.124369043948</v>
      </c>
      <c r="E31" s="68"/>
      <c r="F31" s="100" t="s">
        <v>324</v>
      </c>
      <c r="G31" s="65"/>
      <c r="H31" s="69" t="s">
        <v>223</v>
      </c>
      <c r="I31" s="70"/>
      <c r="J31" s="70"/>
      <c r="K31" s="69" t="s">
        <v>727</v>
      </c>
      <c r="L31" s="73">
        <v>538.4555923664541</v>
      </c>
      <c r="M31" s="74">
        <v>4774.29736328125</v>
      </c>
      <c r="N31" s="74">
        <v>7380.34765625</v>
      </c>
      <c r="O31" s="75"/>
      <c r="P31" s="76"/>
      <c r="Q31" s="76"/>
      <c r="R31" s="86"/>
      <c r="S31" s="48">
        <v>0</v>
      </c>
      <c r="T31" s="48">
        <v>3</v>
      </c>
      <c r="U31" s="49">
        <v>34</v>
      </c>
      <c r="V31" s="49">
        <v>0.011111</v>
      </c>
      <c r="W31" s="49">
        <v>0.00632</v>
      </c>
      <c r="X31" s="49">
        <v>0.850249</v>
      </c>
      <c r="Y31" s="49">
        <v>0.16666666666666666</v>
      </c>
      <c r="Z31" s="49">
        <v>0</v>
      </c>
      <c r="AA31" s="71">
        <v>31</v>
      </c>
      <c r="AB31" s="71"/>
      <c r="AC31" s="72"/>
      <c r="AD31" s="78" t="s">
        <v>464</v>
      </c>
      <c r="AE31" s="78">
        <v>128</v>
      </c>
      <c r="AF31" s="78">
        <v>90</v>
      </c>
      <c r="AG31" s="78">
        <v>746</v>
      </c>
      <c r="AH31" s="78">
        <v>384</v>
      </c>
      <c r="AI31" s="78"/>
      <c r="AJ31" s="78"/>
      <c r="AK31" s="78"/>
      <c r="AL31" s="78"/>
      <c r="AM31" s="78"/>
      <c r="AN31" s="80">
        <v>43258.33773148148</v>
      </c>
      <c r="AO31" s="82" t="s">
        <v>605</v>
      </c>
      <c r="AP31" s="78" t="b">
        <v>1</v>
      </c>
      <c r="AQ31" s="78" t="b">
        <v>0</v>
      </c>
      <c r="AR31" s="78" t="b">
        <v>0</v>
      </c>
      <c r="AS31" s="78" t="s">
        <v>407</v>
      </c>
      <c r="AT31" s="78">
        <v>2</v>
      </c>
      <c r="AU31" s="78"/>
      <c r="AV31" s="78" t="b">
        <v>0</v>
      </c>
      <c r="AW31" s="78" t="s">
        <v>654</v>
      </c>
      <c r="AX31" s="82" t="s">
        <v>683</v>
      </c>
      <c r="AY31" s="78" t="s">
        <v>66</v>
      </c>
      <c r="AZ31" s="78" t="str">
        <f>REPLACE(INDEX(GroupVertices[Group],MATCH(Vertices[[#This Row],[Vertex]],GroupVertices[Vertex],0)),1,1,"")</f>
        <v>2</v>
      </c>
      <c r="BA31" s="48"/>
      <c r="BB31" s="48"/>
      <c r="BC31" s="48"/>
      <c r="BD31" s="48"/>
      <c r="BE31" s="48" t="s">
        <v>304</v>
      </c>
      <c r="BF31" s="48" t="s">
        <v>304</v>
      </c>
      <c r="BG31" s="120" t="s">
        <v>1016</v>
      </c>
      <c r="BH31" s="120" t="s">
        <v>1016</v>
      </c>
      <c r="BI31" s="120" t="s">
        <v>1037</v>
      </c>
      <c r="BJ31" s="120" t="s">
        <v>1037</v>
      </c>
      <c r="BK31" s="120">
        <v>2</v>
      </c>
      <c r="BL31" s="123">
        <v>10.526315789473685</v>
      </c>
      <c r="BM31" s="120">
        <v>0</v>
      </c>
      <c r="BN31" s="123">
        <v>0</v>
      </c>
      <c r="BO31" s="120">
        <v>0</v>
      </c>
      <c r="BP31" s="123">
        <v>0</v>
      </c>
      <c r="BQ31" s="120">
        <v>17</v>
      </c>
      <c r="BR31" s="123">
        <v>89.47368421052632</v>
      </c>
      <c r="BS31" s="120">
        <v>19</v>
      </c>
      <c r="BT31" s="2"/>
      <c r="BU31" s="3"/>
      <c r="BV31" s="3"/>
      <c r="BW31" s="3"/>
      <c r="BX31" s="3"/>
    </row>
    <row r="32" spans="1:76" ht="15">
      <c r="A32" s="64" t="s">
        <v>225</v>
      </c>
      <c r="B32" s="65"/>
      <c r="C32" s="65" t="s">
        <v>64</v>
      </c>
      <c r="D32" s="66">
        <v>163.35562257903337</v>
      </c>
      <c r="E32" s="68"/>
      <c r="F32" s="100" t="s">
        <v>326</v>
      </c>
      <c r="G32" s="65"/>
      <c r="H32" s="69" t="s">
        <v>225</v>
      </c>
      <c r="I32" s="70"/>
      <c r="J32" s="70"/>
      <c r="K32" s="69" t="s">
        <v>728</v>
      </c>
      <c r="L32" s="73">
        <v>3241.616347019233</v>
      </c>
      <c r="M32" s="74">
        <v>2103.646728515625</v>
      </c>
      <c r="N32" s="74">
        <v>4405.54931640625</v>
      </c>
      <c r="O32" s="75"/>
      <c r="P32" s="76"/>
      <c r="Q32" s="76"/>
      <c r="R32" s="86"/>
      <c r="S32" s="48">
        <v>1</v>
      </c>
      <c r="T32" s="48">
        <v>15</v>
      </c>
      <c r="U32" s="49">
        <v>205.004762</v>
      </c>
      <c r="V32" s="49">
        <v>0.016393</v>
      </c>
      <c r="W32" s="49">
        <v>0.084871</v>
      </c>
      <c r="X32" s="49">
        <v>2.640525</v>
      </c>
      <c r="Y32" s="49">
        <v>0.12916666666666668</v>
      </c>
      <c r="Z32" s="49">
        <v>0</v>
      </c>
      <c r="AA32" s="71">
        <v>32</v>
      </c>
      <c r="AB32" s="71"/>
      <c r="AC32" s="72"/>
      <c r="AD32" s="78" t="s">
        <v>465</v>
      </c>
      <c r="AE32" s="78">
        <v>448</v>
      </c>
      <c r="AF32" s="78">
        <v>981</v>
      </c>
      <c r="AG32" s="78">
        <v>7486</v>
      </c>
      <c r="AH32" s="78">
        <v>261</v>
      </c>
      <c r="AI32" s="78"/>
      <c r="AJ32" s="78" t="s">
        <v>504</v>
      </c>
      <c r="AK32" s="78"/>
      <c r="AL32" s="82" t="s">
        <v>566</v>
      </c>
      <c r="AM32" s="78"/>
      <c r="AN32" s="80">
        <v>41143.18952546296</v>
      </c>
      <c r="AO32" s="82" t="s">
        <v>606</v>
      </c>
      <c r="AP32" s="78" t="b">
        <v>1</v>
      </c>
      <c r="AQ32" s="78" t="b">
        <v>0</v>
      </c>
      <c r="AR32" s="78" t="b">
        <v>1</v>
      </c>
      <c r="AS32" s="78" t="s">
        <v>407</v>
      </c>
      <c r="AT32" s="78">
        <v>18</v>
      </c>
      <c r="AU32" s="82" t="s">
        <v>621</v>
      </c>
      <c r="AV32" s="78" t="b">
        <v>0</v>
      </c>
      <c r="AW32" s="78" t="s">
        <v>654</v>
      </c>
      <c r="AX32" s="82" t="s">
        <v>684</v>
      </c>
      <c r="AY32" s="78" t="s">
        <v>66</v>
      </c>
      <c r="AZ32" s="78" t="str">
        <f>REPLACE(INDEX(GroupVertices[Group],MATCH(Vertices[[#This Row],[Vertex]],GroupVertices[Vertex],0)),1,1,"")</f>
        <v>1</v>
      </c>
      <c r="BA32" s="48"/>
      <c r="BB32" s="48"/>
      <c r="BC32" s="48"/>
      <c r="BD32" s="48"/>
      <c r="BE32" s="48"/>
      <c r="BF32" s="48"/>
      <c r="BG32" s="120" t="s">
        <v>1017</v>
      </c>
      <c r="BH32" s="120" t="s">
        <v>1017</v>
      </c>
      <c r="BI32" s="120" t="s">
        <v>1038</v>
      </c>
      <c r="BJ32" s="120" t="s">
        <v>1038</v>
      </c>
      <c r="BK32" s="120">
        <v>0</v>
      </c>
      <c r="BL32" s="123">
        <v>0</v>
      </c>
      <c r="BM32" s="120">
        <v>0</v>
      </c>
      <c r="BN32" s="123">
        <v>0</v>
      </c>
      <c r="BO32" s="120">
        <v>0</v>
      </c>
      <c r="BP32" s="123">
        <v>0</v>
      </c>
      <c r="BQ32" s="120">
        <v>18</v>
      </c>
      <c r="BR32" s="123">
        <v>100</v>
      </c>
      <c r="BS32" s="120">
        <v>18</v>
      </c>
      <c r="BT32" s="2"/>
      <c r="BU32" s="3"/>
      <c r="BV32" s="3"/>
      <c r="BW32" s="3"/>
      <c r="BX32" s="3"/>
    </row>
    <row r="33" spans="1:76" ht="15">
      <c r="A33" s="64" t="s">
        <v>226</v>
      </c>
      <c r="B33" s="65"/>
      <c r="C33" s="65" t="s">
        <v>64</v>
      </c>
      <c r="D33" s="66">
        <v>162.71581294183414</v>
      </c>
      <c r="E33" s="68"/>
      <c r="F33" s="100" t="s">
        <v>327</v>
      </c>
      <c r="G33" s="65"/>
      <c r="H33" s="69" t="s">
        <v>226</v>
      </c>
      <c r="I33" s="70"/>
      <c r="J33" s="70"/>
      <c r="K33" s="69" t="s">
        <v>729</v>
      </c>
      <c r="L33" s="73">
        <v>1970.3445286288822</v>
      </c>
      <c r="M33" s="74">
        <v>1499.22998046875</v>
      </c>
      <c r="N33" s="74">
        <v>4788.1328125</v>
      </c>
      <c r="O33" s="75"/>
      <c r="P33" s="76"/>
      <c r="Q33" s="76"/>
      <c r="R33" s="86"/>
      <c r="S33" s="48">
        <v>0</v>
      </c>
      <c r="T33" s="48">
        <v>15</v>
      </c>
      <c r="U33" s="49">
        <v>124.582784</v>
      </c>
      <c r="V33" s="49">
        <v>0.013514</v>
      </c>
      <c r="W33" s="49">
        <v>0.076728</v>
      </c>
      <c r="X33" s="49">
        <v>2.516284</v>
      </c>
      <c r="Y33" s="49">
        <v>0.11904761904761904</v>
      </c>
      <c r="Z33" s="49">
        <v>0</v>
      </c>
      <c r="AA33" s="71">
        <v>33</v>
      </c>
      <c r="AB33" s="71"/>
      <c r="AC33" s="72"/>
      <c r="AD33" s="78" t="s">
        <v>466</v>
      </c>
      <c r="AE33" s="78">
        <v>1753</v>
      </c>
      <c r="AF33" s="78">
        <v>518</v>
      </c>
      <c r="AG33" s="78">
        <v>63503</v>
      </c>
      <c r="AH33" s="78">
        <v>39658</v>
      </c>
      <c r="AI33" s="78"/>
      <c r="AJ33" s="78" t="s">
        <v>505</v>
      </c>
      <c r="AK33" s="78" t="s">
        <v>536</v>
      </c>
      <c r="AL33" s="78"/>
      <c r="AM33" s="78"/>
      <c r="AN33" s="80">
        <v>40607.027025462965</v>
      </c>
      <c r="AO33" s="82" t="s">
        <v>607</v>
      </c>
      <c r="AP33" s="78" t="b">
        <v>0</v>
      </c>
      <c r="AQ33" s="78" t="b">
        <v>0</v>
      </c>
      <c r="AR33" s="78" t="b">
        <v>0</v>
      </c>
      <c r="AS33" s="78" t="s">
        <v>407</v>
      </c>
      <c r="AT33" s="78">
        <v>27</v>
      </c>
      <c r="AU33" s="82" t="s">
        <v>628</v>
      </c>
      <c r="AV33" s="78" t="b">
        <v>0</v>
      </c>
      <c r="AW33" s="78" t="s">
        <v>654</v>
      </c>
      <c r="AX33" s="82" t="s">
        <v>685</v>
      </c>
      <c r="AY33" s="78" t="s">
        <v>66</v>
      </c>
      <c r="AZ33" s="78" t="str">
        <f>REPLACE(INDEX(GroupVertices[Group],MATCH(Vertices[[#This Row],[Vertex]],GroupVertices[Vertex],0)),1,1,"")</f>
        <v>1</v>
      </c>
      <c r="BA33" s="48"/>
      <c r="BB33" s="48"/>
      <c r="BC33" s="48"/>
      <c r="BD33" s="48"/>
      <c r="BE33" s="48" t="s">
        <v>307</v>
      </c>
      <c r="BF33" s="48" t="s">
        <v>307</v>
      </c>
      <c r="BG33" s="120" t="s">
        <v>1010</v>
      </c>
      <c r="BH33" s="120" t="s">
        <v>1024</v>
      </c>
      <c r="BI33" s="120" t="s">
        <v>1031</v>
      </c>
      <c r="BJ33" s="120" t="s">
        <v>1045</v>
      </c>
      <c r="BK33" s="120">
        <v>0</v>
      </c>
      <c r="BL33" s="123">
        <v>0</v>
      </c>
      <c r="BM33" s="120">
        <v>1</v>
      </c>
      <c r="BN33" s="123">
        <v>1.1627906976744187</v>
      </c>
      <c r="BO33" s="120">
        <v>0</v>
      </c>
      <c r="BP33" s="123">
        <v>0</v>
      </c>
      <c r="BQ33" s="120">
        <v>85</v>
      </c>
      <c r="BR33" s="123">
        <v>98.83720930232558</v>
      </c>
      <c r="BS33" s="120">
        <v>86</v>
      </c>
      <c r="BT33" s="2"/>
      <c r="BU33" s="3"/>
      <c r="BV33" s="3"/>
      <c r="BW33" s="3"/>
      <c r="BX33" s="3"/>
    </row>
    <row r="34" spans="1:76" ht="15">
      <c r="A34" s="64" t="s">
        <v>247</v>
      </c>
      <c r="B34" s="65"/>
      <c r="C34" s="65" t="s">
        <v>64</v>
      </c>
      <c r="D34" s="66">
        <v>169.37646618438345</v>
      </c>
      <c r="E34" s="68"/>
      <c r="F34" s="100" t="s">
        <v>645</v>
      </c>
      <c r="G34" s="65"/>
      <c r="H34" s="69" t="s">
        <v>247</v>
      </c>
      <c r="I34" s="70"/>
      <c r="J34" s="70"/>
      <c r="K34" s="69" t="s">
        <v>730</v>
      </c>
      <c r="L34" s="73">
        <v>1</v>
      </c>
      <c r="M34" s="74">
        <v>3566.894775390625</v>
      </c>
      <c r="N34" s="74">
        <v>6859.04248046875</v>
      </c>
      <c r="O34" s="75"/>
      <c r="P34" s="76"/>
      <c r="Q34" s="76"/>
      <c r="R34" s="86"/>
      <c r="S34" s="48">
        <v>3</v>
      </c>
      <c r="T34" s="48">
        <v>0</v>
      </c>
      <c r="U34" s="49">
        <v>0</v>
      </c>
      <c r="V34" s="49">
        <v>0.011364</v>
      </c>
      <c r="W34" s="49">
        <v>0.027475</v>
      </c>
      <c r="X34" s="49">
        <v>0.603699</v>
      </c>
      <c r="Y34" s="49">
        <v>0.5</v>
      </c>
      <c r="Z34" s="49">
        <v>0</v>
      </c>
      <c r="AA34" s="71">
        <v>34</v>
      </c>
      <c r="AB34" s="71"/>
      <c r="AC34" s="72"/>
      <c r="AD34" s="78" t="s">
        <v>467</v>
      </c>
      <c r="AE34" s="78">
        <v>920</v>
      </c>
      <c r="AF34" s="78">
        <v>5338</v>
      </c>
      <c r="AG34" s="78">
        <v>6052</v>
      </c>
      <c r="AH34" s="78">
        <v>6961</v>
      </c>
      <c r="AI34" s="78"/>
      <c r="AJ34" s="78" t="s">
        <v>506</v>
      </c>
      <c r="AK34" s="78" t="s">
        <v>526</v>
      </c>
      <c r="AL34" s="82" t="s">
        <v>567</v>
      </c>
      <c r="AM34" s="78"/>
      <c r="AN34" s="80">
        <v>41448.56224537037</v>
      </c>
      <c r="AO34" s="82" t="s">
        <v>608</v>
      </c>
      <c r="AP34" s="78" t="b">
        <v>0</v>
      </c>
      <c r="AQ34" s="78" t="b">
        <v>0</v>
      </c>
      <c r="AR34" s="78" t="b">
        <v>1</v>
      </c>
      <c r="AS34" s="78" t="s">
        <v>407</v>
      </c>
      <c r="AT34" s="78">
        <v>108</v>
      </c>
      <c r="AU34" s="82" t="s">
        <v>621</v>
      </c>
      <c r="AV34" s="78" t="b">
        <v>0</v>
      </c>
      <c r="AW34" s="78" t="s">
        <v>654</v>
      </c>
      <c r="AX34" s="82" t="s">
        <v>686</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248</v>
      </c>
      <c r="B35" s="65"/>
      <c r="C35" s="65" t="s">
        <v>64</v>
      </c>
      <c r="D35" s="66">
        <v>165.5666278047759</v>
      </c>
      <c r="E35" s="68"/>
      <c r="F35" s="100" t="s">
        <v>646</v>
      </c>
      <c r="G35" s="65"/>
      <c r="H35" s="69" t="s">
        <v>248</v>
      </c>
      <c r="I35" s="70"/>
      <c r="J35" s="70"/>
      <c r="K35" s="69" t="s">
        <v>731</v>
      </c>
      <c r="L35" s="73">
        <v>47.36871250361964</v>
      </c>
      <c r="M35" s="74">
        <v>7270.8525390625</v>
      </c>
      <c r="N35" s="74">
        <v>7842.7890625</v>
      </c>
      <c r="O35" s="75"/>
      <c r="P35" s="76"/>
      <c r="Q35" s="76"/>
      <c r="R35" s="86"/>
      <c r="S35" s="48">
        <v>4</v>
      </c>
      <c r="T35" s="48">
        <v>0</v>
      </c>
      <c r="U35" s="49">
        <v>2.933333</v>
      </c>
      <c r="V35" s="49">
        <v>0.012048</v>
      </c>
      <c r="W35" s="49">
        <v>0.031174</v>
      </c>
      <c r="X35" s="49">
        <v>0.779997</v>
      </c>
      <c r="Y35" s="49">
        <v>0.4166666666666667</v>
      </c>
      <c r="Z35" s="49">
        <v>0</v>
      </c>
      <c r="AA35" s="71">
        <v>35</v>
      </c>
      <c r="AB35" s="71"/>
      <c r="AC35" s="72"/>
      <c r="AD35" s="78" t="s">
        <v>468</v>
      </c>
      <c r="AE35" s="78">
        <v>1825</v>
      </c>
      <c r="AF35" s="78">
        <v>2581</v>
      </c>
      <c r="AG35" s="78">
        <v>6986</v>
      </c>
      <c r="AH35" s="78">
        <v>10158</v>
      </c>
      <c r="AI35" s="78"/>
      <c r="AJ35" s="78" t="s">
        <v>507</v>
      </c>
      <c r="AK35" s="78" t="s">
        <v>537</v>
      </c>
      <c r="AL35" s="82" t="s">
        <v>568</v>
      </c>
      <c r="AM35" s="78"/>
      <c r="AN35" s="80">
        <v>41456.856157407405</v>
      </c>
      <c r="AO35" s="82" t="s">
        <v>609</v>
      </c>
      <c r="AP35" s="78" t="b">
        <v>0</v>
      </c>
      <c r="AQ35" s="78" t="b">
        <v>0</v>
      </c>
      <c r="AR35" s="78" t="b">
        <v>0</v>
      </c>
      <c r="AS35" s="78" t="s">
        <v>407</v>
      </c>
      <c r="AT35" s="78">
        <v>94</v>
      </c>
      <c r="AU35" s="82" t="s">
        <v>629</v>
      </c>
      <c r="AV35" s="78" t="b">
        <v>0</v>
      </c>
      <c r="AW35" s="78" t="s">
        <v>654</v>
      </c>
      <c r="AX35" s="82" t="s">
        <v>687</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229</v>
      </c>
      <c r="B36" s="65"/>
      <c r="C36" s="65" t="s">
        <v>64</v>
      </c>
      <c r="D36" s="66">
        <v>175.2231931282063</v>
      </c>
      <c r="E36" s="68"/>
      <c r="F36" s="100" t="s">
        <v>330</v>
      </c>
      <c r="G36" s="65"/>
      <c r="H36" s="69" t="s">
        <v>229</v>
      </c>
      <c r="I36" s="70"/>
      <c r="J36" s="70"/>
      <c r="K36" s="69" t="s">
        <v>732</v>
      </c>
      <c r="L36" s="73">
        <v>4440.35307962622</v>
      </c>
      <c r="M36" s="74">
        <v>8466.23828125</v>
      </c>
      <c r="N36" s="74">
        <v>7095.4189453125</v>
      </c>
      <c r="O36" s="75"/>
      <c r="P36" s="76"/>
      <c r="Q36" s="76"/>
      <c r="R36" s="86"/>
      <c r="S36" s="48">
        <v>4</v>
      </c>
      <c r="T36" s="48">
        <v>9</v>
      </c>
      <c r="U36" s="49">
        <v>280.838095</v>
      </c>
      <c r="V36" s="49">
        <v>0.015385</v>
      </c>
      <c r="W36" s="49">
        <v>0.055192</v>
      </c>
      <c r="X36" s="49">
        <v>2.461816</v>
      </c>
      <c r="Y36" s="49">
        <v>0.12121212121212122</v>
      </c>
      <c r="Z36" s="49">
        <v>0.08333333333333333</v>
      </c>
      <c r="AA36" s="71">
        <v>36</v>
      </c>
      <c r="AB36" s="71"/>
      <c r="AC36" s="72"/>
      <c r="AD36" s="78" t="s">
        <v>469</v>
      </c>
      <c r="AE36" s="78">
        <v>1252</v>
      </c>
      <c r="AF36" s="78">
        <v>9569</v>
      </c>
      <c r="AG36" s="78">
        <v>13130</v>
      </c>
      <c r="AH36" s="78">
        <v>12177</v>
      </c>
      <c r="AI36" s="78"/>
      <c r="AJ36" s="78" t="s">
        <v>508</v>
      </c>
      <c r="AK36" s="78" t="s">
        <v>538</v>
      </c>
      <c r="AL36" s="82" t="s">
        <v>569</v>
      </c>
      <c r="AM36" s="78"/>
      <c r="AN36" s="80">
        <v>39842.17266203704</v>
      </c>
      <c r="AO36" s="82" t="s">
        <v>610</v>
      </c>
      <c r="AP36" s="78" t="b">
        <v>0</v>
      </c>
      <c r="AQ36" s="78" t="b">
        <v>0</v>
      </c>
      <c r="AR36" s="78" t="b">
        <v>1</v>
      </c>
      <c r="AS36" s="78" t="s">
        <v>407</v>
      </c>
      <c r="AT36" s="78">
        <v>291</v>
      </c>
      <c r="AU36" s="82" t="s">
        <v>621</v>
      </c>
      <c r="AV36" s="78" t="b">
        <v>0</v>
      </c>
      <c r="AW36" s="78" t="s">
        <v>654</v>
      </c>
      <c r="AX36" s="82" t="s">
        <v>688</v>
      </c>
      <c r="AY36" s="78" t="s">
        <v>66</v>
      </c>
      <c r="AZ36" s="78" t="str">
        <f>REPLACE(INDEX(GroupVertices[Group],MATCH(Vertices[[#This Row],[Vertex]],GroupVertices[Vertex],0)),1,1,"")</f>
        <v>3</v>
      </c>
      <c r="BA36" s="48" t="s">
        <v>995</v>
      </c>
      <c r="BB36" s="48" t="s">
        <v>995</v>
      </c>
      <c r="BC36" s="48" t="s">
        <v>999</v>
      </c>
      <c r="BD36" s="48" t="s">
        <v>999</v>
      </c>
      <c r="BE36" s="48" t="s">
        <v>1003</v>
      </c>
      <c r="BF36" s="48" t="s">
        <v>1003</v>
      </c>
      <c r="BG36" s="120" t="s">
        <v>1018</v>
      </c>
      <c r="BH36" s="120" t="s">
        <v>1025</v>
      </c>
      <c r="BI36" s="120" t="s">
        <v>1039</v>
      </c>
      <c r="BJ36" s="120" t="s">
        <v>1039</v>
      </c>
      <c r="BK36" s="120">
        <v>1</v>
      </c>
      <c r="BL36" s="123">
        <v>1.2048192771084338</v>
      </c>
      <c r="BM36" s="120">
        <v>1</v>
      </c>
      <c r="BN36" s="123">
        <v>1.2048192771084338</v>
      </c>
      <c r="BO36" s="120">
        <v>0</v>
      </c>
      <c r="BP36" s="123">
        <v>0</v>
      </c>
      <c r="BQ36" s="120">
        <v>81</v>
      </c>
      <c r="BR36" s="123">
        <v>97.59036144578313</v>
      </c>
      <c r="BS36" s="120">
        <v>83</v>
      </c>
      <c r="BT36" s="2"/>
      <c r="BU36" s="3"/>
      <c r="BV36" s="3"/>
      <c r="BW36" s="3"/>
      <c r="BX36" s="3"/>
    </row>
    <row r="37" spans="1:76" ht="15">
      <c r="A37" s="64" t="s">
        <v>228</v>
      </c>
      <c r="B37" s="65"/>
      <c r="C37" s="65" t="s">
        <v>64</v>
      </c>
      <c r="D37" s="66">
        <v>162.88025645549874</v>
      </c>
      <c r="E37" s="68"/>
      <c r="F37" s="100" t="s">
        <v>329</v>
      </c>
      <c r="G37" s="65"/>
      <c r="H37" s="69" t="s">
        <v>228</v>
      </c>
      <c r="I37" s="70"/>
      <c r="J37" s="70"/>
      <c r="K37" s="69" t="s">
        <v>733</v>
      </c>
      <c r="L37" s="73">
        <v>492.61379184108</v>
      </c>
      <c r="M37" s="74">
        <v>212.06454467773438</v>
      </c>
      <c r="N37" s="74">
        <v>5792.3076171875</v>
      </c>
      <c r="O37" s="75"/>
      <c r="P37" s="76"/>
      <c r="Q37" s="76"/>
      <c r="R37" s="86"/>
      <c r="S37" s="48">
        <v>1</v>
      </c>
      <c r="T37" s="48">
        <v>2</v>
      </c>
      <c r="U37" s="49">
        <v>31.1</v>
      </c>
      <c r="V37" s="49">
        <v>0.012346</v>
      </c>
      <c r="W37" s="49">
        <v>0.015753</v>
      </c>
      <c r="X37" s="49">
        <v>0.685999</v>
      </c>
      <c r="Y37" s="49">
        <v>0.16666666666666666</v>
      </c>
      <c r="Z37" s="49">
        <v>0</v>
      </c>
      <c r="AA37" s="71">
        <v>37</v>
      </c>
      <c r="AB37" s="71"/>
      <c r="AC37" s="72"/>
      <c r="AD37" s="78" t="s">
        <v>470</v>
      </c>
      <c r="AE37" s="78">
        <v>765</v>
      </c>
      <c r="AF37" s="78">
        <v>637</v>
      </c>
      <c r="AG37" s="78">
        <v>1053</v>
      </c>
      <c r="AH37" s="78">
        <v>2415</v>
      </c>
      <c r="AI37" s="78"/>
      <c r="AJ37" s="78" t="s">
        <v>509</v>
      </c>
      <c r="AK37" s="78" t="s">
        <v>539</v>
      </c>
      <c r="AL37" s="82" t="s">
        <v>570</v>
      </c>
      <c r="AM37" s="78"/>
      <c r="AN37" s="80">
        <v>42845.907164351855</v>
      </c>
      <c r="AO37" s="82" t="s">
        <v>611</v>
      </c>
      <c r="AP37" s="78" t="b">
        <v>1</v>
      </c>
      <c r="AQ37" s="78" t="b">
        <v>0</v>
      </c>
      <c r="AR37" s="78" t="b">
        <v>1</v>
      </c>
      <c r="AS37" s="78" t="s">
        <v>407</v>
      </c>
      <c r="AT37" s="78">
        <v>6</v>
      </c>
      <c r="AU37" s="78"/>
      <c r="AV37" s="78" t="b">
        <v>0</v>
      </c>
      <c r="AW37" s="78" t="s">
        <v>654</v>
      </c>
      <c r="AX37" s="82" t="s">
        <v>689</v>
      </c>
      <c r="AY37" s="78" t="s">
        <v>66</v>
      </c>
      <c r="AZ37" s="78" t="str">
        <f>REPLACE(INDEX(GroupVertices[Group],MATCH(Vertices[[#This Row],[Vertex]],GroupVertices[Vertex],0)),1,1,"")</f>
        <v>1</v>
      </c>
      <c r="BA37" s="48" t="s">
        <v>288</v>
      </c>
      <c r="BB37" s="48" t="s">
        <v>288</v>
      </c>
      <c r="BC37" s="48" t="s">
        <v>297</v>
      </c>
      <c r="BD37" s="48" t="s">
        <v>297</v>
      </c>
      <c r="BE37" s="48" t="s">
        <v>306</v>
      </c>
      <c r="BF37" s="48" t="s">
        <v>306</v>
      </c>
      <c r="BG37" s="120" t="s">
        <v>1019</v>
      </c>
      <c r="BH37" s="120" t="s">
        <v>1019</v>
      </c>
      <c r="BI37" s="120" t="s">
        <v>1040</v>
      </c>
      <c r="BJ37" s="120" t="s">
        <v>1040</v>
      </c>
      <c r="BK37" s="120">
        <v>2</v>
      </c>
      <c r="BL37" s="123">
        <v>5.128205128205129</v>
      </c>
      <c r="BM37" s="120">
        <v>0</v>
      </c>
      <c r="BN37" s="123">
        <v>0</v>
      </c>
      <c r="BO37" s="120">
        <v>0</v>
      </c>
      <c r="BP37" s="123">
        <v>0</v>
      </c>
      <c r="BQ37" s="120">
        <v>37</v>
      </c>
      <c r="BR37" s="123">
        <v>94.87179487179488</v>
      </c>
      <c r="BS37" s="120">
        <v>39</v>
      </c>
      <c r="BT37" s="2"/>
      <c r="BU37" s="3"/>
      <c r="BV37" s="3"/>
      <c r="BW37" s="3"/>
      <c r="BX37" s="3"/>
    </row>
    <row r="38" spans="1:76" ht="15">
      <c r="A38" s="64" t="s">
        <v>249</v>
      </c>
      <c r="B38" s="65"/>
      <c r="C38" s="65" t="s">
        <v>64</v>
      </c>
      <c r="D38" s="66">
        <v>1000</v>
      </c>
      <c r="E38" s="68"/>
      <c r="F38" s="100" t="s">
        <v>647</v>
      </c>
      <c r="G38" s="65"/>
      <c r="H38" s="69" t="s">
        <v>249</v>
      </c>
      <c r="I38" s="70"/>
      <c r="J38" s="70"/>
      <c r="K38" s="69" t="s">
        <v>734</v>
      </c>
      <c r="L38" s="73">
        <v>1</v>
      </c>
      <c r="M38" s="74">
        <v>384.88677978515625</v>
      </c>
      <c r="N38" s="74">
        <v>2777.68408203125</v>
      </c>
      <c r="O38" s="75"/>
      <c r="P38" s="76"/>
      <c r="Q38" s="76"/>
      <c r="R38" s="86"/>
      <c r="S38" s="48">
        <v>2</v>
      </c>
      <c r="T38" s="48">
        <v>0</v>
      </c>
      <c r="U38" s="49">
        <v>0</v>
      </c>
      <c r="V38" s="49">
        <v>0.010526</v>
      </c>
      <c r="W38" s="49">
        <v>0.011001</v>
      </c>
      <c r="X38" s="49">
        <v>0.486955</v>
      </c>
      <c r="Y38" s="49">
        <v>0.5</v>
      </c>
      <c r="Z38" s="49">
        <v>0</v>
      </c>
      <c r="AA38" s="71">
        <v>38</v>
      </c>
      <c r="AB38" s="71"/>
      <c r="AC38" s="72"/>
      <c r="AD38" s="78" t="s">
        <v>471</v>
      </c>
      <c r="AE38" s="78">
        <v>1083</v>
      </c>
      <c r="AF38" s="78">
        <v>7501723</v>
      </c>
      <c r="AG38" s="78">
        <v>498999</v>
      </c>
      <c r="AH38" s="78">
        <v>144</v>
      </c>
      <c r="AI38" s="78"/>
      <c r="AJ38" s="78" t="s">
        <v>510</v>
      </c>
      <c r="AK38" s="78" t="s">
        <v>540</v>
      </c>
      <c r="AL38" s="82" t="s">
        <v>571</v>
      </c>
      <c r="AM38" s="78"/>
      <c r="AN38" s="80">
        <v>40122.992581018516</v>
      </c>
      <c r="AO38" s="82" t="s">
        <v>612</v>
      </c>
      <c r="AP38" s="78" t="b">
        <v>0</v>
      </c>
      <c r="AQ38" s="78" t="b">
        <v>0</v>
      </c>
      <c r="AR38" s="78" t="b">
        <v>0</v>
      </c>
      <c r="AS38" s="78" t="s">
        <v>407</v>
      </c>
      <c r="AT38" s="78">
        <v>58721</v>
      </c>
      <c r="AU38" s="82" t="s">
        <v>621</v>
      </c>
      <c r="AV38" s="78" t="b">
        <v>1</v>
      </c>
      <c r="AW38" s="78" t="s">
        <v>654</v>
      </c>
      <c r="AX38" s="82" t="s">
        <v>690</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250</v>
      </c>
      <c r="B39" s="65"/>
      <c r="C39" s="65" t="s">
        <v>64</v>
      </c>
      <c r="D39" s="66">
        <v>203.22557431223524</v>
      </c>
      <c r="E39" s="68"/>
      <c r="F39" s="100" t="s">
        <v>648</v>
      </c>
      <c r="G39" s="65"/>
      <c r="H39" s="69" t="s">
        <v>250</v>
      </c>
      <c r="I39" s="70"/>
      <c r="J39" s="70"/>
      <c r="K39" s="69" t="s">
        <v>735</v>
      </c>
      <c r="L39" s="73">
        <v>1</v>
      </c>
      <c r="M39" s="74">
        <v>9772.3818359375</v>
      </c>
      <c r="N39" s="74">
        <v>6488.90185546875</v>
      </c>
      <c r="O39" s="75"/>
      <c r="P39" s="76"/>
      <c r="Q39" s="76"/>
      <c r="R39" s="86"/>
      <c r="S39" s="48">
        <v>1</v>
      </c>
      <c r="T39" s="48">
        <v>0</v>
      </c>
      <c r="U39" s="49">
        <v>0</v>
      </c>
      <c r="V39" s="49">
        <v>0.01</v>
      </c>
      <c r="W39" s="49">
        <v>0.006565</v>
      </c>
      <c r="X39" s="49">
        <v>0.324378</v>
      </c>
      <c r="Y39" s="49">
        <v>0</v>
      </c>
      <c r="Z39" s="49">
        <v>0</v>
      </c>
      <c r="AA39" s="71">
        <v>39</v>
      </c>
      <c r="AB39" s="71"/>
      <c r="AC39" s="72"/>
      <c r="AD39" s="78" t="s">
        <v>472</v>
      </c>
      <c r="AE39" s="78">
        <v>1205</v>
      </c>
      <c r="AF39" s="78">
        <v>29833</v>
      </c>
      <c r="AG39" s="78">
        <v>31902</v>
      </c>
      <c r="AH39" s="78">
        <v>1716</v>
      </c>
      <c r="AI39" s="78"/>
      <c r="AJ39" s="78" t="s">
        <v>511</v>
      </c>
      <c r="AK39" s="78" t="s">
        <v>541</v>
      </c>
      <c r="AL39" s="82" t="s">
        <v>572</v>
      </c>
      <c r="AM39" s="78"/>
      <c r="AN39" s="80">
        <v>39665.73168981481</v>
      </c>
      <c r="AO39" s="82" t="s">
        <v>613</v>
      </c>
      <c r="AP39" s="78" t="b">
        <v>0</v>
      </c>
      <c r="AQ39" s="78" t="b">
        <v>0</v>
      </c>
      <c r="AR39" s="78" t="b">
        <v>0</v>
      </c>
      <c r="AS39" s="78" t="s">
        <v>407</v>
      </c>
      <c r="AT39" s="78">
        <v>915</v>
      </c>
      <c r="AU39" s="82" t="s">
        <v>621</v>
      </c>
      <c r="AV39" s="78" t="b">
        <v>1</v>
      </c>
      <c r="AW39" s="78" t="s">
        <v>654</v>
      </c>
      <c r="AX39" s="82" t="s">
        <v>691</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251</v>
      </c>
      <c r="B40" s="65"/>
      <c r="C40" s="65" t="s">
        <v>64</v>
      </c>
      <c r="D40" s="66">
        <v>166.17603612012118</v>
      </c>
      <c r="E40" s="68"/>
      <c r="F40" s="100" t="s">
        <v>649</v>
      </c>
      <c r="G40" s="65"/>
      <c r="H40" s="69" t="s">
        <v>251</v>
      </c>
      <c r="I40" s="70"/>
      <c r="J40" s="70"/>
      <c r="K40" s="69" t="s">
        <v>736</v>
      </c>
      <c r="L40" s="73">
        <v>1</v>
      </c>
      <c r="M40" s="74">
        <v>8218.009765625</v>
      </c>
      <c r="N40" s="74">
        <v>9611.7451171875</v>
      </c>
      <c r="O40" s="75"/>
      <c r="P40" s="76"/>
      <c r="Q40" s="76"/>
      <c r="R40" s="86"/>
      <c r="S40" s="48">
        <v>1</v>
      </c>
      <c r="T40" s="48">
        <v>0</v>
      </c>
      <c r="U40" s="49">
        <v>0</v>
      </c>
      <c r="V40" s="49">
        <v>0.01</v>
      </c>
      <c r="W40" s="49">
        <v>0.006565</v>
      </c>
      <c r="X40" s="49">
        <v>0.324378</v>
      </c>
      <c r="Y40" s="49">
        <v>0</v>
      </c>
      <c r="Z40" s="49">
        <v>0</v>
      </c>
      <c r="AA40" s="71">
        <v>40</v>
      </c>
      <c r="AB40" s="71"/>
      <c r="AC40" s="72"/>
      <c r="AD40" s="78" t="s">
        <v>473</v>
      </c>
      <c r="AE40" s="78">
        <v>931</v>
      </c>
      <c r="AF40" s="78">
        <v>3022</v>
      </c>
      <c r="AG40" s="78">
        <v>3391</v>
      </c>
      <c r="AH40" s="78">
        <v>1668</v>
      </c>
      <c r="AI40" s="78"/>
      <c r="AJ40" s="78" t="s">
        <v>512</v>
      </c>
      <c r="AK40" s="78" t="s">
        <v>542</v>
      </c>
      <c r="AL40" s="82" t="s">
        <v>573</v>
      </c>
      <c r="AM40" s="78"/>
      <c r="AN40" s="80">
        <v>40870.78543981481</v>
      </c>
      <c r="AO40" s="82" t="s">
        <v>614</v>
      </c>
      <c r="AP40" s="78" t="b">
        <v>0</v>
      </c>
      <c r="AQ40" s="78" t="b">
        <v>0</v>
      </c>
      <c r="AR40" s="78" t="b">
        <v>0</v>
      </c>
      <c r="AS40" s="78" t="s">
        <v>407</v>
      </c>
      <c r="AT40" s="78">
        <v>153</v>
      </c>
      <c r="AU40" s="82" t="s">
        <v>623</v>
      </c>
      <c r="AV40" s="78" t="b">
        <v>0</v>
      </c>
      <c r="AW40" s="78" t="s">
        <v>654</v>
      </c>
      <c r="AX40" s="82" t="s">
        <v>692</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252</v>
      </c>
      <c r="B41" s="65"/>
      <c r="C41" s="65" t="s">
        <v>64</v>
      </c>
      <c r="D41" s="66">
        <v>163.34733130943684</v>
      </c>
      <c r="E41" s="68"/>
      <c r="F41" s="100" t="s">
        <v>650</v>
      </c>
      <c r="G41" s="65"/>
      <c r="H41" s="69" t="s">
        <v>252</v>
      </c>
      <c r="I41" s="70"/>
      <c r="J41" s="70"/>
      <c r="K41" s="69" t="s">
        <v>737</v>
      </c>
      <c r="L41" s="73">
        <v>1</v>
      </c>
      <c r="M41" s="74">
        <v>9357.533203125</v>
      </c>
      <c r="N41" s="74">
        <v>8772.91796875</v>
      </c>
      <c r="O41" s="75"/>
      <c r="P41" s="76"/>
      <c r="Q41" s="76"/>
      <c r="R41" s="86"/>
      <c r="S41" s="48">
        <v>1</v>
      </c>
      <c r="T41" s="48">
        <v>0</v>
      </c>
      <c r="U41" s="49">
        <v>0</v>
      </c>
      <c r="V41" s="49">
        <v>0.01</v>
      </c>
      <c r="W41" s="49">
        <v>0.006565</v>
      </c>
      <c r="X41" s="49">
        <v>0.324378</v>
      </c>
      <c r="Y41" s="49">
        <v>0</v>
      </c>
      <c r="Z41" s="49">
        <v>0</v>
      </c>
      <c r="AA41" s="71">
        <v>41</v>
      </c>
      <c r="AB41" s="71"/>
      <c r="AC41" s="72"/>
      <c r="AD41" s="78" t="s">
        <v>474</v>
      </c>
      <c r="AE41" s="78">
        <v>2322</v>
      </c>
      <c r="AF41" s="78">
        <v>975</v>
      </c>
      <c r="AG41" s="78">
        <v>3352</v>
      </c>
      <c r="AH41" s="78">
        <v>9314</v>
      </c>
      <c r="AI41" s="78"/>
      <c r="AJ41" s="78" t="s">
        <v>513</v>
      </c>
      <c r="AK41" s="78" t="s">
        <v>543</v>
      </c>
      <c r="AL41" s="82" t="s">
        <v>574</v>
      </c>
      <c r="AM41" s="78"/>
      <c r="AN41" s="80">
        <v>39531.538125</v>
      </c>
      <c r="AO41" s="82" t="s">
        <v>615</v>
      </c>
      <c r="AP41" s="78" t="b">
        <v>0</v>
      </c>
      <c r="AQ41" s="78" t="b">
        <v>0</v>
      </c>
      <c r="AR41" s="78" t="b">
        <v>0</v>
      </c>
      <c r="AS41" s="78" t="s">
        <v>407</v>
      </c>
      <c r="AT41" s="78">
        <v>22</v>
      </c>
      <c r="AU41" s="82" t="s">
        <v>621</v>
      </c>
      <c r="AV41" s="78" t="b">
        <v>0</v>
      </c>
      <c r="AW41" s="78" t="s">
        <v>654</v>
      </c>
      <c r="AX41" s="82" t="s">
        <v>693</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230</v>
      </c>
      <c r="B42" s="65"/>
      <c r="C42" s="65" t="s">
        <v>64</v>
      </c>
      <c r="D42" s="66">
        <v>360.2622204705972</v>
      </c>
      <c r="E42" s="68"/>
      <c r="F42" s="100" t="s">
        <v>331</v>
      </c>
      <c r="G42" s="65"/>
      <c r="H42" s="69" t="s">
        <v>230</v>
      </c>
      <c r="I42" s="70"/>
      <c r="J42" s="70"/>
      <c r="K42" s="69" t="s">
        <v>738</v>
      </c>
      <c r="L42" s="73">
        <v>1</v>
      </c>
      <c r="M42" s="74">
        <v>5758.01220703125</v>
      </c>
      <c r="N42" s="74">
        <v>5548.099609375</v>
      </c>
      <c r="O42" s="75"/>
      <c r="P42" s="76"/>
      <c r="Q42" s="76"/>
      <c r="R42" s="86"/>
      <c r="S42" s="48">
        <v>1</v>
      </c>
      <c r="T42" s="48">
        <v>2</v>
      </c>
      <c r="U42" s="49">
        <v>0</v>
      </c>
      <c r="V42" s="49">
        <v>0.011111</v>
      </c>
      <c r="W42" s="49">
        <v>0.009017</v>
      </c>
      <c r="X42" s="49">
        <v>0.512752</v>
      </c>
      <c r="Y42" s="49">
        <v>0.5</v>
      </c>
      <c r="Z42" s="49">
        <v>0.5</v>
      </c>
      <c r="AA42" s="71">
        <v>42</v>
      </c>
      <c r="AB42" s="71"/>
      <c r="AC42" s="72"/>
      <c r="AD42" s="78" t="s">
        <v>475</v>
      </c>
      <c r="AE42" s="78">
        <v>677</v>
      </c>
      <c r="AF42" s="78">
        <v>143473</v>
      </c>
      <c r="AG42" s="78">
        <v>21023</v>
      </c>
      <c r="AH42" s="78">
        <v>16566</v>
      </c>
      <c r="AI42" s="78"/>
      <c r="AJ42" s="78" t="s">
        <v>514</v>
      </c>
      <c r="AK42" s="78" t="s">
        <v>527</v>
      </c>
      <c r="AL42" s="82" t="s">
        <v>575</v>
      </c>
      <c r="AM42" s="78"/>
      <c r="AN42" s="80">
        <v>39624.83399305555</v>
      </c>
      <c r="AO42" s="82" t="s">
        <v>616</v>
      </c>
      <c r="AP42" s="78" t="b">
        <v>0</v>
      </c>
      <c r="AQ42" s="78" t="b">
        <v>0</v>
      </c>
      <c r="AR42" s="78" t="b">
        <v>1</v>
      </c>
      <c r="AS42" s="78" t="s">
        <v>407</v>
      </c>
      <c r="AT42" s="78">
        <v>3591</v>
      </c>
      <c r="AU42" s="82" t="s">
        <v>621</v>
      </c>
      <c r="AV42" s="78" t="b">
        <v>1</v>
      </c>
      <c r="AW42" s="78" t="s">
        <v>654</v>
      </c>
      <c r="AX42" s="82" t="s">
        <v>694</v>
      </c>
      <c r="AY42" s="78" t="s">
        <v>66</v>
      </c>
      <c r="AZ42" s="78" t="str">
        <f>REPLACE(INDEX(GroupVertices[Group],MATCH(Vertices[[#This Row],[Vertex]],GroupVertices[Vertex],0)),1,1,"")</f>
        <v>2</v>
      </c>
      <c r="BA42" s="48"/>
      <c r="BB42" s="48"/>
      <c r="BC42" s="48"/>
      <c r="BD42" s="48"/>
      <c r="BE42" s="48"/>
      <c r="BF42" s="48"/>
      <c r="BG42" s="120" t="s">
        <v>1011</v>
      </c>
      <c r="BH42" s="120" t="s">
        <v>1011</v>
      </c>
      <c r="BI42" s="120" t="s">
        <v>1032</v>
      </c>
      <c r="BJ42" s="120" t="s">
        <v>1032</v>
      </c>
      <c r="BK42" s="120">
        <v>0</v>
      </c>
      <c r="BL42" s="123">
        <v>0</v>
      </c>
      <c r="BM42" s="120">
        <v>0</v>
      </c>
      <c r="BN42" s="123">
        <v>0</v>
      </c>
      <c r="BO42" s="120">
        <v>0</v>
      </c>
      <c r="BP42" s="123">
        <v>0</v>
      </c>
      <c r="BQ42" s="120">
        <v>20</v>
      </c>
      <c r="BR42" s="123">
        <v>100</v>
      </c>
      <c r="BS42" s="120">
        <v>20</v>
      </c>
      <c r="BT42" s="2"/>
      <c r="BU42" s="3"/>
      <c r="BV42" s="3"/>
      <c r="BW42" s="3"/>
      <c r="BX42" s="3"/>
    </row>
    <row r="43" spans="1:76" ht="15">
      <c r="A43" s="64" t="s">
        <v>253</v>
      </c>
      <c r="B43" s="65"/>
      <c r="C43" s="65" t="s">
        <v>64</v>
      </c>
      <c r="D43" s="66">
        <v>163.02120803863983</v>
      </c>
      <c r="E43" s="68"/>
      <c r="F43" s="100" t="s">
        <v>651</v>
      </c>
      <c r="G43" s="65"/>
      <c r="H43" s="69" t="s">
        <v>253</v>
      </c>
      <c r="I43" s="70"/>
      <c r="J43" s="70"/>
      <c r="K43" s="69" t="s">
        <v>739</v>
      </c>
      <c r="L43" s="73">
        <v>1</v>
      </c>
      <c r="M43" s="74">
        <v>8010.22998046875</v>
      </c>
      <c r="N43" s="74">
        <v>4576.01318359375</v>
      </c>
      <c r="O43" s="75"/>
      <c r="P43" s="76"/>
      <c r="Q43" s="76"/>
      <c r="R43" s="86"/>
      <c r="S43" s="48">
        <v>2</v>
      </c>
      <c r="T43" s="48">
        <v>0</v>
      </c>
      <c r="U43" s="49">
        <v>0</v>
      </c>
      <c r="V43" s="49">
        <v>0.010638</v>
      </c>
      <c r="W43" s="49">
        <v>0.010264</v>
      </c>
      <c r="X43" s="49">
        <v>0.500676</v>
      </c>
      <c r="Y43" s="49">
        <v>1</v>
      </c>
      <c r="Z43" s="49">
        <v>0</v>
      </c>
      <c r="AA43" s="71">
        <v>43</v>
      </c>
      <c r="AB43" s="71"/>
      <c r="AC43" s="72"/>
      <c r="AD43" s="78" t="s">
        <v>476</v>
      </c>
      <c r="AE43" s="78">
        <v>995</v>
      </c>
      <c r="AF43" s="78">
        <v>739</v>
      </c>
      <c r="AG43" s="78">
        <v>831</v>
      </c>
      <c r="AH43" s="78">
        <v>2934</v>
      </c>
      <c r="AI43" s="78"/>
      <c r="AJ43" s="78" t="s">
        <v>515</v>
      </c>
      <c r="AK43" s="78" t="s">
        <v>532</v>
      </c>
      <c r="AL43" s="82" t="s">
        <v>576</v>
      </c>
      <c r="AM43" s="78"/>
      <c r="AN43" s="80">
        <v>42600.22087962963</v>
      </c>
      <c r="AO43" s="82" t="s">
        <v>617</v>
      </c>
      <c r="AP43" s="78" t="b">
        <v>0</v>
      </c>
      <c r="AQ43" s="78" t="b">
        <v>0</v>
      </c>
      <c r="AR43" s="78" t="b">
        <v>1</v>
      </c>
      <c r="AS43" s="78" t="s">
        <v>407</v>
      </c>
      <c r="AT43" s="78">
        <v>12</v>
      </c>
      <c r="AU43" s="82" t="s">
        <v>621</v>
      </c>
      <c r="AV43" s="78" t="b">
        <v>0</v>
      </c>
      <c r="AW43" s="78" t="s">
        <v>654</v>
      </c>
      <c r="AX43" s="82" t="s">
        <v>695</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232</v>
      </c>
      <c r="B44" s="65"/>
      <c r="C44" s="65" t="s">
        <v>64</v>
      </c>
      <c r="D44" s="66">
        <v>166.48143121692686</v>
      </c>
      <c r="E44" s="68"/>
      <c r="F44" s="100" t="s">
        <v>333</v>
      </c>
      <c r="G44" s="65"/>
      <c r="H44" s="69" t="s">
        <v>232</v>
      </c>
      <c r="I44" s="70"/>
      <c r="J44" s="70"/>
      <c r="K44" s="69" t="s">
        <v>740</v>
      </c>
      <c r="L44" s="73">
        <v>32.61503484508553</v>
      </c>
      <c r="M44" s="74">
        <v>7098.0556640625</v>
      </c>
      <c r="N44" s="74">
        <v>997.939208984375</v>
      </c>
      <c r="O44" s="75"/>
      <c r="P44" s="76"/>
      <c r="Q44" s="76"/>
      <c r="R44" s="86"/>
      <c r="S44" s="48">
        <v>0</v>
      </c>
      <c r="T44" s="48">
        <v>2</v>
      </c>
      <c r="U44" s="49">
        <v>2</v>
      </c>
      <c r="V44" s="49">
        <v>0.5</v>
      </c>
      <c r="W44" s="49">
        <v>0</v>
      </c>
      <c r="X44" s="49">
        <v>1.459443</v>
      </c>
      <c r="Y44" s="49">
        <v>0</v>
      </c>
      <c r="Z44" s="49">
        <v>0</v>
      </c>
      <c r="AA44" s="71">
        <v>44</v>
      </c>
      <c r="AB44" s="71"/>
      <c r="AC44" s="72"/>
      <c r="AD44" s="78" t="s">
        <v>477</v>
      </c>
      <c r="AE44" s="78">
        <v>100</v>
      </c>
      <c r="AF44" s="78">
        <v>3243</v>
      </c>
      <c r="AG44" s="78">
        <v>63138</v>
      </c>
      <c r="AH44" s="78">
        <v>302348</v>
      </c>
      <c r="AI44" s="78"/>
      <c r="AJ44" s="78" t="s">
        <v>516</v>
      </c>
      <c r="AK44" s="78"/>
      <c r="AL44" s="78"/>
      <c r="AM44" s="78"/>
      <c r="AN44" s="80">
        <v>41464.58578703704</v>
      </c>
      <c r="AO44" s="82" t="s">
        <v>618</v>
      </c>
      <c r="AP44" s="78" t="b">
        <v>0</v>
      </c>
      <c r="AQ44" s="78" t="b">
        <v>0</v>
      </c>
      <c r="AR44" s="78" t="b">
        <v>0</v>
      </c>
      <c r="AS44" s="78" t="s">
        <v>407</v>
      </c>
      <c r="AT44" s="78">
        <v>144</v>
      </c>
      <c r="AU44" s="82" t="s">
        <v>621</v>
      </c>
      <c r="AV44" s="78" t="b">
        <v>0</v>
      </c>
      <c r="AW44" s="78" t="s">
        <v>654</v>
      </c>
      <c r="AX44" s="82" t="s">
        <v>696</v>
      </c>
      <c r="AY44" s="78" t="s">
        <v>66</v>
      </c>
      <c r="AZ44" s="78" t="str">
        <f>REPLACE(INDEX(GroupVertices[Group],MATCH(Vertices[[#This Row],[Vertex]],GroupVertices[Vertex],0)),1,1,"")</f>
        <v>4</v>
      </c>
      <c r="BA44" s="48" t="s">
        <v>293</v>
      </c>
      <c r="BB44" s="48" t="s">
        <v>293</v>
      </c>
      <c r="BC44" s="48" t="s">
        <v>295</v>
      </c>
      <c r="BD44" s="48" t="s">
        <v>295</v>
      </c>
      <c r="BE44" s="48"/>
      <c r="BF44" s="48"/>
      <c r="BG44" s="120" t="s">
        <v>1020</v>
      </c>
      <c r="BH44" s="120" t="s">
        <v>1020</v>
      </c>
      <c r="BI44" s="120" t="s">
        <v>1041</v>
      </c>
      <c r="BJ44" s="120" t="s">
        <v>1041</v>
      </c>
      <c r="BK44" s="120">
        <v>0</v>
      </c>
      <c r="BL44" s="123">
        <v>0</v>
      </c>
      <c r="BM44" s="120">
        <v>0</v>
      </c>
      <c r="BN44" s="123">
        <v>0</v>
      </c>
      <c r="BO44" s="120">
        <v>0</v>
      </c>
      <c r="BP44" s="123">
        <v>0</v>
      </c>
      <c r="BQ44" s="120">
        <v>42</v>
      </c>
      <c r="BR44" s="123">
        <v>100</v>
      </c>
      <c r="BS44" s="120">
        <v>42</v>
      </c>
      <c r="BT44" s="2"/>
      <c r="BU44" s="3"/>
      <c r="BV44" s="3"/>
      <c r="BW44" s="3"/>
      <c r="BX44" s="3"/>
    </row>
    <row r="45" spans="1:76" ht="15">
      <c r="A45" s="64" t="s">
        <v>254</v>
      </c>
      <c r="B45" s="65"/>
      <c r="C45" s="65" t="s">
        <v>64</v>
      </c>
      <c r="D45" s="66">
        <v>1000</v>
      </c>
      <c r="E45" s="68"/>
      <c r="F45" s="100" t="s">
        <v>652</v>
      </c>
      <c r="G45" s="65"/>
      <c r="H45" s="69" t="s">
        <v>254</v>
      </c>
      <c r="I45" s="70"/>
      <c r="J45" s="70"/>
      <c r="K45" s="69" t="s">
        <v>741</v>
      </c>
      <c r="L45" s="73">
        <v>1</v>
      </c>
      <c r="M45" s="74">
        <v>7098.0556640625</v>
      </c>
      <c r="N45" s="74">
        <v>3578.07373046875</v>
      </c>
      <c r="O45" s="75"/>
      <c r="P45" s="76"/>
      <c r="Q45" s="76"/>
      <c r="R45" s="86"/>
      <c r="S45" s="48">
        <v>1</v>
      </c>
      <c r="T45" s="48">
        <v>0</v>
      </c>
      <c r="U45" s="49">
        <v>0</v>
      </c>
      <c r="V45" s="49">
        <v>0.333333</v>
      </c>
      <c r="W45" s="49">
        <v>0</v>
      </c>
      <c r="X45" s="49">
        <v>0.770262</v>
      </c>
      <c r="Y45" s="49">
        <v>0</v>
      </c>
      <c r="Z45" s="49">
        <v>0</v>
      </c>
      <c r="AA45" s="71">
        <v>45</v>
      </c>
      <c r="AB45" s="71"/>
      <c r="AC45" s="72"/>
      <c r="AD45" s="78" t="s">
        <v>478</v>
      </c>
      <c r="AE45" s="78">
        <v>555</v>
      </c>
      <c r="AF45" s="78">
        <v>606421</v>
      </c>
      <c r="AG45" s="78">
        <v>2676</v>
      </c>
      <c r="AH45" s="78">
        <v>425</v>
      </c>
      <c r="AI45" s="78"/>
      <c r="AJ45" s="78" t="s">
        <v>517</v>
      </c>
      <c r="AK45" s="78"/>
      <c r="AL45" s="82" t="s">
        <v>577</v>
      </c>
      <c r="AM45" s="78"/>
      <c r="AN45" s="80">
        <v>42703.84489583333</v>
      </c>
      <c r="AO45" s="82" t="s">
        <v>619</v>
      </c>
      <c r="AP45" s="78" t="b">
        <v>1</v>
      </c>
      <c r="AQ45" s="78" t="b">
        <v>0</v>
      </c>
      <c r="AR45" s="78" t="b">
        <v>1</v>
      </c>
      <c r="AS45" s="78" t="s">
        <v>407</v>
      </c>
      <c r="AT45" s="78">
        <v>3558</v>
      </c>
      <c r="AU45" s="78"/>
      <c r="AV45" s="78" t="b">
        <v>1</v>
      </c>
      <c r="AW45" s="78" t="s">
        <v>654</v>
      </c>
      <c r="AX45" s="82" t="s">
        <v>697</v>
      </c>
      <c r="AY45" s="78" t="s">
        <v>65</v>
      </c>
      <c r="AZ45" s="78" t="str">
        <f>REPLACE(INDEX(GroupVertices[Group],MATCH(Vertices[[#This Row],[Vertex]],GroupVertices[Vertex],0)),1,1,"")</f>
        <v>4</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87" t="s">
        <v>255</v>
      </c>
      <c r="B46" s="88"/>
      <c r="C46" s="88" t="s">
        <v>64</v>
      </c>
      <c r="D46" s="89">
        <v>162.35099707958662</v>
      </c>
      <c r="E46" s="90"/>
      <c r="F46" s="101" t="s">
        <v>653</v>
      </c>
      <c r="G46" s="88"/>
      <c r="H46" s="91" t="s">
        <v>255</v>
      </c>
      <c r="I46" s="92"/>
      <c r="J46" s="92"/>
      <c r="K46" s="91" t="s">
        <v>742</v>
      </c>
      <c r="L46" s="93">
        <v>1</v>
      </c>
      <c r="M46" s="94">
        <v>7098.0556640625</v>
      </c>
      <c r="N46" s="94">
        <v>2288.006591796875</v>
      </c>
      <c r="O46" s="95"/>
      <c r="P46" s="96"/>
      <c r="Q46" s="96"/>
      <c r="R46" s="97"/>
      <c r="S46" s="48">
        <v>1</v>
      </c>
      <c r="T46" s="48">
        <v>0</v>
      </c>
      <c r="U46" s="49">
        <v>0</v>
      </c>
      <c r="V46" s="49">
        <v>0.333333</v>
      </c>
      <c r="W46" s="49">
        <v>0</v>
      </c>
      <c r="X46" s="49">
        <v>0.770262</v>
      </c>
      <c r="Y46" s="49">
        <v>0</v>
      </c>
      <c r="Z46" s="49">
        <v>0</v>
      </c>
      <c r="AA46" s="98">
        <v>46</v>
      </c>
      <c r="AB46" s="98"/>
      <c r="AC46" s="99"/>
      <c r="AD46" s="78" t="s">
        <v>479</v>
      </c>
      <c r="AE46" s="78">
        <v>1469</v>
      </c>
      <c r="AF46" s="78">
        <v>254</v>
      </c>
      <c r="AG46" s="78">
        <v>228</v>
      </c>
      <c r="AH46" s="78">
        <v>55</v>
      </c>
      <c r="AI46" s="78"/>
      <c r="AJ46" s="78" t="s">
        <v>518</v>
      </c>
      <c r="AK46" s="78" t="s">
        <v>544</v>
      </c>
      <c r="AL46" s="82" t="s">
        <v>578</v>
      </c>
      <c r="AM46" s="78"/>
      <c r="AN46" s="80">
        <v>40159.180752314816</v>
      </c>
      <c r="AO46" s="78"/>
      <c r="AP46" s="78" t="b">
        <v>0</v>
      </c>
      <c r="AQ46" s="78" t="b">
        <v>0</v>
      </c>
      <c r="AR46" s="78" t="b">
        <v>0</v>
      </c>
      <c r="AS46" s="78" t="s">
        <v>407</v>
      </c>
      <c r="AT46" s="78">
        <v>0</v>
      </c>
      <c r="AU46" s="82" t="s">
        <v>621</v>
      </c>
      <c r="AV46" s="78" t="b">
        <v>0</v>
      </c>
      <c r="AW46" s="78" t="s">
        <v>654</v>
      </c>
      <c r="AX46" s="82" t="s">
        <v>698</v>
      </c>
      <c r="AY46" s="78" t="s">
        <v>65</v>
      </c>
      <c r="AZ46" s="78" t="str">
        <f>REPLACE(INDEX(GroupVertices[Group],MATCH(Vertices[[#This Row],[Vertex]],GroupVertices[Vertex],0)),1,1,"")</f>
        <v>4</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hyperlinks>
    <hyperlink ref="AL3" r:id="rId1" display="https://t.co/Fm0Dc9PclI"/>
    <hyperlink ref="AL4" r:id="rId2" display="https://t.co/sJPoiGD06O"/>
    <hyperlink ref="AL6" r:id="rId3" display="https://t.co/pEvdPbJTWQ"/>
    <hyperlink ref="AL7" r:id="rId4" display="http://www.californiahealthplus.com/"/>
    <hyperlink ref="AL8" r:id="rId5" display="https://t.co/sKRj7OGoO1"/>
    <hyperlink ref="AL9" r:id="rId6" display="https://t.co/x6BtwAlayw"/>
    <hyperlink ref="AL10" r:id="rId7" display="http://t.co/wn8mVFF03r"/>
    <hyperlink ref="AL12" r:id="rId8" display="https://t.co/bzO6QdDVMI"/>
    <hyperlink ref="AL13" r:id="rId9" display="http://t.co/lx7MxaWLlN"/>
    <hyperlink ref="AL15" r:id="rId10" display="https://t.co/ArnzT5SKdX"/>
    <hyperlink ref="AL16" r:id="rId11" display="https://t.co/kmnqiUPnHH"/>
    <hyperlink ref="AL17" r:id="rId12" display="http://t.co/ubrBaWdJBu"/>
    <hyperlink ref="AL18" r:id="rId13" display="http://t.co/J2F8ftnffl"/>
    <hyperlink ref="AL19" r:id="rId14" display="https://t.co/B2PwoZHpBA"/>
    <hyperlink ref="AL20" r:id="rId15" display="http://t.co/2HYNWtFbgh"/>
    <hyperlink ref="AL21" r:id="rId16" display="https://t.co/UMxiKL5R8S"/>
    <hyperlink ref="AL22" r:id="rId17" display="https://t.co/p54K2c1Irj"/>
    <hyperlink ref="AL23" r:id="rId18" display="https://t.co/9obXIuuFOI"/>
    <hyperlink ref="AL25" r:id="rId19" display="https://t.co/XAuomSBwrP"/>
    <hyperlink ref="AL26" r:id="rId20" display="http://www.healthysimulation.com/"/>
    <hyperlink ref="AL29" r:id="rId21" display="http://linkedin.com/in/mel-mckendrick-37093924"/>
    <hyperlink ref="AL32" r:id="rId22" display="https://t.co/yxjD2IX4ux"/>
    <hyperlink ref="AL34" r:id="rId23" display="http://t.co/SzcP3o6TlD"/>
    <hyperlink ref="AL35" r:id="rId24" display="https://t.co/NHmCQYEZ6e"/>
    <hyperlink ref="AL36" r:id="rId25" display="https://t.co/mEmsnNFRdS"/>
    <hyperlink ref="AL37" r:id="rId26" display="https://t.co/zqWvP2aUWi"/>
    <hyperlink ref="AL38" r:id="rId27" display="https://www.theguardian.com/"/>
    <hyperlink ref="AL39" r:id="rId28" display="http://www.pewtrusts.org/"/>
    <hyperlink ref="AL40" r:id="rId29" display="https://t.co/CBxioFxWC2"/>
    <hyperlink ref="AL41" r:id="rId30" display="https://t.co/QVzLZza2GO"/>
    <hyperlink ref="AL42" r:id="rId31" display="http://t.co/MtHbnLs3LV"/>
    <hyperlink ref="AL43" r:id="rId32" display="https://t.co/vl5oVih455"/>
    <hyperlink ref="AL45" r:id="rId33" display="https://t.co/d7fwQc0xoD"/>
    <hyperlink ref="AL46" r:id="rId34" display="http://www.facebook.com/gcmurray3"/>
    <hyperlink ref="AO3" r:id="rId35" display="https://pbs.twimg.com/profile_banners/3129221361/1522087148"/>
    <hyperlink ref="AO4" r:id="rId36" display="https://pbs.twimg.com/profile_banners/197295463/1502863274"/>
    <hyperlink ref="AO5" r:id="rId37" display="https://pbs.twimg.com/profile_banners/824093721805262849/1527483656"/>
    <hyperlink ref="AO6" r:id="rId38" display="https://pbs.twimg.com/profile_banners/3105798740/1546624999"/>
    <hyperlink ref="AO7" r:id="rId39" display="https://pbs.twimg.com/profile_banners/46221953/1527895188"/>
    <hyperlink ref="AO8" r:id="rId40" display="https://pbs.twimg.com/profile_banners/16193528/1527087662"/>
    <hyperlink ref="AO9" r:id="rId41" display="https://pbs.twimg.com/profile_banners/37008978/1536770642"/>
    <hyperlink ref="AO10" r:id="rId42" display="https://pbs.twimg.com/profile_banners/422893220/1521497845"/>
    <hyperlink ref="AO11" r:id="rId43" display="https://pbs.twimg.com/profile_banners/24131366/1466487466"/>
    <hyperlink ref="AO12" r:id="rId44" display="https://pbs.twimg.com/profile_banners/76355615/1537905909"/>
    <hyperlink ref="AO13" r:id="rId45" display="https://pbs.twimg.com/profile_banners/15485304/1469807109"/>
    <hyperlink ref="AO14" r:id="rId46" display="https://pbs.twimg.com/profile_banners/634848556/1469756307"/>
    <hyperlink ref="AO15" r:id="rId47" display="https://pbs.twimg.com/profile_banners/22784904/1422901734"/>
    <hyperlink ref="AO16" r:id="rId48" display="https://pbs.twimg.com/profile_banners/50074068/1539711748"/>
    <hyperlink ref="AO17" r:id="rId49" display="https://pbs.twimg.com/profile_banners/44162011/1505141179"/>
    <hyperlink ref="AO18" r:id="rId50" display="https://pbs.twimg.com/profile_banners/19968812/1537816925"/>
    <hyperlink ref="AO19" r:id="rId51" display="https://pbs.twimg.com/profile_banners/285681923/1539977154"/>
    <hyperlink ref="AO20" r:id="rId52" display="https://pbs.twimg.com/profile_banners/879010003/1546132712"/>
    <hyperlink ref="AO21" r:id="rId53" display="https://pbs.twimg.com/profile_banners/19866236/1534557835"/>
    <hyperlink ref="AO22" r:id="rId54" display="https://pbs.twimg.com/profile_banners/2311123579/1512189378"/>
    <hyperlink ref="AO23" r:id="rId55" display="https://pbs.twimg.com/profile_banners/2513867635/1427232320"/>
    <hyperlink ref="AO25" r:id="rId56" display="https://pbs.twimg.com/profile_banners/630578747/1436933394"/>
    <hyperlink ref="AO26" r:id="rId57" display="https://pbs.twimg.com/profile_banners/335555455/1517604537"/>
    <hyperlink ref="AO27" r:id="rId58" display="https://pbs.twimg.com/profile_banners/1047190972176748549/1538587232"/>
    <hyperlink ref="AO29" r:id="rId59" display="https://pbs.twimg.com/profile_banners/701489866106916864/1523207032"/>
    <hyperlink ref="AO31" r:id="rId60" display="https://pbs.twimg.com/profile_banners/1004635655580864512/1528360583"/>
    <hyperlink ref="AO32" r:id="rId61" display="https://pbs.twimg.com/profile_banners/772878103/1449886171"/>
    <hyperlink ref="AO33" r:id="rId62" display="https://pbs.twimg.com/profile_banners/260979430/1478584054"/>
    <hyperlink ref="AO34" r:id="rId63" display="https://pbs.twimg.com/profile_banners/1540988420/1441041938"/>
    <hyperlink ref="AO35" r:id="rId64" display="https://pbs.twimg.com/profile_banners/1561418018/1501471789"/>
    <hyperlink ref="AO36" r:id="rId65" display="https://pbs.twimg.com/profile_banners/19695231/1537707635"/>
    <hyperlink ref="AO37" r:id="rId66" display="https://pbs.twimg.com/profile_banners/855175822063185920/1536902916"/>
    <hyperlink ref="AO38" r:id="rId67" display="https://pbs.twimg.com/profile_banners/87818409/1542013526"/>
    <hyperlink ref="AO39" r:id="rId68" display="https://pbs.twimg.com/profile_banners/15738935/1547652016"/>
    <hyperlink ref="AO40" r:id="rId69" display="https://pbs.twimg.com/profile_banners/419746049/1476453302"/>
    <hyperlink ref="AO41" r:id="rId70" display="https://pbs.twimg.com/profile_banners/14207128/1513791401"/>
    <hyperlink ref="AO42" r:id="rId71" display="https://pbs.twimg.com/profile_banners/15235829/1471888865"/>
    <hyperlink ref="AO43" r:id="rId72" display="https://pbs.twimg.com/profile_banners/766142092791910400/1484787841"/>
    <hyperlink ref="AO44" r:id="rId73" display="https://pbs.twimg.com/profile_banners/1580467730/1421712951"/>
    <hyperlink ref="AO45" r:id="rId74" display="https://pbs.twimg.com/profile_banners/803694179079458816/1521647792"/>
    <hyperlink ref="AU3" r:id="rId75" display="http://abs.twimg.com/images/themes/theme1/bg.png"/>
    <hyperlink ref="AU4" r:id="rId76" display="http://abs.twimg.com/images/themes/theme1/bg.png"/>
    <hyperlink ref="AU5" r:id="rId77" display="http://abs.twimg.com/images/themes/theme1/bg.png"/>
    <hyperlink ref="AU6" r:id="rId78" display="http://abs.twimg.com/images/themes/theme1/bg.png"/>
    <hyperlink ref="AU7" r:id="rId79" display="http://abs.twimg.com/images/themes/theme1/bg.png"/>
    <hyperlink ref="AU8" r:id="rId80" display="http://abs.twimg.com/images/themes/theme1/bg.png"/>
    <hyperlink ref="AU9" r:id="rId81" display="http://abs.twimg.com/images/themes/theme1/bg.png"/>
    <hyperlink ref="AU10" r:id="rId82" display="http://abs.twimg.com/images/themes/theme1/bg.png"/>
    <hyperlink ref="AU11" r:id="rId83" display="http://abs.twimg.com/images/themes/theme1/bg.png"/>
    <hyperlink ref="AU12" r:id="rId84" display="http://abs.twimg.com/images/themes/theme12/bg.gif"/>
    <hyperlink ref="AU13" r:id="rId85" display="http://abs.twimg.com/images/themes/theme17/bg.gif"/>
    <hyperlink ref="AU14" r:id="rId86" display="http://abs.twimg.com/images/themes/theme1/bg.png"/>
    <hyperlink ref="AU15" r:id="rId87" display="http://abs.twimg.com/images/themes/theme1/bg.png"/>
    <hyperlink ref="AU16" r:id="rId88" display="http://abs.twimg.com/images/themes/theme1/bg.png"/>
    <hyperlink ref="AU17" r:id="rId89" display="http://abs.twimg.com/images/themes/theme1/bg.png"/>
    <hyperlink ref="AU18" r:id="rId90" display="http://abs.twimg.com/images/themes/theme1/bg.png"/>
    <hyperlink ref="AU19" r:id="rId91" display="http://abs.twimg.com/images/themes/theme9/bg.gif"/>
    <hyperlink ref="AU20" r:id="rId92" display="http://abs.twimg.com/images/themes/theme1/bg.png"/>
    <hyperlink ref="AU21" r:id="rId93" display="http://abs.twimg.com/images/themes/theme14/bg.gif"/>
    <hyperlink ref="AU22" r:id="rId94" display="http://abs.twimg.com/images/themes/theme1/bg.png"/>
    <hyperlink ref="AU23" r:id="rId95" display="http://abs.twimg.com/images/themes/theme10/bg.gif"/>
    <hyperlink ref="AU24" r:id="rId96" display="http://abs.twimg.com/images/themes/theme1/bg.png"/>
    <hyperlink ref="AU25" r:id="rId97" display="http://abs.twimg.com/images/themes/theme6/bg.gif"/>
    <hyperlink ref="AU26" r:id="rId98" display="http://abs.twimg.com/images/themes/theme1/bg.png"/>
    <hyperlink ref="AU28" r:id="rId99" display="http://abs.twimg.com/images/themes/theme1/bg.png"/>
    <hyperlink ref="AU30" r:id="rId100" display="http://abs.twimg.com/images/themes/theme1/bg.png"/>
    <hyperlink ref="AU32" r:id="rId101" display="http://abs.twimg.com/images/themes/theme1/bg.png"/>
    <hyperlink ref="AU33" r:id="rId102" display="http://abs.twimg.com/images/themes/theme4/bg.gif"/>
    <hyperlink ref="AU34" r:id="rId103" display="http://abs.twimg.com/images/themes/theme1/bg.png"/>
    <hyperlink ref="AU35" r:id="rId104" display="http://abs.twimg.com/images/themes/theme2/bg.gif"/>
    <hyperlink ref="AU36" r:id="rId105" display="http://abs.twimg.com/images/themes/theme1/bg.png"/>
    <hyperlink ref="AU38" r:id="rId106" display="http://abs.twimg.com/images/themes/theme1/bg.png"/>
    <hyperlink ref="AU39" r:id="rId107" display="http://abs.twimg.com/images/themes/theme1/bg.png"/>
    <hyperlink ref="AU40" r:id="rId108" display="http://abs.twimg.com/images/themes/theme17/bg.gif"/>
    <hyperlink ref="AU41" r:id="rId109" display="http://abs.twimg.com/images/themes/theme1/bg.png"/>
    <hyperlink ref="AU42" r:id="rId110" display="http://abs.twimg.com/images/themes/theme1/bg.png"/>
    <hyperlink ref="AU43" r:id="rId111" display="http://abs.twimg.com/images/themes/theme1/bg.png"/>
    <hyperlink ref="AU44" r:id="rId112" display="http://abs.twimg.com/images/themes/theme1/bg.png"/>
    <hyperlink ref="AU46" r:id="rId113" display="http://abs.twimg.com/images/themes/theme1/bg.png"/>
    <hyperlink ref="F3" r:id="rId114" display="http://pbs.twimg.com/profile_images/978322768381984768/dKZMkfyW_normal.jpg"/>
    <hyperlink ref="F4" r:id="rId115" display="http://pbs.twimg.com/profile_images/733609625153642496/dBfYcnL6_normal.jpg"/>
    <hyperlink ref="F5" r:id="rId116" display="http://pbs.twimg.com/profile_images/1010697005985718272/PMC8lDZv_normal.jpg"/>
    <hyperlink ref="F6" r:id="rId117" display="http://pbs.twimg.com/profile_images/1083406651070197760/LDy-i5XB_normal.jpg"/>
    <hyperlink ref="F7" r:id="rId118" display="http://pbs.twimg.com/profile_images/1002690950131417088/fYTSavKR_normal.jpg"/>
    <hyperlink ref="F8" r:id="rId119" display="http://pbs.twimg.com/profile_images/1013289364770775040/YMfPT0wS_normal.jpg"/>
    <hyperlink ref="F9" r:id="rId120" display="http://pbs.twimg.com/profile_images/691751412036808705/40DpcbP9_normal.jpg"/>
    <hyperlink ref="F10" r:id="rId121" display="http://pbs.twimg.com/profile_images/654521427551367168/AkjRumyP_normal.png"/>
    <hyperlink ref="F11" r:id="rId122" display="http://pbs.twimg.com/profile_images/922301348187480064/xsREmw1T_normal.jpg"/>
    <hyperlink ref="F12" r:id="rId123" display="http://pbs.twimg.com/profile_images/747809681800896512/HdeY4F3-_normal.jpg"/>
    <hyperlink ref="F13" r:id="rId124" display="http://pbs.twimg.com/profile_images/708397128259739648/Y1Ze-Mb6_normal.jpg"/>
    <hyperlink ref="F14" r:id="rId125" display="http://pbs.twimg.com/profile_images/758839113999015936/xnsRNtOo_normal.jpg"/>
    <hyperlink ref="F15" r:id="rId126" display="http://pbs.twimg.com/profile_images/944278430652293120/gW7CdH1z_normal.jpg"/>
    <hyperlink ref="F16" r:id="rId127" display="http://pbs.twimg.com/profile_images/799643448357830656/FTrErgEN_normal.jpg"/>
    <hyperlink ref="F17" r:id="rId128" display="http://pbs.twimg.com/profile_images/667434748973867008/INT68960_normal.jpg"/>
    <hyperlink ref="F18" r:id="rId129" display="http://pbs.twimg.com/profile_images/378800000442980712/f0b5d6b61032fc6751000577fb20bc00_normal.png"/>
    <hyperlink ref="F19" r:id="rId130" display="http://pbs.twimg.com/profile_images/1059501799961321472/Ci0VSaJj_normal.jpg"/>
    <hyperlink ref="F20" r:id="rId131" display="http://pbs.twimg.com/profile_images/1079185018247729160/ZnS4NKxb_normal.jpg"/>
    <hyperlink ref="F21" r:id="rId132" display="http://pbs.twimg.com/profile_images/1017592184034521088/5SB1rijr_normal.jpg"/>
    <hyperlink ref="F22" r:id="rId133" display="http://pbs.twimg.com/profile_images/936816261396250625/2qxJUm7t_normal.jpg"/>
    <hyperlink ref="F23" r:id="rId134" display="http://pbs.twimg.com/profile_images/582053628531212288/FKxDqiCn_normal.jpg"/>
    <hyperlink ref="F24" r:id="rId135" display="http://abs.twimg.com/sticky/default_profile_images/default_profile_normal.png"/>
    <hyperlink ref="F25" r:id="rId136" display="http://pbs.twimg.com/profile_images/621170378241540096/OqWFkfFf_normal.jpg"/>
    <hyperlink ref="F26" r:id="rId137" display="http://pbs.twimg.com/profile_images/903327387500273664/xb4CPGUg_normal.jpg"/>
    <hyperlink ref="F27" r:id="rId138" display="http://pbs.twimg.com/profile_images/1047194289250295809/RRH6Ucz3_normal.jpg"/>
    <hyperlink ref="F28" r:id="rId139" display="http://abs.twimg.com/sticky/default_profile_images/default_profile_normal.png"/>
    <hyperlink ref="F29" r:id="rId140" display="http://pbs.twimg.com/profile_images/983082888643137536/DR34KOHV_normal.jpg"/>
    <hyperlink ref="F30" r:id="rId141" display="http://pbs.twimg.com/profile_images/749740384/Picture_017_normal.jpg"/>
    <hyperlink ref="F31" r:id="rId142" display="http://pbs.twimg.com/profile_images/1004643213418917888/8UGJA4PX_normal.jpg"/>
    <hyperlink ref="F32" r:id="rId143" display="http://pbs.twimg.com/profile_images/1013569349230006272/2HiS4K36_normal.jpg"/>
    <hyperlink ref="F33" r:id="rId144" display="http://pbs.twimg.com/profile_images/836268147502010368/dp7kfJ0u_normal.jpg"/>
    <hyperlink ref="F34" r:id="rId145" display="http://pbs.twimg.com/profile_images/614528565959208960/5nb8QdQ3_normal.jpg"/>
    <hyperlink ref="F35" r:id="rId146" display="http://pbs.twimg.com/profile_images/622156442020130816/edGEiG62_normal.jpg"/>
    <hyperlink ref="F36" r:id="rId147" display="http://pbs.twimg.com/profile_images/1013397531206848512/Ekf9nVK4_normal.jpg"/>
    <hyperlink ref="F37" r:id="rId148" display="http://pbs.twimg.com/profile_images/895954822280564736/dFBEy0cF_normal.jpg"/>
    <hyperlink ref="F38" r:id="rId149" display="http://pbs.twimg.com/profile_images/1061907978633297921/aPuDuMXq_normal.jpg"/>
    <hyperlink ref="F39" r:id="rId150" display="http://pbs.twimg.com/profile_images/880818180603686913/Y53sb-9-_normal.jpg"/>
    <hyperlink ref="F40" r:id="rId151" display="http://pbs.twimg.com/profile_images/1009483756904648704/HDkeVLoc_normal.jpg"/>
    <hyperlink ref="F41" r:id="rId152" display="http://pbs.twimg.com/profile_images/591575412880191490/eVU41ZDR_normal.jpg"/>
    <hyperlink ref="F42" r:id="rId153" display="http://pbs.twimg.com/profile_images/829042623620997121/KsooCcWa_normal.jpg"/>
    <hyperlink ref="F43" r:id="rId154" display="http://pbs.twimg.com/profile_images/994816026616492033/LKXx8czu_normal.jpg"/>
    <hyperlink ref="F44" r:id="rId155" display="http://pbs.twimg.com/profile_images/559122605014130688/Yltud6pR_normal.jpeg"/>
    <hyperlink ref="F45" r:id="rId156" display="http://pbs.twimg.com/profile_images/974690906669572098/Y6w06trG_normal.jpg"/>
    <hyperlink ref="F46" r:id="rId157" display="http://pbs.twimg.com/profile_images/1548433251/image_normal.jpg"/>
    <hyperlink ref="AX3" r:id="rId158" display="https://twitter.com/healthscholars1"/>
    <hyperlink ref="AX4" r:id="rId159" display="https://twitter.com/debra_bingham"/>
    <hyperlink ref="AX5" r:id="rId160" display="https://twitter.com/_happygraham_"/>
    <hyperlink ref="AX6" r:id="rId161" display="https://twitter.com/kristinekanari"/>
    <hyperlink ref="AX7" r:id="rId162" display="https://twitter.com/cpca"/>
    <hyperlink ref="AX8" r:id="rId163" display="https://twitter.com/consumerreports"/>
    <hyperlink ref="AX9" r:id="rId164" display="https://twitter.com/chcfnews"/>
    <hyperlink ref="AX10" r:id="rId165" display="https://twitter.com/cmqcc"/>
    <hyperlink ref="AX11" r:id="rId166" display="https://twitter.com/catcherofbabies"/>
    <hyperlink ref="AX12" r:id="rId167" display="https://twitter.com/mhtf"/>
    <hyperlink ref="AX13" r:id="rId168" display="https://twitter.com/childbirth"/>
    <hyperlink ref="AX14" r:id="rId169" display="https://twitter.com/donaintl"/>
    <hyperlink ref="AX15" r:id="rId170" display="https://twitter.com/acog"/>
    <hyperlink ref="AX16" r:id="rId171" display="https://twitter.com/acnmmidwives"/>
    <hyperlink ref="AX17" r:id="rId172" display="https://twitter.com/awhonn"/>
    <hyperlink ref="AX18" r:id="rId173" display="https://twitter.com/wraglobal"/>
    <hyperlink ref="AX19" r:id="rId174" display="https://twitter.com/everymomcounts"/>
    <hyperlink ref="AX20" r:id="rId175" display="https://twitter.com/ajog_thegray"/>
    <hyperlink ref="AX21" r:id="rId176" display="https://twitter.com/neel_shah"/>
    <hyperlink ref="AX22" r:id="rId177" display="https://twitter.com/hollymsmith77"/>
    <hyperlink ref="AX23" r:id="rId178" display="https://twitter.com/cnmamidwives"/>
    <hyperlink ref="AX24" r:id="rId179" display="https://twitter.com/ccurlee49"/>
    <hyperlink ref="AX25" r:id="rId180" display="https://twitter.com/jameschisum"/>
    <hyperlink ref="AX26" r:id="rId181" display="https://twitter.com/healthysim"/>
    <hyperlink ref="AX27" r:id="rId182" display="https://twitter.com/k_dickinsonmd"/>
    <hyperlink ref="AX28" r:id="rId183" display="https://twitter.com/debrabingham34"/>
    <hyperlink ref="AX29" r:id="rId184" display="https://twitter.com/optomizeltd"/>
    <hyperlink ref="AX30" r:id="rId185" display="https://twitter.com/debrab"/>
    <hyperlink ref="AX31" r:id="rId186" display="https://twitter.com/heriotwattmel"/>
    <hyperlink ref="AX32" r:id="rId187" display="https://twitter.com/vbacfacts"/>
    <hyperlink ref="AX33" r:id="rId188" display="https://twitter.com/shaherezad"/>
    <hyperlink ref="AX34" r:id="rId189" display="https://twitter.com/ariadnelabs"/>
    <hyperlink ref="AX35" r:id="rId190" display="https://twitter.com/katybkoz"/>
    <hyperlink ref="AX36" r:id="rId191" display="https://twitter.com/unnecesarean"/>
    <hyperlink ref="AX37" r:id="rId192" display="https://twitter.com/preventaccreta"/>
    <hyperlink ref="AX38" r:id="rId193" display="https://twitter.com/guardian"/>
    <hyperlink ref="AX39" r:id="rId194" display="https://twitter.com/pewtrusts"/>
    <hyperlink ref="AX40" r:id="rId195" display="https://twitter.com/oviahealth"/>
    <hyperlink ref="AX41" r:id="rId196" display="https://twitter.com/jillgw"/>
    <hyperlink ref="AX42" r:id="rId197" display="https://twitter.com/health_affairs"/>
    <hyperlink ref="AX43" r:id="rId198" display="https://twitter.com/kristenterlizzi"/>
    <hyperlink ref="AX44" r:id="rId199" display="https://twitter.com/michael_w_busch"/>
    <hyperlink ref="AX45" r:id="rId200" display="https://twitter.com/senkamalaharris"/>
    <hyperlink ref="AX46" r:id="rId201" display="https://twitter.com/gmurray3"/>
  </hyperlinks>
  <printOptions/>
  <pageMargins left="0.7" right="0.7" top="0.75" bottom="0.75" header="0.3" footer="0.3"/>
  <pageSetup horizontalDpi="600" verticalDpi="600" orientation="portrait" r:id="rId205"/>
  <legacyDrawing r:id="rId203"/>
  <tableParts>
    <tablePart r:id="rId2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821</v>
      </c>
      <c r="Z2" s="13" t="s">
        <v>832</v>
      </c>
      <c r="AA2" s="13" t="s">
        <v>846</v>
      </c>
      <c r="AB2" s="13" t="s">
        <v>891</v>
      </c>
      <c r="AC2" s="13" t="s">
        <v>952</v>
      </c>
      <c r="AD2" s="13" t="s">
        <v>972</v>
      </c>
      <c r="AE2" s="13" t="s">
        <v>975</v>
      </c>
      <c r="AF2" s="13" t="s">
        <v>986</v>
      </c>
      <c r="AG2" s="117" t="s">
        <v>1116</v>
      </c>
      <c r="AH2" s="117" t="s">
        <v>1117</v>
      </c>
      <c r="AI2" s="117" t="s">
        <v>1118</v>
      </c>
      <c r="AJ2" s="117" t="s">
        <v>1119</v>
      </c>
      <c r="AK2" s="117" t="s">
        <v>1120</v>
      </c>
      <c r="AL2" s="117" t="s">
        <v>1121</v>
      </c>
      <c r="AM2" s="117" t="s">
        <v>1122</v>
      </c>
      <c r="AN2" s="117" t="s">
        <v>1123</v>
      </c>
      <c r="AO2" s="117" t="s">
        <v>1126</v>
      </c>
    </row>
    <row r="3" spans="1:41" ht="15">
      <c r="A3" s="87" t="s">
        <v>782</v>
      </c>
      <c r="B3" s="65" t="s">
        <v>788</v>
      </c>
      <c r="C3" s="65" t="s">
        <v>56</v>
      </c>
      <c r="D3" s="103"/>
      <c r="E3" s="102"/>
      <c r="F3" s="104" t="s">
        <v>1166</v>
      </c>
      <c r="G3" s="105"/>
      <c r="H3" s="105"/>
      <c r="I3" s="106">
        <v>3</v>
      </c>
      <c r="J3" s="107"/>
      <c r="K3" s="48">
        <v>16</v>
      </c>
      <c r="L3" s="48">
        <v>25</v>
      </c>
      <c r="M3" s="48">
        <v>50</v>
      </c>
      <c r="N3" s="48">
        <v>75</v>
      </c>
      <c r="O3" s="48">
        <v>0</v>
      </c>
      <c r="P3" s="49">
        <v>0</v>
      </c>
      <c r="Q3" s="49">
        <v>0</v>
      </c>
      <c r="R3" s="48">
        <v>1</v>
      </c>
      <c r="S3" s="48">
        <v>0</v>
      </c>
      <c r="T3" s="48">
        <v>16</v>
      </c>
      <c r="U3" s="48">
        <v>75</v>
      </c>
      <c r="V3" s="48">
        <v>3</v>
      </c>
      <c r="W3" s="49">
        <v>1.554688</v>
      </c>
      <c r="X3" s="49">
        <v>0.1875</v>
      </c>
      <c r="Y3" s="78" t="s">
        <v>288</v>
      </c>
      <c r="Z3" s="78" t="s">
        <v>297</v>
      </c>
      <c r="AA3" s="78" t="s">
        <v>847</v>
      </c>
      <c r="AB3" s="84" t="s">
        <v>892</v>
      </c>
      <c r="AC3" s="84" t="s">
        <v>953</v>
      </c>
      <c r="AD3" s="84" t="s">
        <v>973</v>
      </c>
      <c r="AE3" s="84" t="s">
        <v>976</v>
      </c>
      <c r="AF3" s="84" t="s">
        <v>987</v>
      </c>
      <c r="AG3" s="120">
        <v>8</v>
      </c>
      <c r="AH3" s="123">
        <v>2.7210884353741496</v>
      </c>
      <c r="AI3" s="120">
        <v>7</v>
      </c>
      <c r="AJ3" s="123">
        <v>2.380952380952381</v>
      </c>
      <c r="AK3" s="120">
        <v>0</v>
      </c>
      <c r="AL3" s="123">
        <v>0</v>
      </c>
      <c r="AM3" s="120">
        <v>279</v>
      </c>
      <c r="AN3" s="123">
        <v>94.89795918367346</v>
      </c>
      <c r="AO3" s="120">
        <v>294</v>
      </c>
    </row>
    <row r="4" spans="1:41" ht="15">
      <c r="A4" s="87" t="s">
        <v>783</v>
      </c>
      <c r="B4" s="65" t="s">
        <v>789</v>
      </c>
      <c r="C4" s="65" t="s">
        <v>56</v>
      </c>
      <c r="D4" s="109"/>
      <c r="E4" s="108"/>
      <c r="F4" s="110" t="s">
        <v>1167</v>
      </c>
      <c r="G4" s="111"/>
      <c r="H4" s="111"/>
      <c r="I4" s="112">
        <v>4</v>
      </c>
      <c r="J4" s="113"/>
      <c r="K4" s="48">
        <v>12</v>
      </c>
      <c r="L4" s="48">
        <v>14</v>
      </c>
      <c r="M4" s="48">
        <v>0</v>
      </c>
      <c r="N4" s="48">
        <v>14</v>
      </c>
      <c r="O4" s="48">
        <v>0</v>
      </c>
      <c r="P4" s="49">
        <v>0</v>
      </c>
      <c r="Q4" s="49">
        <v>0</v>
      </c>
      <c r="R4" s="48">
        <v>1</v>
      </c>
      <c r="S4" s="48">
        <v>0</v>
      </c>
      <c r="T4" s="48">
        <v>12</v>
      </c>
      <c r="U4" s="48">
        <v>14</v>
      </c>
      <c r="V4" s="48">
        <v>4</v>
      </c>
      <c r="W4" s="49">
        <v>2.166667</v>
      </c>
      <c r="X4" s="49">
        <v>0.10606060606060606</v>
      </c>
      <c r="Y4" s="78" t="s">
        <v>285</v>
      </c>
      <c r="Z4" s="78" t="s">
        <v>294</v>
      </c>
      <c r="AA4" s="78" t="s">
        <v>848</v>
      </c>
      <c r="AB4" s="84" t="s">
        <v>893</v>
      </c>
      <c r="AC4" s="84" t="s">
        <v>954</v>
      </c>
      <c r="AD4" s="84"/>
      <c r="AE4" s="84" t="s">
        <v>977</v>
      </c>
      <c r="AF4" s="84" t="s">
        <v>988</v>
      </c>
      <c r="AG4" s="120">
        <v>7</v>
      </c>
      <c r="AH4" s="123">
        <v>3.8043478260869565</v>
      </c>
      <c r="AI4" s="120">
        <v>2</v>
      </c>
      <c r="AJ4" s="123">
        <v>1.0869565217391304</v>
      </c>
      <c r="AK4" s="120">
        <v>0</v>
      </c>
      <c r="AL4" s="123">
        <v>0</v>
      </c>
      <c r="AM4" s="120">
        <v>175</v>
      </c>
      <c r="AN4" s="123">
        <v>95.1086956521739</v>
      </c>
      <c r="AO4" s="120">
        <v>184</v>
      </c>
    </row>
    <row r="5" spans="1:41" ht="15">
      <c r="A5" s="87" t="s">
        <v>784</v>
      </c>
      <c r="B5" s="65" t="s">
        <v>790</v>
      </c>
      <c r="C5" s="65" t="s">
        <v>56</v>
      </c>
      <c r="D5" s="109"/>
      <c r="E5" s="108"/>
      <c r="F5" s="110" t="s">
        <v>1168</v>
      </c>
      <c r="G5" s="111"/>
      <c r="H5" s="111"/>
      <c r="I5" s="112">
        <v>5</v>
      </c>
      <c r="J5" s="113"/>
      <c r="K5" s="48">
        <v>9</v>
      </c>
      <c r="L5" s="48">
        <v>7</v>
      </c>
      <c r="M5" s="48">
        <v>11</v>
      </c>
      <c r="N5" s="48">
        <v>18</v>
      </c>
      <c r="O5" s="48">
        <v>0</v>
      </c>
      <c r="P5" s="49">
        <v>0.09090909090909091</v>
      </c>
      <c r="Q5" s="49">
        <v>0.16666666666666666</v>
      </c>
      <c r="R5" s="48">
        <v>1</v>
      </c>
      <c r="S5" s="48">
        <v>0</v>
      </c>
      <c r="T5" s="48">
        <v>9</v>
      </c>
      <c r="U5" s="48">
        <v>18</v>
      </c>
      <c r="V5" s="48">
        <v>3</v>
      </c>
      <c r="W5" s="49">
        <v>1.580247</v>
      </c>
      <c r="X5" s="49">
        <v>0.16666666666666666</v>
      </c>
      <c r="Y5" s="78" t="s">
        <v>822</v>
      </c>
      <c r="Z5" s="78" t="s">
        <v>833</v>
      </c>
      <c r="AA5" s="78" t="s">
        <v>849</v>
      </c>
      <c r="AB5" s="84" t="s">
        <v>894</v>
      </c>
      <c r="AC5" s="84" t="s">
        <v>955</v>
      </c>
      <c r="AD5" s="84" t="s">
        <v>974</v>
      </c>
      <c r="AE5" s="84" t="s">
        <v>978</v>
      </c>
      <c r="AF5" s="84" t="s">
        <v>989</v>
      </c>
      <c r="AG5" s="120">
        <v>5</v>
      </c>
      <c r="AH5" s="123">
        <v>2.6315789473684212</v>
      </c>
      <c r="AI5" s="120">
        <v>1</v>
      </c>
      <c r="AJ5" s="123">
        <v>0.5263157894736842</v>
      </c>
      <c r="AK5" s="120">
        <v>0</v>
      </c>
      <c r="AL5" s="123">
        <v>0</v>
      </c>
      <c r="AM5" s="120">
        <v>184</v>
      </c>
      <c r="AN5" s="123">
        <v>96.84210526315789</v>
      </c>
      <c r="AO5" s="120">
        <v>190</v>
      </c>
    </row>
    <row r="6" spans="1:41" ht="15">
      <c r="A6" s="87" t="s">
        <v>785</v>
      </c>
      <c r="B6" s="65" t="s">
        <v>791</v>
      </c>
      <c r="C6" s="65" t="s">
        <v>56</v>
      </c>
      <c r="D6" s="109"/>
      <c r="E6" s="108"/>
      <c r="F6" s="110" t="s">
        <v>1169</v>
      </c>
      <c r="G6" s="111"/>
      <c r="H6" s="111"/>
      <c r="I6" s="112">
        <v>6</v>
      </c>
      <c r="J6" s="113"/>
      <c r="K6" s="48">
        <v>3</v>
      </c>
      <c r="L6" s="48">
        <v>2</v>
      </c>
      <c r="M6" s="48">
        <v>0</v>
      </c>
      <c r="N6" s="48">
        <v>2</v>
      </c>
      <c r="O6" s="48">
        <v>0</v>
      </c>
      <c r="P6" s="49">
        <v>0</v>
      </c>
      <c r="Q6" s="49">
        <v>0</v>
      </c>
      <c r="R6" s="48">
        <v>1</v>
      </c>
      <c r="S6" s="48">
        <v>0</v>
      </c>
      <c r="T6" s="48">
        <v>3</v>
      </c>
      <c r="U6" s="48">
        <v>2</v>
      </c>
      <c r="V6" s="48">
        <v>2</v>
      </c>
      <c r="W6" s="49">
        <v>0.888889</v>
      </c>
      <c r="X6" s="49">
        <v>0.3333333333333333</v>
      </c>
      <c r="Y6" s="78" t="s">
        <v>293</v>
      </c>
      <c r="Z6" s="78" t="s">
        <v>295</v>
      </c>
      <c r="AA6" s="78"/>
      <c r="AB6" s="84" t="s">
        <v>895</v>
      </c>
      <c r="AC6" s="84" t="s">
        <v>401</v>
      </c>
      <c r="AD6" s="84" t="s">
        <v>255</v>
      </c>
      <c r="AE6" s="84" t="s">
        <v>254</v>
      </c>
      <c r="AF6" s="84" t="s">
        <v>990</v>
      </c>
      <c r="AG6" s="120">
        <v>0</v>
      </c>
      <c r="AH6" s="123">
        <v>0</v>
      </c>
      <c r="AI6" s="120">
        <v>0</v>
      </c>
      <c r="AJ6" s="123">
        <v>0</v>
      </c>
      <c r="AK6" s="120">
        <v>0</v>
      </c>
      <c r="AL6" s="123">
        <v>0</v>
      </c>
      <c r="AM6" s="120">
        <v>42</v>
      </c>
      <c r="AN6" s="123">
        <v>100</v>
      </c>
      <c r="AO6" s="120">
        <v>42</v>
      </c>
    </row>
    <row r="7" spans="1:41" ht="15">
      <c r="A7" s="87" t="s">
        <v>786</v>
      </c>
      <c r="B7" s="65" t="s">
        <v>792</v>
      </c>
      <c r="C7" s="65" t="s">
        <v>56</v>
      </c>
      <c r="D7" s="109"/>
      <c r="E7" s="108"/>
      <c r="F7" s="110" t="s">
        <v>1170</v>
      </c>
      <c r="G7" s="111"/>
      <c r="H7" s="111"/>
      <c r="I7" s="112">
        <v>7</v>
      </c>
      <c r="J7" s="113"/>
      <c r="K7" s="48">
        <v>2</v>
      </c>
      <c r="L7" s="48">
        <v>2</v>
      </c>
      <c r="M7" s="48">
        <v>0</v>
      </c>
      <c r="N7" s="48">
        <v>2</v>
      </c>
      <c r="O7" s="48">
        <v>1</v>
      </c>
      <c r="P7" s="49">
        <v>0</v>
      </c>
      <c r="Q7" s="49">
        <v>0</v>
      </c>
      <c r="R7" s="48">
        <v>1</v>
      </c>
      <c r="S7" s="48">
        <v>0</v>
      </c>
      <c r="T7" s="48">
        <v>2</v>
      </c>
      <c r="U7" s="48">
        <v>2</v>
      </c>
      <c r="V7" s="48">
        <v>1</v>
      </c>
      <c r="W7" s="49">
        <v>0.5</v>
      </c>
      <c r="X7" s="49">
        <v>0.5</v>
      </c>
      <c r="Y7" s="78" t="s">
        <v>287</v>
      </c>
      <c r="Z7" s="78" t="s">
        <v>296</v>
      </c>
      <c r="AA7" s="78"/>
      <c r="AB7" s="84" t="s">
        <v>896</v>
      </c>
      <c r="AC7" s="84" t="s">
        <v>956</v>
      </c>
      <c r="AD7" s="84"/>
      <c r="AE7" s="84" t="s">
        <v>217</v>
      </c>
      <c r="AF7" s="84" t="s">
        <v>991</v>
      </c>
      <c r="AG7" s="120">
        <v>0</v>
      </c>
      <c r="AH7" s="123">
        <v>0</v>
      </c>
      <c r="AI7" s="120">
        <v>0</v>
      </c>
      <c r="AJ7" s="123">
        <v>0</v>
      </c>
      <c r="AK7" s="120">
        <v>0</v>
      </c>
      <c r="AL7" s="123">
        <v>0</v>
      </c>
      <c r="AM7" s="120">
        <v>51</v>
      </c>
      <c r="AN7" s="123">
        <v>100</v>
      </c>
      <c r="AO7" s="120">
        <v>51</v>
      </c>
    </row>
    <row r="8" spans="1:41" ht="15">
      <c r="A8" s="87" t="s">
        <v>787</v>
      </c>
      <c r="B8" s="65" t="s">
        <v>793</v>
      </c>
      <c r="C8" s="65" t="s">
        <v>56</v>
      </c>
      <c r="D8" s="109"/>
      <c r="E8" s="108"/>
      <c r="F8" s="110" t="s">
        <v>1171</v>
      </c>
      <c r="G8" s="111"/>
      <c r="H8" s="111"/>
      <c r="I8" s="112">
        <v>8</v>
      </c>
      <c r="J8" s="113"/>
      <c r="K8" s="48">
        <v>2</v>
      </c>
      <c r="L8" s="48">
        <v>2</v>
      </c>
      <c r="M8" s="48">
        <v>0</v>
      </c>
      <c r="N8" s="48">
        <v>2</v>
      </c>
      <c r="O8" s="48">
        <v>1</v>
      </c>
      <c r="P8" s="49">
        <v>0</v>
      </c>
      <c r="Q8" s="49">
        <v>0</v>
      </c>
      <c r="R8" s="48">
        <v>1</v>
      </c>
      <c r="S8" s="48">
        <v>0</v>
      </c>
      <c r="T8" s="48">
        <v>2</v>
      </c>
      <c r="U8" s="48">
        <v>2</v>
      </c>
      <c r="V8" s="48">
        <v>1</v>
      </c>
      <c r="W8" s="49">
        <v>0.5</v>
      </c>
      <c r="X8" s="49">
        <v>0.5</v>
      </c>
      <c r="Y8" s="78" t="s">
        <v>286</v>
      </c>
      <c r="Z8" s="78" t="s">
        <v>295</v>
      </c>
      <c r="AA8" s="78"/>
      <c r="AB8" s="84" t="s">
        <v>897</v>
      </c>
      <c r="AC8" s="84" t="s">
        <v>957</v>
      </c>
      <c r="AD8" s="84"/>
      <c r="AE8" s="84" t="s">
        <v>213</v>
      </c>
      <c r="AF8" s="84" t="s">
        <v>992</v>
      </c>
      <c r="AG8" s="120">
        <v>0</v>
      </c>
      <c r="AH8" s="123">
        <v>0</v>
      </c>
      <c r="AI8" s="120">
        <v>0</v>
      </c>
      <c r="AJ8" s="123">
        <v>0</v>
      </c>
      <c r="AK8" s="120">
        <v>0</v>
      </c>
      <c r="AL8" s="123">
        <v>0</v>
      </c>
      <c r="AM8" s="120">
        <v>40</v>
      </c>
      <c r="AN8" s="123">
        <v>100</v>
      </c>
      <c r="AO8" s="120">
        <v>40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782</v>
      </c>
      <c r="B2" s="84" t="s">
        <v>226</v>
      </c>
      <c r="C2" s="78">
        <f>VLOOKUP(GroupVertices[[#This Row],[Vertex]],Vertices[],MATCH("ID",Vertices[[#Headers],[Vertex]:[Vertex Content Word Count]],0),FALSE)</f>
        <v>33</v>
      </c>
    </row>
    <row r="3" spans="1:3" ht="15">
      <c r="A3" s="78" t="s">
        <v>782</v>
      </c>
      <c r="B3" s="84" t="s">
        <v>249</v>
      </c>
      <c r="C3" s="78">
        <f>VLOOKUP(GroupVertices[[#This Row],[Vertex]],Vertices[],MATCH("ID",Vertices[[#Headers],[Vertex]:[Vertex Content Word Count]],0),FALSE)</f>
        <v>38</v>
      </c>
    </row>
    <row r="4" spans="1:3" ht="15">
      <c r="A4" s="78" t="s">
        <v>782</v>
      </c>
      <c r="B4" s="84" t="s">
        <v>228</v>
      </c>
      <c r="C4" s="78">
        <f>VLOOKUP(GroupVertices[[#This Row],[Vertex]],Vertices[],MATCH("ID",Vertices[[#Headers],[Vertex]:[Vertex Content Word Count]],0),FALSE)</f>
        <v>37</v>
      </c>
    </row>
    <row r="5" spans="1:3" ht="15">
      <c r="A5" s="78" t="s">
        <v>782</v>
      </c>
      <c r="B5" s="84" t="s">
        <v>247</v>
      </c>
      <c r="C5" s="78">
        <f>VLOOKUP(GroupVertices[[#This Row],[Vertex]],Vertices[],MATCH("ID",Vertices[[#Headers],[Vertex]:[Vertex Content Word Count]],0),FALSE)</f>
        <v>34</v>
      </c>
    </row>
    <row r="6" spans="1:3" ht="15">
      <c r="A6" s="78" t="s">
        <v>782</v>
      </c>
      <c r="B6" s="84" t="s">
        <v>225</v>
      </c>
      <c r="C6" s="78">
        <f>VLOOKUP(GroupVertices[[#This Row],[Vertex]],Vertices[],MATCH("ID",Vertices[[#Headers],[Vertex]:[Vertex Content Word Count]],0),FALSE)</f>
        <v>32</v>
      </c>
    </row>
    <row r="7" spans="1:3" ht="15">
      <c r="A7" s="78" t="s">
        <v>782</v>
      </c>
      <c r="B7" s="84" t="s">
        <v>224</v>
      </c>
      <c r="C7" s="78">
        <f>VLOOKUP(GroupVertices[[#This Row],[Vertex]],Vertices[],MATCH("ID",Vertices[[#Headers],[Vertex]:[Vertex Content Word Count]],0),FALSE)</f>
        <v>22</v>
      </c>
    </row>
    <row r="8" spans="1:3" ht="15">
      <c r="A8" s="78" t="s">
        <v>782</v>
      </c>
      <c r="B8" s="84" t="s">
        <v>243</v>
      </c>
      <c r="C8" s="78">
        <f>VLOOKUP(GroupVertices[[#This Row],[Vertex]],Vertices[],MATCH("ID",Vertices[[#Headers],[Vertex]:[Vertex Content Word Count]],0),FALSE)</f>
        <v>20</v>
      </c>
    </row>
    <row r="9" spans="1:3" ht="15">
      <c r="A9" s="78" t="s">
        <v>782</v>
      </c>
      <c r="B9" s="84" t="s">
        <v>242</v>
      </c>
      <c r="C9" s="78">
        <f>VLOOKUP(GroupVertices[[#This Row],[Vertex]],Vertices[],MATCH("ID",Vertices[[#Headers],[Vertex]:[Vertex Content Word Count]],0),FALSE)</f>
        <v>19</v>
      </c>
    </row>
    <row r="10" spans="1:3" ht="15">
      <c r="A10" s="78" t="s">
        <v>782</v>
      </c>
      <c r="B10" s="84" t="s">
        <v>241</v>
      </c>
      <c r="C10" s="78">
        <f>VLOOKUP(GroupVertices[[#This Row],[Vertex]],Vertices[],MATCH("ID",Vertices[[#Headers],[Vertex]:[Vertex Content Word Count]],0),FALSE)</f>
        <v>18</v>
      </c>
    </row>
    <row r="11" spans="1:3" ht="15">
      <c r="A11" s="78" t="s">
        <v>782</v>
      </c>
      <c r="B11" s="84" t="s">
        <v>240</v>
      </c>
      <c r="C11" s="78">
        <f>VLOOKUP(GroupVertices[[#This Row],[Vertex]],Vertices[],MATCH("ID",Vertices[[#Headers],[Vertex]:[Vertex Content Word Count]],0),FALSE)</f>
        <v>17</v>
      </c>
    </row>
    <row r="12" spans="1:3" ht="15">
      <c r="A12" s="78" t="s">
        <v>782</v>
      </c>
      <c r="B12" s="84" t="s">
        <v>239</v>
      </c>
      <c r="C12" s="78">
        <f>VLOOKUP(GroupVertices[[#This Row],[Vertex]],Vertices[],MATCH("ID",Vertices[[#Headers],[Vertex]:[Vertex Content Word Count]],0),FALSE)</f>
        <v>16</v>
      </c>
    </row>
    <row r="13" spans="1:3" ht="15">
      <c r="A13" s="78" t="s">
        <v>782</v>
      </c>
      <c r="B13" s="84" t="s">
        <v>238</v>
      </c>
      <c r="C13" s="78">
        <f>VLOOKUP(GroupVertices[[#This Row],[Vertex]],Vertices[],MATCH("ID",Vertices[[#Headers],[Vertex]:[Vertex Content Word Count]],0),FALSE)</f>
        <v>15</v>
      </c>
    </row>
    <row r="14" spans="1:3" ht="15">
      <c r="A14" s="78" t="s">
        <v>782</v>
      </c>
      <c r="B14" s="84" t="s">
        <v>227</v>
      </c>
      <c r="C14" s="78">
        <f>VLOOKUP(GroupVertices[[#This Row],[Vertex]],Vertices[],MATCH("ID",Vertices[[#Headers],[Vertex]:[Vertex Content Word Count]],0),FALSE)</f>
        <v>14</v>
      </c>
    </row>
    <row r="15" spans="1:3" ht="15">
      <c r="A15" s="78" t="s">
        <v>782</v>
      </c>
      <c r="B15" s="84" t="s">
        <v>237</v>
      </c>
      <c r="C15" s="78">
        <f>VLOOKUP(GroupVertices[[#This Row],[Vertex]],Vertices[],MATCH("ID",Vertices[[#Headers],[Vertex]:[Vertex Content Word Count]],0),FALSE)</f>
        <v>13</v>
      </c>
    </row>
    <row r="16" spans="1:3" ht="15">
      <c r="A16" s="78" t="s">
        <v>782</v>
      </c>
      <c r="B16" s="84" t="s">
        <v>236</v>
      </c>
      <c r="C16" s="78">
        <f>VLOOKUP(GroupVertices[[#This Row],[Vertex]],Vertices[],MATCH("ID",Vertices[[#Headers],[Vertex]:[Vertex Content Word Count]],0),FALSE)</f>
        <v>12</v>
      </c>
    </row>
    <row r="17" spans="1:3" ht="15">
      <c r="A17" s="78" t="s">
        <v>782</v>
      </c>
      <c r="B17" s="84" t="s">
        <v>216</v>
      </c>
      <c r="C17" s="78">
        <f>VLOOKUP(GroupVertices[[#This Row],[Vertex]],Vertices[],MATCH("ID",Vertices[[#Headers],[Vertex]:[Vertex Content Word Count]],0),FALSE)</f>
        <v>11</v>
      </c>
    </row>
    <row r="18" spans="1:3" ht="15">
      <c r="A18" s="78" t="s">
        <v>783</v>
      </c>
      <c r="B18" s="84" t="s">
        <v>230</v>
      </c>
      <c r="C18" s="78">
        <f>VLOOKUP(GroupVertices[[#This Row],[Vertex]],Vertices[],MATCH("ID",Vertices[[#Headers],[Vertex]:[Vertex Content Word Count]],0),FALSE)</f>
        <v>42</v>
      </c>
    </row>
    <row r="19" spans="1:3" ht="15">
      <c r="A19" s="78" t="s">
        <v>783</v>
      </c>
      <c r="B19" s="84" t="s">
        <v>235</v>
      </c>
      <c r="C19" s="78">
        <f>VLOOKUP(GroupVertices[[#This Row],[Vertex]],Vertices[],MATCH("ID",Vertices[[#Headers],[Vertex]:[Vertex Content Word Count]],0),FALSE)</f>
        <v>10</v>
      </c>
    </row>
    <row r="20" spans="1:3" ht="15">
      <c r="A20" s="78" t="s">
        <v>783</v>
      </c>
      <c r="B20" s="84" t="s">
        <v>223</v>
      </c>
      <c r="C20" s="78">
        <f>VLOOKUP(GroupVertices[[#This Row],[Vertex]],Vertices[],MATCH("ID",Vertices[[#Headers],[Vertex]:[Vertex Content Word Count]],0),FALSE)</f>
        <v>31</v>
      </c>
    </row>
    <row r="21" spans="1:3" ht="15">
      <c r="A21" s="78" t="s">
        <v>783</v>
      </c>
      <c r="B21" s="84" t="s">
        <v>221</v>
      </c>
      <c r="C21" s="78">
        <f>VLOOKUP(GroupVertices[[#This Row],[Vertex]],Vertices[],MATCH("ID",Vertices[[#Headers],[Vertex]:[Vertex Content Word Count]],0),FALSE)</f>
        <v>27</v>
      </c>
    </row>
    <row r="22" spans="1:3" ht="15">
      <c r="A22" s="78" t="s">
        <v>783</v>
      </c>
      <c r="B22" s="84" t="s">
        <v>246</v>
      </c>
      <c r="C22" s="78">
        <f>VLOOKUP(GroupVertices[[#This Row],[Vertex]],Vertices[],MATCH("ID",Vertices[[#Headers],[Vertex]:[Vertex Content Word Count]],0),FALSE)</f>
        <v>30</v>
      </c>
    </row>
    <row r="23" spans="1:3" ht="15">
      <c r="A23" s="78" t="s">
        <v>783</v>
      </c>
      <c r="B23" s="84" t="s">
        <v>222</v>
      </c>
      <c r="C23" s="78">
        <f>VLOOKUP(GroupVertices[[#This Row],[Vertex]],Vertices[],MATCH("ID",Vertices[[#Headers],[Vertex]:[Vertex Content Word Count]],0),FALSE)</f>
        <v>29</v>
      </c>
    </row>
    <row r="24" spans="1:3" ht="15">
      <c r="A24" s="78" t="s">
        <v>783</v>
      </c>
      <c r="B24" s="84" t="s">
        <v>245</v>
      </c>
      <c r="C24" s="78">
        <f>VLOOKUP(GroupVertices[[#This Row],[Vertex]],Vertices[],MATCH("ID",Vertices[[#Headers],[Vertex]:[Vertex Content Word Count]],0),FALSE)</f>
        <v>28</v>
      </c>
    </row>
    <row r="25" spans="1:3" ht="15">
      <c r="A25" s="78" t="s">
        <v>783</v>
      </c>
      <c r="B25" s="84" t="s">
        <v>220</v>
      </c>
      <c r="C25" s="78">
        <f>VLOOKUP(GroupVertices[[#This Row],[Vertex]],Vertices[],MATCH("ID",Vertices[[#Headers],[Vertex]:[Vertex Content Word Count]],0),FALSE)</f>
        <v>26</v>
      </c>
    </row>
    <row r="26" spans="1:3" ht="15">
      <c r="A26" s="78" t="s">
        <v>783</v>
      </c>
      <c r="B26" s="84" t="s">
        <v>212</v>
      </c>
      <c r="C26" s="78">
        <f>VLOOKUP(GroupVertices[[#This Row],[Vertex]],Vertices[],MATCH("ID",Vertices[[#Headers],[Vertex]:[Vertex Content Word Count]],0),FALSE)</f>
        <v>3</v>
      </c>
    </row>
    <row r="27" spans="1:3" ht="15">
      <c r="A27" s="78" t="s">
        <v>783</v>
      </c>
      <c r="B27" s="84" t="s">
        <v>215</v>
      </c>
      <c r="C27" s="78">
        <f>VLOOKUP(GroupVertices[[#This Row],[Vertex]],Vertices[],MATCH("ID",Vertices[[#Headers],[Vertex]:[Vertex Content Word Count]],0),FALSE)</f>
        <v>7</v>
      </c>
    </row>
    <row r="28" spans="1:3" ht="15">
      <c r="A28" s="78" t="s">
        <v>783</v>
      </c>
      <c r="B28" s="84" t="s">
        <v>234</v>
      </c>
      <c r="C28" s="78">
        <f>VLOOKUP(GroupVertices[[#This Row],[Vertex]],Vertices[],MATCH("ID",Vertices[[#Headers],[Vertex]:[Vertex Content Word Count]],0),FALSE)</f>
        <v>8</v>
      </c>
    </row>
    <row r="29" spans="1:3" ht="15">
      <c r="A29" s="78" t="s">
        <v>783</v>
      </c>
      <c r="B29" s="84" t="s">
        <v>233</v>
      </c>
      <c r="C29" s="78">
        <f>VLOOKUP(GroupVertices[[#This Row],[Vertex]],Vertices[],MATCH("ID",Vertices[[#Headers],[Vertex]:[Vertex Content Word Count]],0),FALSE)</f>
        <v>4</v>
      </c>
    </row>
    <row r="30" spans="1:3" ht="15">
      <c r="A30" s="78" t="s">
        <v>784</v>
      </c>
      <c r="B30" s="84" t="s">
        <v>231</v>
      </c>
      <c r="C30" s="78">
        <f>VLOOKUP(GroupVertices[[#This Row],[Vertex]],Vertices[],MATCH("ID",Vertices[[#Headers],[Vertex]:[Vertex Content Word Count]],0),FALSE)</f>
        <v>9</v>
      </c>
    </row>
    <row r="31" spans="1:3" ht="15">
      <c r="A31" s="78" t="s">
        <v>784</v>
      </c>
      <c r="B31" s="84" t="s">
        <v>253</v>
      </c>
      <c r="C31" s="78">
        <f>VLOOKUP(GroupVertices[[#This Row],[Vertex]],Vertices[],MATCH("ID",Vertices[[#Headers],[Vertex]:[Vertex Content Word Count]],0),FALSE)</f>
        <v>43</v>
      </c>
    </row>
    <row r="32" spans="1:3" ht="15">
      <c r="A32" s="78" t="s">
        <v>784</v>
      </c>
      <c r="B32" s="84" t="s">
        <v>229</v>
      </c>
      <c r="C32" s="78">
        <f>VLOOKUP(GroupVertices[[#This Row],[Vertex]],Vertices[],MATCH("ID",Vertices[[#Headers],[Vertex]:[Vertex Content Word Count]],0),FALSE)</f>
        <v>36</v>
      </c>
    </row>
    <row r="33" spans="1:3" ht="15">
      <c r="A33" s="78" t="s">
        <v>784</v>
      </c>
      <c r="B33" s="84" t="s">
        <v>252</v>
      </c>
      <c r="C33" s="78">
        <f>VLOOKUP(GroupVertices[[#This Row],[Vertex]],Vertices[],MATCH("ID",Vertices[[#Headers],[Vertex]:[Vertex Content Word Count]],0),FALSE)</f>
        <v>41</v>
      </c>
    </row>
    <row r="34" spans="1:3" ht="15">
      <c r="A34" s="78" t="s">
        <v>784</v>
      </c>
      <c r="B34" s="84" t="s">
        <v>251</v>
      </c>
      <c r="C34" s="78">
        <f>VLOOKUP(GroupVertices[[#This Row],[Vertex]],Vertices[],MATCH("ID",Vertices[[#Headers],[Vertex]:[Vertex Content Word Count]],0),FALSE)</f>
        <v>40</v>
      </c>
    </row>
    <row r="35" spans="1:3" ht="15">
      <c r="A35" s="78" t="s">
        <v>784</v>
      </c>
      <c r="B35" s="84" t="s">
        <v>250</v>
      </c>
      <c r="C35" s="78">
        <f>VLOOKUP(GroupVertices[[#This Row],[Vertex]],Vertices[],MATCH("ID",Vertices[[#Headers],[Vertex]:[Vertex Content Word Count]],0),FALSE)</f>
        <v>39</v>
      </c>
    </row>
    <row r="36" spans="1:3" ht="15">
      <c r="A36" s="78" t="s">
        <v>784</v>
      </c>
      <c r="B36" s="84" t="s">
        <v>244</v>
      </c>
      <c r="C36" s="78">
        <f>VLOOKUP(GroupVertices[[#This Row],[Vertex]],Vertices[],MATCH("ID",Vertices[[#Headers],[Vertex]:[Vertex Content Word Count]],0),FALSE)</f>
        <v>21</v>
      </c>
    </row>
    <row r="37" spans="1:3" ht="15">
      <c r="A37" s="78" t="s">
        <v>784</v>
      </c>
      <c r="B37" s="84" t="s">
        <v>248</v>
      </c>
      <c r="C37" s="78">
        <f>VLOOKUP(GroupVertices[[#This Row],[Vertex]],Vertices[],MATCH("ID",Vertices[[#Headers],[Vertex]:[Vertex Content Word Count]],0),FALSE)</f>
        <v>35</v>
      </c>
    </row>
    <row r="38" spans="1:3" ht="15">
      <c r="A38" s="78" t="s">
        <v>784</v>
      </c>
      <c r="B38" s="84" t="s">
        <v>219</v>
      </c>
      <c r="C38" s="78">
        <f>VLOOKUP(GroupVertices[[#This Row],[Vertex]],Vertices[],MATCH("ID",Vertices[[#Headers],[Vertex]:[Vertex Content Word Count]],0),FALSE)</f>
        <v>25</v>
      </c>
    </row>
    <row r="39" spans="1:3" ht="15">
      <c r="A39" s="78" t="s">
        <v>785</v>
      </c>
      <c r="B39" s="84" t="s">
        <v>232</v>
      </c>
      <c r="C39" s="78">
        <f>VLOOKUP(GroupVertices[[#This Row],[Vertex]],Vertices[],MATCH("ID",Vertices[[#Headers],[Vertex]:[Vertex Content Word Count]],0),FALSE)</f>
        <v>44</v>
      </c>
    </row>
    <row r="40" spans="1:3" ht="15">
      <c r="A40" s="78" t="s">
        <v>785</v>
      </c>
      <c r="B40" s="84" t="s">
        <v>255</v>
      </c>
      <c r="C40" s="78">
        <f>VLOOKUP(GroupVertices[[#This Row],[Vertex]],Vertices[],MATCH("ID",Vertices[[#Headers],[Vertex]:[Vertex Content Word Count]],0),FALSE)</f>
        <v>46</v>
      </c>
    </row>
    <row r="41" spans="1:3" ht="15">
      <c r="A41" s="78" t="s">
        <v>785</v>
      </c>
      <c r="B41" s="84" t="s">
        <v>254</v>
      </c>
      <c r="C41" s="78">
        <f>VLOOKUP(GroupVertices[[#This Row],[Vertex]],Vertices[],MATCH("ID",Vertices[[#Headers],[Vertex]:[Vertex Content Word Count]],0),FALSE)</f>
        <v>45</v>
      </c>
    </row>
    <row r="42" spans="1:3" ht="15">
      <c r="A42" s="78" t="s">
        <v>786</v>
      </c>
      <c r="B42" s="84" t="s">
        <v>218</v>
      </c>
      <c r="C42" s="78">
        <f>VLOOKUP(GroupVertices[[#This Row],[Vertex]],Vertices[],MATCH("ID",Vertices[[#Headers],[Vertex]:[Vertex Content Word Count]],0),FALSE)</f>
        <v>24</v>
      </c>
    </row>
    <row r="43" spans="1:3" ht="15">
      <c r="A43" s="78" t="s">
        <v>786</v>
      </c>
      <c r="B43" s="84" t="s">
        <v>217</v>
      </c>
      <c r="C43" s="78">
        <f>VLOOKUP(GroupVertices[[#This Row],[Vertex]],Vertices[],MATCH("ID",Vertices[[#Headers],[Vertex]:[Vertex Content Word Count]],0),FALSE)</f>
        <v>23</v>
      </c>
    </row>
    <row r="44" spans="1:3" ht="15">
      <c r="A44" s="78" t="s">
        <v>787</v>
      </c>
      <c r="B44" s="84" t="s">
        <v>214</v>
      </c>
      <c r="C44" s="78">
        <f>VLOOKUP(GroupVertices[[#This Row],[Vertex]],Vertices[],MATCH("ID",Vertices[[#Headers],[Vertex]:[Vertex Content Word Count]],0),FALSE)</f>
        <v>6</v>
      </c>
    </row>
    <row r="45" spans="1:3" ht="15">
      <c r="A45" s="78" t="s">
        <v>787</v>
      </c>
      <c r="B45" s="84" t="s">
        <v>213</v>
      </c>
      <c r="C45"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800</v>
      </c>
      <c r="B2" s="34" t="s">
        <v>743</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29</v>
      </c>
      <c r="L2" s="37">
        <f>MIN(Vertices[Closeness Centrality])</f>
        <v>0.008</v>
      </c>
      <c r="M2" s="38">
        <f>COUNTIF(Vertices[Closeness Centrality],"&gt;= "&amp;L2)-COUNTIF(Vertices[Closeness Centrality],"&gt;="&amp;L3)</f>
        <v>37</v>
      </c>
      <c r="N2" s="37">
        <f>MIN(Vertices[Eigenvector Centrality])</f>
        <v>0</v>
      </c>
      <c r="O2" s="38">
        <f>COUNTIF(Vertices[Eigenvector Centrality],"&gt;= "&amp;N2)-COUNTIF(Vertices[Eigenvector Centrality],"&gt;="&amp;N3)</f>
        <v>12</v>
      </c>
      <c r="P2" s="37">
        <f>MIN(Vertices[PageRank])</f>
        <v>0.324378</v>
      </c>
      <c r="Q2" s="38">
        <f>COUNTIF(Vertices[PageRank],"&gt;= "&amp;P2)-COUNTIF(Vertices[PageRank],"&gt;="&amp;P3)</f>
        <v>3</v>
      </c>
      <c r="R2" s="37">
        <f>MIN(Vertices[Clustering Coefficient])</f>
        <v>0</v>
      </c>
      <c r="S2" s="43">
        <f>COUNTIF(Vertices[Clustering Coefficient],"&gt;= "&amp;R2)-COUNTIF(Vertices[Clustering Coefficient],"&gt;="&amp;R3)</f>
        <v>16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0.2727272727272727</v>
      </c>
      <c r="I3" s="40">
        <f>COUNTIF(Vertices[Out-Degree],"&gt;= "&amp;H3)-COUNTIF(Vertices[Out-Degree],"&gt;="&amp;H4)</f>
        <v>0</v>
      </c>
      <c r="J3" s="39">
        <f aca="true" t="shared" si="4" ref="J3:J26">J2+($J$57-$J$2)/BinDivisor</f>
        <v>11.499706963636363</v>
      </c>
      <c r="K3" s="40">
        <f>COUNTIF(Vertices[Betweenness Centrality],"&gt;= "&amp;J3)-COUNTIF(Vertices[Betweenness Centrality],"&gt;="&amp;J4)</f>
        <v>1</v>
      </c>
      <c r="L3" s="39">
        <f aca="true" t="shared" si="5" ref="L3:L26">L2+($L$57-$L$2)/BinDivisor</f>
        <v>0.026036363636363635</v>
      </c>
      <c r="M3" s="40">
        <f>COUNTIF(Vertices[Closeness Centrality],"&gt;= "&amp;L3)-COUNTIF(Vertices[Closeness Centrality],"&gt;="&amp;L4)</f>
        <v>0</v>
      </c>
      <c r="N3" s="39">
        <f aca="true" t="shared" si="6" ref="N3:N26">N2+($N$57-$N$2)/BinDivisor</f>
        <v>0.0016530727272727273</v>
      </c>
      <c r="O3" s="40">
        <f>COUNTIF(Vertices[Eigenvector Centrality],"&gt;= "&amp;N3)-COUNTIF(Vertices[Eigenvector Centrality],"&gt;="&amp;N4)</f>
        <v>0</v>
      </c>
      <c r="P3" s="39">
        <f aca="true" t="shared" si="7" ref="P3:P26">P2+($P$57-$P$2)/BinDivisor</f>
        <v>0.3703285090909091</v>
      </c>
      <c r="Q3" s="40">
        <f>COUNTIF(Vertices[PageRank],"&gt;= "&amp;P3)-COUNTIF(Vertices[PageRank],"&gt;="&amp;P4)</f>
        <v>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44</v>
      </c>
      <c r="D4" s="32">
        <f t="shared" si="1"/>
        <v>0</v>
      </c>
      <c r="E4" s="3">
        <f>COUNTIF(Vertices[Degree],"&gt;= "&amp;D4)-COUNTIF(Vertices[Degree],"&gt;="&amp;D5)</f>
        <v>0</v>
      </c>
      <c r="F4" s="37">
        <f t="shared" si="2"/>
        <v>0.4727272727272727</v>
      </c>
      <c r="G4" s="38">
        <f>COUNTIF(Vertices[In-Degree],"&gt;= "&amp;F4)-COUNTIF(Vertices[In-Degree],"&gt;="&amp;F5)</f>
        <v>0</v>
      </c>
      <c r="H4" s="37">
        <f t="shared" si="3"/>
        <v>0.5454545454545454</v>
      </c>
      <c r="I4" s="38">
        <f>COUNTIF(Vertices[Out-Degree],"&gt;= "&amp;H4)-COUNTIF(Vertices[Out-Degree],"&gt;="&amp;H5)</f>
        <v>0</v>
      </c>
      <c r="J4" s="37">
        <f t="shared" si="4"/>
        <v>22.999413927272727</v>
      </c>
      <c r="K4" s="38">
        <f>COUNTIF(Vertices[Betweenness Centrality],"&gt;= "&amp;J4)-COUNTIF(Vertices[Betweenness Centrality],"&gt;="&amp;J5)</f>
        <v>5</v>
      </c>
      <c r="L4" s="37">
        <f t="shared" si="5"/>
        <v>0.04407272727272727</v>
      </c>
      <c r="M4" s="38">
        <f>COUNTIF(Vertices[Closeness Centrality],"&gt;= "&amp;L4)-COUNTIF(Vertices[Closeness Centrality],"&gt;="&amp;L5)</f>
        <v>0</v>
      </c>
      <c r="N4" s="37">
        <f t="shared" si="6"/>
        <v>0.0033061454545454546</v>
      </c>
      <c r="O4" s="38">
        <f>COUNTIF(Vertices[Eigenvector Centrality],"&gt;= "&amp;N4)-COUNTIF(Vertices[Eigenvector Centrality],"&gt;="&amp;N5)</f>
        <v>0</v>
      </c>
      <c r="P4" s="37">
        <f t="shared" si="7"/>
        <v>0.4162790181818182</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0.7090909090909091</v>
      </c>
      <c r="G5" s="40">
        <f>COUNTIF(Vertices[In-Degree],"&gt;= "&amp;F5)-COUNTIF(Vertices[In-Degree],"&gt;="&amp;F6)</f>
        <v>0</v>
      </c>
      <c r="H5" s="39">
        <f t="shared" si="3"/>
        <v>0.8181818181818181</v>
      </c>
      <c r="I5" s="40">
        <f>COUNTIF(Vertices[Out-Degree],"&gt;= "&amp;H5)-COUNTIF(Vertices[Out-Degree],"&gt;="&amp;H6)</f>
        <v>5</v>
      </c>
      <c r="J5" s="39">
        <f t="shared" si="4"/>
        <v>34.49912089090909</v>
      </c>
      <c r="K5" s="40">
        <f>COUNTIF(Vertices[Betweenness Centrality],"&gt;= "&amp;J5)-COUNTIF(Vertices[Betweenness Centrality],"&gt;="&amp;J6)</f>
        <v>0</v>
      </c>
      <c r="L5" s="39">
        <f t="shared" si="5"/>
        <v>0.062109090909090905</v>
      </c>
      <c r="M5" s="40">
        <f>COUNTIF(Vertices[Closeness Centrality],"&gt;= "&amp;L5)-COUNTIF(Vertices[Closeness Centrality],"&gt;="&amp;L6)</f>
        <v>0</v>
      </c>
      <c r="N5" s="39">
        <f t="shared" si="6"/>
        <v>0.004959218181818182</v>
      </c>
      <c r="O5" s="40">
        <f>COUNTIF(Vertices[Eigenvector Centrality],"&gt;= "&amp;N5)-COUNTIF(Vertices[Eigenvector Centrality],"&gt;="&amp;N6)</f>
        <v>6</v>
      </c>
      <c r="P5" s="39">
        <f t="shared" si="7"/>
        <v>0.46222952727272726</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66</v>
      </c>
      <c r="D6" s="32">
        <f t="shared" si="1"/>
        <v>0</v>
      </c>
      <c r="E6" s="3">
        <f>COUNTIF(Vertices[Degree],"&gt;= "&amp;D6)-COUNTIF(Vertices[Degree],"&gt;="&amp;D7)</f>
        <v>0</v>
      </c>
      <c r="F6" s="37">
        <f t="shared" si="2"/>
        <v>0.9454545454545454</v>
      </c>
      <c r="G6" s="38">
        <f>COUNTIF(Vertices[In-Degree],"&gt;= "&amp;F6)-COUNTIF(Vertices[In-Degree],"&gt;="&amp;F7)</f>
        <v>12</v>
      </c>
      <c r="H6" s="37">
        <f t="shared" si="3"/>
        <v>1.0909090909090908</v>
      </c>
      <c r="I6" s="38">
        <f>COUNTIF(Vertices[Out-Degree],"&gt;= "&amp;H6)-COUNTIF(Vertices[Out-Degree],"&gt;="&amp;H7)</f>
        <v>0</v>
      </c>
      <c r="J6" s="37">
        <f t="shared" si="4"/>
        <v>45.99882785454545</v>
      </c>
      <c r="K6" s="38">
        <f>COUNTIF(Vertices[Betweenness Centrality],"&gt;= "&amp;J6)-COUNTIF(Vertices[Betweenness Centrality],"&gt;="&amp;J7)</f>
        <v>0</v>
      </c>
      <c r="L6" s="37">
        <f t="shared" si="5"/>
        <v>0.08014545454545455</v>
      </c>
      <c r="M6" s="38">
        <f>COUNTIF(Vertices[Closeness Centrality],"&gt;= "&amp;L6)-COUNTIF(Vertices[Closeness Centrality],"&gt;="&amp;L7)</f>
        <v>0</v>
      </c>
      <c r="N6" s="37">
        <f t="shared" si="6"/>
        <v>0.006612290909090909</v>
      </c>
      <c r="O6" s="38">
        <f>COUNTIF(Vertices[Eigenvector Centrality],"&gt;= "&amp;N6)-COUNTIF(Vertices[Eigenvector Centrality],"&gt;="&amp;N7)</f>
        <v>1</v>
      </c>
      <c r="P6" s="37">
        <f t="shared" si="7"/>
        <v>0.5081800363636364</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78</v>
      </c>
      <c r="D7" s="32">
        <f t="shared" si="1"/>
        <v>0</v>
      </c>
      <c r="E7" s="3">
        <f>COUNTIF(Vertices[Degree],"&gt;= "&amp;D7)-COUNTIF(Vertices[Degree],"&gt;="&amp;D8)</f>
        <v>0</v>
      </c>
      <c r="F7" s="39">
        <f t="shared" si="2"/>
        <v>1.1818181818181819</v>
      </c>
      <c r="G7" s="40">
        <f>COUNTIF(Vertices[In-Degree],"&gt;= "&amp;F7)-COUNTIF(Vertices[In-Degree],"&gt;="&amp;F8)</f>
        <v>0</v>
      </c>
      <c r="H7" s="39">
        <f t="shared" si="3"/>
        <v>1.3636363636363635</v>
      </c>
      <c r="I7" s="40">
        <f>COUNTIF(Vertices[Out-Degree],"&gt;= "&amp;H7)-COUNTIF(Vertices[Out-Degree],"&gt;="&amp;H8)</f>
        <v>0</v>
      </c>
      <c r="J7" s="39">
        <f t="shared" si="4"/>
        <v>57.49853481818182</v>
      </c>
      <c r="K7" s="40">
        <f>COUNTIF(Vertices[Betweenness Centrality],"&gt;= "&amp;J7)-COUNTIF(Vertices[Betweenness Centrality],"&gt;="&amp;J8)</f>
        <v>0</v>
      </c>
      <c r="L7" s="39">
        <f t="shared" si="5"/>
        <v>0.09818181818181818</v>
      </c>
      <c r="M7" s="40">
        <f>COUNTIF(Vertices[Closeness Centrality],"&gt;= "&amp;L7)-COUNTIF(Vertices[Closeness Centrality],"&gt;="&amp;L8)</f>
        <v>0</v>
      </c>
      <c r="N7" s="39">
        <f t="shared" si="6"/>
        <v>0.008265363636363637</v>
      </c>
      <c r="O7" s="40">
        <f>COUNTIF(Vertices[Eigenvector Centrality],"&gt;= "&amp;N7)-COUNTIF(Vertices[Eigenvector Centrality],"&gt;="&amp;N8)</f>
        <v>3</v>
      </c>
      <c r="P7" s="39">
        <f t="shared" si="7"/>
        <v>0.5541305454545455</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144</v>
      </c>
      <c r="D8" s="32">
        <f t="shared" si="1"/>
        <v>0</v>
      </c>
      <c r="E8" s="3">
        <f>COUNTIF(Vertices[Degree],"&gt;= "&amp;D8)-COUNTIF(Vertices[Degree],"&gt;="&amp;D9)</f>
        <v>0</v>
      </c>
      <c r="F8" s="37">
        <f t="shared" si="2"/>
        <v>1.4181818181818182</v>
      </c>
      <c r="G8" s="38">
        <f>COUNTIF(Vertices[In-Degree],"&gt;= "&amp;F8)-COUNTIF(Vertices[In-Degree],"&gt;="&amp;F9)</f>
        <v>0</v>
      </c>
      <c r="H8" s="37">
        <f t="shared" si="3"/>
        <v>1.6363636363636362</v>
      </c>
      <c r="I8" s="38">
        <f>COUNTIF(Vertices[Out-Degree],"&gt;= "&amp;H8)-COUNTIF(Vertices[Out-Degree],"&gt;="&amp;H9)</f>
        <v>0</v>
      </c>
      <c r="J8" s="37">
        <f t="shared" si="4"/>
        <v>68.99824178181818</v>
      </c>
      <c r="K8" s="38">
        <f>COUNTIF(Vertices[Betweenness Centrality],"&gt;= "&amp;J8)-COUNTIF(Vertices[Betweenness Centrality],"&gt;="&amp;J9)</f>
        <v>2</v>
      </c>
      <c r="L8" s="37">
        <f t="shared" si="5"/>
        <v>0.1162181818181818</v>
      </c>
      <c r="M8" s="38">
        <f>COUNTIF(Vertices[Closeness Centrality],"&gt;= "&amp;L8)-COUNTIF(Vertices[Closeness Centrality],"&gt;="&amp;L9)</f>
        <v>0</v>
      </c>
      <c r="N8" s="37">
        <f t="shared" si="6"/>
        <v>0.009918436363636363</v>
      </c>
      <c r="O8" s="38">
        <f>COUNTIF(Vertices[Eigenvector Centrality],"&gt;= "&amp;N8)-COUNTIF(Vertices[Eigenvector Centrality],"&gt;="&amp;N9)</f>
        <v>2</v>
      </c>
      <c r="P8" s="37">
        <f t="shared" si="7"/>
        <v>0.6000810545454547</v>
      </c>
      <c r="Q8" s="38">
        <f>COUNTIF(Vertices[PageRank],"&gt;= "&amp;P8)-COUNTIF(Vertices[PageRank],"&gt;="&amp;P9)</f>
        <v>2</v>
      </c>
      <c r="R8" s="37">
        <f t="shared" si="8"/>
        <v>0.1090909090909091</v>
      </c>
      <c r="S8" s="43">
        <f>COUNTIF(Vertices[Clustering Coefficient],"&gt;= "&amp;R8)-COUNTIF(Vertices[Clustering Coefficient],"&gt;="&amp;R9)</f>
        <v>3</v>
      </c>
      <c r="T8" s="37" t="e">
        <f ca="1" t="shared" si="9"/>
        <v>#REF!</v>
      </c>
      <c r="U8" s="38" t="e">
        <f ca="1" t="shared" si="0"/>
        <v>#REF!</v>
      </c>
    </row>
    <row r="9" spans="1:21" ht="15">
      <c r="A9" s="118"/>
      <c r="B9" s="118"/>
      <c r="D9" s="32">
        <f t="shared" si="1"/>
        <v>0</v>
      </c>
      <c r="E9" s="3">
        <f>COUNTIF(Vertices[Degree],"&gt;= "&amp;D9)-COUNTIF(Vertices[Degree],"&gt;="&amp;D10)</f>
        <v>0</v>
      </c>
      <c r="F9" s="39">
        <f t="shared" si="2"/>
        <v>1.6545454545454545</v>
      </c>
      <c r="G9" s="40">
        <f>COUNTIF(Vertices[In-Degree],"&gt;= "&amp;F9)-COUNTIF(Vertices[In-Degree],"&gt;="&amp;F10)</f>
        <v>0</v>
      </c>
      <c r="H9" s="39">
        <f t="shared" si="3"/>
        <v>1.909090909090909</v>
      </c>
      <c r="I9" s="40">
        <f>COUNTIF(Vertices[Out-Degree],"&gt;= "&amp;H9)-COUNTIF(Vertices[Out-Degree],"&gt;="&amp;H10)</f>
        <v>7</v>
      </c>
      <c r="J9" s="39">
        <f t="shared" si="4"/>
        <v>80.49794874545455</v>
      </c>
      <c r="K9" s="40">
        <f>COUNTIF(Vertices[Betweenness Centrality],"&gt;= "&amp;J9)-COUNTIF(Vertices[Betweenness Centrality],"&gt;="&amp;J10)</f>
        <v>1</v>
      </c>
      <c r="L9" s="39">
        <f t="shared" si="5"/>
        <v>0.13425454545454543</v>
      </c>
      <c r="M9" s="40">
        <f>COUNTIF(Vertices[Closeness Centrality],"&gt;= "&amp;L9)-COUNTIF(Vertices[Closeness Centrality],"&gt;="&amp;L10)</f>
        <v>0</v>
      </c>
      <c r="N9" s="39">
        <f t="shared" si="6"/>
        <v>0.01157150909090909</v>
      </c>
      <c r="O9" s="40">
        <f>COUNTIF(Vertices[Eigenvector Centrality],"&gt;= "&amp;N9)-COUNTIF(Vertices[Eigenvector Centrality],"&gt;="&amp;N10)</f>
        <v>0</v>
      </c>
      <c r="P9" s="39">
        <f t="shared" si="7"/>
        <v>0.6460315636363638</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801</v>
      </c>
      <c r="B10" s="34">
        <v>3</v>
      </c>
      <c r="D10" s="32">
        <f t="shared" si="1"/>
        <v>0</v>
      </c>
      <c r="E10" s="3">
        <f>COUNTIF(Vertices[Degree],"&gt;= "&amp;D10)-COUNTIF(Vertices[Degree],"&gt;="&amp;D11)</f>
        <v>0</v>
      </c>
      <c r="F10" s="37">
        <f t="shared" si="2"/>
        <v>1.8909090909090909</v>
      </c>
      <c r="G10" s="38">
        <f>COUNTIF(Vertices[In-Degree],"&gt;= "&amp;F10)-COUNTIF(Vertices[In-Degree],"&gt;="&amp;F11)</f>
        <v>6</v>
      </c>
      <c r="H10" s="37">
        <f t="shared" si="3"/>
        <v>2.1818181818181817</v>
      </c>
      <c r="I10" s="38">
        <f>COUNTIF(Vertices[Out-Degree],"&gt;= "&amp;H10)-COUNTIF(Vertices[Out-Degree],"&gt;="&amp;H11)</f>
        <v>0</v>
      </c>
      <c r="J10" s="37">
        <f t="shared" si="4"/>
        <v>91.9976557090909</v>
      </c>
      <c r="K10" s="38">
        <f>COUNTIF(Vertices[Betweenness Centrality],"&gt;= "&amp;J10)-COUNTIF(Vertices[Betweenness Centrality],"&gt;="&amp;J11)</f>
        <v>0</v>
      </c>
      <c r="L10" s="37">
        <f t="shared" si="5"/>
        <v>0.15229090909090906</v>
      </c>
      <c r="M10" s="38">
        <f>COUNTIF(Vertices[Closeness Centrality],"&gt;= "&amp;L10)-COUNTIF(Vertices[Closeness Centrality],"&gt;="&amp;L11)</f>
        <v>0</v>
      </c>
      <c r="N10" s="37">
        <f t="shared" si="6"/>
        <v>0.013224581818181817</v>
      </c>
      <c r="O10" s="38">
        <f>COUNTIF(Vertices[Eigenvector Centrality],"&gt;= "&amp;N10)-COUNTIF(Vertices[Eigenvector Centrality],"&gt;="&amp;N11)</f>
        <v>0</v>
      </c>
      <c r="P10" s="37">
        <f t="shared" si="7"/>
        <v>0.691982072727273</v>
      </c>
      <c r="Q10" s="38">
        <f>COUNTIF(Vertices[PageRank],"&gt;= "&amp;P10)-COUNTIF(Vertices[PageRank],"&gt;="&amp;P11)</f>
        <v>10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2.1272727272727274</v>
      </c>
      <c r="G11" s="40">
        <f>COUNTIF(Vertices[In-Degree],"&gt;= "&amp;F11)-COUNTIF(Vertices[In-Degree],"&gt;="&amp;F12)</f>
        <v>0</v>
      </c>
      <c r="H11" s="39">
        <f t="shared" si="3"/>
        <v>2.454545454545454</v>
      </c>
      <c r="I11" s="40">
        <f>COUNTIF(Vertices[Out-Degree],"&gt;= "&amp;H11)-COUNTIF(Vertices[Out-Degree],"&gt;="&amp;H12)</f>
        <v>0</v>
      </c>
      <c r="J11" s="39">
        <f t="shared" si="4"/>
        <v>103.49736267272726</v>
      </c>
      <c r="K11" s="40">
        <f>COUNTIF(Vertices[Betweenness Centrality],"&gt;= "&amp;J11)-COUNTIF(Vertices[Betweenness Centrality],"&gt;="&amp;J12)</f>
        <v>0</v>
      </c>
      <c r="L11" s="39">
        <f t="shared" si="5"/>
        <v>0.1703272727272727</v>
      </c>
      <c r="M11" s="40">
        <f>COUNTIF(Vertices[Closeness Centrality],"&gt;= "&amp;L11)-COUNTIF(Vertices[Closeness Centrality],"&gt;="&amp;L12)</f>
        <v>0</v>
      </c>
      <c r="N11" s="39">
        <f t="shared" si="6"/>
        <v>0.014877654545454543</v>
      </c>
      <c r="O11" s="40">
        <f>COUNTIF(Vertices[Eigenvector Centrality],"&gt;= "&amp;N11)-COUNTIF(Vertices[Eigenvector Centrality],"&gt;="&amp;N12)</f>
        <v>1</v>
      </c>
      <c r="P11" s="39">
        <f t="shared" si="7"/>
        <v>0.7379325818181821</v>
      </c>
      <c r="Q11" s="40">
        <f>COUNTIF(Vertices[PageRank],"&gt;= "&amp;P11)-COUNTIF(Vertices[PageRank],"&gt;="&amp;P12)</f>
        <v>3</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257</v>
      </c>
      <c r="B12" s="34">
        <v>7</v>
      </c>
      <c r="D12" s="32">
        <f t="shared" si="1"/>
        <v>0</v>
      </c>
      <c r="E12" s="3">
        <f>COUNTIF(Vertices[Degree],"&gt;= "&amp;D12)-COUNTIF(Vertices[Degree],"&gt;="&amp;D13)</f>
        <v>0</v>
      </c>
      <c r="F12" s="37">
        <f t="shared" si="2"/>
        <v>2.3636363636363638</v>
      </c>
      <c r="G12" s="38">
        <f>COUNTIF(Vertices[In-Degree],"&gt;= "&amp;F12)-COUNTIF(Vertices[In-Degree],"&gt;="&amp;F13)</f>
        <v>0</v>
      </c>
      <c r="H12" s="37">
        <f t="shared" si="3"/>
        <v>2.7272727272727266</v>
      </c>
      <c r="I12" s="38">
        <f>COUNTIF(Vertices[Out-Degree],"&gt;= "&amp;H12)-COUNTIF(Vertices[Out-Degree],"&gt;="&amp;H13)</f>
        <v>0</v>
      </c>
      <c r="J12" s="37">
        <f t="shared" si="4"/>
        <v>114.99706963636362</v>
      </c>
      <c r="K12" s="38">
        <f>COUNTIF(Vertices[Betweenness Centrality],"&gt;= "&amp;J12)-COUNTIF(Vertices[Betweenness Centrality],"&gt;="&amp;J13)</f>
        <v>1</v>
      </c>
      <c r="L12" s="37">
        <f t="shared" si="5"/>
        <v>0.18836363636363632</v>
      </c>
      <c r="M12" s="38">
        <f>COUNTIF(Vertices[Closeness Centrality],"&gt;= "&amp;L12)-COUNTIF(Vertices[Closeness Centrality],"&gt;="&amp;L13)</f>
        <v>0</v>
      </c>
      <c r="N12" s="37">
        <f t="shared" si="6"/>
        <v>0.01653072727272727</v>
      </c>
      <c r="O12" s="38">
        <f>COUNTIF(Vertices[Eigenvector Centrality],"&gt;= "&amp;N12)-COUNTIF(Vertices[Eigenvector Centrality],"&gt;="&amp;N13)</f>
        <v>0</v>
      </c>
      <c r="P12" s="37">
        <f t="shared" si="7"/>
        <v>0.7838830909090913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256</v>
      </c>
      <c r="B13" s="34">
        <v>135</v>
      </c>
      <c r="D13" s="32">
        <f t="shared" si="1"/>
        <v>0</v>
      </c>
      <c r="E13" s="3">
        <f>COUNTIF(Vertices[Degree],"&gt;= "&amp;D13)-COUNTIF(Vertices[Degree],"&gt;="&amp;D14)</f>
        <v>0</v>
      </c>
      <c r="F13" s="39">
        <f t="shared" si="2"/>
        <v>2.6</v>
      </c>
      <c r="G13" s="40">
        <f>COUNTIF(Vertices[In-Degree],"&gt;= "&amp;F13)-COUNTIF(Vertices[In-Degree],"&gt;="&amp;F14)</f>
        <v>0</v>
      </c>
      <c r="H13" s="39">
        <f t="shared" si="3"/>
        <v>2.999999999999999</v>
      </c>
      <c r="I13" s="40">
        <f>COUNTIF(Vertices[Out-Degree],"&gt;= "&amp;H13)-COUNTIF(Vertices[Out-Degree],"&gt;="&amp;H14)</f>
        <v>3</v>
      </c>
      <c r="J13" s="39">
        <f t="shared" si="4"/>
        <v>126.49677659999998</v>
      </c>
      <c r="K13" s="40">
        <f>COUNTIF(Vertices[Betweenness Centrality],"&gt;= "&amp;J13)-COUNTIF(Vertices[Betweenness Centrality],"&gt;="&amp;J14)</f>
        <v>0</v>
      </c>
      <c r="L13" s="39">
        <f t="shared" si="5"/>
        <v>0.20639999999999994</v>
      </c>
      <c r="M13" s="40">
        <f>COUNTIF(Vertices[Closeness Centrality],"&gt;= "&amp;L13)-COUNTIF(Vertices[Closeness Centrality],"&gt;="&amp;L14)</f>
        <v>0</v>
      </c>
      <c r="N13" s="39">
        <f t="shared" si="6"/>
        <v>0.018183799999999996</v>
      </c>
      <c r="O13" s="40">
        <f>COUNTIF(Vertices[Eigenvector Centrality],"&gt;= "&amp;N13)-COUNTIF(Vertices[Eigenvector Centrality],"&gt;="&amp;N14)</f>
        <v>0</v>
      </c>
      <c r="P13" s="39">
        <f t="shared" si="7"/>
        <v>0.8298336000000004</v>
      </c>
      <c r="Q13" s="40">
        <f>COUNTIF(Vertices[PageRank],"&gt;= "&amp;P13)-COUNTIF(Vertices[PageRank],"&gt;="&amp;P14)</f>
        <v>3</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2</v>
      </c>
      <c r="D14" s="32">
        <f t="shared" si="1"/>
        <v>0</v>
      </c>
      <c r="E14" s="3">
        <f>COUNTIF(Vertices[Degree],"&gt;= "&amp;D14)-COUNTIF(Vertices[Degree],"&gt;="&amp;D15)</f>
        <v>0</v>
      </c>
      <c r="F14" s="37">
        <f t="shared" si="2"/>
        <v>2.8363636363636364</v>
      </c>
      <c r="G14" s="38">
        <f>COUNTIF(Vertices[In-Degree],"&gt;= "&amp;F14)-COUNTIF(Vertices[In-Degree],"&gt;="&amp;F15)</f>
        <v>2</v>
      </c>
      <c r="H14" s="37">
        <f t="shared" si="3"/>
        <v>3.2727272727272716</v>
      </c>
      <c r="I14" s="38">
        <f>COUNTIF(Vertices[Out-Degree],"&gt;= "&amp;H14)-COUNTIF(Vertices[Out-Degree],"&gt;="&amp;H15)</f>
        <v>0</v>
      </c>
      <c r="J14" s="37">
        <f t="shared" si="4"/>
        <v>137.99648356363633</v>
      </c>
      <c r="K14" s="38">
        <f>COUNTIF(Vertices[Betweenness Centrality],"&gt;= "&amp;J14)-COUNTIF(Vertices[Betweenness Centrality],"&gt;="&amp;J15)</f>
        <v>1</v>
      </c>
      <c r="L14" s="37">
        <f t="shared" si="5"/>
        <v>0.22443636363636357</v>
      </c>
      <c r="M14" s="38">
        <f>COUNTIF(Vertices[Closeness Centrality],"&gt;= "&amp;L14)-COUNTIF(Vertices[Closeness Centrality],"&gt;="&amp;L15)</f>
        <v>0</v>
      </c>
      <c r="N14" s="37">
        <f t="shared" si="6"/>
        <v>0.019836872727272723</v>
      </c>
      <c r="O14" s="38">
        <f>COUNTIF(Vertices[Eigenvector Centrality],"&gt;= "&amp;N14)-COUNTIF(Vertices[Eigenvector Centrality],"&gt;="&amp;N15)</f>
        <v>0</v>
      </c>
      <c r="P14" s="37">
        <f t="shared" si="7"/>
        <v>0.8757841090909095</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3.0727272727272728</v>
      </c>
      <c r="G15" s="40">
        <f>COUNTIF(Vertices[In-Degree],"&gt;= "&amp;F15)-COUNTIF(Vertices[In-Degree],"&gt;="&amp;F16)</f>
        <v>0</v>
      </c>
      <c r="H15" s="39">
        <f t="shared" si="3"/>
        <v>3.545454545454544</v>
      </c>
      <c r="I15" s="40">
        <f>COUNTIF(Vertices[Out-Degree],"&gt;= "&amp;H15)-COUNTIF(Vertices[Out-Degree],"&gt;="&amp;H16)</f>
        <v>0</v>
      </c>
      <c r="J15" s="39">
        <f t="shared" si="4"/>
        <v>149.4961905272727</v>
      </c>
      <c r="K15" s="40">
        <f>COUNTIF(Vertices[Betweenness Centrality],"&gt;= "&amp;J15)-COUNTIF(Vertices[Betweenness Centrality],"&gt;="&amp;J16)</f>
        <v>0</v>
      </c>
      <c r="L15" s="39">
        <f t="shared" si="5"/>
        <v>0.2424727272727272</v>
      </c>
      <c r="M15" s="40">
        <f>COUNTIF(Vertices[Closeness Centrality],"&gt;= "&amp;L15)-COUNTIF(Vertices[Closeness Centrality],"&gt;="&amp;L16)</f>
        <v>0</v>
      </c>
      <c r="N15" s="39">
        <f t="shared" si="6"/>
        <v>0.02148994545454545</v>
      </c>
      <c r="O15" s="40">
        <f>COUNTIF(Vertices[Eigenvector Centrality],"&gt;= "&amp;N15)-COUNTIF(Vertices[Eigenvector Centrality],"&gt;="&amp;N16)</f>
        <v>0</v>
      </c>
      <c r="P15" s="39">
        <f t="shared" si="7"/>
        <v>0.9217346181818187</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2</v>
      </c>
      <c r="D16" s="32">
        <f t="shared" si="1"/>
        <v>0</v>
      </c>
      <c r="E16" s="3">
        <f>COUNTIF(Vertices[Degree],"&gt;= "&amp;D16)-COUNTIF(Vertices[Degree],"&gt;="&amp;D17)</f>
        <v>0</v>
      </c>
      <c r="F16" s="37">
        <f t="shared" si="2"/>
        <v>3.309090909090909</v>
      </c>
      <c r="G16" s="38">
        <f>COUNTIF(Vertices[In-Degree],"&gt;= "&amp;F16)-COUNTIF(Vertices[In-Degree],"&gt;="&amp;F17)</f>
        <v>0</v>
      </c>
      <c r="H16" s="37">
        <f t="shared" si="3"/>
        <v>3.8181818181818166</v>
      </c>
      <c r="I16" s="38">
        <f>COUNTIF(Vertices[Out-Degree],"&gt;= "&amp;H16)-COUNTIF(Vertices[Out-Degree],"&gt;="&amp;H17)</f>
        <v>0</v>
      </c>
      <c r="J16" s="37">
        <f t="shared" si="4"/>
        <v>160.99589749090904</v>
      </c>
      <c r="K16" s="38">
        <f>COUNTIF(Vertices[Betweenness Centrality],"&gt;= "&amp;J16)-COUNTIF(Vertices[Betweenness Centrality],"&gt;="&amp;J17)</f>
        <v>0</v>
      </c>
      <c r="L16" s="37">
        <f t="shared" si="5"/>
        <v>0.26050909090909086</v>
      </c>
      <c r="M16" s="38">
        <f>COUNTIF(Vertices[Closeness Centrality],"&gt;= "&amp;L16)-COUNTIF(Vertices[Closeness Centrality],"&gt;="&amp;L17)</f>
        <v>0</v>
      </c>
      <c r="N16" s="37">
        <f t="shared" si="6"/>
        <v>0.023143018181818176</v>
      </c>
      <c r="O16" s="38">
        <f>COUNTIF(Vertices[Eigenvector Centrality],"&gt;= "&amp;N16)-COUNTIF(Vertices[Eigenvector Centrality],"&gt;="&amp;N17)</f>
        <v>0</v>
      </c>
      <c r="P16" s="37">
        <f t="shared" si="7"/>
        <v>0.9676851272727278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3.5454545454545454</v>
      </c>
      <c r="G17" s="40">
        <f>COUNTIF(Vertices[In-Degree],"&gt;= "&amp;F17)-COUNTIF(Vertices[In-Degree],"&gt;="&amp;F18)</f>
        <v>0</v>
      </c>
      <c r="H17" s="39">
        <f t="shared" si="3"/>
        <v>4.090909090909089</v>
      </c>
      <c r="I17" s="40">
        <f>COUNTIF(Vertices[Out-Degree],"&gt;= "&amp;H17)-COUNTIF(Vertices[Out-Degree],"&gt;="&amp;H18)</f>
        <v>0</v>
      </c>
      <c r="J17" s="39">
        <f t="shared" si="4"/>
        <v>172.4956044545454</v>
      </c>
      <c r="K17" s="40">
        <f>COUNTIF(Vertices[Betweenness Centrality],"&gt;= "&amp;J17)-COUNTIF(Vertices[Betweenness Centrality],"&gt;="&amp;J18)</f>
        <v>0</v>
      </c>
      <c r="L17" s="39">
        <f t="shared" si="5"/>
        <v>0.2785454545454545</v>
      </c>
      <c r="M17" s="40">
        <f>COUNTIF(Vertices[Closeness Centrality],"&gt;= "&amp;L17)-COUNTIF(Vertices[Closeness Centrality],"&gt;="&amp;L18)</f>
        <v>0</v>
      </c>
      <c r="N17" s="39">
        <f t="shared" si="6"/>
        <v>0.024796090909090903</v>
      </c>
      <c r="O17" s="40">
        <f>COUNTIF(Vertices[Eigenvector Centrality],"&gt;= "&amp;N17)-COUNTIF(Vertices[Eigenvector Centrality],"&gt;="&amp;N18)</f>
        <v>0</v>
      </c>
      <c r="P17" s="39">
        <f t="shared" si="7"/>
        <v>1.013635636363637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0.02127659574468085</v>
      </c>
      <c r="D18" s="32">
        <f t="shared" si="1"/>
        <v>0</v>
      </c>
      <c r="E18" s="3">
        <f>COUNTIF(Vertices[Degree],"&gt;= "&amp;D18)-COUNTIF(Vertices[Degree],"&gt;="&amp;D19)</f>
        <v>0</v>
      </c>
      <c r="F18" s="37">
        <f t="shared" si="2"/>
        <v>3.7818181818181817</v>
      </c>
      <c r="G18" s="38">
        <f>COUNTIF(Vertices[In-Degree],"&gt;= "&amp;F18)-COUNTIF(Vertices[In-Degree],"&gt;="&amp;F19)</f>
        <v>11</v>
      </c>
      <c r="H18" s="37">
        <f t="shared" si="3"/>
        <v>4.3636363636363615</v>
      </c>
      <c r="I18" s="38">
        <f>COUNTIF(Vertices[Out-Degree],"&gt;= "&amp;H18)-COUNTIF(Vertices[Out-Degree],"&gt;="&amp;H19)</f>
        <v>0</v>
      </c>
      <c r="J18" s="37">
        <f t="shared" si="4"/>
        <v>183.99531141818176</v>
      </c>
      <c r="K18" s="38">
        <f>COUNTIF(Vertices[Betweenness Centrality],"&gt;= "&amp;J18)-COUNTIF(Vertices[Betweenness Centrality],"&gt;="&amp;J19)</f>
        <v>0</v>
      </c>
      <c r="L18" s="37">
        <f t="shared" si="5"/>
        <v>0.2965818181818181</v>
      </c>
      <c r="M18" s="38">
        <f>COUNTIF(Vertices[Closeness Centrality],"&gt;= "&amp;L18)-COUNTIF(Vertices[Closeness Centrality],"&gt;="&amp;L19)</f>
        <v>0</v>
      </c>
      <c r="N18" s="37">
        <f t="shared" si="6"/>
        <v>0.02644916363636363</v>
      </c>
      <c r="O18" s="38">
        <f>COUNTIF(Vertices[Eigenvector Centrality],"&gt;= "&amp;N18)-COUNTIF(Vertices[Eigenvector Centrality],"&gt;="&amp;N19)</f>
        <v>1</v>
      </c>
      <c r="P18" s="37">
        <f t="shared" si="7"/>
        <v>1.059586145454546</v>
      </c>
      <c r="Q18" s="38">
        <f>COUNTIF(Vertices[PageRank],"&gt;= "&amp;P18)-COUNTIF(Vertices[PageRank],"&gt;="&amp;P19)</f>
        <v>2</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0.041666666666666664</v>
      </c>
      <c r="D19" s="32">
        <f t="shared" si="1"/>
        <v>0</v>
      </c>
      <c r="E19" s="3">
        <f>COUNTIF(Vertices[Degree],"&gt;= "&amp;D19)-COUNTIF(Vertices[Degree],"&gt;="&amp;D20)</f>
        <v>0</v>
      </c>
      <c r="F19" s="39">
        <f t="shared" si="2"/>
        <v>4.0181818181818185</v>
      </c>
      <c r="G19" s="40">
        <f>COUNTIF(Vertices[In-Degree],"&gt;= "&amp;F19)-COUNTIF(Vertices[In-Degree],"&gt;="&amp;F20)</f>
        <v>0</v>
      </c>
      <c r="H19" s="39">
        <f t="shared" si="3"/>
        <v>4.636363636363634</v>
      </c>
      <c r="I19" s="40">
        <f>COUNTIF(Vertices[Out-Degree],"&gt;= "&amp;H19)-COUNTIF(Vertices[Out-Degree],"&gt;="&amp;H20)</f>
        <v>0</v>
      </c>
      <c r="J19" s="39">
        <f t="shared" si="4"/>
        <v>195.4950183818181</v>
      </c>
      <c r="K19" s="40">
        <f>COUNTIF(Vertices[Betweenness Centrality],"&gt;= "&amp;J19)-COUNTIF(Vertices[Betweenness Centrality],"&gt;="&amp;J20)</f>
        <v>1</v>
      </c>
      <c r="L19" s="39">
        <f t="shared" si="5"/>
        <v>0.31461818181818174</v>
      </c>
      <c r="M19" s="40">
        <f>COUNTIF(Vertices[Closeness Centrality],"&gt;= "&amp;L19)-COUNTIF(Vertices[Closeness Centrality],"&gt;="&amp;L20)</f>
        <v>0</v>
      </c>
      <c r="N19" s="39">
        <f t="shared" si="6"/>
        <v>0.028102236363636356</v>
      </c>
      <c r="O19" s="40">
        <f>COUNTIF(Vertices[Eigenvector Centrality],"&gt;= "&amp;N19)-COUNTIF(Vertices[Eigenvector Centrality],"&gt;="&amp;N20)</f>
        <v>0</v>
      </c>
      <c r="P19" s="39">
        <f t="shared" si="7"/>
        <v>1.1055366545454552</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4.254545454545455</v>
      </c>
      <c r="G20" s="38">
        <f>COUNTIF(Vertices[In-Degree],"&gt;= "&amp;F20)-COUNTIF(Vertices[In-Degree],"&gt;="&amp;F21)</f>
        <v>0</v>
      </c>
      <c r="H20" s="37">
        <f t="shared" si="3"/>
        <v>4.9090909090909065</v>
      </c>
      <c r="I20" s="38">
        <f>COUNTIF(Vertices[Out-Degree],"&gt;= "&amp;H20)-COUNTIF(Vertices[Out-Degree],"&gt;="&amp;H21)</f>
        <v>0</v>
      </c>
      <c r="J20" s="37">
        <f t="shared" si="4"/>
        <v>206.99472534545447</v>
      </c>
      <c r="K20" s="38">
        <f>COUNTIF(Vertices[Betweenness Centrality],"&gt;= "&amp;J20)-COUNTIF(Vertices[Betweenness Centrality],"&gt;="&amp;J21)</f>
        <v>0</v>
      </c>
      <c r="L20" s="37">
        <f t="shared" si="5"/>
        <v>0.33265454545454537</v>
      </c>
      <c r="M20" s="38">
        <f>COUNTIF(Vertices[Closeness Centrality],"&gt;= "&amp;L20)-COUNTIF(Vertices[Closeness Centrality],"&gt;="&amp;L21)</f>
        <v>2</v>
      </c>
      <c r="N20" s="37">
        <f t="shared" si="6"/>
        <v>0.029755309090909083</v>
      </c>
      <c r="O20" s="38">
        <f>COUNTIF(Vertices[Eigenvector Centrality],"&gt;= "&amp;N20)-COUNTIF(Vertices[Eigenvector Centrality],"&gt;="&amp;N21)</f>
        <v>2</v>
      </c>
      <c r="P20" s="37">
        <f t="shared" si="7"/>
        <v>1.1514871636363644</v>
      </c>
      <c r="Q20" s="38">
        <f>COUNTIF(Vertices[PageRank],"&gt;= "&amp;P20)-COUNTIF(Vertices[PageRank],"&gt;="&amp;P21)</f>
        <v>1</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4.490909090909091</v>
      </c>
      <c r="G21" s="40">
        <f>COUNTIF(Vertices[In-Degree],"&gt;= "&amp;F21)-COUNTIF(Vertices[In-Degree],"&gt;="&amp;F22)</f>
        <v>0</v>
      </c>
      <c r="H21" s="39">
        <f t="shared" si="3"/>
        <v>5.181818181818179</v>
      </c>
      <c r="I21" s="40">
        <f>COUNTIF(Vertices[Out-Degree],"&gt;= "&amp;H21)-COUNTIF(Vertices[Out-Degree],"&gt;="&amp;H22)</f>
        <v>0</v>
      </c>
      <c r="J21" s="39">
        <f t="shared" si="4"/>
        <v>218.49443230909083</v>
      </c>
      <c r="K21" s="40">
        <f>COUNTIF(Vertices[Betweenness Centrality],"&gt;= "&amp;J21)-COUNTIF(Vertices[Betweenness Centrality],"&gt;="&amp;J22)</f>
        <v>1</v>
      </c>
      <c r="L21" s="39">
        <f t="shared" si="5"/>
        <v>0.350690909090909</v>
      </c>
      <c r="M21" s="40">
        <f>COUNTIF(Vertices[Closeness Centrality],"&gt;= "&amp;L21)-COUNTIF(Vertices[Closeness Centrality],"&gt;="&amp;L22)</f>
        <v>0</v>
      </c>
      <c r="N21" s="39">
        <f t="shared" si="6"/>
        <v>0.03140838181818181</v>
      </c>
      <c r="O21" s="40">
        <f>COUNTIF(Vertices[Eigenvector Centrality],"&gt;= "&amp;N21)-COUNTIF(Vertices[Eigenvector Centrality],"&gt;="&amp;N22)</f>
        <v>0</v>
      </c>
      <c r="P21" s="39">
        <f t="shared" si="7"/>
        <v>1.1974376727272735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4.7272727272727275</v>
      </c>
      <c r="G22" s="38">
        <f>COUNTIF(Vertices[In-Degree],"&gt;= "&amp;F22)-COUNTIF(Vertices[In-Degree],"&gt;="&amp;F23)</f>
        <v>0</v>
      </c>
      <c r="H22" s="37">
        <f t="shared" si="3"/>
        <v>5.4545454545454515</v>
      </c>
      <c r="I22" s="38">
        <f>COUNTIF(Vertices[Out-Degree],"&gt;= "&amp;H22)-COUNTIF(Vertices[Out-Degree],"&gt;="&amp;H23)</f>
        <v>0</v>
      </c>
      <c r="J22" s="37">
        <f t="shared" si="4"/>
        <v>229.99413927272718</v>
      </c>
      <c r="K22" s="38">
        <f>COUNTIF(Vertices[Betweenness Centrality],"&gt;= "&amp;J22)-COUNTIF(Vertices[Betweenness Centrality],"&gt;="&amp;J23)</f>
        <v>0</v>
      </c>
      <c r="L22" s="37">
        <f t="shared" si="5"/>
        <v>0.3687272727272726</v>
      </c>
      <c r="M22" s="38">
        <f>COUNTIF(Vertices[Closeness Centrality],"&gt;= "&amp;L22)-COUNTIF(Vertices[Closeness Centrality],"&gt;="&amp;L23)</f>
        <v>0</v>
      </c>
      <c r="N22" s="37">
        <f t="shared" si="6"/>
        <v>0.03306145454545454</v>
      </c>
      <c r="O22" s="38">
        <f>COUNTIF(Vertices[Eigenvector Centrality],"&gt;= "&amp;N22)-COUNTIF(Vertices[Eigenvector Centrality],"&gt;="&amp;N23)</f>
        <v>0</v>
      </c>
      <c r="P22" s="37">
        <f t="shared" si="7"/>
        <v>1.2433881818181827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37</v>
      </c>
      <c r="D23" s="32">
        <f t="shared" si="1"/>
        <v>0</v>
      </c>
      <c r="E23" s="3">
        <f>COUNTIF(Vertices[Degree],"&gt;= "&amp;D23)-COUNTIF(Vertices[Degree],"&gt;="&amp;D24)</f>
        <v>0</v>
      </c>
      <c r="F23" s="39">
        <f t="shared" si="2"/>
        <v>4.963636363636364</v>
      </c>
      <c r="G23" s="40">
        <f>COUNTIF(Vertices[In-Degree],"&gt;= "&amp;F23)-COUNTIF(Vertices[In-Degree],"&gt;="&amp;F24)</f>
        <v>1</v>
      </c>
      <c r="H23" s="39">
        <f t="shared" si="3"/>
        <v>5.727272727272724</v>
      </c>
      <c r="I23" s="40">
        <f>COUNTIF(Vertices[Out-Degree],"&gt;= "&amp;H23)-COUNTIF(Vertices[Out-Degree],"&gt;="&amp;H24)</f>
        <v>0</v>
      </c>
      <c r="J23" s="39">
        <f t="shared" si="4"/>
        <v>241.49384623636354</v>
      </c>
      <c r="K23" s="40">
        <f>COUNTIF(Vertices[Betweenness Centrality],"&gt;= "&amp;J23)-COUNTIF(Vertices[Betweenness Centrality],"&gt;="&amp;J24)</f>
        <v>0</v>
      </c>
      <c r="L23" s="39">
        <f t="shared" si="5"/>
        <v>0.38676363636363625</v>
      </c>
      <c r="M23" s="40">
        <f>COUNTIF(Vertices[Closeness Centrality],"&gt;= "&amp;L23)-COUNTIF(Vertices[Closeness Centrality],"&gt;="&amp;L24)</f>
        <v>0</v>
      </c>
      <c r="N23" s="39">
        <f t="shared" si="6"/>
        <v>0.034714527272727266</v>
      </c>
      <c r="O23" s="40">
        <f>COUNTIF(Vertices[Eigenvector Centrality],"&gt;= "&amp;N23)-COUNTIF(Vertices[Eigenvector Centrality],"&gt;="&amp;N24)</f>
        <v>0</v>
      </c>
      <c r="P23" s="39">
        <f t="shared" si="7"/>
        <v>1.2893386909090918</v>
      </c>
      <c r="Q23" s="40">
        <f>COUNTIF(Vertices[PageRank],"&gt;= "&amp;P23)-COUNTIF(Vertices[PageRank],"&gt;="&amp;P24)</f>
        <v>2</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138</v>
      </c>
      <c r="D24" s="32">
        <f t="shared" si="1"/>
        <v>0</v>
      </c>
      <c r="E24" s="3">
        <f>COUNTIF(Vertices[Degree],"&gt;= "&amp;D24)-COUNTIF(Vertices[Degree],"&gt;="&amp;D25)</f>
        <v>0</v>
      </c>
      <c r="F24" s="37">
        <f t="shared" si="2"/>
        <v>5.2</v>
      </c>
      <c r="G24" s="38">
        <f>COUNTIF(Vertices[In-Degree],"&gt;= "&amp;F24)-COUNTIF(Vertices[In-Degree],"&gt;="&amp;F25)</f>
        <v>0</v>
      </c>
      <c r="H24" s="37">
        <f t="shared" si="3"/>
        <v>5.9999999999999964</v>
      </c>
      <c r="I24" s="38">
        <f>COUNTIF(Vertices[Out-Degree],"&gt;= "&amp;H24)-COUNTIF(Vertices[Out-Degree],"&gt;="&amp;H25)</f>
        <v>1</v>
      </c>
      <c r="J24" s="37">
        <f t="shared" si="4"/>
        <v>252.9935531999999</v>
      </c>
      <c r="K24" s="38">
        <f>COUNTIF(Vertices[Betweenness Centrality],"&gt;= "&amp;J24)-COUNTIF(Vertices[Betweenness Centrality],"&gt;="&amp;J25)</f>
        <v>0</v>
      </c>
      <c r="L24" s="37">
        <f t="shared" si="5"/>
        <v>0.4047999999999999</v>
      </c>
      <c r="M24" s="38">
        <f>COUNTIF(Vertices[Closeness Centrality],"&gt;= "&amp;L24)-COUNTIF(Vertices[Closeness Centrality],"&gt;="&amp;L25)</f>
        <v>0</v>
      </c>
      <c r="N24" s="37">
        <f t="shared" si="6"/>
        <v>0.03636759999999999</v>
      </c>
      <c r="O24" s="38">
        <f>COUNTIF(Vertices[Eigenvector Centrality],"&gt;= "&amp;N24)-COUNTIF(Vertices[Eigenvector Centrality],"&gt;="&amp;N25)</f>
        <v>8</v>
      </c>
      <c r="P24" s="37">
        <f t="shared" si="7"/>
        <v>1.335289200000001</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5.4363636363636365</v>
      </c>
      <c r="G25" s="40">
        <f>COUNTIF(Vertices[In-Degree],"&gt;= "&amp;F25)-COUNTIF(Vertices[In-Degree],"&gt;="&amp;F26)</f>
        <v>0</v>
      </c>
      <c r="H25" s="39">
        <f t="shared" si="3"/>
        <v>6.272727272727269</v>
      </c>
      <c r="I25" s="40">
        <f>COUNTIF(Vertices[Out-Degree],"&gt;= "&amp;H25)-COUNTIF(Vertices[Out-Degree],"&gt;="&amp;H26)</f>
        <v>0</v>
      </c>
      <c r="J25" s="39">
        <f t="shared" si="4"/>
        <v>264.49326016363625</v>
      </c>
      <c r="K25" s="40">
        <f>COUNTIF(Vertices[Betweenness Centrality],"&gt;= "&amp;J25)-COUNTIF(Vertices[Betweenness Centrality],"&gt;="&amp;J26)</f>
        <v>0</v>
      </c>
      <c r="L25" s="39">
        <f t="shared" si="5"/>
        <v>0.4228363636363635</v>
      </c>
      <c r="M25" s="40">
        <f>COUNTIF(Vertices[Closeness Centrality],"&gt;= "&amp;L25)-COUNTIF(Vertices[Closeness Centrality],"&gt;="&amp;L26)</f>
        <v>0</v>
      </c>
      <c r="N25" s="39">
        <f t="shared" si="6"/>
        <v>0.03802067272727272</v>
      </c>
      <c r="O25" s="40">
        <f>COUNTIF(Vertices[Eigenvector Centrality],"&gt;= "&amp;N25)-COUNTIF(Vertices[Eigenvector Centrality],"&gt;="&amp;N26)</f>
        <v>0</v>
      </c>
      <c r="P25" s="39">
        <f t="shared" si="7"/>
        <v>1.38123970909091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5.672727272727273</v>
      </c>
      <c r="G26" s="38">
        <f>COUNTIF(Vertices[In-Degree],"&gt;= "&amp;F26)-COUNTIF(Vertices[In-Degree],"&gt;="&amp;F28)</f>
        <v>0</v>
      </c>
      <c r="H26" s="37">
        <f t="shared" si="3"/>
        <v>6.545454545454541</v>
      </c>
      <c r="I26" s="38">
        <f>COUNTIF(Vertices[Out-Degree],"&gt;= "&amp;H26)-COUNTIF(Vertices[Out-Degree],"&gt;="&amp;H28)</f>
        <v>0</v>
      </c>
      <c r="J26" s="37">
        <f t="shared" si="4"/>
        <v>275.9929671272726</v>
      </c>
      <c r="K26" s="38">
        <f>COUNTIF(Vertices[Betweenness Centrality],"&gt;= "&amp;J26)-COUNTIF(Vertices[Betweenness Centrality],"&gt;="&amp;J28)</f>
        <v>1</v>
      </c>
      <c r="L26" s="37">
        <f t="shared" si="5"/>
        <v>0.44087272727272714</v>
      </c>
      <c r="M26" s="38">
        <f>COUNTIF(Vertices[Closeness Centrality],"&gt;= "&amp;L26)-COUNTIF(Vertices[Closeness Centrality],"&gt;="&amp;L28)</f>
        <v>0</v>
      </c>
      <c r="N26" s="37">
        <f t="shared" si="6"/>
        <v>0.039673745454545446</v>
      </c>
      <c r="O26" s="38">
        <f>COUNTIF(Vertices[Eigenvector Centrality],"&gt;= "&amp;N26)-COUNTIF(Vertices[Eigenvector Centrality],"&gt;="&amp;N28)</f>
        <v>0</v>
      </c>
      <c r="P26" s="37">
        <f t="shared" si="7"/>
        <v>1.4271902181818192</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2.41847</v>
      </c>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5.909090909090909</v>
      </c>
      <c r="G28" s="40">
        <f>COUNTIF(Vertices[In-Degree],"&gt;= "&amp;F28)-COUNTIF(Vertices[In-Degree],"&gt;="&amp;F40)</f>
        <v>1</v>
      </c>
      <c r="H28" s="39">
        <f>H26+($H$57-$H$2)/BinDivisor</f>
        <v>6.818181818181814</v>
      </c>
      <c r="I28" s="40">
        <f>COUNTIF(Vertices[Out-Degree],"&gt;= "&amp;H28)-COUNTIF(Vertices[Out-Degree],"&gt;="&amp;H40)</f>
        <v>0</v>
      </c>
      <c r="J28" s="39">
        <f>J26+($J$57-$J$2)/BinDivisor</f>
        <v>287.49267409090896</v>
      </c>
      <c r="K28" s="40">
        <f>COUNTIF(Vertices[Betweenness Centrality],"&gt;= "&amp;J28)-COUNTIF(Vertices[Betweenness Centrality],"&gt;="&amp;J40)</f>
        <v>0</v>
      </c>
      <c r="L28" s="39">
        <f>L26+($L$57-$L$2)/BinDivisor</f>
        <v>0.45890909090909077</v>
      </c>
      <c r="M28" s="40">
        <f>COUNTIF(Vertices[Closeness Centrality],"&gt;= "&amp;L28)-COUNTIF(Vertices[Closeness Centrality],"&gt;="&amp;L40)</f>
        <v>0</v>
      </c>
      <c r="N28" s="39">
        <f>N26+($N$57-$N$2)/BinDivisor</f>
        <v>0.04132681818181817</v>
      </c>
      <c r="O28" s="40">
        <f>COUNTIF(Vertices[Eigenvector Centrality],"&gt;= "&amp;N28)-COUNTIF(Vertices[Eigenvector Centrality],"&gt;="&amp;N40)</f>
        <v>0</v>
      </c>
      <c r="P28" s="39">
        <f>P26+($P$57-$P$2)/BinDivisor</f>
        <v>1.4731407272727284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0.0507399577167019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802</v>
      </c>
      <c r="B30" s="34">
        <v>0.353588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803</v>
      </c>
      <c r="B32" s="34" t="s">
        <v>804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7.090909090909086</v>
      </c>
      <c r="I40" s="38">
        <f>COUNTIF(Vertices[Out-Degree],"&gt;= "&amp;H40)-COUNTIF(Vertices[Out-Degree],"&gt;="&amp;H41)</f>
        <v>0</v>
      </c>
      <c r="J40" s="37">
        <f>J28+($J$57-$J$2)/BinDivisor</f>
        <v>298.9923810545453</v>
      </c>
      <c r="K40" s="38">
        <f>COUNTIF(Vertices[Betweenness Centrality],"&gt;= "&amp;J40)-COUNTIF(Vertices[Betweenness Centrality],"&gt;="&amp;J41)</f>
        <v>0</v>
      </c>
      <c r="L40" s="37">
        <f>L28+($L$57-$L$2)/BinDivisor</f>
        <v>0.4769454545454544</v>
      </c>
      <c r="M40" s="38">
        <f>COUNTIF(Vertices[Closeness Centrality],"&gt;= "&amp;L40)-COUNTIF(Vertices[Closeness Centrality],"&gt;="&amp;L41)</f>
        <v>0</v>
      </c>
      <c r="N40" s="37">
        <f>N28+($N$57-$N$2)/BinDivisor</f>
        <v>0.0429798909090909</v>
      </c>
      <c r="O40" s="38">
        <f>COUNTIF(Vertices[Eigenvector Centrality],"&gt;= "&amp;N40)-COUNTIF(Vertices[Eigenvector Centrality],"&gt;="&amp;N41)</f>
        <v>0</v>
      </c>
      <c r="P40" s="37">
        <f>P28+($P$57-$P$2)/BinDivisor</f>
        <v>1.5190912363636375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7.363636363636359</v>
      </c>
      <c r="I41" s="40">
        <f>COUNTIF(Vertices[Out-Degree],"&gt;= "&amp;H41)-COUNTIF(Vertices[Out-Degree],"&gt;="&amp;H42)</f>
        <v>0</v>
      </c>
      <c r="J41" s="39">
        <f aca="true" t="shared" si="13" ref="J41:J56">J40+($J$57-$J$2)/BinDivisor</f>
        <v>310.4920880181817</v>
      </c>
      <c r="K41" s="40">
        <f>COUNTIF(Vertices[Betweenness Centrality],"&gt;= "&amp;J41)-COUNTIF(Vertices[Betweenness Centrality],"&gt;="&amp;J42)</f>
        <v>0</v>
      </c>
      <c r="L41" s="39">
        <f aca="true" t="shared" si="14" ref="L41:L56">L40+($L$57-$L$2)/BinDivisor</f>
        <v>0.494981818181818</v>
      </c>
      <c r="M41" s="40">
        <f>COUNTIF(Vertices[Closeness Centrality],"&gt;= "&amp;L41)-COUNTIF(Vertices[Closeness Centrality],"&gt;="&amp;L42)</f>
        <v>1</v>
      </c>
      <c r="N41" s="39">
        <f aca="true" t="shared" si="15" ref="N41:N56">N40+($N$57-$N$2)/BinDivisor</f>
        <v>0.044632963636363626</v>
      </c>
      <c r="O41" s="40">
        <f>COUNTIF(Vertices[Eigenvector Centrality],"&gt;= "&amp;N41)-COUNTIF(Vertices[Eigenvector Centrality],"&gt;="&amp;N42)</f>
        <v>2</v>
      </c>
      <c r="P41" s="39">
        <f aca="true" t="shared" si="16" ref="P41:P56">P40+($P$57-$P$2)/BinDivisor</f>
        <v>1.5650417454545467</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7.636363636363631</v>
      </c>
      <c r="I42" s="38">
        <f>COUNTIF(Vertices[Out-Degree],"&gt;= "&amp;H42)-COUNTIF(Vertices[Out-Degree],"&gt;="&amp;H43)</f>
        <v>0</v>
      </c>
      <c r="J42" s="37">
        <f t="shared" si="13"/>
        <v>321.99179498181803</v>
      </c>
      <c r="K42" s="38">
        <f>COUNTIF(Vertices[Betweenness Centrality],"&gt;= "&amp;J42)-COUNTIF(Vertices[Betweenness Centrality],"&gt;="&amp;J43)</f>
        <v>0</v>
      </c>
      <c r="L42" s="37">
        <f t="shared" si="14"/>
        <v>0.5130181818181817</v>
      </c>
      <c r="M42" s="38">
        <f>COUNTIF(Vertices[Closeness Centrality],"&gt;= "&amp;L42)-COUNTIF(Vertices[Closeness Centrality],"&gt;="&amp;L43)</f>
        <v>0</v>
      </c>
      <c r="N42" s="37">
        <f t="shared" si="15"/>
        <v>0.04628603636363635</v>
      </c>
      <c r="O42" s="38">
        <f>COUNTIF(Vertices[Eigenvector Centrality],"&gt;= "&amp;N42)-COUNTIF(Vertices[Eigenvector Centrality],"&gt;="&amp;N43)</f>
        <v>1</v>
      </c>
      <c r="P42" s="37">
        <f t="shared" si="16"/>
        <v>1.6109922545454558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0</v>
      </c>
      <c r="H43" s="39">
        <f t="shared" si="12"/>
        <v>7.909090909090904</v>
      </c>
      <c r="I43" s="40">
        <f>COUNTIF(Vertices[Out-Degree],"&gt;= "&amp;H43)-COUNTIF(Vertices[Out-Degree],"&gt;="&amp;H44)</f>
        <v>0</v>
      </c>
      <c r="J43" s="39">
        <f t="shared" si="13"/>
        <v>333.4915019454544</v>
      </c>
      <c r="K43" s="40">
        <f>COUNTIF(Vertices[Betweenness Centrality],"&gt;= "&amp;J43)-COUNTIF(Vertices[Betweenness Centrality],"&gt;="&amp;J44)</f>
        <v>0</v>
      </c>
      <c r="L43" s="39">
        <f t="shared" si="14"/>
        <v>0.5310545454545453</v>
      </c>
      <c r="M43" s="40">
        <f>COUNTIF(Vertices[Closeness Centrality],"&gt;= "&amp;L43)-COUNTIF(Vertices[Closeness Centrality],"&gt;="&amp;L44)</f>
        <v>0</v>
      </c>
      <c r="N43" s="39">
        <f t="shared" si="15"/>
        <v>0.04793910909090908</v>
      </c>
      <c r="O43" s="40">
        <f>COUNTIF(Vertices[Eigenvector Centrality],"&gt;= "&amp;N43)-COUNTIF(Vertices[Eigenvector Centrality],"&gt;="&amp;N44)</f>
        <v>0</v>
      </c>
      <c r="P43" s="39">
        <f t="shared" si="16"/>
        <v>1.656942763636365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8.181818181818176</v>
      </c>
      <c r="I44" s="38">
        <f>COUNTIF(Vertices[Out-Degree],"&gt;= "&amp;H44)-COUNTIF(Vertices[Out-Degree],"&gt;="&amp;H45)</f>
        <v>0</v>
      </c>
      <c r="J44" s="37">
        <f t="shared" si="13"/>
        <v>344.99120890909074</v>
      </c>
      <c r="K44" s="38">
        <f>COUNTIF(Vertices[Betweenness Centrality],"&gt;= "&amp;J44)-COUNTIF(Vertices[Betweenness Centrality],"&gt;="&amp;J45)</f>
        <v>0</v>
      </c>
      <c r="L44" s="37">
        <f t="shared" si="14"/>
        <v>0.549090909090909</v>
      </c>
      <c r="M44" s="38">
        <f>COUNTIF(Vertices[Closeness Centrality],"&gt;= "&amp;L44)-COUNTIF(Vertices[Closeness Centrality],"&gt;="&amp;L45)</f>
        <v>0</v>
      </c>
      <c r="N44" s="37">
        <f t="shared" si="15"/>
        <v>0.049592181818181806</v>
      </c>
      <c r="O44" s="38">
        <f>COUNTIF(Vertices[Eigenvector Centrality],"&gt;= "&amp;N44)-COUNTIF(Vertices[Eigenvector Centrality],"&gt;="&amp;N45)</f>
        <v>0</v>
      </c>
      <c r="P44" s="37">
        <f t="shared" si="16"/>
        <v>1.702893272727274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8.45454545454545</v>
      </c>
      <c r="I45" s="40">
        <f>COUNTIF(Vertices[Out-Degree],"&gt;= "&amp;H45)-COUNTIF(Vertices[Out-Degree],"&gt;="&amp;H46)</f>
        <v>0</v>
      </c>
      <c r="J45" s="39">
        <f t="shared" si="13"/>
        <v>356.4909158727271</v>
      </c>
      <c r="K45" s="40">
        <f>COUNTIF(Vertices[Betweenness Centrality],"&gt;= "&amp;J45)-COUNTIF(Vertices[Betweenness Centrality],"&gt;="&amp;J46)</f>
        <v>0</v>
      </c>
      <c r="L45" s="39">
        <f t="shared" si="14"/>
        <v>0.5671272727272726</v>
      </c>
      <c r="M45" s="40">
        <f>COUNTIF(Vertices[Closeness Centrality],"&gt;= "&amp;L45)-COUNTIF(Vertices[Closeness Centrality],"&gt;="&amp;L46)</f>
        <v>0</v>
      </c>
      <c r="N45" s="39">
        <f t="shared" si="15"/>
        <v>0.05124525454545453</v>
      </c>
      <c r="O45" s="40">
        <f>COUNTIF(Vertices[Eigenvector Centrality],"&gt;= "&amp;N45)-COUNTIF(Vertices[Eigenvector Centrality],"&gt;="&amp;N46)</f>
        <v>0</v>
      </c>
      <c r="P45" s="39">
        <f t="shared" si="16"/>
        <v>1.7488437818181832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8.727272727272723</v>
      </c>
      <c r="I46" s="38">
        <f>COUNTIF(Vertices[Out-Degree],"&gt;= "&amp;H46)-COUNTIF(Vertices[Out-Degree],"&gt;="&amp;H47)</f>
        <v>0</v>
      </c>
      <c r="J46" s="37">
        <f t="shared" si="13"/>
        <v>367.99062283636346</v>
      </c>
      <c r="K46" s="38">
        <f>COUNTIF(Vertices[Betweenness Centrality],"&gt;= "&amp;J46)-COUNTIF(Vertices[Betweenness Centrality],"&gt;="&amp;J47)</f>
        <v>0</v>
      </c>
      <c r="L46" s="37">
        <f t="shared" si="14"/>
        <v>0.5851636363636362</v>
      </c>
      <c r="M46" s="38">
        <f>COUNTIF(Vertices[Closeness Centrality],"&gt;= "&amp;L46)-COUNTIF(Vertices[Closeness Centrality],"&gt;="&amp;L47)</f>
        <v>0</v>
      </c>
      <c r="N46" s="37">
        <f t="shared" si="15"/>
        <v>0.05289832727272726</v>
      </c>
      <c r="O46" s="38">
        <f>COUNTIF(Vertices[Eigenvector Centrality],"&gt;= "&amp;N46)-COUNTIF(Vertices[Eigenvector Centrality],"&gt;="&amp;N47)</f>
        <v>0</v>
      </c>
      <c r="P46" s="37">
        <f t="shared" si="16"/>
        <v>1.7947942909090924</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0</v>
      </c>
      <c r="H47" s="39">
        <f t="shared" si="12"/>
        <v>8.999999999999996</v>
      </c>
      <c r="I47" s="40">
        <f>COUNTIF(Vertices[Out-Degree],"&gt;= "&amp;H47)-COUNTIF(Vertices[Out-Degree],"&gt;="&amp;H48)</f>
        <v>1</v>
      </c>
      <c r="J47" s="39">
        <f t="shared" si="13"/>
        <v>379.4903297999998</v>
      </c>
      <c r="K47" s="40">
        <f>COUNTIF(Vertices[Betweenness Centrality],"&gt;= "&amp;J47)-COUNTIF(Vertices[Betweenness Centrality],"&gt;="&amp;J48)</f>
        <v>0</v>
      </c>
      <c r="L47" s="39">
        <f t="shared" si="14"/>
        <v>0.6031999999999998</v>
      </c>
      <c r="M47" s="40">
        <f>COUNTIF(Vertices[Closeness Centrality],"&gt;= "&amp;L47)-COUNTIF(Vertices[Closeness Centrality],"&gt;="&amp;L48)</f>
        <v>0</v>
      </c>
      <c r="N47" s="39">
        <f t="shared" si="15"/>
        <v>0.054551399999999986</v>
      </c>
      <c r="O47" s="40">
        <f>COUNTIF(Vertices[Eigenvector Centrality],"&gt;= "&amp;N47)-COUNTIF(Vertices[Eigenvector Centrality],"&gt;="&amp;N48)</f>
        <v>1</v>
      </c>
      <c r="P47" s="39">
        <f t="shared" si="16"/>
        <v>1.8407448000000015</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9.27272727272727</v>
      </c>
      <c r="I48" s="38">
        <f>COUNTIF(Vertices[Out-Degree],"&gt;= "&amp;H48)-COUNTIF(Vertices[Out-Degree],"&gt;="&amp;H49)</f>
        <v>0</v>
      </c>
      <c r="J48" s="37">
        <f t="shared" si="13"/>
        <v>390.99003676363617</v>
      </c>
      <c r="K48" s="38">
        <f>COUNTIF(Vertices[Betweenness Centrality],"&gt;= "&amp;J48)-COUNTIF(Vertices[Betweenness Centrality],"&gt;="&amp;J49)</f>
        <v>0</v>
      </c>
      <c r="L48" s="37">
        <f t="shared" si="14"/>
        <v>0.6212363636363635</v>
      </c>
      <c r="M48" s="38">
        <f>COUNTIF(Vertices[Closeness Centrality],"&gt;= "&amp;L48)-COUNTIF(Vertices[Closeness Centrality],"&gt;="&amp;L49)</f>
        <v>0</v>
      </c>
      <c r="N48" s="37">
        <f t="shared" si="15"/>
        <v>0.05620447272727271</v>
      </c>
      <c r="O48" s="38">
        <f>COUNTIF(Vertices[Eigenvector Centrality],"&gt;= "&amp;N48)-COUNTIF(Vertices[Eigenvector Centrality],"&gt;="&amp;N49)</f>
        <v>1</v>
      </c>
      <c r="P48" s="37">
        <f t="shared" si="16"/>
        <v>1.8866953090909107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9.545454545454543</v>
      </c>
      <c r="I49" s="40">
        <f>COUNTIF(Vertices[Out-Degree],"&gt;= "&amp;H49)-COUNTIF(Vertices[Out-Degree],"&gt;="&amp;H50)</f>
        <v>0</v>
      </c>
      <c r="J49" s="39">
        <f t="shared" si="13"/>
        <v>402.4897437272725</v>
      </c>
      <c r="K49" s="40">
        <f>COUNTIF(Vertices[Betweenness Centrality],"&gt;= "&amp;J49)-COUNTIF(Vertices[Betweenness Centrality],"&gt;="&amp;J50)</f>
        <v>0</v>
      </c>
      <c r="L49" s="39">
        <f t="shared" si="14"/>
        <v>0.6392727272727271</v>
      </c>
      <c r="M49" s="40">
        <f>COUNTIF(Vertices[Closeness Centrality],"&gt;= "&amp;L49)-COUNTIF(Vertices[Closeness Centrality],"&gt;="&amp;L50)</f>
        <v>0</v>
      </c>
      <c r="N49" s="39">
        <f t="shared" si="15"/>
        <v>0.05785754545454544</v>
      </c>
      <c r="O49" s="40">
        <f>COUNTIF(Vertices[Eigenvector Centrality],"&gt;= "&amp;N49)-COUNTIF(Vertices[Eigenvector Centrality],"&gt;="&amp;N50)</f>
        <v>0</v>
      </c>
      <c r="P49" s="39">
        <f t="shared" si="16"/>
        <v>1.9326458181818198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9.818181818181817</v>
      </c>
      <c r="I50" s="38">
        <f>COUNTIF(Vertices[Out-Degree],"&gt;= "&amp;H50)-COUNTIF(Vertices[Out-Degree],"&gt;="&amp;H51)</f>
        <v>0</v>
      </c>
      <c r="J50" s="37">
        <f t="shared" si="13"/>
        <v>413.9894506909089</v>
      </c>
      <c r="K50" s="38">
        <f>COUNTIF(Vertices[Betweenness Centrality],"&gt;= "&amp;J50)-COUNTIF(Vertices[Betweenness Centrality],"&gt;="&amp;J51)</f>
        <v>0</v>
      </c>
      <c r="L50" s="37">
        <f t="shared" si="14"/>
        <v>0.6573090909090907</v>
      </c>
      <c r="M50" s="38">
        <f>COUNTIF(Vertices[Closeness Centrality],"&gt;= "&amp;L50)-COUNTIF(Vertices[Closeness Centrality],"&gt;="&amp;L51)</f>
        <v>0</v>
      </c>
      <c r="N50" s="37">
        <f t="shared" si="15"/>
        <v>0.059510618181818166</v>
      </c>
      <c r="O50" s="38">
        <f>COUNTIF(Vertices[Eigenvector Centrality],"&gt;= "&amp;N50)-COUNTIF(Vertices[Eigenvector Centrality],"&gt;="&amp;N51)</f>
        <v>0</v>
      </c>
      <c r="P50" s="37">
        <f t="shared" si="16"/>
        <v>1.978596327272729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10.09090909090909</v>
      </c>
      <c r="I51" s="40">
        <f>COUNTIF(Vertices[Out-Degree],"&gt;= "&amp;H51)-COUNTIF(Vertices[Out-Degree],"&gt;="&amp;H52)</f>
        <v>0</v>
      </c>
      <c r="J51" s="39">
        <f t="shared" si="13"/>
        <v>425.48915765454524</v>
      </c>
      <c r="K51" s="40">
        <f>COUNTIF(Vertices[Betweenness Centrality],"&gt;= "&amp;J51)-COUNTIF(Vertices[Betweenness Centrality],"&gt;="&amp;J52)</f>
        <v>0</v>
      </c>
      <c r="L51" s="39">
        <f t="shared" si="14"/>
        <v>0.6753454545454544</v>
      </c>
      <c r="M51" s="40">
        <f>COUNTIF(Vertices[Closeness Centrality],"&gt;= "&amp;L51)-COUNTIF(Vertices[Closeness Centrality],"&gt;="&amp;L52)</f>
        <v>0</v>
      </c>
      <c r="N51" s="39">
        <f t="shared" si="15"/>
        <v>0.06116369090909089</v>
      </c>
      <c r="O51" s="40">
        <f>COUNTIF(Vertices[Eigenvector Centrality],"&gt;= "&amp;N51)-COUNTIF(Vertices[Eigenvector Centrality],"&gt;="&amp;N52)</f>
        <v>0</v>
      </c>
      <c r="P51" s="39">
        <f t="shared" si="16"/>
        <v>2.024546836363638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10.363636363636363</v>
      </c>
      <c r="I52" s="38">
        <f>COUNTIF(Vertices[Out-Degree],"&gt;= "&amp;H52)-COUNTIF(Vertices[Out-Degree],"&gt;="&amp;H53)</f>
        <v>0</v>
      </c>
      <c r="J52" s="37">
        <f t="shared" si="13"/>
        <v>436.9888646181816</v>
      </c>
      <c r="K52" s="38">
        <f>COUNTIF(Vertices[Betweenness Centrality],"&gt;= "&amp;J52)-COUNTIF(Vertices[Betweenness Centrality],"&gt;="&amp;J53)</f>
        <v>0</v>
      </c>
      <c r="L52" s="37">
        <f t="shared" si="14"/>
        <v>0.693381818181818</v>
      </c>
      <c r="M52" s="38">
        <f>COUNTIF(Vertices[Closeness Centrality],"&gt;= "&amp;L52)-COUNTIF(Vertices[Closeness Centrality],"&gt;="&amp;L53)</f>
        <v>0</v>
      </c>
      <c r="N52" s="37">
        <f t="shared" si="15"/>
        <v>0.06281676363636363</v>
      </c>
      <c r="O52" s="38">
        <f>COUNTIF(Vertices[Eigenvector Centrality],"&gt;= "&amp;N52)-COUNTIF(Vertices[Eigenvector Centrality],"&gt;="&amp;N53)</f>
        <v>0</v>
      </c>
      <c r="P52" s="37">
        <f t="shared" si="16"/>
        <v>2.070497345454547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10.636363636363637</v>
      </c>
      <c r="I53" s="40">
        <f>COUNTIF(Vertices[Out-Degree],"&gt;= "&amp;H53)-COUNTIF(Vertices[Out-Degree],"&gt;="&amp;H54)</f>
        <v>0</v>
      </c>
      <c r="J53" s="39">
        <f t="shared" si="13"/>
        <v>448.48857158181795</v>
      </c>
      <c r="K53" s="40">
        <f>COUNTIF(Vertices[Betweenness Centrality],"&gt;= "&amp;J53)-COUNTIF(Vertices[Betweenness Centrality],"&gt;="&amp;J54)</f>
        <v>0</v>
      </c>
      <c r="L53" s="39">
        <f t="shared" si="14"/>
        <v>0.7114181818181816</v>
      </c>
      <c r="M53" s="40">
        <f>COUNTIF(Vertices[Closeness Centrality],"&gt;= "&amp;L53)-COUNTIF(Vertices[Closeness Centrality],"&gt;="&amp;L54)</f>
        <v>0</v>
      </c>
      <c r="N53" s="39">
        <f t="shared" si="15"/>
        <v>0.06446983636363636</v>
      </c>
      <c r="O53" s="40">
        <f>COUNTIF(Vertices[Eigenvector Centrality],"&gt;= "&amp;N53)-COUNTIF(Vertices[Eigenvector Centrality],"&gt;="&amp;N54)</f>
        <v>0</v>
      </c>
      <c r="P53" s="39">
        <f t="shared" si="16"/>
        <v>2.1164478545454557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10.90909090909091</v>
      </c>
      <c r="I54" s="38">
        <f>COUNTIF(Vertices[Out-Degree],"&gt;= "&amp;H54)-COUNTIF(Vertices[Out-Degree],"&gt;="&amp;H55)</f>
        <v>1</v>
      </c>
      <c r="J54" s="37">
        <f t="shared" si="13"/>
        <v>459.9882785454543</v>
      </c>
      <c r="K54" s="38">
        <f>COUNTIF(Vertices[Betweenness Centrality],"&gt;= "&amp;J54)-COUNTIF(Vertices[Betweenness Centrality],"&gt;="&amp;J55)</f>
        <v>0</v>
      </c>
      <c r="L54" s="37">
        <f t="shared" si="14"/>
        <v>0.7294545454545452</v>
      </c>
      <c r="M54" s="38">
        <f>COUNTIF(Vertices[Closeness Centrality],"&gt;= "&amp;L54)-COUNTIF(Vertices[Closeness Centrality],"&gt;="&amp;L55)</f>
        <v>0</v>
      </c>
      <c r="N54" s="37">
        <f t="shared" si="15"/>
        <v>0.0661229090909091</v>
      </c>
      <c r="O54" s="38">
        <f>COUNTIF(Vertices[Eigenvector Centrality],"&gt;= "&amp;N54)-COUNTIF(Vertices[Eigenvector Centrality],"&gt;="&amp;N55)</f>
        <v>0</v>
      </c>
      <c r="P54" s="37">
        <f t="shared" si="16"/>
        <v>2.1623983636363646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11.181818181818183</v>
      </c>
      <c r="I55" s="40">
        <f>COUNTIF(Vertices[Out-Degree],"&gt;= "&amp;H55)-COUNTIF(Vertices[Out-Degree],"&gt;="&amp;H56)</f>
        <v>0</v>
      </c>
      <c r="J55" s="39">
        <f t="shared" si="13"/>
        <v>471.48798550909066</v>
      </c>
      <c r="K55" s="40">
        <f>COUNTIF(Vertices[Betweenness Centrality],"&gt;= "&amp;J55)-COUNTIF(Vertices[Betweenness Centrality],"&gt;="&amp;J56)</f>
        <v>0</v>
      </c>
      <c r="L55" s="39">
        <f t="shared" si="14"/>
        <v>0.7474909090909089</v>
      </c>
      <c r="M55" s="40">
        <f>COUNTIF(Vertices[Closeness Centrality],"&gt;= "&amp;L55)-COUNTIF(Vertices[Closeness Centrality],"&gt;="&amp;L56)</f>
        <v>0</v>
      </c>
      <c r="N55" s="39">
        <f t="shared" si="15"/>
        <v>0.06777598181818183</v>
      </c>
      <c r="O55" s="40">
        <f>COUNTIF(Vertices[Eigenvector Centrality],"&gt;= "&amp;N55)-COUNTIF(Vertices[Eigenvector Centrality],"&gt;="&amp;N56)</f>
        <v>0</v>
      </c>
      <c r="P55" s="39">
        <f t="shared" si="16"/>
        <v>2.2083488727272735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0</v>
      </c>
      <c r="H56" s="37">
        <f t="shared" si="12"/>
        <v>11.454545454545457</v>
      </c>
      <c r="I56" s="38">
        <f>COUNTIF(Vertices[Out-Degree],"&gt;= "&amp;H56)-COUNTIF(Vertices[Out-Degree],"&gt;="&amp;H57)</f>
        <v>1</v>
      </c>
      <c r="J56" s="37">
        <f t="shared" si="13"/>
        <v>482.987692472727</v>
      </c>
      <c r="K56" s="38">
        <f>COUNTIF(Vertices[Betweenness Centrality],"&gt;= "&amp;J56)-COUNTIF(Vertices[Betweenness Centrality],"&gt;="&amp;J57)</f>
        <v>0</v>
      </c>
      <c r="L56" s="37">
        <f t="shared" si="14"/>
        <v>0.7655272727272725</v>
      </c>
      <c r="M56" s="38">
        <f>COUNTIF(Vertices[Closeness Centrality],"&gt;= "&amp;L56)-COUNTIF(Vertices[Closeness Centrality],"&gt;="&amp;L57)</f>
        <v>0</v>
      </c>
      <c r="N56" s="37">
        <f t="shared" si="15"/>
        <v>0.06942905454545456</v>
      </c>
      <c r="O56" s="38">
        <f>COUNTIF(Vertices[Eigenvector Centrality],"&gt;= "&amp;N56)-COUNTIF(Vertices[Eigenvector Centrality],"&gt;="&amp;N57)</f>
        <v>2</v>
      </c>
      <c r="P56" s="37">
        <f t="shared" si="16"/>
        <v>2.2542993818181825</v>
      </c>
      <c r="Q56" s="38">
        <f>COUNTIF(Vertices[PageRank],"&gt;= "&amp;P56)-COUNTIF(Vertices[PageRank],"&gt;="&amp;P57)</f>
        <v>4</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15</v>
      </c>
      <c r="I57" s="42">
        <f>COUNTIF(Vertices[Out-Degree],"&gt;= "&amp;H57)-COUNTIF(Vertices[Out-Degree],"&gt;="&amp;H58)</f>
        <v>2</v>
      </c>
      <c r="J57" s="41">
        <f>MAX(Vertices[Betweenness Centrality])</f>
        <v>632.483883</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0.090919</v>
      </c>
      <c r="O57" s="42">
        <f>COUNTIF(Vertices[Eigenvector Centrality],"&gt;= "&amp;N57)-COUNTIF(Vertices[Eigenvector Centrality],"&gt;="&amp;N58)</f>
        <v>1</v>
      </c>
      <c r="P57" s="41">
        <f>MAX(Vertices[PageRank])</f>
        <v>2.851656</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2.227272727272727</v>
      </c>
    </row>
    <row r="72" spans="1:2" ht="15">
      <c r="A72" s="33" t="s">
        <v>91</v>
      </c>
      <c r="B72" s="47">
        <f>_xlfn.IFERROR(MEDIAN(Vertices[In-Degree]),NoMetricMessage)</f>
        <v>1.5</v>
      </c>
    </row>
    <row r="83" spans="1:2" ht="15">
      <c r="A83" s="33" t="s">
        <v>94</v>
      </c>
      <c r="B83" s="46">
        <f>IF(COUNT(Vertices[Out-Degree])&gt;0,H2,NoMetricMessage)</f>
        <v>0</v>
      </c>
    </row>
    <row r="84" spans="1:2" ht="15">
      <c r="A84" s="33" t="s">
        <v>95</v>
      </c>
      <c r="B84" s="46">
        <f>IF(COUNT(Vertices[Out-Degree])&gt;0,H57,NoMetricMessage)</f>
        <v>15</v>
      </c>
    </row>
    <row r="85" spans="1:2" ht="15">
      <c r="A85" s="33" t="s">
        <v>96</v>
      </c>
      <c r="B85" s="47">
        <f>_xlfn.IFERROR(AVERAGE(Vertices[Out-Degree]),NoMetricMessage)</f>
        <v>2.227272727272727</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632.483883</v>
      </c>
    </row>
    <row r="99" spans="1:2" ht="15">
      <c r="A99" s="33" t="s">
        <v>102</v>
      </c>
      <c r="B99" s="47">
        <f>_xlfn.IFERROR(AVERAGE(Vertices[Betweenness Centrality]),NoMetricMessage)</f>
        <v>45.68181824999999</v>
      </c>
    </row>
    <row r="100" spans="1:2" ht="15">
      <c r="A100" s="33" t="s">
        <v>103</v>
      </c>
      <c r="B100" s="47">
        <f>_xlfn.IFERROR(MEDIAN(Vertices[Betweenness Centrality]),NoMetricMessage)</f>
        <v>0.699301</v>
      </c>
    </row>
    <row r="111" spans="1:2" ht="15">
      <c r="A111" s="33" t="s">
        <v>106</v>
      </c>
      <c r="B111" s="47">
        <f>IF(COUNT(Vertices[Closeness Centrality])&gt;0,L2,NoMetricMessage)</f>
        <v>0.008</v>
      </c>
    </row>
    <row r="112" spans="1:2" ht="15">
      <c r="A112" s="33" t="s">
        <v>107</v>
      </c>
      <c r="B112" s="47">
        <f>IF(COUNT(Vertices[Closeness Centrality])&gt;0,L57,NoMetricMessage)</f>
        <v>1</v>
      </c>
    </row>
    <row r="113" spans="1:2" ht="15">
      <c r="A113" s="33" t="s">
        <v>108</v>
      </c>
      <c r="B113" s="47">
        <f>_xlfn.IFERROR(AVERAGE(Vertices[Closeness Centrality]),NoMetricMessage)</f>
        <v>0.12707043181818178</v>
      </c>
    </row>
    <row r="114" spans="1:2" ht="15">
      <c r="A114" s="33" t="s">
        <v>109</v>
      </c>
      <c r="B114" s="47">
        <f>_xlfn.IFERROR(MEDIAN(Vertices[Closeness Centrality]),NoMetricMessage)</f>
        <v>0.011111</v>
      </c>
    </row>
    <row r="125" spans="1:2" ht="15">
      <c r="A125" s="33" t="s">
        <v>112</v>
      </c>
      <c r="B125" s="47">
        <f>IF(COUNT(Vertices[Eigenvector Centrality])&gt;0,N2,NoMetricMessage)</f>
        <v>0</v>
      </c>
    </row>
    <row r="126" spans="1:2" ht="15">
      <c r="A126" s="33" t="s">
        <v>113</v>
      </c>
      <c r="B126" s="47">
        <f>IF(COUNT(Vertices[Eigenvector Centrality])&gt;0,N57,NoMetricMessage)</f>
        <v>0.090919</v>
      </c>
    </row>
    <row r="127" spans="1:2" ht="15">
      <c r="A127" s="33" t="s">
        <v>114</v>
      </c>
      <c r="B127" s="47">
        <f>_xlfn.IFERROR(AVERAGE(Vertices[Eigenvector Centrality]),NoMetricMessage)</f>
        <v>0.02272725000000001</v>
      </c>
    </row>
    <row r="128" spans="1:2" ht="15">
      <c r="A128" s="33" t="s">
        <v>115</v>
      </c>
      <c r="B128" s="47">
        <f>_xlfn.IFERROR(MEDIAN(Vertices[Eigenvector Centrality]),NoMetricMessage)</f>
        <v>0.009705</v>
      </c>
    </row>
    <row r="139" spans="1:2" ht="15">
      <c r="A139" s="33" t="s">
        <v>140</v>
      </c>
      <c r="B139" s="47">
        <f>IF(COUNT(Vertices[PageRank])&gt;0,P2,NoMetricMessage)</f>
        <v>0.324378</v>
      </c>
    </row>
    <row r="140" spans="1:2" ht="15">
      <c r="A140" s="33" t="s">
        <v>141</v>
      </c>
      <c r="B140" s="47">
        <f>IF(COUNT(Vertices[PageRank])&gt;0,P57,NoMetricMessage)</f>
        <v>2.851656</v>
      </c>
    </row>
    <row r="141" spans="1:2" ht="15">
      <c r="A141" s="33" t="s">
        <v>142</v>
      </c>
      <c r="B141" s="47">
        <f>_xlfn.IFERROR(AVERAGE(Vertices[PageRank]),NoMetricMessage)</f>
        <v>0.9999888409090913</v>
      </c>
    </row>
    <row r="142" spans="1:2" ht="15">
      <c r="A142" s="33" t="s">
        <v>143</v>
      </c>
      <c r="B142" s="47">
        <f>_xlfn.IFERROR(MEDIAN(Vertices[PageRank]),NoMetricMessage)</f>
        <v>0.711024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0.1877710339274511</v>
      </c>
    </row>
    <row r="156" spans="1:2" ht="15">
      <c r="A156" s="33" t="s">
        <v>121</v>
      </c>
      <c r="B156" s="47">
        <f>_xlfn.IFERROR(MEDIAN(Vertices[Clustering Coefficient]),NoMetricMessage)</f>
        <v>0.13995098039215687</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745</v>
      </c>
      <c r="K7" s="13" t="s">
        <v>746</v>
      </c>
    </row>
    <row r="8" spans="1:11" ht="409.5">
      <c r="A8"/>
      <c r="B8">
        <v>2</v>
      </c>
      <c r="C8">
        <v>2</v>
      </c>
      <c r="D8" t="s">
        <v>61</v>
      </c>
      <c r="E8" t="s">
        <v>61</v>
      </c>
      <c r="H8" t="s">
        <v>73</v>
      </c>
      <c r="J8" t="s">
        <v>747</v>
      </c>
      <c r="K8" s="13" t="s">
        <v>748</v>
      </c>
    </row>
    <row r="9" spans="1:11" ht="409.5">
      <c r="A9"/>
      <c r="B9">
        <v>3</v>
      </c>
      <c r="C9">
        <v>4</v>
      </c>
      <c r="D9" t="s">
        <v>62</v>
      </c>
      <c r="E9" t="s">
        <v>62</v>
      </c>
      <c r="H9" t="s">
        <v>74</v>
      </c>
      <c r="J9" t="s">
        <v>749</v>
      </c>
      <c r="K9" s="13" t="s">
        <v>750</v>
      </c>
    </row>
    <row r="10" spans="1:11" ht="409.5">
      <c r="A10"/>
      <c r="B10">
        <v>4</v>
      </c>
      <c r="D10" t="s">
        <v>63</v>
      </c>
      <c r="E10" t="s">
        <v>63</v>
      </c>
      <c r="H10" t="s">
        <v>75</v>
      </c>
      <c r="J10" t="s">
        <v>751</v>
      </c>
      <c r="K10" s="13" t="s">
        <v>752</v>
      </c>
    </row>
    <row r="11" spans="1:11" ht="15">
      <c r="A11"/>
      <c r="B11">
        <v>5</v>
      </c>
      <c r="D11" t="s">
        <v>46</v>
      </c>
      <c r="E11">
        <v>1</v>
      </c>
      <c r="H11" t="s">
        <v>76</v>
      </c>
      <c r="J11" t="s">
        <v>753</v>
      </c>
      <c r="K11" t="s">
        <v>754</v>
      </c>
    </row>
    <row r="12" spans="1:11" ht="15">
      <c r="A12"/>
      <c r="B12"/>
      <c r="D12" t="s">
        <v>64</v>
      </c>
      <c r="E12">
        <v>2</v>
      </c>
      <c r="H12">
        <v>0</v>
      </c>
      <c r="J12" t="s">
        <v>755</v>
      </c>
      <c r="K12" t="s">
        <v>756</v>
      </c>
    </row>
    <row r="13" spans="1:11" ht="15">
      <c r="A13"/>
      <c r="B13"/>
      <c r="D13">
        <v>1</v>
      </c>
      <c r="E13">
        <v>3</v>
      </c>
      <c r="H13">
        <v>1</v>
      </c>
      <c r="J13" t="s">
        <v>757</v>
      </c>
      <c r="K13" t="s">
        <v>758</v>
      </c>
    </row>
    <row r="14" spans="4:11" ht="15">
      <c r="D14">
        <v>2</v>
      </c>
      <c r="E14">
        <v>4</v>
      </c>
      <c r="H14">
        <v>2</v>
      </c>
      <c r="J14" t="s">
        <v>759</v>
      </c>
      <c r="K14" t="s">
        <v>760</v>
      </c>
    </row>
    <row r="15" spans="4:11" ht="15">
      <c r="D15">
        <v>3</v>
      </c>
      <c r="E15">
        <v>5</v>
      </c>
      <c r="H15">
        <v>3</v>
      </c>
      <c r="J15" t="s">
        <v>761</v>
      </c>
      <c r="K15" t="s">
        <v>762</v>
      </c>
    </row>
    <row r="16" spans="4:11" ht="15">
      <c r="D16">
        <v>4</v>
      </c>
      <c r="E16">
        <v>6</v>
      </c>
      <c r="H16">
        <v>4</v>
      </c>
      <c r="J16" t="s">
        <v>763</v>
      </c>
      <c r="K16" t="s">
        <v>764</v>
      </c>
    </row>
    <row r="17" spans="4:11" ht="15">
      <c r="D17">
        <v>5</v>
      </c>
      <c r="E17">
        <v>7</v>
      </c>
      <c r="H17">
        <v>5</v>
      </c>
      <c r="J17" t="s">
        <v>765</v>
      </c>
      <c r="K17" t="s">
        <v>766</v>
      </c>
    </row>
    <row r="18" spans="4:11" ht="15">
      <c r="D18">
        <v>6</v>
      </c>
      <c r="E18">
        <v>8</v>
      </c>
      <c r="H18">
        <v>6</v>
      </c>
      <c r="J18" t="s">
        <v>767</v>
      </c>
      <c r="K18" t="s">
        <v>768</v>
      </c>
    </row>
    <row r="19" spans="4:11" ht="15">
      <c r="D19">
        <v>7</v>
      </c>
      <c r="E19">
        <v>9</v>
      </c>
      <c r="H19">
        <v>7</v>
      </c>
      <c r="J19" t="s">
        <v>769</v>
      </c>
      <c r="K19" t="s">
        <v>770</v>
      </c>
    </row>
    <row r="20" spans="4:11" ht="15">
      <c r="D20">
        <v>8</v>
      </c>
      <c r="H20">
        <v>8</v>
      </c>
      <c r="J20" t="s">
        <v>771</v>
      </c>
      <c r="K20" t="s">
        <v>772</v>
      </c>
    </row>
    <row r="21" spans="4:11" ht="409.5">
      <c r="D21">
        <v>9</v>
      </c>
      <c r="H21">
        <v>9</v>
      </c>
      <c r="J21" t="s">
        <v>773</v>
      </c>
      <c r="K21" s="13" t="s">
        <v>774</v>
      </c>
    </row>
    <row r="22" spans="4:11" ht="409.5">
      <c r="D22">
        <v>10</v>
      </c>
      <c r="J22" t="s">
        <v>775</v>
      </c>
      <c r="K22" s="13" t="s">
        <v>776</v>
      </c>
    </row>
    <row r="23" spans="4:11" ht="409.5">
      <c r="D23">
        <v>11</v>
      </c>
      <c r="J23" t="s">
        <v>777</v>
      </c>
      <c r="K23" s="13" t="s">
        <v>778</v>
      </c>
    </row>
    <row r="24" spans="10:11" ht="409.5">
      <c r="J24" t="s">
        <v>779</v>
      </c>
      <c r="K24" s="13" t="s">
        <v>1174</v>
      </c>
    </row>
    <row r="25" spans="10:11" ht="15">
      <c r="J25" t="s">
        <v>780</v>
      </c>
      <c r="K25" t="b">
        <v>0</v>
      </c>
    </row>
    <row r="26" spans="10:11" ht="15">
      <c r="J26" t="s">
        <v>1172</v>
      </c>
      <c r="K26" t="s">
        <v>1173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797</v>
      </c>
      <c r="B2" s="116" t="s">
        <v>798</v>
      </c>
      <c r="C2" s="117" t="s">
        <v>799</v>
      </c>
    </row>
    <row r="3" spans="1:3" ht="15">
      <c r="A3" s="115" t="s">
        <v>782</v>
      </c>
      <c r="B3" s="115" t="s">
        <v>782</v>
      </c>
      <c r="C3" s="34">
        <v>75</v>
      </c>
    </row>
    <row r="4" spans="1:3" ht="15">
      <c r="A4" s="115" t="s">
        <v>782</v>
      </c>
      <c r="B4" s="115" t="s">
        <v>783</v>
      </c>
      <c r="C4" s="34">
        <v>5</v>
      </c>
    </row>
    <row r="5" spans="1:3" ht="15">
      <c r="A5" s="115" t="s">
        <v>782</v>
      </c>
      <c r="B5" s="115" t="s">
        <v>784</v>
      </c>
      <c r="C5" s="34">
        <v>15</v>
      </c>
    </row>
    <row r="6" spans="1:3" ht="15">
      <c r="A6" s="115" t="s">
        <v>783</v>
      </c>
      <c r="B6" s="115" t="s">
        <v>783</v>
      </c>
      <c r="C6" s="34">
        <v>14</v>
      </c>
    </row>
    <row r="7" spans="1:3" ht="15">
      <c r="A7" s="115" t="s">
        <v>783</v>
      </c>
      <c r="B7" s="115" t="s">
        <v>784</v>
      </c>
      <c r="C7" s="34">
        <v>2</v>
      </c>
    </row>
    <row r="8" spans="1:3" ht="15">
      <c r="A8" s="115" t="s">
        <v>784</v>
      </c>
      <c r="B8" s="115" t="s">
        <v>782</v>
      </c>
      <c r="C8" s="34">
        <v>1</v>
      </c>
    </row>
    <row r="9" spans="1:3" ht="15">
      <c r="A9" s="115" t="s">
        <v>784</v>
      </c>
      <c r="B9" s="115" t="s">
        <v>783</v>
      </c>
      <c r="C9" s="34">
        <v>8</v>
      </c>
    </row>
    <row r="10" spans="1:3" ht="15">
      <c r="A10" s="115" t="s">
        <v>784</v>
      </c>
      <c r="B10" s="115" t="s">
        <v>784</v>
      </c>
      <c r="C10" s="34">
        <v>18</v>
      </c>
    </row>
    <row r="11" spans="1:3" ht="15">
      <c r="A11" s="115" t="s">
        <v>785</v>
      </c>
      <c r="B11" s="115" t="s">
        <v>785</v>
      </c>
      <c r="C11" s="34">
        <v>2</v>
      </c>
    </row>
    <row r="12" spans="1:3" ht="15">
      <c r="A12" s="115" t="s">
        <v>786</v>
      </c>
      <c r="B12" s="115" t="s">
        <v>786</v>
      </c>
      <c r="C12" s="34">
        <v>2</v>
      </c>
    </row>
    <row r="13" spans="1:3" ht="15">
      <c r="A13" s="115" t="s">
        <v>787</v>
      </c>
      <c r="B13" s="115" t="s">
        <v>787</v>
      </c>
      <c r="C13"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805</v>
      </c>
      <c r="B1" s="13" t="s">
        <v>808</v>
      </c>
      <c r="C1" s="13" t="s">
        <v>809</v>
      </c>
      <c r="D1" s="13" t="s">
        <v>811</v>
      </c>
      <c r="E1" s="13" t="s">
        <v>810</v>
      </c>
      <c r="F1" s="13" t="s">
        <v>813</v>
      </c>
      <c r="G1" s="13" t="s">
        <v>812</v>
      </c>
      <c r="H1" s="13" t="s">
        <v>815</v>
      </c>
      <c r="I1" s="13" t="s">
        <v>814</v>
      </c>
      <c r="J1" s="13" t="s">
        <v>817</v>
      </c>
      <c r="K1" s="13" t="s">
        <v>816</v>
      </c>
      <c r="L1" s="13" t="s">
        <v>819</v>
      </c>
      <c r="M1" s="13" t="s">
        <v>818</v>
      </c>
      <c r="N1" s="13" t="s">
        <v>820</v>
      </c>
    </row>
    <row r="2" spans="1:14" ht="15">
      <c r="A2" s="82" t="s">
        <v>285</v>
      </c>
      <c r="B2" s="78">
        <v>2</v>
      </c>
      <c r="C2" s="82" t="s">
        <v>288</v>
      </c>
      <c r="D2" s="78">
        <v>1</v>
      </c>
      <c r="E2" s="82" t="s">
        <v>285</v>
      </c>
      <c r="F2" s="78">
        <v>2</v>
      </c>
      <c r="G2" s="82" t="s">
        <v>286</v>
      </c>
      <c r="H2" s="78">
        <v>1</v>
      </c>
      <c r="I2" s="82" t="s">
        <v>293</v>
      </c>
      <c r="J2" s="78">
        <v>1</v>
      </c>
      <c r="K2" s="82" t="s">
        <v>806</v>
      </c>
      <c r="L2" s="78">
        <v>1</v>
      </c>
      <c r="M2" s="82" t="s">
        <v>286</v>
      </c>
      <c r="N2" s="78">
        <v>1</v>
      </c>
    </row>
    <row r="3" spans="1:14" ht="15">
      <c r="A3" s="82" t="s">
        <v>286</v>
      </c>
      <c r="B3" s="78">
        <v>2</v>
      </c>
      <c r="C3" s="78"/>
      <c r="D3" s="78"/>
      <c r="E3" s="78"/>
      <c r="F3" s="78"/>
      <c r="G3" s="82" t="s">
        <v>291</v>
      </c>
      <c r="H3" s="78">
        <v>1</v>
      </c>
      <c r="I3" s="78"/>
      <c r="J3" s="78"/>
      <c r="K3" s="82" t="s">
        <v>807</v>
      </c>
      <c r="L3" s="78">
        <v>1</v>
      </c>
      <c r="M3" s="78"/>
      <c r="N3" s="78"/>
    </row>
    <row r="4" spans="1:14" ht="15">
      <c r="A4" s="82" t="s">
        <v>293</v>
      </c>
      <c r="B4" s="78">
        <v>1</v>
      </c>
      <c r="C4" s="78"/>
      <c r="D4" s="78"/>
      <c r="E4" s="78"/>
      <c r="F4" s="78"/>
      <c r="G4" s="82" t="s">
        <v>292</v>
      </c>
      <c r="H4" s="78">
        <v>1</v>
      </c>
      <c r="I4" s="78"/>
      <c r="J4" s="78"/>
      <c r="K4" s="78"/>
      <c r="L4" s="78"/>
      <c r="M4" s="78"/>
      <c r="N4" s="78"/>
    </row>
    <row r="5" spans="1:14" ht="15">
      <c r="A5" s="82" t="s">
        <v>292</v>
      </c>
      <c r="B5" s="78">
        <v>1</v>
      </c>
      <c r="C5" s="78"/>
      <c r="D5" s="78"/>
      <c r="E5" s="78"/>
      <c r="F5" s="78"/>
      <c r="G5" s="82" t="s">
        <v>289</v>
      </c>
      <c r="H5" s="78">
        <v>1</v>
      </c>
      <c r="I5" s="78"/>
      <c r="J5" s="78"/>
      <c r="K5" s="78"/>
      <c r="L5" s="78"/>
      <c r="M5" s="78"/>
      <c r="N5" s="78"/>
    </row>
    <row r="6" spans="1:14" ht="15">
      <c r="A6" s="82" t="s">
        <v>291</v>
      </c>
      <c r="B6" s="78">
        <v>1</v>
      </c>
      <c r="C6" s="78"/>
      <c r="D6" s="78"/>
      <c r="E6" s="78"/>
      <c r="F6" s="78"/>
      <c r="G6" s="82" t="s">
        <v>290</v>
      </c>
      <c r="H6" s="78">
        <v>1</v>
      </c>
      <c r="I6" s="78"/>
      <c r="J6" s="78"/>
      <c r="K6" s="78"/>
      <c r="L6" s="78"/>
      <c r="M6" s="78"/>
      <c r="N6" s="78"/>
    </row>
    <row r="7" spans="1:14" ht="15">
      <c r="A7" s="82" t="s">
        <v>290</v>
      </c>
      <c r="B7" s="78">
        <v>1</v>
      </c>
      <c r="C7" s="78"/>
      <c r="D7" s="78"/>
      <c r="E7" s="78"/>
      <c r="F7" s="78"/>
      <c r="G7" s="78"/>
      <c r="H7" s="78"/>
      <c r="I7" s="78"/>
      <c r="J7" s="78"/>
      <c r="K7" s="78"/>
      <c r="L7" s="78"/>
      <c r="M7" s="78"/>
      <c r="N7" s="78"/>
    </row>
    <row r="8" spans="1:14" ht="15">
      <c r="A8" s="82" t="s">
        <v>289</v>
      </c>
      <c r="B8" s="78">
        <v>1</v>
      </c>
      <c r="C8" s="78"/>
      <c r="D8" s="78"/>
      <c r="E8" s="78"/>
      <c r="F8" s="78"/>
      <c r="G8" s="78"/>
      <c r="H8" s="78"/>
      <c r="I8" s="78"/>
      <c r="J8" s="78"/>
      <c r="K8" s="78"/>
      <c r="L8" s="78"/>
      <c r="M8" s="78"/>
      <c r="N8" s="78"/>
    </row>
    <row r="9" spans="1:14" ht="15">
      <c r="A9" s="82" t="s">
        <v>288</v>
      </c>
      <c r="B9" s="78">
        <v>1</v>
      </c>
      <c r="C9" s="78"/>
      <c r="D9" s="78"/>
      <c r="E9" s="78"/>
      <c r="F9" s="78"/>
      <c r="G9" s="78"/>
      <c r="H9" s="78"/>
      <c r="I9" s="78"/>
      <c r="J9" s="78"/>
      <c r="K9" s="78"/>
      <c r="L9" s="78"/>
      <c r="M9" s="78"/>
      <c r="N9" s="78"/>
    </row>
    <row r="10" spans="1:14" ht="15">
      <c r="A10" s="82" t="s">
        <v>806</v>
      </c>
      <c r="B10" s="78">
        <v>1</v>
      </c>
      <c r="C10" s="78"/>
      <c r="D10" s="78"/>
      <c r="E10" s="78"/>
      <c r="F10" s="78"/>
      <c r="G10" s="78"/>
      <c r="H10" s="78"/>
      <c r="I10" s="78"/>
      <c r="J10" s="78"/>
      <c r="K10" s="78"/>
      <c r="L10" s="78"/>
      <c r="M10" s="78"/>
      <c r="N10" s="78"/>
    </row>
    <row r="11" spans="1:14" ht="15">
      <c r="A11" s="82" t="s">
        <v>807</v>
      </c>
      <c r="B11" s="78">
        <v>1</v>
      </c>
      <c r="C11" s="78"/>
      <c r="D11" s="78"/>
      <c r="E11" s="78"/>
      <c r="F11" s="78"/>
      <c r="G11" s="78"/>
      <c r="H11" s="78"/>
      <c r="I11" s="78"/>
      <c r="J11" s="78"/>
      <c r="K11" s="78"/>
      <c r="L11" s="78"/>
      <c r="M11" s="78"/>
      <c r="N11" s="78"/>
    </row>
    <row r="14" spans="1:14" ht="15" customHeight="1">
      <c r="A14" s="13" t="s">
        <v>823</v>
      </c>
      <c r="B14" s="13" t="s">
        <v>808</v>
      </c>
      <c r="C14" s="13" t="s">
        <v>826</v>
      </c>
      <c r="D14" s="13" t="s">
        <v>811</v>
      </c>
      <c r="E14" s="13" t="s">
        <v>827</v>
      </c>
      <c r="F14" s="13" t="s">
        <v>813</v>
      </c>
      <c r="G14" s="13" t="s">
        <v>828</v>
      </c>
      <c r="H14" s="13" t="s">
        <v>815</v>
      </c>
      <c r="I14" s="13" t="s">
        <v>829</v>
      </c>
      <c r="J14" s="13" t="s">
        <v>817</v>
      </c>
      <c r="K14" s="13" t="s">
        <v>830</v>
      </c>
      <c r="L14" s="13" t="s">
        <v>819</v>
      </c>
      <c r="M14" s="13" t="s">
        <v>831</v>
      </c>
      <c r="N14" s="13" t="s">
        <v>820</v>
      </c>
    </row>
    <row r="15" spans="1:14" ht="15">
      <c r="A15" s="78" t="s">
        <v>295</v>
      </c>
      <c r="B15" s="78">
        <v>4</v>
      </c>
      <c r="C15" s="78" t="s">
        <v>297</v>
      </c>
      <c r="D15" s="78">
        <v>1</v>
      </c>
      <c r="E15" s="78" t="s">
        <v>294</v>
      </c>
      <c r="F15" s="78">
        <v>2</v>
      </c>
      <c r="G15" s="78" t="s">
        <v>295</v>
      </c>
      <c r="H15" s="78">
        <v>2</v>
      </c>
      <c r="I15" s="78" t="s">
        <v>295</v>
      </c>
      <c r="J15" s="78">
        <v>1</v>
      </c>
      <c r="K15" s="78" t="s">
        <v>824</v>
      </c>
      <c r="L15" s="78">
        <v>1</v>
      </c>
      <c r="M15" s="78" t="s">
        <v>295</v>
      </c>
      <c r="N15" s="78">
        <v>1</v>
      </c>
    </row>
    <row r="16" spans="1:14" ht="15">
      <c r="A16" s="78" t="s">
        <v>294</v>
      </c>
      <c r="B16" s="78">
        <v>2</v>
      </c>
      <c r="C16" s="78"/>
      <c r="D16" s="78"/>
      <c r="E16" s="78"/>
      <c r="F16" s="78"/>
      <c r="G16" s="78" t="s">
        <v>299</v>
      </c>
      <c r="H16" s="78">
        <v>1</v>
      </c>
      <c r="I16" s="78"/>
      <c r="J16" s="78"/>
      <c r="K16" s="78" t="s">
        <v>825</v>
      </c>
      <c r="L16" s="78">
        <v>1</v>
      </c>
      <c r="M16" s="78"/>
      <c r="N16" s="78"/>
    </row>
    <row r="17" spans="1:14" ht="15">
      <c r="A17" s="78" t="s">
        <v>300</v>
      </c>
      <c r="B17" s="78">
        <v>1</v>
      </c>
      <c r="C17" s="78"/>
      <c r="D17" s="78"/>
      <c r="E17" s="78"/>
      <c r="F17" s="78"/>
      <c r="G17" s="78" t="s">
        <v>300</v>
      </c>
      <c r="H17" s="78">
        <v>1</v>
      </c>
      <c r="I17" s="78"/>
      <c r="J17" s="78"/>
      <c r="K17" s="78"/>
      <c r="L17" s="78"/>
      <c r="M17" s="78"/>
      <c r="N17" s="78"/>
    </row>
    <row r="18" spans="1:14" ht="15">
      <c r="A18" s="78" t="s">
        <v>299</v>
      </c>
      <c r="B18" s="78">
        <v>1</v>
      </c>
      <c r="C18" s="78"/>
      <c r="D18" s="78"/>
      <c r="E18" s="78"/>
      <c r="F18" s="78"/>
      <c r="G18" s="78" t="s">
        <v>298</v>
      </c>
      <c r="H18" s="78">
        <v>1</v>
      </c>
      <c r="I18" s="78"/>
      <c r="J18" s="78"/>
      <c r="K18" s="78"/>
      <c r="L18" s="78"/>
      <c r="M18" s="78"/>
      <c r="N18" s="78"/>
    </row>
    <row r="19" spans="1:14" ht="15">
      <c r="A19" s="78" t="s">
        <v>298</v>
      </c>
      <c r="B19" s="78">
        <v>1</v>
      </c>
      <c r="C19" s="78"/>
      <c r="D19" s="78"/>
      <c r="E19" s="78"/>
      <c r="F19" s="78"/>
      <c r="G19" s="78"/>
      <c r="H19" s="78"/>
      <c r="I19" s="78"/>
      <c r="J19" s="78"/>
      <c r="K19" s="78"/>
      <c r="L19" s="78"/>
      <c r="M19" s="78"/>
      <c r="N19" s="78"/>
    </row>
    <row r="20" spans="1:14" ht="15">
      <c r="A20" s="78" t="s">
        <v>297</v>
      </c>
      <c r="B20" s="78">
        <v>1</v>
      </c>
      <c r="C20" s="78"/>
      <c r="D20" s="78"/>
      <c r="E20" s="78"/>
      <c r="F20" s="78"/>
      <c r="G20" s="78"/>
      <c r="H20" s="78"/>
      <c r="I20" s="78"/>
      <c r="J20" s="78"/>
      <c r="K20" s="78"/>
      <c r="L20" s="78"/>
      <c r="M20" s="78"/>
      <c r="N20" s="78"/>
    </row>
    <row r="21" spans="1:14" ht="15">
      <c r="A21" s="78" t="s">
        <v>824</v>
      </c>
      <c r="B21" s="78">
        <v>1</v>
      </c>
      <c r="C21" s="78"/>
      <c r="D21" s="78"/>
      <c r="E21" s="78"/>
      <c r="F21" s="78"/>
      <c r="G21" s="78"/>
      <c r="H21" s="78"/>
      <c r="I21" s="78"/>
      <c r="J21" s="78"/>
      <c r="K21" s="78"/>
      <c r="L21" s="78"/>
      <c r="M21" s="78"/>
      <c r="N21" s="78"/>
    </row>
    <row r="22" spans="1:14" ht="15">
      <c r="A22" s="78" t="s">
        <v>825</v>
      </c>
      <c r="B22" s="78">
        <v>1</v>
      </c>
      <c r="C22" s="78"/>
      <c r="D22" s="78"/>
      <c r="E22" s="78"/>
      <c r="F22" s="78"/>
      <c r="G22" s="78"/>
      <c r="H22" s="78"/>
      <c r="I22" s="78"/>
      <c r="J22" s="78"/>
      <c r="K22" s="78"/>
      <c r="L22" s="78"/>
      <c r="M22" s="78"/>
      <c r="N22" s="78"/>
    </row>
    <row r="25" spans="1:14" ht="15" customHeight="1">
      <c r="A25" s="13" t="s">
        <v>834</v>
      </c>
      <c r="B25" s="13" t="s">
        <v>808</v>
      </c>
      <c r="C25" s="13" t="s">
        <v>839</v>
      </c>
      <c r="D25" s="13" t="s">
        <v>811</v>
      </c>
      <c r="E25" s="13" t="s">
        <v>840</v>
      </c>
      <c r="F25" s="13" t="s">
        <v>813</v>
      </c>
      <c r="G25" s="13" t="s">
        <v>842</v>
      </c>
      <c r="H25" s="13" t="s">
        <v>815</v>
      </c>
      <c r="I25" s="78" t="s">
        <v>843</v>
      </c>
      <c r="J25" s="78" t="s">
        <v>817</v>
      </c>
      <c r="K25" s="78" t="s">
        <v>844</v>
      </c>
      <c r="L25" s="78" t="s">
        <v>819</v>
      </c>
      <c r="M25" s="78" t="s">
        <v>845</v>
      </c>
      <c r="N25" s="78" t="s">
        <v>820</v>
      </c>
    </row>
    <row r="26" spans="1:14" ht="15">
      <c r="A26" s="78" t="s">
        <v>835</v>
      </c>
      <c r="B26" s="78">
        <v>4</v>
      </c>
      <c r="C26" s="78" t="s">
        <v>307</v>
      </c>
      <c r="D26" s="78">
        <v>2</v>
      </c>
      <c r="E26" s="78" t="s">
        <v>835</v>
      </c>
      <c r="F26" s="78">
        <v>4</v>
      </c>
      <c r="G26" s="78" t="s">
        <v>302</v>
      </c>
      <c r="H26" s="78">
        <v>2</v>
      </c>
      <c r="I26" s="78"/>
      <c r="J26" s="78"/>
      <c r="K26" s="78"/>
      <c r="L26" s="78"/>
      <c r="M26" s="78"/>
      <c r="N26" s="78"/>
    </row>
    <row r="27" spans="1:14" ht="15">
      <c r="A27" s="78" t="s">
        <v>302</v>
      </c>
      <c r="B27" s="78">
        <v>3</v>
      </c>
      <c r="C27" s="78" t="s">
        <v>228</v>
      </c>
      <c r="D27" s="78">
        <v>1</v>
      </c>
      <c r="E27" s="78" t="s">
        <v>836</v>
      </c>
      <c r="F27" s="78">
        <v>3</v>
      </c>
      <c r="G27" s="78" t="s">
        <v>309</v>
      </c>
      <c r="H27" s="78">
        <v>2</v>
      </c>
      <c r="I27" s="78"/>
      <c r="J27" s="78"/>
      <c r="K27" s="78"/>
      <c r="L27" s="78"/>
      <c r="M27" s="78"/>
      <c r="N27" s="78"/>
    </row>
    <row r="28" spans="1:14" ht="15">
      <c r="A28" s="78" t="s">
        <v>836</v>
      </c>
      <c r="B28" s="78">
        <v>3</v>
      </c>
      <c r="C28" s="78" t="s">
        <v>305</v>
      </c>
      <c r="D28" s="78">
        <v>1</v>
      </c>
      <c r="E28" s="78" t="s">
        <v>837</v>
      </c>
      <c r="F28" s="78">
        <v>2</v>
      </c>
      <c r="G28" s="78" t="s">
        <v>308</v>
      </c>
      <c r="H28" s="78">
        <v>1</v>
      </c>
      <c r="I28" s="78"/>
      <c r="J28" s="78"/>
      <c r="K28" s="78"/>
      <c r="L28" s="78"/>
      <c r="M28" s="78"/>
      <c r="N28" s="78"/>
    </row>
    <row r="29" spans="1:14" ht="15">
      <c r="A29" s="78" t="s">
        <v>309</v>
      </c>
      <c r="B29" s="78">
        <v>2</v>
      </c>
      <c r="C29" s="78"/>
      <c r="D29" s="78"/>
      <c r="E29" s="78" t="s">
        <v>838</v>
      </c>
      <c r="F29" s="78">
        <v>1</v>
      </c>
      <c r="G29" s="78"/>
      <c r="H29" s="78"/>
      <c r="I29" s="78"/>
      <c r="J29" s="78"/>
      <c r="K29" s="78"/>
      <c r="L29" s="78"/>
      <c r="M29" s="78"/>
      <c r="N29" s="78"/>
    </row>
    <row r="30" spans="1:14" ht="15">
      <c r="A30" s="78" t="s">
        <v>307</v>
      </c>
      <c r="B30" s="78">
        <v>2</v>
      </c>
      <c r="C30" s="78"/>
      <c r="D30" s="78"/>
      <c r="E30" s="78" t="s">
        <v>841</v>
      </c>
      <c r="F30" s="78">
        <v>1</v>
      </c>
      <c r="G30" s="78"/>
      <c r="H30" s="78"/>
      <c r="I30" s="78"/>
      <c r="J30" s="78"/>
      <c r="K30" s="78"/>
      <c r="L30" s="78"/>
      <c r="M30" s="78"/>
      <c r="N30" s="78"/>
    </row>
    <row r="31" spans="1:14" ht="15">
      <c r="A31" s="78" t="s">
        <v>837</v>
      </c>
      <c r="B31" s="78">
        <v>2</v>
      </c>
      <c r="C31" s="78"/>
      <c r="D31" s="78"/>
      <c r="E31" s="78" t="s">
        <v>302</v>
      </c>
      <c r="F31" s="78">
        <v>1</v>
      </c>
      <c r="G31" s="78"/>
      <c r="H31" s="78"/>
      <c r="I31" s="78"/>
      <c r="J31" s="78"/>
      <c r="K31" s="78"/>
      <c r="L31" s="78"/>
      <c r="M31" s="78"/>
      <c r="N31" s="78"/>
    </row>
    <row r="32" spans="1:14" ht="15">
      <c r="A32" s="78" t="s">
        <v>308</v>
      </c>
      <c r="B32" s="78">
        <v>1</v>
      </c>
      <c r="C32" s="78"/>
      <c r="D32" s="78"/>
      <c r="E32" s="78"/>
      <c r="F32" s="78"/>
      <c r="G32" s="78"/>
      <c r="H32" s="78"/>
      <c r="I32" s="78"/>
      <c r="J32" s="78"/>
      <c r="K32" s="78"/>
      <c r="L32" s="78"/>
      <c r="M32" s="78"/>
      <c r="N32" s="78"/>
    </row>
    <row r="33" spans="1:14" ht="15">
      <c r="A33" s="78" t="s">
        <v>228</v>
      </c>
      <c r="B33" s="78">
        <v>1</v>
      </c>
      <c r="C33" s="78"/>
      <c r="D33" s="78"/>
      <c r="E33" s="78"/>
      <c r="F33" s="78"/>
      <c r="G33" s="78"/>
      <c r="H33" s="78"/>
      <c r="I33" s="78"/>
      <c r="J33" s="78"/>
      <c r="K33" s="78"/>
      <c r="L33" s="78"/>
      <c r="M33" s="78"/>
      <c r="N33" s="78"/>
    </row>
    <row r="34" spans="1:14" ht="15">
      <c r="A34" s="78" t="s">
        <v>305</v>
      </c>
      <c r="B34" s="78">
        <v>1</v>
      </c>
      <c r="C34" s="78"/>
      <c r="D34" s="78"/>
      <c r="E34" s="78"/>
      <c r="F34" s="78"/>
      <c r="G34" s="78"/>
      <c r="H34" s="78"/>
      <c r="I34" s="78"/>
      <c r="J34" s="78"/>
      <c r="K34" s="78"/>
      <c r="L34" s="78"/>
      <c r="M34" s="78"/>
      <c r="N34" s="78"/>
    </row>
    <row r="35" spans="1:14" ht="15">
      <c r="A35" s="78" t="s">
        <v>838</v>
      </c>
      <c r="B35" s="78">
        <v>1</v>
      </c>
      <c r="C35" s="78"/>
      <c r="D35" s="78"/>
      <c r="E35" s="78"/>
      <c r="F35" s="78"/>
      <c r="G35" s="78"/>
      <c r="H35" s="78"/>
      <c r="I35" s="78"/>
      <c r="J35" s="78"/>
      <c r="K35" s="78"/>
      <c r="L35" s="78"/>
      <c r="M35" s="78"/>
      <c r="N35" s="78"/>
    </row>
    <row r="38" spans="1:14" ht="15" customHeight="1">
      <c r="A38" s="13" t="s">
        <v>850</v>
      </c>
      <c r="B38" s="13" t="s">
        <v>808</v>
      </c>
      <c r="C38" s="13" t="s">
        <v>858</v>
      </c>
      <c r="D38" s="13" t="s">
        <v>811</v>
      </c>
      <c r="E38" s="13" t="s">
        <v>859</v>
      </c>
      <c r="F38" s="13" t="s">
        <v>813</v>
      </c>
      <c r="G38" s="13" t="s">
        <v>866</v>
      </c>
      <c r="H38" s="13" t="s">
        <v>815</v>
      </c>
      <c r="I38" s="13" t="s">
        <v>870</v>
      </c>
      <c r="J38" s="13" t="s">
        <v>817</v>
      </c>
      <c r="K38" s="13" t="s">
        <v>873</v>
      </c>
      <c r="L38" s="13" t="s">
        <v>819</v>
      </c>
      <c r="M38" s="13" t="s">
        <v>883</v>
      </c>
      <c r="N38" s="13" t="s">
        <v>820</v>
      </c>
    </row>
    <row r="39" spans="1:14" ht="15">
      <c r="A39" s="84" t="s">
        <v>851</v>
      </c>
      <c r="B39" s="84">
        <v>20</v>
      </c>
      <c r="C39" s="84" t="s">
        <v>856</v>
      </c>
      <c r="D39" s="84">
        <v>9</v>
      </c>
      <c r="E39" s="84" t="s">
        <v>235</v>
      </c>
      <c r="F39" s="84">
        <v>6</v>
      </c>
      <c r="G39" s="84" t="s">
        <v>235</v>
      </c>
      <c r="H39" s="84">
        <v>7</v>
      </c>
      <c r="I39" s="84" t="s">
        <v>871</v>
      </c>
      <c r="J39" s="84">
        <v>2</v>
      </c>
      <c r="K39" s="84" t="s">
        <v>235</v>
      </c>
      <c r="L39" s="84">
        <v>2</v>
      </c>
      <c r="M39" s="84" t="s">
        <v>884</v>
      </c>
      <c r="N39" s="84">
        <v>2</v>
      </c>
    </row>
    <row r="40" spans="1:14" ht="15">
      <c r="A40" s="84" t="s">
        <v>852</v>
      </c>
      <c r="B40" s="84">
        <v>10</v>
      </c>
      <c r="C40" s="84" t="s">
        <v>244</v>
      </c>
      <c r="D40" s="84">
        <v>7</v>
      </c>
      <c r="E40" s="84" t="s">
        <v>860</v>
      </c>
      <c r="F40" s="84">
        <v>6</v>
      </c>
      <c r="G40" s="84" t="s">
        <v>231</v>
      </c>
      <c r="H40" s="84">
        <v>4</v>
      </c>
      <c r="I40" s="84" t="s">
        <v>872</v>
      </c>
      <c r="J40" s="84">
        <v>2</v>
      </c>
      <c r="K40" s="84" t="s">
        <v>874</v>
      </c>
      <c r="L40" s="84">
        <v>2</v>
      </c>
      <c r="M40" s="84" t="s">
        <v>885</v>
      </c>
      <c r="N40" s="84">
        <v>2</v>
      </c>
    </row>
    <row r="41" spans="1:14" ht="15">
      <c r="A41" s="84" t="s">
        <v>853</v>
      </c>
      <c r="B41" s="84">
        <v>0</v>
      </c>
      <c r="C41" s="84" t="s">
        <v>243</v>
      </c>
      <c r="D41" s="84">
        <v>7</v>
      </c>
      <c r="E41" s="84" t="s">
        <v>835</v>
      </c>
      <c r="F41" s="84">
        <v>4</v>
      </c>
      <c r="G41" s="84" t="s">
        <v>244</v>
      </c>
      <c r="H41" s="84">
        <v>3</v>
      </c>
      <c r="I41" s="84" t="s">
        <v>857</v>
      </c>
      <c r="J41" s="84">
        <v>2</v>
      </c>
      <c r="K41" s="84" t="s">
        <v>875</v>
      </c>
      <c r="L41" s="84">
        <v>2</v>
      </c>
      <c r="M41" s="84" t="s">
        <v>886</v>
      </c>
      <c r="N41" s="84">
        <v>2</v>
      </c>
    </row>
    <row r="42" spans="1:14" ht="15">
      <c r="A42" s="84" t="s">
        <v>854</v>
      </c>
      <c r="B42" s="84">
        <v>771</v>
      </c>
      <c r="C42" s="84" t="s">
        <v>242</v>
      </c>
      <c r="D42" s="84">
        <v>7</v>
      </c>
      <c r="E42" s="84" t="s">
        <v>861</v>
      </c>
      <c r="F42" s="84">
        <v>4</v>
      </c>
      <c r="G42" s="84" t="s">
        <v>248</v>
      </c>
      <c r="H42" s="84">
        <v>3</v>
      </c>
      <c r="I42" s="84"/>
      <c r="J42" s="84"/>
      <c r="K42" s="84" t="s">
        <v>876</v>
      </c>
      <c r="L42" s="84">
        <v>2</v>
      </c>
      <c r="M42" s="84" t="s">
        <v>887</v>
      </c>
      <c r="N42" s="84">
        <v>2</v>
      </c>
    </row>
    <row r="43" spans="1:14" ht="15">
      <c r="A43" s="84" t="s">
        <v>855</v>
      </c>
      <c r="B43" s="84">
        <v>801</v>
      </c>
      <c r="C43" s="84" t="s">
        <v>241</v>
      </c>
      <c r="D43" s="84">
        <v>7</v>
      </c>
      <c r="E43" s="84" t="s">
        <v>862</v>
      </c>
      <c r="F43" s="84">
        <v>3</v>
      </c>
      <c r="G43" s="84" t="s">
        <v>253</v>
      </c>
      <c r="H43" s="84">
        <v>3</v>
      </c>
      <c r="I43" s="84"/>
      <c r="J43" s="84"/>
      <c r="K43" s="84" t="s">
        <v>877</v>
      </c>
      <c r="L43" s="84">
        <v>2</v>
      </c>
      <c r="M43" s="84" t="s">
        <v>888</v>
      </c>
      <c r="N43" s="84">
        <v>2</v>
      </c>
    </row>
    <row r="44" spans="1:14" ht="15">
      <c r="A44" s="84" t="s">
        <v>235</v>
      </c>
      <c r="B44" s="84">
        <v>20</v>
      </c>
      <c r="C44" s="84" t="s">
        <v>240</v>
      </c>
      <c r="D44" s="84">
        <v>7</v>
      </c>
      <c r="E44" s="84" t="s">
        <v>863</v>
      </c>
      <c r="F44" s="84">
        <v>3</v>
      </c>
      <c r="G44" s="84" t="s">
        <v>229</v>
      </c>
      <c r="H44" s="84">
        <v>2</v>
      </c>
      <c r="I44" s="84"/>
      <c r="J44" s="84"/>
      <c r="K44" s="84" t="s">
        <v>878</v>
      </c>
      <c r="L44" s="84">
        <v>2</v>
      </c>
      <c r="M44" s="84" t="s">
        <v>889</v>
      </c>
      <c r="N44" s="84">
        <v>2</v>
      </c>
    </row>
    <row r="45" spans="1:14" ht="15">
      <c r="A45" s="84" t="s">
        <v>244</v>
      </c>
      <c r="B45" s="84">
        <v>10</v>
      </c>
      <c r="C45" s="84" t="s">
        <v>239</v>
      </c>
      <c r="D45" s="84">
        <v>7</v>
      </c>
      <c r="E45" s="84" t="s">
        <v>864</v>
      </c>
      <c r="F45" s="84">
        <v>3</v>
      </c>
      <c r="G45" s="84" t="s">
        <v>867</v>
      </c>
      <c r="H45" s="84">
        <v>2</v>
      </c>
      <c r="I45" s="84"/>
      <c r="J45" s="84"/>
      <c r="K45" s="84" t="s">
        <v>879</v>
      </c>
      <c r="L45" s="84">
        <v>2</v>
      </c>
      <c r="M45" s="84" t="s">
        <v>881</v>
      </c>
      <c r="N45" s="84">
        <v>2</v>
      </c>
    </row>
    <row r="46" spans="1:14" ht="15">
      <c r="A46" s="84" t="s">
        <v>856</v>
      </c>
      <c r="B46" s="84">
        <v>10</v>
      </c>
      <c r="C46" s="84" t="s">
        <v>238</v>
      </c>
      <c r="D46" s="84">
        <v>7</v>
      </c>
      <c r="E46" s="84" t="s">
        <v>836</v>
      </c>
      <c r="F46" s="84">
        <v>3</v>
      </c>
      <c r="G46" s="84" t="s">
        <v>868</v>
      </c>
      <c r="H46" s="84">
        <v>2</v>
      </c>
      <c r="I46" s="84"/>
      <c r="J46" s="84"/>
      <c r="K46" s="84" t="s">
        <v>880</v>
      </c>
      <c r="L46" s="84">
        <v>2</v>
      </c>
      <c r="M46" s="84" t="s">
        <v>890</v>
      </c>
      <c r="N46" s="84">
        <v>2</v>
      </c>
    </row>
    <row r="47" spans="1:14" ht="15">
      <c r="A47" s="84" t="s">
        <v>237</v>
      </c>
      <c r="B47" s="84">
        <v>9</v>
      </c>
      <c r="C47" s="84" t="s">
        <v>227</v>
      </c>
      <c r="D47" s="84">
        <v>7</v>
      </c>
      <c r="E47" s="84" t="s">
        <v>865</v>
      </c>
      <c r="F47" s="84">
        <v>3</v>
      </c>
      <c r="G47" s="84" t="s">
        <v>302</v>
      </c>
      <c r="H47" s="84">
        <v>2</v>
      </c>
      <c r="I47" s="84"/>
      <c r="J47" s="84"/>
      <c r="K47" s="84" t="s">
        <v>881</v>
      </c>
      <c r="L47" s="84">
        <v>2</v>
      </c>
      <c r="M47" s="84"/>
      <c r="N47" s="84"/>
    </row>
    <row r="48" spans="1:14" ht="15">
      <c r="A48" s="84" t="s">
        <v>857</v>
      </c>
      <c r="B48" s="84">
        <v>7</v>
      </c>
      <c r="C48" s="84" t="s">
        <v>237</v>
      </c>
      <c r="D48" s="84">
        <v>7</v>
      </c>
      <c r="E48" s="84" t="s">
        <v>231</v>
      </c>
      <c r="F48" s="84">
        <v>2</v>
      </c>
      <c r="G48" s="84" t="s">
        <v>869</v>
      </c>
      <c r="H48" s="84">
        <v>2</v>
      </c>
      <c r="I48" s="84"/>
      <c r="J48" s="84"/>
      <c r="K48" s="84" t="s">
        <v>882</v>
      </c>
      <c r="L48" s="84">
        <v>2</v>
      </c>
      <c r="M48" s="84"/>
      <c r="N48" s="84"/>
    </row>
    <row r="51" spans="1:14" ht="15" customHeight="1">
      <c r="A51" s="13" t="s">
        <v>898</v>
      </c>
      <c r="B51" s="13" t="s">
        <v>808</v>
      </c>
      <c r="C51" s="13" t="s">
        <v>909</v>
      </c>
      <c r="D51" s="13" t="s">
        <v>811</v>
      </c>
      <c r="E51" s="13" t="s">
        <v>910</v>
      </c>
      <c r="F51" s="13" t="s">
        <v>813</v>
      </c>
      <c r="G51" s="13" t="s">
        <v>921</v>
      </c>
      <c r="H51" s="13" t="s">
        <v>815</v>
      </c>
      <c r="I51" s="78" t="s">
        <v>932</v>
      </c>
      <c r="J51" s="78" t="s">
        <v>817</v>
      </c>
      <c r="K51" s="13" t="s">
        <v>933</v>
      </c>
      <c r="L51" s="13" t="s">
        <v>819</v>
      </c>
      <c r="M51" s="13" t="s">
        <v>944</v>
      </c>
      <c r="N51" s="13" t="s">
        <v>820</v>
      </c>
    </row>
    <row r="52" spans="1:14" ht="15">
      <c r="A52" s="84" t="s">
        <v>899</v>
      </c>
      <c r="B52" s="84">
        <v>7</v>
      </c>
      <c r="C52" s="84" t="s">
        <v>899</v>
      </c>
      <c r="D52" s="84">
        <v>7</v>
      </c>
      <c r="E52" s="84" t="s">
        <v>911</v>
      </c>
      <c r="F52" s="84">
        <v>3</v>
      </c>
      <c r="G52" s="84" t="s">
        <v>922</v>
      </c>
      <c r="H52" s="84">
        <v>3</v>
      </c>
      <c r="I52" s="84"/>
      <c r="J52" s="84"/>
      <c r="K52" s="84" t="s">
        <v>934</v>
      </c>
      <c r="L52" s="84">
        <v>2</v>
      </c>
      <c r="M52" s="84" t="s">
        <v>945</v>
      </c>
      <c r="N52" s="84">
        <v>2</v>
      </c>
    </row>
    <row r="53" spans="1:14" ht="15">
      <c r="A53" s="84" t="s">
        <v>900</v>
      </c>
      <c r="B53" s="84">
        <v>7</v>
      </c>
      <c r="C53" s="84" t="s">
        <v>900</v>
      </c>
      <c r="D53" s="84">
        <v>7</v>
      </c>
      <c r="E53" s="84" t="s">
        <v>912</v>
      </c>
      <c r="F53" s="84">
        <v>3</v>
      </c>
      <c r="G53" s="84" t="s">
        <v>923</v>
      </c>
      <c r="H53" s="84">
        <v>3</v>
      </c>
      <c r="I53" s="84"/>
      <c r="J53" s="84"/>
      <c r="K53" s="84" t="s">
        <v>935</v>
      </c>
      <c r="L53" s="84">
        <v>2</v>
      </c>
      <c r="M53" s="84" t="s">
        <v>946</v>
      </c>
      <c r="N53" s="84">
        <v>2</v>
      </c>
    </row>
    <row r="54" spans="1:14" ht="15">
      <c r="A54" s="84" t="s">
        <v>901</v>
      </c>
      <c r="B54" s="84">
        <v>7</v>
      </c>
      <c r="C54" s="84" t="s">
        <v>901</v>
      </c>
      <c r="D54" s="84">
        <v>7</v>
      </c>
      <c r="E54" s="84" t="s">
        <v>913</v>
      </c>
      <c r="F54" s="84">
        <v>3</v>
      </c>
      <c r="G54" s="84" t="s">
        <v>924</v>
      </c>
      <c r="H54" s="84">
        <v>3</v>
      </c>
      <c r="I54" s="84"/>
      <c r="J54" s="84"/>
      <c r="K54" s="84" t="s">
        <v>936</v>
      </c>
      <c r="L54" s="84">
        <v>2</v>
      </c>
      <c r="M54" s="84" t="s">
        <v>947</v>
      </c>
      <c r="N54" s="84">
        <v>2</v>
      </c>
    </row>
    <row r="55" spans="1:14" ht="15">
      <c r="A55" s="84" t="s">
        <v>902</v>
      </c>
      <c r="B55" s="84">
        <v>7</v>
      </c>
      <c r="C55" s="84" t="s">
        <v>902</v>
      </c>
      <c r="D55" s="84">
        <v>7</v>
      </c>
      <c r="E55" s="84" t="s">
        <v>914</v>
      </c>
      <c r="F55" s="84">
        <v>3</v>
      </c>
      <c r="G55" s="84" t="s">
        <v>925</v>
      </c>
      <c r="H55" s="84">
        <v>2</v>
      </c>
      <c r="I55" s="84"/>
      <c r="J55" s="84"/>
      <c r="K55" s="84" t="s">
        <v>937</v>
      </c>
      <c r="L55" s="84">
        <v>2</v>
      </c>
      <c r="M55" s="84" t="s">
        <v>948</v>
      </c>
      <c r="N55" s="84">
        <v>2</v>
      </c>
    </row>
    <row r="56" spans="1:14" ht="15">
      <c r="A56" s="84" t="s">
        <v>903</v>
      </c>
      <c r="B56" s="84">
        <v>7</v>
      </c>
      <c r="C56" s="84" t="s">
        <v>903</v>
      </c>
      <c r="D56" s="84">
        <v>7</v>
      </c>
      <c r="E56" s="84" t="s">
        <v>915</v>
      </c>
      <c r="F56" s="84">
        <v>3</v>
      </c>
      <c r="G56" s="84" t="s">
        <v>926</v>
      </c>
      <c r="H56" s="84">
        <v>2</v>
      </c>
      <c r="I56" s="84"/>
      <c r="J56" s="84"/>
      <c r="K56" s="84" t="s">
        <v>938</v>
      </c>
      <c r="L56" s="84">
        <v>2</v>
      </c>
      <c r="M56" s="84" t="s">
        <v>949</v>
      </c>
      <c r="N56" s="84">
        <v>2</v>
      </c>
    </row>
    <row r="57" spans="1:14" ht="15">
      <c r="A57" s="84" t="s">
        <v>904</v>
      </c>
      <c r="B57" s="84">
        <v>7</v>
      </c>
      <c r="C57" s="84" t="s">
        <v>904</v>
      </c>
      <c r="D57" s="84">
        <v>7</v>
      </c>
      <c r="E57" s="84" t="s">
        <v>916</v>
      </c>
      <c r="F57" s="84">
        <v>3</v>
      </c>
      <c r="G57" s="84" t="s">
        <v>927</v>
      </c>
      <c r="H57" s="84">
        <v>2</v>
      </c>
      <c r="I57" s="84"/>
      <c r="J57" s="84"/>
      <c r="K57" s="84" t="s">
        <v>939</v>
      </c>
      <c r="L57" s="84">
        <v>2</v>
      </c>
      <c r="M57" s="84" t="s">
        <v>950</v>
      </c>
      <c r="N57" s="84">
        <v>2</v>
      </c>
    </row>
    <row r="58" spans="1:14" ht="15">
      <c r="A58" s="84" t="s">
        <v>905</v>
      </c>
      <c r="B58" s="84">
        <v>7</v>
      </c>
      <c r="C58" s="84" t="s">
        <v>905</v>
      </c>
      <c r="D58" s="84">
        <v>7</v>
      </c>
      <c r="E58" s="84" t="s">
        <v>917</v>
      </c>
      <c r="F58" s="84">
        <v>3</v>
      </c>
      <c r="G58" s="84" t="s">
        <v>928</v>
      </c>
      <c r="H58" s="84">
        <v>2</v>
      </c>
      <c r="I58" s="84"/>
      <c r="J58" s="84"/>
      <c r="K58" s="84" t="s">
        <v>940</v>
      </c>
      <c r="L58" s="84">
        <v>2</v>
      </c>
      <c r="M58" s="84" t="s">
        <v>951</v>
      </c>
      <c r="N58" s="84">
        <v>2</v>
      </c>
    </row>
    <row r="59" spans="1:14" ht="15">
      <c r="A59" s="84" t="s">
        <v>906</v>
      </c>
      <c r="B59" s="84">
        <v>7</v>
      </c>
      <c r="C59" s="84" t="s">
        <v>906</v>
      </c>
      <c r="D59" s="84">
        <v>7</v>
      </c>
      <c r="E59" s="84" t="s">
        <v>918</v>
      </c>
      <c r="F59" s="84">
        <v>3</v>
      </c>
      <c r="G59" s="84" t="s">
        <v>929</v>
      </c>
      <c r="H59" s="84">
        <v>2</v>
      </c>
      <c r="I59" s="84"/>
      <c r="J59" s="84"/>
      <c r="K59" s="84" t="s">
        <v>941</v>
      </c>
      <c r="L59" s="84">
        <v>2</v>
      </c>
      <c r="M59" s="84"/>
      <c r="N59" s="84"/>
    </row>
    <row r="60" spans="1:14" ht="15">
      <c r="A60" s="84" t="s">
        <v>907</v>
      </c>
      <c r="B60" s="84">
        <v>7</v>
      </c>
      <c r="C60" s="84" t="s">
        <v>907</v>
      </c>
      <c r="D60" s="84">
        <v>7</v>
      </c>
      <c r="E60" s="84" t="s">
        <v>919</v>
      </c>
      <c r="F60" s="84">
        <v>2</v>
      </c>
      <c r="G60" s="84" t="s">
        <v>930</v>
      </c>
      <c r="H60" s="84">
        <v>2</v>
      </c>
      <c r="I60" s="84"/>
      <c r="J60" s="84"/>
      <c r="K60" s="84" t="s">
        <v>942</v>
      </c>
      <c r="L60" s="84">
        <v>2</v>
      </c>
      <c r="M60" s="84"/>
      <c r="N60" s="84"/>
    </row>
    <row r="61" spans="1:14" ht="15">
      <c r="A61" s="84" t="s">
        <v>908</v>
      </c>
      <c r="B61" s="84">
        <v>5</v>
      </c>
      <c r="C61" s="84" t="s">
        <v>908</v>
      </c>
      <c r="D61" s="84">
        <v>5</v>
      </c>
      <c r="E61" s="84" t="s">
        <v>920</v>
      </c>
      <c r="F61" s="84">
        <v>2</v>
      </c>
      <c r="G61" s="84" t="s">
        <v>931</v>
      </c>
      <c r="H61" s="84">
        <v>2</v>
      </c>
      <c r="I61" s="84"/>
      <c r="J61" s="84"/>
      <c r="K61" s="84" t="s">
        <v>943</v>
      </c>
      <c r="L61" s="84">
        <v>2</v>
      </c>
      <c r="M61" s="84"/>
      <c r="N61" s="84"/>
    </row>
    <row r="64" spans="1:14" ht="15" customHeight="1">
      <c r="A64" s="13" t="s">
        <v>958</v>
      </c>
      <c r="B64" s="13" t="s">
        <v>808</v>
      </c>
      <c r="C64" s="13" t="s">
        <v>960</v>
      </c>
      <c r="D64" s="13" t="s">
        <v>811</v>
      </c>
      <c r="E64" s="78" t="s">
        <v>961</v>
      </c>
      <c r="F64" s="78" t="s">
        <v>813</v>
      </c>
      <c r="G64" s="13" t="s">
        <v>964</v>
      </c>
      <c r="H64" s="13" t="s">
        <v>815</v>
      </c>
      <c r="I64" s="13" t="s">
        <v>966</v>
      </c>
      <c r="J64" s="13" t="s">
        <v>817</v>
      </c>
      <c r="K64" s="78" t="s">
        <v>968</v>
      </c>
      <c r="L64" s="78" t="s">
        <v>819</v>
      </c>
      <c r="M64" s="78" t="s">
        <v>970</v>
      </c>
      <c r="N64" s="78" t="s">
        <v>820</v>
      </c>
    </row>
    <row r="65" spans="1:14" ht="15">
      <c r="A65" s="78" t="s">
        <v>244</v>
      </c>
      <c r="B65" s="78">
        <v>2</v>
      </c>
      <c r="C65" s="78" t="s">
        <v>244</v>
      </c>
      <c r="D65" s="78">
        <v>2</v>
      </c>
      <c r="E65" s="78"/>
      <c r="F65" s="78"/>
      <c r="G65" s="78" t="s">
        <v>229</v>
      </c>
      <c r="H65" s="78">
        <v>1</v>
      </c>
      <c r="I65" s="78" t="s">
        <v>255</v>
      </c>
      <c r="J65" s="78">
        <v>1</v>
      </c>
      <c r="K65" s="78"/>
      <c r="L65" s="78"/>
      <c r="M65" s="78"/>
      <c r="N65" s="78"/>
    </row>
    <row r="66" spans="1:14" ht="15">
      <c r="A66" s="78" t="s">
        <v>255</v>
      </c>
      <c r="B66" s="78">
        <v>1</v>
      </c>
      <c r="C66" s="78" t="s">
        <v>224</v>
      </c>
      <c r="D66" s="78">
        <v>1</v>
      </c>
      <c r="E66" s="78"/>
      <c r="F66" s="78"/>
      <c r="G66" s="78" t="s">
        <v>231</v>
      </c>
      <c r="H66" s="78">
        <v>1</v>
      </c>
      <c r="I66" s="78"/>
      <c r="J66" s="78"/>
      <c r="K66" s="78"/>
      <c r="L66" s="78"/>
      <c r="M66" s="78"/>
      <c r="N66" s="78"/>
    </row>
    <row r="67" spans="1:14" ht="15">
      <c r="A67" s="78" t="s">
        <v>229</v>
      </c>
      <c r="B67" s="78">
        <v>1</v>
      </c>
      <c r="C67" s="78"/>
      <c r="D67" s="78"/>
      <c r="E67" s="78"/>
      <c r="F67" s="78"/>
      <c r="G67" s="78" t="s">
        <v>252</v>
      </c>
      <c r="H67" s="78">
        <v>1</v>
      </c>
      <c r="I67" s="78"/>
      <c r="J67" s="78"/>
      <c r="K67" s="78"/>
      <c r="L67" s="78"/>
      <c r="M67" s="78"/>
      <c r="N67" s="78"/>
    </row>
    <row r="68" spans="1:14" ht="15">
      <c r="A68" s="78" t="s">
        <v>231</v>
      </c>
      <c r="B68" s="78">
        <v>1</v>
      </c>
      <c r="C68" s="78"/>
      <c r="D68" s="78"/>
      <c r="E68" s="78"/>
      <c r="F68" s="78"/>
      <c r="G68" s="78"/>
      <c r="H68" s="78"/>
      <c r="I68" s="78"/>
      <c r="J68" s="78"/>
      <c r="K68" s="78"/>
      <c r="L68" s="78"/>
      <c r="M68" s="78"/>
      <c r="N68" s="78"/>
    </row>
    <row r="69" spans="1:14" ht="15">
      <c r="A69" s="78" t="s">
        <v>252</v>
      </c>
      <c r="B69" s="78">
        <v>1</v>
      </c>
      <c r="C69" s="78"/>
      <c r="D69" s="78"/>
      <c r="E69" s="78"/>
      <c r="F69" s="78"/>
      <c r="G69" s="78"/>
      <c r="H69" s="78"/>
      <c r="I69" s="78"/>
      <c r="J69" s="78"/>
      <c r="K69" s="78"/>
      <c r="L69" s="78"/>
      <c r="M69" s="78"/>
      <c r="N69" s="78"/>
    </row>
    <row r="70" spans="1:14" ht="15">
      <c r="A70" s="78" t="s">
        <v>224</v>
      </c>
      <c r="B70" s="78">
        <v>1</v>
      </c>
      <c r="C70" s="78"/>
      <c r="D70" s="78"/>
      <c r="E70" s="78"/>
      <c r="F70" s="78"/>
      <c r="G70" s="78"/>
      <c r="H70" s="78"/>
      <c r="I70" s="78"/>
      <c r="J70" s="78"/>
      <c r="K70" s="78"/>
      <c r="L70" s="78"/>
      <c r="M70" s="78"/>
      <c r="N70" s="78"/>
    </row>
    <row r="73" spans="1:14" ht="15" customHeight="1">
      <c r="A73" s="13" t="s">
        <v>959</v>
      </c>
      <c r="B73" s="13" t="s">
        <v>808</v>
      </c>
      <c r="C73" s="13" t="s">
        <v>962</v>
      </c>
      <c r="D73" s="13" t="s">
        <v>811</v>
      </c>
      <c r="E73" s="13" t="s">
        <v>963</v>
      </c>
      <c r="F73" s="13" t="s">
        <v>813</v>
      </c>
      <c r="G73" s="13" t="s">
        <v>965</v>
      </c>
      <c r="H73" s="13" t="s">
        <v>815</v>
      </c>
      <c r="I73" s="13" t="s">
        <v>967</v>
      </c>
      <c r="J73" s="13" t="s">
        <v>817</v>
      </c>
      <c r="K73" s="13" t="s">
        <v>969</v>
      </c>
      <c r="L73" s="13" t="s">
        <v>819</v>
      </c>
      <c r="M73" s="13" t="s">
        <v>971</v>
      </c>
      <c r="N73" s="13" t="s">
        <v>820</v>
      </c>
    </row>
    <row r="74" spans="1:14" ht="15">
      <c r="A74" s="78" t="s">
        <v>235</v>
      </c>
      <c r="B74" s="78">
        <v>18</v>
      </c>
      <c r="C74" s="78" t="s">
        <v>243</v>
      </c>
      <c r="D74" s="78">
        <v>7</v>
      </c>
      <c r="E74" s="78" t="s">
        <v>235</v>
      </c>
      <c r="F74" s="78">
        <v>6</v>
      </c>
      <c r="G74" s="78" t="s">
        <v>235</v>
      </c>
      <c r="H74" s="78">
        <v>7</v>
      </c>
      <c r="I74" s="78" t="s">
        <v>254</v>
      </c>
      <c r="J74" s="78">
        <v>1</v>
      </c>
      <c r="K74" s="78" t="s">
        <v>217</v>
      </c>
      <c r="L74" s="78">
        <v>1</v>
      </c>
      <c r="M74" s="78" t="s">
        <v>213</v>
      </c>
      <c r="N74" s="78">
        <v>1</v>
      </c>
    </row>
    <row r="75" spans="1:14" ht="15">
      <c r="A75" s="78" t="s">
        <v>244</v>
      </c>
      <c r="B75" s="78">
        <v>8</v>
      </c>
      <c r="C75" s="78" t="s">
        <v>242</v>
      </c>
      <c r="D75" s="78">
        <v>7</v>
      </c>
      <c r="E75" s="78" t="s">
        <v>231</v>
      </c>
      <c r="F75" s="78">
        <v>2</v>
      </c>
      <c r="G75" s="78" t="s">
        <v>244</v>
      </c>
      <c r="H75" s="78">
        <v>3</v>
      </c>
      <c r="I75" s="78"/>
      <c r="J75" s="78"/>
      <c r="K75" s="78"/>
      <c r="L75" s="78"/>
      <c r="M75" s="78"/>
      <c r="N75" s="78"/>
    </row>
    <row r="76" spans="1:14" ht="15">
      <c r="A76" s="78" t="s">
        <v>243</v>
      </c>
      <c r="B76" s="78">
        <v>7</v>
      </c>
      <c r="C76" s="78" t="s">
        <v>241</v>
      </c>
      <c r="D76" s="78">
        <v>7</v>
      </c>
      <c r="E76" s="78" t="s">
        <v>221</v>
      </c>
      <c r="F76" s="78">
        <v>2</v>
      </c>
      <c r="G76" s="78" t="s">
        <v>248</v>
      </c>
      <c r="H76" s="78">
        <v>3</v>
      </c>
      <c r="I76" s="78"/>
      <c r="J76" s="78"/>
      <c r="K76" s="78"/>
      <c r="L76" s="78"/>
      <c r="M76" s="78"/>
      <c r="N76" s="78"/>
    </row>
    <row r="77" spans="1:14" ht="15">
      <c r="A77" s="78" t="s">
        <v>242</v>
      </c>
      <c r="B77" s="78">
        <v>7</v>
      </c>
      <c r="C77" s="78" t="s">
        <v>240</v>
      </c>
      <c r="D77" s="78">
        <v>7</v>
      </c>
      <c r="E77" s="78" t="s">
        <v>246</v>
      </c>
      <c r="F77" s="78">
        <v>2</v>
      </c>
      <c r="G77" s="78" t="s">
        <v>253</v>
      </c>
      <c r="H77" s="78">
        <v>3</v>
      </c>
      <c r="I77" s="78"/>
      <c r="J77" s="78"/>
      <c r="K77" s="78"/>
      <c r="L77" s="78"/>
      <c r="M77" s="78"/>
      <c r="N77" s="78"/>
    </row>
    <row r="78" spans="1:14" ht="15">
      <c r="A78" s="78" t="s">
        <v>241</v>
      </c>
      <c r="B78" s="78">
        <v>7</v>
      </c>
      <c r="C78" s="78" t="s">
        <v>239</v>
      </c>
      <c r="D78" s="78">
        <v>7</v>
      </c>
      <c r="E78" s="78" t="s">
        <v>245</v>
      </c>
      <c r="F78" s="78">
        <v>1</v>
      </c>
      <c r="G78" s="78" t="s">
        <v>231</v>
      </c>
      <c r="H78" s="78">
        <v>3</v>
      </c>
      <c r="I78" s="78"/>
      <c r="J78" s="78"/>
      <c r="K78" s="78"/>
      <c r="L78" s="78"/>
      <c r="M78" s="78"/>
      <c r="N78" s="78"/>
    </row>
    <row r="79" spans="1:14" ht="15">
      <c r="A79" s="78" t="s">
        <v>240</v>
      </c>
      <c r="B79" s="78">
        <v>7</v>
      </c>
      <c r="C79" s="78" t="s">
        <v>238</v>
      </c>
      <c r="D79" s="78">
        <v>7</v>
      </c>
      <c r="E79" s="78" t="s">
        <v>212</v>
      </c>
      <c r="F79" s="78">
        <v>1</v>
      </c>
      <c r="G79" s="78" t="s">
        <v>230</v>
      </c>
      <c r="H79" s="78">
        <v>1</v>
      </c>
      <c r="I79" s="78"/>
      <c r="J79" s="78"/>
      <c r="K79" s="78"/>
      <c r="L79" s="78"/>
      <c r="M79" s="78"/>
      <c r="N79" s="78"/>
    </row>
    <row r="80" spans="1:14" ht="15">
      <c r="A80" s="78" t="s">
        <v>239</v>
      </c>
      <c r="B80" s="78">
        <v>7</v>
      </c>
      <c r="C80" s="78" t="s">
        <v>227</v>
      </c>
      <c r="D80" s="78">
        <v>7</v>
      </c>
      <c r="E80" s="78" t="s">
        <v>233</v>
      </c>
      <c r="F80" s="78">
        <v>1</v>
      </c>
      <c r="G80" s="78" t="s">
        <v>229</v>
      </c>
      <c r="H80" s="78">
        <v>1</v>
      </c>
      <c r="I80" s="78"/>
      <c r="J80" s="78"/>
      <c r="K80" s="78"/>
      <c r="L80" s="78"/>
      <c r="M80" s="78"/>
      <c r="N80" s="78"/>
    </row>
    <row r="81" spans="1:14" ht="15">
      <c r="A81" s="78" t="s">
        <v>238</v>
      </c>
      <c r="B81" s="78">
        <v>7</v>
      </c>
      <c r="C81" s="78" t="s">
        <v>237</v>
      </c>
      <c r="D81" s="78">
        <v>7</v>
      </c>
      <c r="E81" s="78" t="s">
        <v>234</v>
      </c>
      <c r="F81" s="78">
        <v>1</v>
      </c>
      <c r="G81" s="78" t="s">
        <v>250</v>
      </c>
      <c r="H81" s="78">
        <v>1</v>
      </c>
      <c r="I81" s="78"/>
      <c r="J81" s="78"/>
      <c r="K81" s="78"/>
      <c r="L81" s="78"/>
      <c r="M81" s="78"/>
      <c r="N81" s="78"/>
    </row>
    <row r="82" spans="1:14" ht="15">
      <c r="A82" s="78" t="s">
        <v>227</v>
      </c>
      <c r="B82" s="78">
        <v>7</v>
      </c>
      <c r="C82" s="78" t="s">
        <v>236</v>
      </c>
      <c r="D82" s="78">
        <v>7</v>
      </c>
      <c r="E82" s="78"/>
      <c r="F82" s="78"/>
      <c r="G82" s="78" t="s">
        <v>251</v>
      </c>
      <c r="H82" s="78">
        <v>1</v>
      </c>
      <c r="I82" s="78"/>
      <c r="J82" s="78"/>
      <c r="K82" s="78"/>
      <c r="L82" s="78"/>
      <c r="M82" s="78"/>
      <c r="N82" s="78"/>
    </row>
    <row r="83" spans="1:14" ht="15">
      <c r="A83" s="78" t="s">
        <v>237</v>
      </c>
      <c r="B83" s="78">
        <v>7</v>
      </c>
      <c r="C83" s="78" t="s">
        <v>244</v>
      </c>
      <c r="D83" s="78">
        <v>5</v>
      </c>
      <c r="E83" s="78"/>
      <c r="F83" s="78"/>
      <c r="G83" s="78" t="s">
        <v>247</v>
      </c>
      <c r="H83" s="78">
        <v>1</v>
      </c>
      <c r="I83" s="78"/>
      <c r="J83" s="78"/>
      <c r="K83" s="78"/>
      <c r="L83" s="78"/>
      <c r="M83" s="78"/>
      <c r="N83" s="78"/>
    </row>
    <row r="86" spans="1:14" ht="15" customHeight="1">
      <c r="A86" s="13" t="s">
        <v>979</v>
      </c>
      <c r="B86" s="13" t="s">
        <v>808</v>
      </c>
      <c r="C86" s="13" t="s">
        <v>980</v>
      </c>
      <c r="D86" s="13" t="s">
        <v>811</v>
      </c>
      <c r="E86" s="13" t="s">
        <v>981</v>
      </c>
      <c r="F86" s="13" t="s">
        <v>813</v>
      </c>
      <c r="G86" s="13" t="s">
        <v>982</v>
      </c>
      <c r="H86" s="13" t="s">
        <v>815</v>
      </c>
      <c r="I86" s="13" t="s">
        <v>983</v>
      </c>
      <c r="J86" s="13" t="s">
        <v>817</v>
      </c>
      <c r="K86" s="13" t="s">
        <v>984</v>
      </c>
      <c r="L86" s="13" t="s">
        <v>819</v>
      </c>
      <c r="M86" s="13" t="s">
        <v>985</v>
      </c>
      <c r="N86" s="13" t="s">
        <v>820</v>
      </c>
    </row>
    <row r="87" spans="1:14" ht="15">
      <c r="A87" s="114" t="s">
        <v>249</v>
      </c>
      <c r="B87" s="78">
        <v>498999</v>
      </c>
      <c r="C87" s="114" t="s">
        <v>249</v>
      </c>
      <c r="D87" s="78">
        <v>498999</v>
      </c>
      <c r="E87" s="114" t="s">
        <v>234</v>
      </c>
      <c r="F87" s="78">
        <v>53125</v>
      </c>
      <c r="G87" s="114" t="s">
        <v>250</v>
      </c>
      <c r="H87" s="78">
        <v>31902</v>
      </c>
      <c r="I87" s="114" t="s">
        <v>232</v>
      </c>
      <c r="J87" s="78">
        <v>63138</v>
      </c>
      <c r="K87" s="114" t="s">
        <v>217</v>
      </c>
      <c r="L87" s="78">
        <v>6588</v>
      </c>
      <c r="M87" s="114" t="s">
        <v>214</v>
      </c>
      <c r="N87" s="78">
        <v>13919</v>
      </c>
    </row>
    <row r="88" spans="1:14" ht="15">
      <c r="A88" s="114" t="s">
        <v>226</v>
      </c>
      <c r="B88" s="78">
        <v>63503</v>
      </c>
      <c r="C88" s="114" t="s">
        <v>226</v>
      </c>
      <c r="D88" s="78">
        <v>63503</v>
      </c>
      <c r="E88" s="114" t="s">
        <v>230</v>
      </c>
      <c r="F88" s="78">
        <v>21023</v>
      </c>
      <c r="G88" s="114" t="s">
        <v>231</v>
      </c>
      <c r="H88" s="78">
        <v>15080</v>
      </c>
      <c r="I88" s="114" t="s">
        <v>254</v>
      </c>
      <c r="J88" s="78">
        <v>2676</v>
      </c>
      <c r="K88" s="114" t="s">
        <v>218</v>
      </c>
      <c r="L88" s="78">
        <v>4232</v>
      </c>
      <c r="M88" s="114" t="s">
        <v>213</v>
      </c>
      <c r="N88" s="78">
        <v>217</v>
      </c>
    </row>
    <row r="89" spans="1:14" ht="15">
      <c r="A89" s="114" t="s">
        <v>232</v>
      </c>
      <c r="B89" s="78">
        <v>63138</v>
      </c>
      <c r="C89" s="114" t="s">
        <v>236</v>
      </c>
      <c r="D89" s="78">
        <v>22936</v>
      </c>
      <c r="E89" s="114" t="s">
        <v>220</v>
      </c>
      <c r="F89" s="78">
        <v>5196</v>
      </c>
      <c r="G89" s="114" t="s">
        <v>229</v>
      </c>
      <c r="H89" s="78">
        <v>13130</v>
      </c>
      <c r="I89" s="114" t="s">
        <v>255</v>
      </c>
      <c r="J89" s="78">
        <v>228</v>
      </c>
      <c r="K89" s="114"/>
      <c r="L89" s="78"/>
      <c r="M89" s="114"/>
      <c r="N89" s="78"/>
    </row>
    <row r="90" spans="1:14" ht="15">
      <c r="A90" s="114" t="s">
        <v>234</v>
      </c>
      <c r="B90" s="78">
        <v>53125</v>
      </c>
      <c r="C90" s="114" t="s">
        <v>241</v>
      </c>
      <c r="D90" s="78">
        <v>12309</v>
      </c>
      <c r="E90" s="114" t="s">
        <v>235</v>
      </c>
      <c r="F90" s="78">
        <v>4100</v>
      </c>
      <c r="G90" s="114" t="s">
        <v>219</v>
      </c>
      <c r="H90" s="78">
        <v>11496</v>
      </c>
      <c r="I90" s="114"/>
      <c r="J90" s="78"/>
      <c r="K90" s="114"/>
      <c r="L90" s="78"/>
      <c r="M90" s="114"/>
      <c r="N90" s="78"/>
    </row>
    <row r="91" spans="1:14" ht="15">
      <c r="A91" s="114" t="s">
        <v>250</v>
      </c>
      <c r="B91" s="78">
        <v>31902</v>
      </c>
      <c r="C91" s="114" t="s">
        <v>243</v>
      </c>
      <c r="D91" s="78">
        <v>10983</v>
      </c>
      <c r="E91" s="114" t="s">
        <v>222</v>
      </c>
      <c r="F91" s="78">
        <v>3403</v>
      </c>
      <c r="G91" s="114" t="s">
        <v>244</v>
      </c>
      <c r="H91" s="78">
        <v>8626</v>
      </c>
      <c r="I91" s="114"/>
      <c r="J91" s="78"/>
      <c r="K91" s="114"/>
      <c r="L91" s="78"/>
      <c r="M91" s="114"/>
      <c r="N91" s="78"/>
    </row>
    <row r="92" spans="1:14" ht="15">
      <c r="A92" s="114" t="s">
        <v>236</v>
      </c>
      <c r="B92" s="78">
        <v>22936</v>
      </c>
      <c r="C92" s="114" t="s">
        <v>238</v>
      </c>
      <c r="D92" s="78">
        <v>9554</v>
      </c>
      <c r="E92" s="114" t="s">
        <v>215</v>
      </c>
      <c r="F92" s="78">
        <v>2940</v>
      </c>
      <c r="G92" s="114" t="s">
        <v>248</v>
      </c>
      <c r="H92" s="78">
        <v>6986</v>
      </c>
      <c r="I92" s="114"/>
      <c r="J92" s="78"/>
      <c r="K92" s="114"/>
      <c r="L92" s="78"/>
      <c r="M92" s="114"/>
      <c r="N92" s="78"/>
    </row>
    <row r="93" spans="1:14" ht="15">
      <c r="A93" s="114" t="s">
        <v>230</v>
      </c>
      <c r="B93" s="78">
        <v>21023</v>
      </c>
      <c r="C93" s="114" t="s">
        <v>239</v>
      </c>
      <c r="D93" s="78">
        <v>8396</v>
      </c>
      <c r="E93" s="114" t="s">
        <v>233</v>
      </c>
      <c r="F93" s="78">
        <v>1848</v>
      </c>
      <c r="G93" s="114" t="s">
        <v>251</v>
      </c>
      <c r="H93" s="78">
        <v>3391</v>
      </c>
      <c r="I93" s="114"/>
      <c r="J93" s="78"/>
      <c r="K93" s="114"/>
      <c r="L93" s="78"/>
      <c r="M93" s="114"/>
      <c r="N93" s="78"/>
    </row>
    <row r="94" spans="1:14" ht="15">
      <c r="A94" s="114" t="s">
        <v>231</v>
      </c>
      <c r="B94" s="78">
        <v>15080</v>
      </c>
      <c r="C94" s="114" t="s">
        <v>242</v>
      </c>
      <c r="D94" s="78">
        <v>8003</v>
      </c>
      <c r="E94" s="114" t="s">
        <v>223</v>
      </c>
      <c r="F94" s="78">
        <v>746</v>
      </c>
      <c r="G94" s="114" t="s">
        <v>252</v>
      </c>
      <c r="H94" s="78">
        <v>3352</v>
      </c>
      <c r="I94" s="114"/>
      <c r="J94" s="78"/>
      <c r="K94" s="114"/>
      <c r="L94" s="78"/>
      <c r="M94" s="114"/>
      <c r="N94" s="78"/>
    </row>
    <row r="95" spans="1:14" ht="15">
      <c r="A95" s="114" t="s">
        <v>214</v>
      </c>
      <c r="B95" s="78">
        <v>13919</v>
      </c>
      <c r="C95" s="114" t="s">
        <v>225</v>
      </c>
      <c r="D95" s="78">
        <v>7486</v>
      </c>
      <c r="E95" s="114" t="s">
        <v>221</v>
      </c>
      <c r="F95" s="78">
        <v>548</v>
      </c>
      <c r="G95" s="114" t="s">
        <v>253</v>
      </c>
      <c r="H95" s="78">
        <v>831</v>
      </c>
      <c r="I95" s="114"/>
      <c r="J95" s="78"/>
      <c r="K95" s="114"/>
      <c r="L95" s="78"/>
      <c r="M95" s="114"/>
      <c r="N95" s="78"/>
    </row>
    <row r="96" spans="1:14" ht="15">
      <c r="A96" s="114" t="s">
        <v>229</v>
      </c>
      <c r="B96" s="78">
        <v>13130</v>
      </c>
      <c r="C96" s="114" t="s">
        <v>227</v>
      </c>
      <c r="D96" s="78">
        <v>6092</v>
      </c>
      <c r="E96" s="114" t="s">
        <v>212</v>
      </c>
      <c r="F96" s="78">
        <v>485</v>
      </c>
      <c r="G96" s="114"/>
      <c r="H96" s="78"/>
      <c r="I96" s="114"/>
      <c r="J96" s="78"/>
      <c r="K96" s="114"/>
      <c r="L96" s="78"/>
      <c r="M96" s="114"/>
      <c r="N96" s="78"/>
    </row>
  </sheetData>
  <hyperlinks>
    <hyperlink ref="A2" r:id="rId1" display="https://www.npr.org/2018/07/29/632702896/to-keep-women-from-dying-in-childbirth-look-to-california?utm_content=78013765&amp;utm_medium=social&amp;utm_source=twitter"/>
    <hyperlink ref="A3" r:id="rId2" display="https://www.cmqcc.org/my-birth-matters"/>
    <hyperlink ref="A4" r:id="rId3" display="https://www.cmqcc.org/who-we-are"/>
    <hyperlink ref="A5" r:id="rId4" display="https://www.chcf.org/publication/data-snapshot-listening-mothers-california/"/>
    <hyperlink ref="A6" r:id="rId5" display="https://www.healthaffairs.org/do/10.1377/hblog20190110.783396/full/"/>
    <hyperlink ref="A7" r:id="rId6" display="http://www.cmqcc.org/my-birth-matters"/>
    <hyperlink ref="A8" r:id="rId7" display="https://www.pewtrusts.org/en/research-and-analysis/blogs/stateline/2018/10/23/more-us-women-keep-dying-from-childbirth-except-in-this-state"/>
    <hyperlink ref="A9" r:id="rId8" display="https://www.theguardian.com/us-news/2018/sep/04/california-actions-to-lower-dangerous-maternal-death-rate-may-help-rest-of-us"/>
    <hyperlink ref="A10" r:id="rId9" display="https://stanford.zoom.us/webinar/register/WN_Q_Z67_HOQP6q7nAUSoUnpA"/>
    <hyperlink ref="A11" r:id="rId10" display="https://www.cnma.org/advocacy"/>
    <hyperlink ref="C2" r:id="rId11" display="https://www.theguardian.com/us-news/2018/sep/04/california-actions-to-lower-dangerous-maternal-death-rate-may-help-rest-of-us"/>
    <hyperlink ref="E2" r:id="rId12" display="https://www.npr.org/2018/07/29/632702896/to-keep-women-from-dying-in-childbirth-look-to-california?utm_content=78013765&amp;utm_medium=social&amp;utm_source=twitter"/>
    <hyperlink ref="G2" r:id="rId13" display="https://www.cmqcc.org/my-birth-matters"/>
    <hyperlink ref="G3" r:id="rId14" display="https://www.healthaffairs.org/do/10.1377/hblog20190110.783396/full/"/>
    <hyperlink ref="G4" r:id="rId15" display="https://www.chcf.org/publication/data-snapshot-listening-mothers-california/"/>
    <hyperlink ref="G5" r:id="rId16" display="https://www.pewtrusts.org/en/research-and-analysis/blogs/stateline/2018/10/23/more-us-women-keep-dying-from-childbirth-except-in-this-state"/>
    <hyperlink ref="G6" r:id="rId17" display="http://www.cmqcc.org/my-birth-matters"/>
    <hyperlink ref="I2" r:id="rId18" display="https://www.cmqcc.org/who-we-are"/>
    <hyperlink ref="K2" r:id="rId19" display="https://stanford.zoom.us/webinar/register/WN_Q_Z67_HOQP6q7nAUSoUnpA"/>
    <hyperlink ref="K3" r:id="rId20" display="https://www.cnma.org/advocacy"/>
    <hyperlink ref="M2" r:id="rId21" display="https://www.cmqcc.org/my-birth-matters"/>
  </hyperlinks>
  <printOptions/>
  <pageMargins left="0.7" right="0.7" top="0.75" bottom="0.75" header="0.3" footer="0.3"/>
  <pageSetup orientation="portrait" paperSize="9"/>
  <tableParts>
    <tablePart r:id="rId27"/>
    <tablePart r:id="rId29"/>
    <tablePart r:id="rId24"/>
    <tablePart r:id="rId23"/>
    <tablePart r:id="rId22"/>
    <tablePart r:id="rId25"/>
    <tablePart r:id="rId28"/>
    <tablePart r:id="rId2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2019-01-20T12:45:06Z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