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<sst xmlns="http://schemas.openxmlformats.org/spreadsheetml/2006/main" count="10535" uniqueCount="2043">
  <si>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</si>
  <si>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</si>
  <si>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</si>
  <si>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</si>
  <si>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</si>
  <si>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</si>
  <si>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</si>
  <si>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</si>
  <si>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</si>
  <si>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</si>
  <si>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</si>
  <si>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</si>
  <si>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</si>
  <si>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</si>
  <si>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</si>
  <si>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</si>
  <si>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</si>
  <si>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</si>
  <si>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</si>
  <si>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</si>
  <si>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</si>
  <si>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</si>
  <si>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</si>
  <si>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</si>
  <si>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</si>
  <si>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</si>
  <si>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</si>
  <si>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</si>
  <si>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</si>
  <si>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</si>
  <si>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</si>
  <si>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</si>
  <si>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</si>
  <si>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</si>
  <si>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</si>
  <si>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</si>
  <si>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</si>
  <si>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</si>
  <si>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</si>
  <si>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</si>
  <si>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</si>
  <si>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</si>
  <si>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</si>
  <si>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</si>
  <si>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</si>
  <si>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</si>
  <si>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</si>
  <si>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</si>
  <si>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</si>
  <si>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</si>
  <si>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</si>
  <si>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</si>
  <si>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</si>
  <si>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</si>
  <si>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</si>
  <si>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</si>
  <si>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</si>
  <si>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</si>
  <si>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</si>
  <si>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</si>
  <si>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</si>
  <si>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</si>
  <si>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</si>
  <si>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</si>
  <si>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</si>
  <si>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</si>
  <si>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</si>
  <si>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</si>
  <si>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</si>
  <si>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</si>
  <si>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</si>
  <si>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</si>
  <si>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</si>
  <si>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</si>
  <si>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</si>
  <si>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</si>
  <si>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</si>
  <si>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</si>
  <si>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</si>
  <si>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</si>
  <si>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</si>
  <si>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</si>
  <si>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</si>
  <si>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</si>
  <si>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</si>
  <si>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</si>
  <si>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</si>
  <si>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</si>
  <si>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</si>
  <si>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</si>
  <si>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</si>
  <si>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</si>
  <si>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</si>
  <si>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</si>
  <si>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</si>
  <si>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</si>
  <si>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</si>
  <si>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</si>
  <si>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</si>
  <si>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</si>
  <si>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</si>
  <si>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</si>
  <si>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</si>
  <si>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</si>
  <si>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</si>
  <si>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</si>
  <si>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</si>
  <si>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</si>
  <si>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</si>
  <si>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</si>
  <si>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</si>
  <si>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</si>
  <si>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</si>
  <si>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</si>
  <si>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</si>
  <si>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</si>
  <si>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</si>
  <si>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</si>
  <si>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</si>
  <si>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</si>
  <si>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</si>
  <si>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</si>
  <si>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</si>
  <si>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</si>
  <si>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</si>
  <si>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</si>
  <si>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</si>
  <si>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</si>
  <si>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</si>
  <si>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</si>
  <si>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</si>
  <si>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</si>
  <si>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</si>
  <si>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</si>
  <si>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</si>
  <si>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</si>
  <si>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</si>
  <si>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</si>
  <si>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</si>
  <si>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</si>
  <si>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</si>
  <si>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</si>
  <si>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</si>
  <si>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</si>
  <si>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</si>
  <si>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</si>
  <si>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</si>
  <si>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</si>
  <si>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</si>
  <si>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</si>
  <si>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</si>
  <si>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</si>
  <si>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</si>
  <si>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</si>
  <si>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</si>
  <si>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</si>
  <si>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</si>
  <si>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</si>
  <si>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</si>
  <si>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</si>
  <si>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</si>
  <si>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</si>
  <si>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</si>
  <si>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</si>
  <si>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</si>
  <si>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</si>
  <si>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</si>
  <si>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</si>
  <si>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</si>
  <si>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</si>
  <si>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</si>
  <si>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</si>
  <si>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</si>
  <si>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</si>
  <si>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</si>
  <si>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</si>
  <si>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</si>
  <si>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</si>
  <si>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</si>
  <si>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</si>
  <si>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</si>
  <si>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</si>
  <si>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</si>
  <si>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</si>
  <si>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</si>
  <si>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</si>
  <si>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</si>
  <si>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</si>
  <si>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</si>
  <si>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</si>
  <si>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</si>
  <si>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</si>
  <si>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</si>
  <si>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</si>
  <si>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</si>
  <si>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</si>
  <si>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</si>
  <si>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</si>
  <si>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</si>
  <si>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</si>
  <si>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</si>
  <si>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</si>
  <si>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</si>
  <si>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</si>
  <si>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</si>
  <si>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</si>
  <si>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</si>
  <si>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</si>
  <si>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</si>
  <si>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</si>
  <si>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</si>
  <si>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</si>
  <si>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craig_galbraith</t>
  </si>
  <si>
    <t>lornagarey</t>
  </si>
  <si>
    <t>thailandtribun3</t>
  </si>
  <si>
    <t>liogt</t>
  </si>
  <si>
    <t>sgnews_tribe</t>
  </si>
  <si>
    <t>news_t3ch</t>
  </si>
  <si>
    <t>denainfreddy</t>
  </si>
  <si>
    <t>wlmaroc</t>
  </si>
  <si>
    <t>edwardgately</t>
  </si>
  <si>
    <t>gegelechti18</t>
  </si>
  <si>
    <t>emilietanguy1</t>
  </si>
  <si>
    <t>itnewsfrance</t>
  </si>
  <si>
    <t>prpnews</t>
  </si>
  <si>
    <t>pvynckier</t>
  </si>
  <si>
    <t>ebourderioux</t>
  </si>
  <si>
    <t>lontchi</t>
  </si>
  <si>
    <t>mondeinformatiq</t>
  </si>
  <si>
    <t>almalleu</t>
  </si>
  <si>
    <t>jamesandersoncp</t>
  </si>
  <si>
    <t>onug_</t>
  </si>
  <si>
    <t>channelkevinmo</t>
  </si>
  <si>
    <t>apaxpartners_fr</t>
  </si>
  <si>
    <t>ema_research</t>
  </si>
  <si>
    <t>opensystemsag</t>
  </si>
  <si>
    <t>versanetworks</t>
  </si>
  <si>
    <t>channel_online</t>
  </si>
  <si>
    <t>bsmhub</t>
  </si>
  <si>
    <t>cameronjannice</t>
  </si>
  <si>
    <t>sammartino</t>
  </si>
  <si>
    <t>retroanalog60</t>
  </si>
  <si>
    <t>ericlunn12509</t>
  </si>
  <si>
    <t>josediazevans</t>
  </si>
  <si>
    <t>dutchitchannel</t>
  </si>
  <si>
    <t>ssamjames</t>
  </si>
  <si>
    <t>randocuc</t>
  </si>
  <si>
    <t>varcusmiscidi</t>
  </si>
  <si>
    <t>witoldkepinski</t>
  </si>
  <si>
    <t>4someone_cares</t>
  </si>
  <si>
    <t>ricardo_belmar</t>
  </si>
  <si>
    <t>retailnext</t>
  </si>
  <si>
    <t>fmfrancoise</t>
  </si>
  <si>
    <t>senderocloud</t>
  </si>
  <si>
    <t>obs_mea</t>
  </si>
  <si>
    <t>henrychalian</t>
  </si>
  <si>
    <t>infovista</t>
  </si>
  <si>
    <t>indretailer</t>
  </si>
  <si>
    <t>gregbuzek</t>
  </si>
  <si>
    <t>vmcantrell</t>
  </si>
  <si>
    <t>shamusema</t>
  </si>
  <si>
    <t>retailbrandon</t>
  </si>
  <si>
    <t>lorrikim</t>
  </si>
  <si>
    <t>joeskorupa</t>
  </si>
  <si>
    <t>risnewsinsights</t>
  </si>
  <si>
    <t>retailaggregate</t>
  </si>
  <si>
    <t>globalplacefirm</t>
  </si>
  <si>
    <t>conveyservices</t>
  </si>
  <si>
    <t>htg360</t>
  </si>
  <si>
    <t>telinta_</t>
  </si>
  <si>
    <t>jasklabs</t>
  </si>
  <si>
    <t>talari</t>
  </si>
  <si>
    <t>hp</t>
  </si>
  <si>
    <t>sandlerpartners</t>
  </si>
  <si>
    <t>avaya</t>
  </si>
  <si>
    <t>avant_ccc</t>
  </si>
  <si>
    <t>hpchannelnews</t>
  </si>
  <si>
    <t>nutanix</t>
  </si>
  <si>
    <t>tbimasteragent</t>
  </si>
  <si>
    <t>retailroi</t>
  </si>
  <si>
    <t>nrfbigshow</t>
  </si>
  <si>
    <t>yannlh</t>
  </si>
  <si>
    <t>jaaduarte</t>
  </si>
  <si>
    <t>incisivio</t>
  </si>
  <si>
    <t>stance</t>
  </si>
  <si>
    <t>nespressousa</t>
  </si>
  <si>
    <t>indochino</t>
  </si>
  <si>
    <t>rayhartjen</t>
  </si>
  <si>
    <t>nrfnews</t>
  </si>
  <si>
    <t>nrf</t>
  </si>
  <si>
    <t>meaghanbrophy</t>
  </si>
  <si>
    <t>ihl_group</t>
  </si>
  <si>
    <t>fuze</t>
  </si>
  <si>
    <t>iamjamesrhee</t>
  </si>
  <si>
    <t>retailwire</t>
  </si>
  <si>
    <t>retailshelley</t>
  </si>
  <si>
    <t>networkworld</t>
  </si>
  <si>
    <t>g2exp</t>
  </si>
  <si>
    <t>austria_in_us</t>
  </si>
  <si>
    <t>Mentions</t>
  </si>
  <si>
    <t>Replies to</t>
  </si>
  <si>
    <t>A lot of big names in this roundup of new and updated channel programs. https://t.co/AWgMfbotfG @TBImasteragent @Avant_CCC @Avaya @SandlerPartners @nutanix @HP @Talari @jasklabs @Telinta_ @HTG360 @ConveyServices @Infovista</t>
  </si>
  <si>
    <t>RT @Channel_Online: .@infovista, @nutanix and @HPChannelNews top our list of companies making waves in the channel. https://t.co/ySKRcch8at</t>
  </si>
  <si>
    <t>Infovista names JosÃ© Duarte as Chief Executive Officer https://t.co/t6rSexLgLO</t>
  </si>
  <si>
    <t>RT @Infovista: Infovista names JosÃ© Duarte as Chief Executive Officer https://t.co/VmYqnLiF7x https://t.co/OlJ15242YJ</t>
  </si>
  <si>
    <t>Infovista names JosÃ© Duarte as Chief Executive Officer https://t.co/k8z6hb1sga</t>
  </si>
  <si>
    <t>Telex : L'Anssi attaquÃ©e par des hackers gilets jaunes, Open acquiert la marketpace Izberg, Amazon rachÃ¨te CloudEndure, Jose Duarte nommÃ© CEO d'Infovista https://t.co/lVCGuckaQ6 https://t.co/QUnYY6orAM</t>
  </si>
  <si>
    <t>-Â Selon nos confrÃ¨res de Challenges, le site web de l'Anssi a subi des attaques menÃ©es par des hackers proches des gilets jaunes. Plus (...)
https://t.co/XnkHOVSXaL</t>
  </si>
  <si>
    <t>Telex : L'Anssi attaquÃ©e par des hackers gilets jaunes, Open acquiert la marketpace Izberg, Amazon rachÃ¨te CloudEndure, Jose Duarte nommÃ© CEO d'Infovista https://t.co/C5FpHWrLs7</t>
  </si>
  <si>
    <t>RT @Channel_Online: .@Infovista continues to flesh out its growth plan. https://t.co/xD7oycvCmW</t>
  </si>
  <si>
    <t>Telex : L'Anssi attaquÃ©e par des hackers gilets jaunes, Open acquiert la marketpace Izberg, Amazon rachÃ¨te CloudEndure, Jose Duarte nommÃ© CEO d'Infovista https://t.co/07zgEWCJwP</t>
  </si>
  <si>
    <t>RT @MondeInformatiq: [Actuellement sur LMI] Telex : L'Anssi attaquÃ©e par des hackers gilets jaunes, Open acquiert la marketpace Izberg, Amaâ€¦</t>
  </si>
  <si>
    <t>Telex : L'Anssi attaquÃ©e par des hackers gilets jaunes, Open acquiert la marketpace Izberg, Amazon rachÃ¨te CloudEndure, Jose Duarte nommÃ© CEO d'Infovista https://t.co/m9yzdPVdW4 #LeMonde</t>
  </si>
  <si>
    <t>https://t.co/x6kQid9v9N Infovista Appoints Cheryl Ragland as Chief Marketing Officer</t>
  </si>
  <si>
    <t>https://t.co/jbKxIaKHPs Infovista teams up with Westcon-Comstor to Grow Channel for Application-Aware SD-WAN Solutions</t>
  </si>
  <si>
    <t>https://t.co/trVY71NpSb InfoVista Partners with Fortinet to Deliver Secure, Application-Aware SD-WAN</t>
  </si>
  <si>
    <t>https://t.co/H5nw60WkHD Infovista names Jose Duarte as Chief Executive Officer</t>
  </si>
  <si>
    <t>Telex : L'Anssi attaquÃ©e par des hackers gilets jaunes, Open acquiert la marketpace Izberg, Amazon rachÃ¨te CloudEndure, Jose Duarte nommÃ© CEO d'Infovista - Le Monde Informatique https://t.co/hxFcWgPuhb</t>
  </si>
  <si>
    <t>RT @PVynckier: Telex : L'Anssi attaquÃ©e par des hackers gilets jaunes, Open acquiert la marketpace Izberg, Amazon rachÃ¨te CloudEndure, Joseâ€¦</t>
  </si>
  <si>
    <t>Telex : L'Anssi attaquÃ©e par des hackers gilets jaunes, Open acquiert la marketpace Izberg, Amazon rachÃ¨te CloudEndure, Jose Duarte nommÃ© CEO d'Infovista https://t.co/CLDsnsjPL8 https://t.co/e2beYWA7vq</t>
  </si>
  <si>
    <t>[Actuellement sur LMI] Telex : L'Anssi attaquÃ©e par des hackers gilets jaunes, Open acquiert la marketpace Izberg, Amazon rachÃ¨te CloudEndure, Jose Duarte nommÃ© CEO d'Infovista - 
-Â Selon nos confrÃ¨res de Challenges, le site web de l'Anssi a subi des â€¦ https://t.co/7dD7RfpVY1</t>
  </si>
  <si>
    <t>Digital Business Requires an End-to-End Intelligence for #WAN Edge https://t.co/GJ4FbefniX by Sylvain Quartier, Senior Vice President, Digital Enterprise Product Strategy at @Infovista #digitaltransformation https://t.co/3SKh9aCYCt</t>
  </si>
  <si>
    <t>RT @Craig_Galbraith: A lot of big names in this roundup of new and updated channel programs. https://t.co/AWgMfbotfG @TBImasteragent @Avantâ€¦</t>
  </si>
  <si>
    <t>.@Infovista taps #SAP Alumni as new CEO in #growth initiative via @Channel_Online https://t.co/rorVfJTkwS</t>
  </si>
  <si>
    <t>Wide-Area Network Transformation: How Enterprises Succeed with #SDWAN https://t.co/gRZHsSWOJJ @ema_research @ShamusEMA | Thanks to sponsors @Infovista @OpenSystemsAG @versanetworks https://t.co/8KM9neEuLB</t>
  </si>
  <si>
    <t>RT @ema_research: Wide-Area Network Transformation: How Enterprises Succeed with #SDWAN https://t.co/gRZHsSWOJJ @ema_research @ShamusEMA |…</t>
  </si>
  <si>
    <t>.@infovista, @nutanix and @HPChannelNews top our list of companies making waves in the channel. https://t.co/ySKRcch8at</t>
  </si>
  <si>
    <t>Business Service Management Daily is out! https://t.co/6bo7r5sXrs &amp;lt; #BSM #ITSM #ITOM #DataCenter Stories via… https://t.co/qGaddUMzpf</t>
  </si>
  <si>
    <t>RT @Infovista: At @NRFBigShow? Help Infovista donate to @RetailROI by retweeting this photo! We’ll donate $1 for each retweet. Be sure to i…</t>
  </si>
  <si>
    <t>#Infovista #NRF2019</t>
  </si>
  <si>
    <t>#infovista #NRF2019</t>
  </si>
  <si>
    <t>Infovista stelt José Duarte als nieuwe CEO aan https://t.co/VSfDTfmiUl https://t.co/GeS0CrkW7N</t>
  </si>
  <si>
    <t>@yannlh Dr. Le Helloco, I'm the Cisco AM covering Infovista, would like to set up a call to discuss an old ASA depl… https://t.co/X8CQhaqU3s</t>
  </si>
  <si>
    <t>Dilly Dilly! https://t.co/M8g42nnJKc</t>
  </si>
  <si>
    <t>. #Infovista stelt @jaaduarte als nieuwe CEO aan. Infovista, speler in oplossingen voor netwerkprestaties in onder andere SD-WAN en wireless omgevingen, heeft aangekondigd dat de raad van bestuur José Duarte onmiddellijk als Chief…https://t.co/0Jdk8Zinw5 https://t.co/pnHZxKzA0s</t>
  </si>
  <si>
    <t>Great set of store experiences today from @INDOCHINO @NespressoUSA @stance thanks to @IncisivIO! @Infovista</t>
  </si>
  <si>
    <t>Thanks @RayHartjen and @RetailNext for hosting us for our @retailwire #BrainTrust Live broadcast! #NRF2019… https://t.co/bsJo11WUy9</t>
  </si>
  <si>
    <t>RT @ricardo_belmar: Customer journey, dynamic pricing, and robotics just some of the tooocs we talk about in yesterday’s broadcast! #nrf201…</t>
  </si>
  <si>
    <t>Highlights from Day 2 of #NRF2019 with @retailshelley from the @RetailNext booth! Talking about customer journey, pricing, robotics, and more! @NRFBigShow @retailwire @Infovista https://t.co/sVbL6S8b8q</t>
  </si>
  <si>
    <t>Customer journey, dynamic pricing, and robotics just some of the tooocs we talk about in yesterday’s broadcast! #nrf2019 @NRFBigShow @retailshelley @RetailNext https://t.co/tjUPLPSBpi</t>
  </si>
  <si>
    <t>Another NRF is in the books! Thanks @NRFnews for a great #NRF2019. And thanks to all the #retailers, analysts, cons… https://t.co/LYmDDYkC7v</t>
  </si>
  <si>
    <t>RT @ricardo_belmar: Happy to be part of such a strong top 10 influencers list for #NRF2019! For more of my thoughts on the Big Show, check…</t>
  </si>
  <si>
    <t>https://t.co/RPFgghUnUl</t>
  </si>
  <si>
    <t>Software-Defined Wide Area Network (SD-WAN) Market at a Highest CAGR of 66.2% by Top Key Players Analysis (Citrix,… https://t.co/ULAoyRuM56</t>
  </si>
  <si>
    <t>Buying into the future:  smart retail in M.E. https://t.co/3Xqs68rCXA #smartretail is a hot topic, with breakout session at #IMEAKOBUCHAREST with #huawei and #infovista</t>
  </si>
  <si>
    <t>RT @Infovista: Former SAP exec joins Infovista as its new CEO https://t.co/VmYqnLiF7x https://t.co/EcSdpxml1q</t>
  </si>
  <si>
    <t>Meet with us @NRF 2019 to learn how Infovista can help you with the most important step - an application-aware SD-WAN that leads to sales gains as much as 41% higher! https://t.co/llfawl9VsQ #KnowYourNetwork #sdwan #retail https://t.co/oAwQl8P7e2</t>
  </si>
  <si>
    <t>The first of my 2019 #Retail Predictions, published by @indretailer #Personalization, #loyalty programs and curated experiences among other predictions from many industry experts! https://t.co/WsjNDR4nbm #retailtech @meaghanbrophy https://t.co/HVoqWnH45Q</t>
  </si>
  <si>
    <t>RT @Infovista: The first of my 2019 #Retail Predictions, published by @indretailer #Personalization, #loyalty programs and curated experien…</t>
  </si>
  <si>
    <t>#Retailers 4 steps you should follow to win the battle with Amazon. Also meet with us @NRF2019 to discuss how to improve your in-store digital experiences. https://t.co/VCrqY3UQiU @ihl_group 
#SDWAN #KnowYourNetwork https://t.co/XEslMHJBnk</t>
  </si>
  <si>
    <t>Two of our most popular stories this week were about @fuze and @Infovista! https://t.co/3vB9qk7HYt</t>
  </si>
  <si>
    <t>RT @Channel_Online: Two of our most popular stories this week were about @fuze and @Infovista! https://t.co/3vB9qk7HYt</t>
  </si>
  <si>
    <t>.@Infovista continues to flesh out its growth plan. https://t.co/xD7oycvCmW</t>
  </si>
  <si>
    <t>Infovista Taps SAP Alum as New CEO in Growth Initiative https://t.co/E9Rjc2lgR6 via @Channel_Online</t>
  </si>
  <si>
    <t>At @NRFBigShow? Help Infovista donate to @RetailROI by retweeting this photo! We’ll donate $1 for each retweet. Be sure to include #Infovista and #NRF2019! Must retweet the original! Thanks to @iamjamesrhee @vmcantrell @gregbuzek https://t.co/p8WC6pZOTi</t>
  </si>
  <si>
    <t>At @NRFBigShow? Help Infovista donate to @RetailROI by retweeting this photo! We’ll donate $1 for each retweet. Be sure to include #Infovista and #NRF2019! Must retweet the original! Thanks to @iamjamesrhee @vmcantrell @gregbuzek https://t.co/bwt8VXsFes</t>
  </si>
  <si>
    <t>What #retailtrends are hot @NRFBigShow? @retailshelley and @ricardo_belmar share their insights with @retailwire podcast on the show floor: https://t.co/syXT4s9INI #NRF2019</t>
  </si>
  <si>
    <t>90% of enterprises want end-to-end management of #SDWAN. @ShamusEMA highlights @ema_research survey results in @NetworkWorld  https://t.co/QtJ5YmT6YP</t>
  </si>
  <si>
    <t>Our own @ricardo_belmar joins @RetailBrandon and other experts tomorrow to discuss what's driving the consumer of the future @Austria_in_US @G2Exp panel. Stay tuned for insights. #retail #retailtech</t>
  </si>
  <si>
    <t>@Infovista @ricardo_belmar @Austria_in_US @G2Exp Its always a great experience to collaborate with @ricardo_belmar</t>
  </si>
  <si>
    <t>Our biggest fans this week: @Infovista. Thank you! via https://t.co/7kQEwN8yIy https://t.co/dWF7eo8tmi</t>
  </si>
  <si>
    <t>#Retailers please help us raise funds for @RetailROI! Retweet the original post and tag #Infovista and #NRF2019 and… https://t.co/SD6otcv9Gj</t>
  </si>
  <si>
    <t>#Retailers please help us raise funds for @RetailROI! Retweet the original post and tag #Infovista and #NRF2019 and… https://t.co/kfY950ECmv</t>
  </si>
  <si>
    <t>#Retailers please help us raise funds for @RetailROI! Retweet the original post and tag #Infovista and #NRF2019 and… https://t.co/cCuxFW7jf1</t>
  </si>
  <si>
    <t>#infovista #nrf2019</t>
  </si>
  <si>
    <t>Is #NRF2019 inspiring you to improve you in-store digital customer experience with new technology? Make sure you ha… https://t.co/d2zLjSTtqd</t>
  </si>
  <si>
    <t>At @Infovista we’re enjoying hearing and learning about great in-store experiences #retailers have created by  rely… https://t.co/uHb6QgAtAq</t>
  </si>
  <si>
    <t>#Infovista #nrf2019</t>
  </si>
  <si>
    <t>It’s Day 3 at #NRF2019 and if you’re building new digital in-store experiences, it’s not too late to meet with @Infovista to learn what one technology will ensure success, increased conversions, and higher customer satisfaction! https://t.co/NspihpNTxO #SDWAN #QoS #QoE #CX https://t.co/oLv3YXkhdR</t>
  </si>
  <si>
    <t>Happy to be part of such a strong top 10 influencers list for #NRF2019! For more of my thoughts on the Big Show, check out my top tweets: https://t.co/Z3tEEJVUvZ #retail #retailtech #digitaltransformation #omnichannel #unifiedcommerce #SDWAN @Infovista https://t.co/Mhib2zTtg2</t>
  </si>
  <si>
    <t>At @NRFBigShow? Help Infovista donate to @RetailROI by retweeting this photo! We’ll donate $1 for each retweet. Be… https://t.co/a77bJnpy5K</t>
  </si>
  <si>
    <t>At @NRFBigShow? Help Infovista donate to @RetailROI by retweeting this photo! We’ll donate $1 for each retweet. Be… https://t.co/Wl5N0EeWvA</t>
  </si>
  <si>
    <t>At @NRFBigShow? Help Infovista donate to @RetailROI by retweeting this photo! We’ll donate $1 for each retweet. Be… https://t.co/5olv3ItTL0</t>
  </si>
  <si>
    <t>At @NRFBigShow? Help Infovista donate to @RetailROI by retweeting this photo! We’ll donate $1 for each retweet. Be… https://t.co/m8IwTlSoAD</t>
  </si>
  <si>
    <t>#MythbustingMondays Mostly myth. Since most enterprises use #SDWAN to implement hybrid WANs where they add more network links, the total cost per site goes up. Itâ€™s the increased agility you gain in serving business needs that matters. https://t.co/HN9YF1sh05 #KnowYourNetwork https://t.co/sgU4fWr4nk</t>
  </si>
  <si>
    <t>Infovista names JosÃ© Duarte as Chief Executive Officer https://t.co/VmYqnLiF7x https://t.co/OlJ15242YJ</t>
  </si>
  <si>
    <t>Infovista positioned for accelerated growth in #SDWAN and #5G spaces with new CEO at the helm https://t.co/VmYqnLiF7x</t>
  </si>
  <si>
    <t>Former SAP exec joins Infovista as its new CEO https://t.co/VmYqnLiF7x https://t.co/EcSdpxml1q</t>
  </si>
  <si>
    <t>Performance Engineer InfoVista - Alexandria, VA https://t.co/8304syEaVV</t>
  </si>
  <si>
    <t>Performance Engineer InfoVista - Alexandria, VA https://t.co/tLlUc77k4N</t>
  </si>
  <si>
    <t>Performance Engineer InfoVista - Alexandria, VA https://t.co/tLlUc7oVtn</t>
  </si>
  <si>
    <t>https://www.channelpartnersonline.com/gallery/tbi-avaya-avant-lead-list-of-new-changing-channel-programs/</t>
  </si>
  <si>
    <t>http://feeds.feedburner.com/~r/ChannelPartnersChannelPartners/~3/UWaLsew4N6w/?utm_source=feedburner&amp;utm_medium=twitter&amp;utm_campaign=channel_online</t>
  </si>
  <si>
    <t>https://thailandtribune.com/infovista-names-jose-duarte-as-chief-executive-officer/?utm_source=dlvr.it&amp;utm_medium=twitter</t>
  </si>
  <si>
    <t>https://www.infovista.com/press-release/infovista-names-jos%C3%A9-duarte-as-chief-executive-officer</t>
  </si>
  <si>
    <t>https://www.singaporenewstribe.com/infovista-names-jose-duarte-as-chief-executive-officer/?utm_source=dlvr.it&amp;utm_medium=twitter</t>
  </si>
  <si>
    <t>https://www.lemondeinformatique.fr/actualites/lire-telex-l-anssi-attaquee-par-des-hackers-gilets-jaunes-open-acquiert-la-marketpace-izberg-amazon-rachete-cloudendure-jose-duarte-nomme-ceo-d-infovista-73921.html?utm_source=dlvr.it&amp;utm_medium=twitter</t>
  </si>
  <si>
    <t>https://www.lemondeinformatique.fr/actualites/lire-telex-l-anssi-attaquee-par-des-hackers-gilets-jaunes-open-acquiert-la-marketpace-izberg-amazon-rachete-cloudendure-jose-duarte-nomme-ceo-d-infovista-73921.html</t>
  </si>
  <si>
    <t>http://feeds.feedburner.com/~r/ChannelPartnersChannelPartners/~3/uglYddJ8NVw/?utm_source=feedburner&amp;utm_medium=twitter&amp;utm_campaign=channel_online</t>
  </si>
  <si>
    <t>http://www.pressreleasepoint.com/infovista-appoints-cheryl-ragland-chief-marketing-officer</t>
  </si>
  <si>
    <t>http://www.pressreleasepoint.com/infovista-teams-westcon-comstor-grow-channel-application-aware-sd-wan-solutions</t>
  </si>
  <si>
    <t>http://www.pressreleasepoint.com/infovista-partners-fortinet-deliver-secure-application-aware-sd-wan</t>
  </si>
  <si>
    <t>http://www.pressreleasepoint.com/infovista-names-jose-duarte-chief-executive-officer</t>
  </si>
  <si>
    <t>https://www.lemondeinformatique.fr/actualites/lire-telex-l-anssi-attaquee-par-des-hackers-gilets-jaunes-open-acquiert-la-marketpace-izberg-amazon-rachete-cloudendure-jose-duarte-nomme-ceo-d-infovista-73921.html?utm_source=ActiveCampaign&amp;utm_medium=email&amp;utm_campaign=NL+LMI+Quoti+09012019&amp;ep_ee=d325a79beb20a556c709b0214bee0a372a03714b</t>
  </si>
  <si>
    <t>https://www.onug.net/blog/digital-business-requires-an-end-to-end-intelligence-for-wan-edge/?utm_source=twitter&amp;utm_medium=social&amp;utm_campaign=onug+blog&amp;utm_term=creation&amp;utm_content=digital+business+requires+an+end-to-end+intelligence+for+wan+edge</t>
  </si>
  <si>
    <t>https://www.channelpartnersonline.com/2019/01/08/infovista-taps-sap-alum-as-new-ceo-in-growth-initiative/</t>
  </si>
  <si>
    <t>http://www.enterprisemanagement.com/research/asset.php/3683/Wide-Area-Network-Transformation:-How-Enterprises-Succeed-with-Software-Defined-WAN</t>
  </si>
  <si>
    <t>https://paper.li/bsmhub/bsmhub?edition_id=eab7c420-175d-11e9-9722-0cc47a0d164b https://twitter.com/i/web/status/1084511968994750464</t>
  </si>
  <si>
    <t>https://dutchitchannel.nl/item/615254/infovista-stelt-jose-duarte-als-nieuwe-ceo-aan.html?utm_source=dlvr.it&amp;utm_medium=twitter&amp;utm_campaign=dutchitchannel</t>
  </si>
  <si>
    <t>https://twitter.com/i/web/status/1084900258109444096</t>
  </si>
  <si>
    <t>https://twitter.com/Infovista/status/1084861466942074882</t>
  </si>
  <si>
    <t>https://lnkd.in/d89MVBr https://lnkd.in/dvCAh4B</t>
  </si>
  <si>
    <t>https://twitter.com/i/web/status/1085073982381006848</t>
  </si>
  <si>
    <t>https://twitter.com/retailnext/status/1085175282540134402</t>
  </si>
  <si>
    <t>https://twitter.com/infovista/status/1085221591468916742</t>
  </si>
  <si>
    <t>https://twitter.com/i/web/status/1085321512775831552</t>
  </si>
  <si>
    <t>https://www.openpr.com/news/1487885/Software-Defined-Wide-Area-Network-SD-WAN-Market-at-a-Highest-CAGR-of-66-2-by-Top-Key-Players-Analysis-Citrix-Cisco-Aryaka-Networks-Talari-Networks-CloudGenix-InfoVista-Pertino-VeloCloud-now-part-of-VMware-FatPipe-Networks-to-2024.html</t>
  </si>
  <si>
    <t>https://twitter.com/i/web/status/1085601714173038592</t>
  </si>
  <si>
    <t>https://www.linkedin.com/pulse/buying-future-smart-retail-me-dorne-lovegrove/</t>
  </si>
  <si>
    <t>https://lnkd.in/ePsp5p9</t>
  </si>
  <si>
    <t>https://independentretailer.com/2019/01/03/2019-retail-predictions/</t>
  </si>
  <si>
    <t>https://lnkd.in/e3YASgk</t>
  </si>
  <si>
    <t>https://goo.gl/fb/rhvLT5</t>
  </si>
  <si>
    <t>https://www.facebook.com/retailwire/videos/1879053068887424/</t>
  </si>
  <si>
    <t>https://www.networkworld.com/article/3331844/wide-area-networking/survey-enterprises-want-end-to-end-management-of-sd-wan.html?upd=1547749358621</t>
  </si>
  <si>
    <t>https://sumall.com/thankyou?utm_source=twitter&amp;utm_medium=publishing&amp;utm_campaign=thank_you_tweet&amp;utm_content=text_and_media&amp;utm_term=ea89b2f0f4e6d22f7bc7a520</t>
  </si>
  <si>
    <t>https://twitter.com/i/web/status/1084543693728739329</t>
  </si>
  <si>
    <t>https://twitter.com/i/web/status/1084543972457005056</t>
  </si>
  <si>
    <t>https://twitter.com/i/web/status/1084549299264999424</t>
  </si>
  <si>
    <t>https://twitter.com/i/web/status/1084785629400047617</t>
  </si>
  <si>
    <t>https://twitter.com/i/web/status/1084870314960584704</t>
  </si>
  <si>
    <t>https://pages.infovista.com/Retail-NRF.html</t>
  </si>
  <si>
    <t>https://twitter.com/search?vertical=default&amp;q=@ricardo_belmar AND %23NRF2019&amp;src=typd https://twitter.com/FmFrancoise/status/1085586295626309632</t>
  </si>
  <si>
    <t>https://twitter.com/i/web/status/1084541100310843392</t>
  </si>
  <si>
    <t>https://twitter.com/i/web/status/1084548146368335877</t>
  </si>
  <si>
    <t>https://twitter.com/i/web/status/1084840567513726977</t>
  </si>
  <si>
    <t>https://twitter.com/i/web/status/1084883853091721217</t>
  </si>
  <si>
    <t>https://www.infovista.com/resources/sdwan/wb/top-sdwan-myths-busted</t>
  </si>
  <si>
    <t>https://globalplacementfirm.catsone.com/careers/index.php?m=portal&amp;a=details&amp;jobOrderID=912939</t>
  </si>
  <si>
    <t>http://globalplacementfirm.catsone.com/careers/index.php?m=portal&amp;a=details&amp;jobOrderID=912939</t>
  </si>
  <si>
    <t>channelpartnersonline.com</t>
  </si>
  <si>
    <t>feedburner.com</t>
  </si>
  <si>
    <t>thailandtribune.com</t>
  </si>
  <si>
    <t>infovista.com</t>
  </si>
  <si>
    <t>singaporenewstribe.com</t>
  </si>
  <si>
    <t>lemondeinformatique.fr</t>
  </si>
  <si>
    <t>pressreleasepoint.com</t>
  </si>
  <si>
    <t>onug.net</t>
  </si>
  <si>
    <t>enterprisemanagement.com</t>
  </si>
  <si>
    <t>paper.li twitter.com</t>
  </si>
  <si>
    <t>dutchitchannel.nl</t>
  </si>
  <si>
    <t>twitter.com</t>
  </si>
  <si>
    <t>lnkd.in lnkd.in</t>
  </si>
  <si>
    <t>openpr.com</t>
  </si>
  <si>
    <t>linkedin.com</t>
  </si>
  <si>
    <t>lnkd.in</t>
  </si>
  <si>
    <t>independentretailer.com</t>
  </si>
  <si>
    <t>goo.gl</t>
  </si>
  <si>
    <t>facebook.com</t>
  </si>
  <si>
    <t>networkworld.com</t>
  </si>
  <si>
    <t>sumall.com</t>
  </si>
  <si>
    <t>twitter.com twitter.com</t>
  </si>
  <si>
    <t>catsone.com</t>
  </si>
  <si>
    <t>lemonde</t>
  </si>
  <si>
    <t>wan digitaltransformation</t>
  </si>
  <si>
    <t>sap growth</t>
  </si>
  <si>
    <t>sdwan</t>
  </si>
  <si>
    <t>bsm itsm itom datacenter</t>
  </si>
  <si>
    <t>infovista nrf2019</t>
  </si>
  <si>
    <t>braintrust nrf2019</t>
  </si>
  <si>
    <t>nrf2019</t>
  </si>
  <si>
    <t>nrf2019 retailers</t>
  </si>
  <si>
    <t>smartretail imeakobucharest huawei infovista</t>
  </si>
  <si>
    <t>knowyournetwork sdwan retail</t>
  </si>
  <si>
    <t>retail personalization loyalty retailtech</t>
  </si>
  <si>
    <t>retail personalization loyalty</t>
  </si>
  <si>
    <t>retailers sdwan knowyournetwork</t>
  </si>
  <si>
    <t>retailtrends nrf2019</t>
  </si>
  <si>
    <t>retail retailtech</t>
  </si>
  <si>
    <t>retailers infovista nrf2019</t>
  </si>
  <si>
    <t>retailers</t>
  </si>
  <si>
    <t>nrf2019 sdwan qos qoe cx</t>
  </si>
  <si>
    <t>nrf2019 retail retailtech digitaltransformation omnichannel unifiedcommerce sdwan</t>
  </si>
  <si>
    <t>mythbustingmondays sdwan knowyournetwork</t>
  </si>
  <si>
    <t>sdwan 5g</t>
  </si>
  <si>
    <t>https://pbs.twimg.com/media/DwYrsloWkAArVgY.jpg</t>
  </si>
  <si>
    <t>https://pbs.twimg.com/media/DwaBM0kUYAE4WrT.jpg</t>
  </si>
  <si>
    <t>https://pbs.twimg.com/media/DweTD5JUcAAwD18.jpg</t>
  </si>
  <si>
    <t>https://pbs.twimg.com/media/DwgCTlFX0AA7q3q.jpg</t>
  </si>
  <si>
    <t>https://pbs.twimg.com/media/DwksZ-IXcAsq7io.jpg</t>
  </si>
  <si>
    <t>https://pbs.twimg.com/media/Dw4lIO5VAAAoqOl.jpg</t>
  </si>
  <si>
    <t>https://pbs.twimg.com/media/DxE696UXcAAFxXp.jpg</t>
  </si>
  <si>
    <t>https://pbs.twimg.com/media/Dwe62PsW0AAn4C6.jpg</t>
  </si>
  <si>
    <t>https://pbs.twimg.com/media/DwkzZH7WoAgzHRg.jpg</t>
  </si>
  <si>
    <t>https://pbs.twimg.com/media/DwlF01_XgAATT5Q.jpg</t>
  </si>
  <si>
    <t>https://pbs.twimg.com/media/Dw0Js79X0AIZYe5.jpg</t>
  </si>
  <si>
    <t>https://pbs.twimg.com/media/Dw4zwRwX4AEADN1.jpg</t>
  </si>
  <si>
    <t>https://pbs.twimg.com/media/Dwoqts_XQAAxYlf.jpg</t>
  </si>
  <si>
    <t>https://pbs.twimg.com/ext_tw_video_thumb/1085187387569823750/pu/img/QNkuV9BfQUwOu2gt.jpg</t>
  </si>
  <si>
    <t>https://pbs.twimg.com/media/DwU9p3mX4AAOP-E.jpg</t>
  </si>
  <si>
    <t>http://pbs.twimg.com/profile_images/1016356167851929601/R0AwyOEg_normal.jpg</t>
  </si>
  <si>
    <t>http://pbs.twimg.com/profile_images/847127149261680640/3CvL3Rlg_normal.jpg</t>
  </si>
  <si>
    <t>http://pbs.twimg.com/profile_images/710394416846938112/8qhDsY5q_normal.jpg</t>
  </si>
  <si>
    <t>http://pbs.twimg.com/profile_images/710693078265405440/gv9uRGDX_normal.jpg</t>
  </si>
  <si>
    <t>http://pbs.twimg.com/profile_images/836624823275110400/Su_i1dqV_normal.jpg</t>
  </si>
  <si>
    <t>http://pbs.twimg.com/profile_images/607387112233562112/RI7HxGWc_normal.png</t>
  </si>
  <si>
    <t>http://pbs.twimg.com/profile_images/915303881189593088/CCfhxoHj_normal.jpg</t>
  </si>
  <si>
    <t>http://pbs.twimg.com/profile_images/1072607252480176128/gyvvUg_M_normal.jpg</t>
  </si>
  <si>
    <t>http://abs.twimg.com/sticky/default_profile_images/default_profile_normal.png</t>
  </si>
  <si>
    <t>http://pbs.twimg.com/profile_images/729598994318557184/Mng6Eqn3_normal.jpg</t>
  </si>
  <si>
    <t>http://pbs.twimg.com/profile_images/1432162498/zen_logo_normal.jpg</t>
  </si>
  <si>
    <t>http://pbs.twimg.com/profile_images/761118751735427072/MGkdYqKS_normal.jpg</t>
  </si>
  <si>
    <t>http://pbs.twimg.com/profile_images/665640842581929984/RoKfRRPy_normal.jpg</t>
  </si>
  <si>
    <t>http://pbs.twimg.com/profile_images/824187882168586240/j3_ddjrn_normal.jpg</t>
  </si>
  <si>
    <t>http://pbs.twimg.com/profile_images/918518270420021249/aAizi6dK_normal.jpg</t>
  </si>
  <si>
    <t>http://pbs.twimg.com/profile_images/443784048737918976/2AkOfVZl_normal.jpeg</t>
  </si>
  <si>
    <t>http://pbs.twimg.com/profile_images/542320702024458243/EJjNbKMF_normal.jpeg</t>
  </si>
  <si>
    <t>http://pbs.twimg.com/profile_images/879948679800643585/flbo9IGX_normal.jpg</t>
  </si>
  <si>
    <t>http://pbs.twimg.com/profile_images/524678868355928064/5z7Jamar_normal.png</t>
  </si>
  <si>
    <t>http://pbs.twimg.com/profile_images/661211619855220736/6-imYLWK_normal.jpg</t>
  </si>
  <si>
    <t>http://pbs.twimg.com/profile_images/1271539831/BSMHub_ICON_-_Plug_In2_normal.PNG</t>
  </si>
  <si>
    <t>http://pbs.twimg.com/profile_images/725441990536503296/gkzM-gUz_normal.jpg</t>
  </si>
  <si>
    <t>http://pbs.twimg.com/profile_images/865722028245962752/YyAEk5aB_normal.jpg</t>
  </si>
  <si>
    <t>http://pbs.twimg.com/profile_images/972135771518877696/LxoFekS5_normal.jpg</t>
  </si>
  <si>
    <t>http://pbs.twimg.com/profile_images/550791041071448064/66ifmR2f_normal.jpeg</t>
  </si>
  <si>
    <t>http://pbs.twimg.com/profile_images/1024933219798532097/a2-p80RG_normal.jpg</t>
  </si>
  <si>
    <t>http://pbs.twimg.com/profile_images/603903177692291073/6P0wX1bc_normal.jpg</t>
  </si>
  <si>
    <t>http://pbs.twimg.com/profile_images/555037886379458562/qb_CEWzY_normal.jpeg</t>
  </si>
  <si>
    <t>http://pbs.twimg.com/profile_images/485072454050516992/-Og89gWm_normal.jpeg</t>
  </si>
  <si>
    <t>http://pbs.twimg.com/profile_images/772525056165605376/Ie8Iyyzy_normal.jpg</t>
  </si>
  <si>
    <t>http://pbs.twimg.com/profile_images/1085278376556924928/EWzWDrVj_normal.jpg</t>
  </si>
  <si>
    <t>http://pbs.twimg.com/profile_images/736279971367378944/hsuVnIam_normal.jpg</t>
  </si>
  <si>
    <t>http://pbs.twimg.com/profile_images/430824310236659712/Gp4ebTAz_normal.png</t>
  </si>
  <si>
    <t>http://pbs.twimg.com/profile_images/985495411564695552/i90ppaeE_normal.jpg</t>
  </si>
  <si>
    <t>http://pbs.twimg.com/profile_images/661266259573538816/UWf7WU6P_normal.jpg</t>
  </si>
  <si>
    <t>http://pbs.twimg.com/profile_images/920642736012906496/4Bb-ntZm_normal.jpg</t>
  </si>
  <si>
    <t>http://pbs.twimg.com/profile_images/1041816941944438785/NVhv7RBh_normal.jpg</t>
  </si>
  <si>
    <t>http://pbs.twimg.com/profile_images/486909028979572736/U5Zv516a_normal.jpeg</t>
  </si>
  <si>
    <t>http://pbs.twimg.com/profile_images/1037605937375313921/YuiR4LKQ_normal.jpg</t>
  </si>
  <si>
    <t>http://pbs.twimg.com/profile_images/563103242259681280/1IgTFGmV_normal.jpeg</t>
  </si>
  <si>
    <t>http://pbs.twimg.com/profile_images/2549139273/l96597ujfmwapwcub2cw_normal.jpeg</t>
  </si>
  <si>
    <t>http://pbs.twimg.com/profile_images/422620132/me_normal.jpg</t>
  </si>
  <si>
    <t>http://pbs.twimg.com/profile_images/1039713555875020801/DdPN3Xbl_normal.jpg</t>
  </si>
  <si>
    <t>http://pbs.twimg.com/profile_images/767505105562198016/bpo3-7x__normal.jpg</t>
  </si>
  <si>
    <t>http://pbs.twimg.com/profile_images/958799440466255872/5rd9264q_normal.jpg</t>
  </si>
  <si>
    <t>http://pbs.twimg.com/profile_images/71209706/rlogo_normal.jpg</t>
  </si>
  <si>
    <t>http://pbs.twimg.com/profile_images/1077011815769538560/Fx6mhqpj_normal.jpg</t>
  </si>
  <si>
    <t>http://pbs.twimg.com/profile_images/1083528801907224576/sRKRXZxp_normal.jpg</t>
  </si>
  <si>
    <t>https://twitter.com/#!/craig_galbraith/status/1081221917338681345</t>
  </si>
  <si>
    <t>https://twitter.com/#!/lornagarey/status/1081761872490217472</t>
  </si>
  <si>
    <t>https://twitter.com/#!/thailandtribun3/status/1082613650081308672</t>
  </si>
  <si>
    <t>https://twitter.com/#!/liogt/status/1082634948224389121</t>
  </si>
  <si>
    <t>https://twitter.com/#!/sgnews_tribe/status/1082637319344148481</t>
  </si>
  <si>
    <t>https://twitter.com/#!/news_t3ch/status/1082694819326046208</t>
  </si>
  <si>
    <t>https://twitter.com/#!/denainfreddy/status/1082694908052467712</t>
  </si>
  <si>
    <t>https://twitter.com/#!/wlmaroc/status/1082695485394169862</t>
  </si>
  <si>
    <t>https://twitter.com/#!/edwardgately/status/1082756344300650497</t>
  </si>
  <si>
    <t>https://twitter.com/#!/gegelechti18/status/1082769346399735810</t>
  </si>
  <si>
    <t>https://twitter.com/#!/emilietanguy1/status/1082880389595754497</t>
  </si>
  <si>
    <t>https://twitter.com/#!/itnewsfrance/status/1082910879555952642</t>
  </si>
  <si>
    <t>https://twitter.com/#!/prpnews/status/1081914779546062849</t>
  </si>
  <si>
    <t>https://twitter.com/#!/prpnews/status/1081922462001098752</t>
  </si>
  <si>
    <t>https://twitter.com/#!/prpnews/status/1081957581004918784</t>
  </si>
  <si>
    <t>https://twitter.com/#!/prpnews/status/1082911396617162752</t>
  </si>
  <si>
    <t>https://twitter.com/#!/pvynckier/status/1082909396911439873</t>
  </si>
  <si>
    <t>https://twitter.com/#!/ebourderioux/status/1082932592557592578</t>
  </si>
  <si>
    <t>https://twitter.com/#!/lontchi/status/1082995932365434880</t>
  </si>
  <si>
    <t>https://twitter.com/#!/mondeinformatiq/status/1082694865077587968</t>
  </si>
  <si>
    <t>https://twitter.com/#!/almalleu/status/1083018001769746433</t>
  </si>
  <si>
    <t>https://twitter.com/#!/jamesandersoncp/status/1083101748355510272</t>
  </si>
  <si>
    <t>https://twitter.com/#!/onug_/status/1083118249041108997</t>
  </si>
  <si>
    <t>https://twitter.com/#!/channelkevinmo/status/1082249470719463425</t>
  </si>
  <si>
    <t>https://twitter.com/#!/channelkevinmo/status/1083331872363606017</t>
  </si>
  <si>
    <t>https://twitter.com/#!/apaxpartners_fr/status/1083355024762327042</t>
  </si>
  <si>
    <t>https://twitter.com/#!/ema_research/status/1083446011773812736</t>
  </si>
  <si>
    <t>https://twitter.com/#!/opensystemsag/status/1083764869063528448</t>
  </si>
  <si>
    <t>https://twitter.com/#!/versanetworks/status/1083774281438261248</t>
  </si>
  <si>
    <t>https://twitter.com/#!/channel_online/status/1081159368215797760</t>
  </si>
  <si>
    <t>https://twitter.com/#!/bsmhub/status/1084511968994750464</t>
  </si>
  <si>
    <t>https://twitter.com/#!/cameronjannice/status/1084539909988380673</t>
  </si>
  <si>
    <t>https://twitter.com/#!/sammartino/status/1084545118974169088</t>
  </si>
  <si>
    <t>https://twitter.com/#!/retroanalog60/status/1084570042245832704</t>
  </si>
  <si>
    <t>https://twitter.com/#!/ericlunn12509/status/1084543630566739970</t>
  </si>
  <si>
    <t>https://twitter.com/#!/ericlunn12509/status/1084543729925537792</t>
  </si>
  <si>
    <t>https://twitter.com/#!/ericlunn12509/status/1084610166161575936</t>
  </si>
  <si>
    <t>https://twitter.com/#!/josediazevans/status/1084765866745577472</t>
  </si>
  <si>
    <t>https://twitter.com/#!/dutchitchannel/status/1084845385254764544</t>
  </si>
  <si>
    <t>https://twitter.com/#!/ssamjames/status/1084900258109444096</t>
  </si>
  <si>
    <t>https://twitter.com/#!/randocuc/status/1085015846026731520</t>
  </si>
  <si>
    <t>https://twitter.com/#!/varcusmiscidi/status/1085022399010086912</t>
  </si>
  <si>
    <t>https://twitter.com/#!/witoldkepinski/status/1085094564027908096</t>
  </si>
  <si>
    <t>https://twitter.com/#!/4someone_cares/status/1085281850808061952</t>
  </si>
  <si>
    <t>https://twitter.com/#!/ricardo_belmar/status/1084602325782679552</t>
  </si>
  <si>
    <t>https://twitter.com/#!/ricardo_belmar/status/1085073982381006848</t>
  </si>
  <si>
    <t>https://twitter.com/#!/retailnext/status/1085299170267807744</t>
  </si>
  <si>
    <t>https://twitter.com/#!/ricardo_belmar/status/1085188593683853319</t>
  </si>
  <si>
    <t>https://twitter.com/#!/ricardo_belmar/status/1085231054875774977</t>
  </si>
  <si>
    <t>https://twitter.com/#!/ricardo_belmar/status/1085321512775831552</t>
  </si>
  <si>
    <t>https://twitter.com/#!/fmfrancoise/status/1085592186849320961</t>
  </si>
  <si>
    <t>https://twitter.com/#!/senderocloud/status/1085601694698950656</t>
  </si>
  <si>
    <t>https://twitter.com/#!/senderocloud/status/1085601714173038592</t>
  </si>
  <si>
    <t>https://twitter.com/#!/obs_mea/status/1085951818566418433</t>
  </si>
  <si>
    <t>https://twitter.com/#!/henrychalian/status/1083035733387104256</t>
  </si>
  <si>
    <t>https://twitter.com/#!/henrychalian/status/1084865182558507018</t>
  </si>
  <si>
    <t>https://twitter.com/#!/henrychalian/status/1086025060865970176</t>
  </si>
  <si>
    <t>https://twitter.com/#!/infovista/status/1083039690540941313</t>
  </si>
  <si>
    <t>https://twitter.com/#!/infovista/status/1083453693599666176</t>
  </si>
  <si>
    <t>https://twitter.com/#!/indretailer/status/1083465062256390144</t>
  </si>
  <si>
    <t>https://twitter.com/#!/infovista/status/1083475288368001025</t>
  </si>
  <si>
    <t>https://twitter.com/#!/channel_online/status/1083843532090208257</t>
  </si>
  <si>
    <t>https://twitter.com/#!/infovista/status/1084120673457455104</t>
  </si>
  <si>
    <t>https://twitter.com/#!/channel_online/status/1082753888900403200</t>
  </si>
  <si>
    <t>https://twitter.com/#!/ricardo_belmar/status/1083227830685786112</t>
  </si>
  <si>
    <t>https://twitter.com/#!/infovista/status/1083010456338468865</t>
  </si>
  <si>
    <t>https://twitter.com/#!/infovista/status/1083497465972703232</t>
  </si>
  <si>
    <t>https://twitter.com/#!/gregbuzek/status/1085001341578162176</t>
  </si>
  <si>
    <t>https://twitter.com/#!/infovista/status/1084533755107258372</t>
  </si>
  <si>
    <t>https://twitter.com/#!/infovista/status/1084861466942074882</t>
  </si>
  <si>
    <t>https://twitter.com/#!/vmcantrell/status/1085781431224283137</t>
  </si>
  <si>
    <t>https://twitter.com/#!/infovista/status/1085221591468916742</t>
  </si>
  <si>
    <t>https://twitter.com/#!/infovista/status/1085990400115048448</t>
  </si>
  <si>
    <t>https://twitter.com/#!/shamusema/status/1083493401750892546</t>
  </si>
  <si>
    <t>https://twitter.com/#!/infovista/status/1086041477204135936</t>
  </si>
  <si>
    <t>https://twitter.com/#!/retailbrandon/status/1086045872805347328</t>
  </si>
  <si>
    <t>https://twitter.com/#!/ricardo_belmar/status/1083725627239346176</t>
  </si>
  <si>
    <t>https://twitter.com/#!/ricardo_belmar/status/1084543693728739329</t>
  </si>
  <si>
    <t>https://twitter.com/#!/ricardo_belmar/status/1084543972457005056</t>
  </si>
  <si>
    <t>https://twitter.com/#!/ricardo_belmar/status/1084549299264999424</t>
  </si>
  <si>
    <t>https://twitter.com/#!/ricardo_belmar/status/1084602393055109120</t>
  </si>
  <si>
    <t>https://twitter.com/#!/ricardo_belmar/status/1084785629400047617</t>
  </si>
  <si>
    <t>https://twitter.com/#!/ricardo_belmar/status/1084870314960584704</t>
  </si>
  <si>
    <t>https://twitter.com/#!/ricardo_belmar/status/1084893415568039937</t>
  </si>
  <si>
    <t>https://twitter.com/#!/ricardo_belmar/status/1084893480332259329</t>
  </si>
  <si>
    <t>https://twitter.com/#!/ricardo_belmar/status/1084893568588759041</t>
  </si>
  <si>
    <t>https://twitter.com/#!/ricardo_belmar/status/1085187436014055426</t>
  </si>
  <si>
    <t>https://twitter.com/#!/ricardo_belmar/status/1085589924097806346</t>
  </si>
  <si>
    <t>https://twitter.com/#!/lorrikim/status/1086331018720595968</t>
  </si>
  <si>
    <t>https://twitter.com/#!/joeskorupa/status/1086331138946154498</t>
  </si>
  <si>
    <t>https://twitter.com/#!/risnewsinsights/status/1086331159947075584</t>
  </si>
  <si>
    <t>https://twitter.com/#!/infovista/status/1084541100310843392</t>
  </si>
  <si>
    <t>https://twitter.com/#!/infovista/status/1084548146368335877</t>
  </si>
  <si>
    <t>https://twitter.com/#!/infovista/status/1084840567513726977</t>
  </si>
  <si>
    <t>https://twitter.com/#!/infovista/status/1084883853091721217</t>
  </si>
  <si>
    <t>https://twitter.com/#!/retailaggregate/status/1086331305078353920</t>
  </si>
  <si>
    <t>https://twitter.com/#!/infovista/status/1082339127255859200</t>
  </si>
  <si>
    <t>https://twitter.com/#!/infovista/status/1082600808036872192</t>
  </si>
  <si>
    <t>https://twitter.com/#!/infovista/status/1083408444621754371</t>
  </si>
  <si>
    <t>https://twitter.com/#!/infovista/status/1085713825050054656</t>
  </si>
  <si>
    <t>https://twitter.com/#!/globalplacefirm/status/1082555021886140417</t>
  </si>
  <si>
    <t>https://twitter.com/#!/globalplacefirm/status/1083644699649499136</t>
  </si>
  <si>
    <t>https://twitter.com/#!/globalplacefirm/status/1084731872146378752</t>
  </si>
  <si>
    <t>https://twitter.com/#!/globalplacefirm/status/1085821546944438273</t>
  </si>
  <si>
    <t>https://twitter.com/#!/globalplacefirm/status/1086377710098747392</t>
  </si>
  <si>
    <t>1081221917338681345</t>
  </si>
  <si>
    <t>1081761872490217472</t>
  </si>
  <si>
    <t>1082613650081308672</t>
  </si>
  <si>
    <t>1082634948224389121</t>
  </si>
  <si>
    <t>1082637319344148481</t>
  </si>
  <si>
    <t>1082694819326046208</t>
  </si>
  <si>
    <t>1082694908052467712</t>
  </si>
  <si>
    <t>1082695485394169862</t>
  </si>
  <si>
    <t>1082756344300650497</t>
  </si>
  <si>
    <t>1082769346399735810</t>
  </si>
  <si>
    <t>1082880389595754497</t>
  </si>
  <si>
    <t>1082910879555952642</t>
  </si>
  <si>
    <t>1081914779546062849</t>
  </si>
  <si>
    <t>1081922462001098752</t>
  </si>
  <si>
    <t>1081957581004918784</t>
  </si>
  <si>
    <t>1082911396617162752</t>
  </si>
  <si>
    <t>1082909396911439873</t>
  </si>
  <si>
    <t>1082932592557592578</t>
  </si>
  <si>
    <t>1082995932365434880</t>
  </si>
  <si>
    <t>1082694865077587968</t>
  </si>
  <si>
    <t>1083018001769746433</t>
  </si>
  <si>
    <t>1083101748355510272</t>
  </si>
  <si>
    <t>1083118249041108997</t>
  </si>
  <si>
    <t>1082249470719463425</t>
  </si>
  <si>
    <t>1083331872363606017</t>
  </si>
  <si>
    <t>1083355024762327042</t>
  </si>
  <si>
    <t>1083446011773812736</t>
  </si>
  <si>
    <t>1083764869063528448</t>
  </si>
  <si>
    <t>1083774281438261248</t>
  </si>
  <si>
    <t>1081159368215797760</t>
  </si>
  <si>
    <t>1084511968994750464</t>
  </si>
  <si>
    <t>1084539909988380673</t>
  </si>
  <si>
    <t>1084545118974169088</t>
  </si>
  <si>
    <t>1084570042245832704</t>
  </si>
  <si>
    <t>1084543630566739970</t>
  </si>
  <si>
    <t>1084543729925537792</t>
  </si>
  <si>
    <t>1084610166161575936</t>
  </si>
  <si>
    <t>1084765866745577472</t>
  </si>
  <si>
    <t>1084845385254764544</t>
  </si>
  <si>
    <t>1084900258109444096</t>
  </si>
  <si>
    <t>1085015846026731520</t>
  </si>
  <si>
    <t>1085022399010086912</t>
  </si>
  <si>
    <t>1085094564027908096</t>
  </si>
  <si>
    <t>1085281850808061952</t>
  </si>
  <si>
    <t>1084602325782679552</t>
  </si>
  <si>
    <t>1085073982381006848</t>
  </si>
  <si>
    <t>1085299170267807744</t>
  </si>
  <si>
    <t>1085188593683853319</t>
  </si>
  <si>
    <t>1085231054875774977</t>
  </si>
  <si>
    <t>1085321512775831552</t>
  </si>
  <si>
    <t>1085592186849320961</t>
  </si>
  <si>
    <t>1085601694698950656</t>
  </si>
  <si>
    <t>1085601714173038592</t>
  </si>
  <si>
    <t>1085951818566418433</t>
  </si>
  <si>
    <t>1083035733387104256</t>
  </si>
  <si>
    <t>1084865182558507018</t>
  </si>
  <si>
    <t>1086025060865970176</t>
  </si>
  <si>
    <t>1083039690540941313</t>
  </si>
  <si>
    <t>1083453693599666176</t>
  </si>
  <si>
    <t>1083465062256390144</t>
  </si>
  <si>
    <t>1083475288368001025</t>
  </si>
  <si>
    <t>1083843532090208257</t>
  </si>
  <si>
    <t>1084120673457455104</t>
  </si>
  <si>
    <t>1082753888900403200</t>
  </si>
  <si>
    <t>1083227830685786112</t>
  </si>
  <si>
    <t>1083010456338468865</t>
  </si>
  <si>
    <t>1083497465972703232</t>
  </si>
  <si>
    <t>1085001341578162176</t>
  </si>
  <si>
    <t>1084533755107258372</t>
  </si>
  <si>
    <t>1084861466942074882</t>
  </si>
  <si>
    <t>1085781431224283137</t>
  </si>
  <si>
    <t>1085221591468916742</t>
  </si>
  <si>
    <t>1085990400115048448</t>
  </si>
  <si>
    <t>1083493401750892546</t>
  </si>
  <si>
    <t>1086041477204135936</t>
  </si>
  <si>
    <t>1086045872805347328</t>
  </si>
  <si>
    <t>1083725627239346176</t>
  </si>
  <si>
    <t>1084543693728739329</t>
  </si>
  <si>
    <t>1084543972457005056</t>
  </si>
  <si>
    <t>1084549299264999424</t>
  </si>
  <si>
    <t>1084602393055109120</t>
  </si>
  <si>
    <t>1084785629400047617</t>
  </si>
  <si>
    <t>1084870314960584704</t>
  </si>
  <si>
    <t>1084893415568039937</t>
  </si>
  <si>
    <t>1084893480332259329</t>
  </si>
  <si>
    <t>1084893568588759041</t>
  </si>
  <si>
    <t>1085187436014055426</t>
  </si>
  <si>
    <t>1085589924097806346</t>
  </si>
  <si>
    <t>1086331018720595968</t>
  </si>
  <si>
    <t>1086331138946154498</t>
  </si>
  <si>
    <t>1086331159947075584</t>
  </si>
  <si>
    <t>1084541100310843392</t>
  </si>
  <si>
    <t>1084548146368335877</t>
  </si>
  <si>
    <t>1084840567513726977</t>
  </si>
  <si>
    <t>1084883853091721217</t>
  </si>
  <si>
    <t>1086331305078353920</t>
  </si>
  <si>
    <t>1082339127255859200</t>
  </si>
  <si>
    <t>1082600808036872192</t>
  </si>
  <si>
    <t>1083408444621754371</t>
  </si>
  <si>
    <t>1085713825050054656</t>
  </si>
  <si>
    <t>1082555021886140417</t>
  </si>
  <si>
    <t>1083644699649499136</t>
  </si>
  <si>
    <t>1084731872146378752</t>
  </si>
  <si>
    <t>1085821546944438273</t>
  </si>
  <si>
    <t>1086377710098747392</t>
  </si>
  <si>
    <t/>
  </si>
  <si>
    <t>44404197</t>
  </si>
  <si>
    <t>21102657</t>
  </si>
  <si>
    <t>en</t>
  </si>
  <si>
    <t>ro</t>
  </si>
  <si>
    <t>fr</t>
  </si>
  <si>
    <t>und</t>
  </si>
  <si>
    <t>nl</t>
  </si>
  <si>
    <t>et</t>
  </si>
  <si>
    <t>1084592130117562369</t>
  </si>
  <si>
    <t>1084922003197435904</t>
  </si>
  <si>
    <t>1085175282540134402</t>
  </si>
  <si>
    <t>1085586295626309632</t>
  </si>
  <si>
    <t>Twitter Web Client</t>
  </si>
  <si>
    <t>Twitter for Android</t>
  </si>
  <si>
    <t>dlvr.it</t>
  </si>
  <si>
    <t>Twitter for iPhone</t>
  </si>
  <si>
    <t>IFTTT</t>
  </si>
  <si>
    <t>PressReleasePoint.Com</t>
  </si>
  <si>
    <t>Twitter for iPad</t>
  </si>
  <si>
    <t>Sprout Social</t>
  </si>
  <si>
    <t>TweetDeck</t>
  </si>
  <si>
    <t>Hootsuite Inc.</t>
  </si>
  <si>
    <t>Twitter Lite</t>
  </si>
  <si>
    <t>Google</t>
  </si>
  <si>
    <t>Paper.li</t>
  </si>
  <si>
    <t>LinkedIn</t>
  </si>
  <si>
    <t>Buffer</t>
  </si>
  <si>
    <t>Facebook</t>
  </si>
  <si>
    <t>SumAll</t>
  </si>
  <si>
    <t>Business Retail Aggregate</t>
  </si>
  <si>
    <t>CATS Twitter Integration</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</si>
  <si>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</si>
  <si>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</si>
  <si>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</si>
  <si>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</si>
  <si>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</si>
  <si>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</si>
  <si>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</si>
  <si>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</si>
  <si>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</si>
  <si>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</si>
  <si>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</si>
  <si>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</si>
  <si>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</si>
  <si>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</si>
  <si>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</si>
  <si>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</si>
  <si>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</si>
  <si>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</si>
  <si>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</si>
  <si>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</si>
  <si>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</si>
  <si>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</si>
  <si>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Craig Galbraith</t>
  </si>
  <si>
    <t>Convey</t>
  </si>
  <si>
    <t>HTG360</t>
  </si>
  <si>
    <t>Telinta</t>
  </si>
  <si>
    <t>JASK</t>
  </si>
  <si>
    <t>Talari (Acquired by Oracle)</t>
  </si>
  <si>
    <t>HP</t>
  </si>
  <si>
    <t>Sandler Partners</t>
  </si>
  <si>
    <t>Avaya</t>
  </si>
  <si>
    <t>AVANT</t>
  </si>
  <si>
    <t>LornaGarey</t>
  </si>
  <si>
    <t>HP Channel News</t>
  </si>
  <si>
    <t>Nutanix Inc.</t>
  </si>
  <si>
    <t>Infovista</t>
  </si>
  <si>
    <t>Channel Partners</t>
  </si>
  <si>
    <t>Thailand Tribune</t>
  </si>
  <si>
    <t>Lio Marz</t>
  </si>
  <si>
    <t>Singapore News Tribe</t>
  </si>
  <si>
    <t>Innovation Board</t>
  </si>
  <si>
    <t>DENAIN Freddy</t>
  </si>
  <si>
    <t>Web Logiciel Maroc</t>
  </si>
  <si>
    <t>Edward Gately</t>
  </si>
  <si>
    <t>gégélechti</t>
  </si>
  <si>
    <t>Emilie Tanguy</t>
  </si>
  <si>
    <t>LeMondeInformatique</t>
  </si>
  <si>
    <t>IT News France</t>
  </si>
  <si>
    <t>PressReleasePoint</t>
  </si>
  <si>
    <t>Philippe Vynckier</t>
  </si>
  <si>
    <t>Evelyne bourderioux</t>
  </si>
  <si>
    <t>Lontchi Talla</t>
  </si>
  <si>
    <t>AlGoMalleuS</t>
  </si>
  <si>
    <t>James Anderson</t>
  </si>
  <si>
    <t>ONUG</t>
  </si>
  <si>
    <t>TBI</t>
  </si>
  <si>
    <t>Kevin Morris</t>
  </si>
  <si>
    <t>Apax Partners sas</t>
  </si>
  <si>
    <t>EMA Research</t>
  </si>
  <si>
    <t>Open Systems</t>
  </si>
  <si>
    <t>Shamus McGillicuddy</t>
  </si>
  <si>
    <t>Versa Networks</t>
  </si>
  <si>
    <t>Business Service Mgt</t>
  </si>
  <si>
    <t>Jannice Cameron</t>
  </si>
  <si>
    <t>RetailROI</t>
  </si>
  <si>
    <t>NRF Big Show</t>
  </si>
  <si>
    <t>Steve Sammartino</t>
  </si>
  <si>
    <t>Reuben Massey</t>
  </si>
  <si>
    <t>Eric Lunn</t>
  </si>
  <si>
    <t>Jose ⛳</t>
  </si>
  <si>
    <t>DutchITchannel</t>
  </si>
  <si>
    <t>Sam James (samjames)</t>
  </si>
  <si>
    <t>Yann Le Helloco</t>
  </si>
  <si>
    <t>Randy Cucerzan</t>
  </si>
  <si>
    <t>Marcus Viscidi</t>
  </si>
  <si>
    <t>Witold Kepinski</t>
  </si>
  <si>
    <t>jose duarte</t>
  </si>
  <si>
    <t>Someone_Somewhere</t>
  </si>
  <si>
    <t>Ricardo Belmar</t>
  </si>
  <si>
    <t>Incisiv</t>
  </si>
  <si>
    <t>Stance</t>
  </si>
  <si>
    <t>Nespresso USA</t>
  </si>
  <si>
    <t>INDOCHINO</t>
  </si>
  <si>
    <t>Ray Hartjen</t>
  </si>
  <si>
    <t>RetailNext</t>
  </si>
  <si>
    <t>NRF</t>
  </si>
  <si>
    <t>Françoise Morvan</t>
  </si>
  <si>
    <t>SenderoCloud</t>
  </si>
  <si>
    <t>OrangeBusinessMEA</t>
  </si>
  <si>
    <t>Henry Chalian</t>
  </si>
  <si>
    <t>Nick Frazier</t>
  </si>
  <si>
    <t>Independent Retailer</t>
  </si>
  <si>
    <t>IHL_group</t>
  </si>
  <si>
    <t>Fuze</t>
  </si>
  <si>
    <t>Greg Buzek</t>
  </si>
  <si>
    <t>Vicki Cantrell</t>
  </si>
  <si>
    <t>James Rhee</t>
  </si>
  <si>
    <t>RetailWire.com</t>
  </si>
  <si>
    <t>Shelley E. Kohan</t>
  </si>
  <si>
    <t>Network World</t>
  </si>
  <si>
    <t>G2Experience</t>
  </si>
  <si>
    <t>Brandon Rael</t>
  </si>
  <si>
    <t>ADVANTAGE AUSTRIA US</t>
  </si>
  <si>
    <t>Kim Lewis</t>
  </si>
  <si>
    <t>Joe Skorupa</t>
  </si>
  <si>
    <t>RIS News Insights</t>
  </si>
  <si>
    <t>Retail Aggregate</t>
  </si>
  <si>
    <t>Global Placement</t>
  </si>
  <si>
    <t>Thoughtetican; inspirleader; buzzologist; fan of Dawgs, Hawks, PJ, Frank.</t>
  </si>
  <si>
    <t>Convey offers online hosting platforms for content, events &amp; training.</t>
  </si>
  <si>
    <t>Hosted Softswitch and Billing Solutions for VoIP Service Providers</t>
  </si>
  <si>
    <t>Driven by AI and ML, the JASK autonomous security operations center (ASOC) platform frees analysts to become proactive threat investigators and responders.</t>
  </si>
  <si>
    <t>@Talari is now a part of @Oracle.
Talari is the leader in Failsafe #SDWAN, delivering both MPLS-class high availability and high QoE application performance.</t>
  </si>
  <si>
    <t>Engineering experiences that amaze. We create technology with a purpose: to make life better for everyone, everywhere. #KeepReinventing.</t>
  </si>
  <si>
    <t>This is the Twitter feed for our agent partners.  If you are interested in becoming an agent partner, contact us at (310)796-1393.</t>
  </si>
  <si>
    <t>Through our open, converged and innovative solutions, we're taking intelligent experiences to new heights for our customers, partners and their customers.</t>
  </si>
  <si>
    <t>Upcoming Bootcamps! SoCal 1/17! Click to Register! Next Generation Sales Enablement. #GoAvant</t>
  </si>
  <si>
    <t>Editor in Chief, Channel Partners &amp; Channel Futures, veteran, event producer. Tweets my own unless they contain Oxford comma. #journalismmatters</t>
  </si>
  <si>
    <t>Providing the latest @HP channel news, updates, activities, and information for HP solution providers.</t>
  </si>
  <si>
    <t>Nutanix delivers an Enterprise Hybrid Cloud that enables IT to focus on the applications and services that power their business with One OS, One Click.</t>
  </si>
  <si>
    <t>The leader in modern network performance, we bring complete visibility and unprecedented control to modern networks and their applications. Know Your Network</t>
  </si>
  <si>
    <t>Channel Partners is the undisputed leader in providing news and analysis to alternate distribution channels serving the communications industry. #CPExpo</t>
  </si>
  <si>
    <t>Thailand Tribune provides coverage of all sorts of latest news, aviation, business, energy and power, entertainment, food and beverages and many more extra</t>
  </si>
  <si>
    <t>Hello world.</t>
  </si>
  <si>
    <t>Singapore News Tribe is a website which provides news and press releases services for its clients.</t>
  </si>
  <si>
    <t>#OSINT #innovation #startup #tech #numerique</t>
  </si>
  <si>
    <t>Responsable pédagogique (filières systèmes/réseaux et marketing digital) - Groupe CESI - Campus de Nancy / Veille technologique</t>
  </si>
  <si>
    <t>News editor for Channel Partners Online/Channel Futures. Tweets are my own and not endorsements.</t>
  </si>
  <si>
    <t>j'aime la vie simple _xD83D__xDE0D_#jeuxvideo #GameOfThrones #Ligue1 #cinema #WorldofWarcraft #Hightech</t>
  </si>
  <si>
    <t>Le site d'information le plus consulté par les informaticiens en France. #DSI #Informatique #Transformation #Numérique
LMI FBook https://t.co/x0H9FRtThz</t>
  </si>
  <si>
    <t>LE fil d'actualité #Informatique et #TIC. Toute la #FrenchTech défile jour et nuit sur ce feed.</t>
  </si>
  <si>
    <t>Free Online Press Release Distribution Service For Business</t>
  </si>
  <si>
    <t>IT security consultant since 2000, I like sharing computer intelligence: #IA #Blockchain #Cybersecurity #RiskManagement #SCADA #DDOS #Malware #Ransomware #GDPR</t>
  </si>
  <si>
    <t>#Cybersecurity #RGPD # Digital # Growthhacking #initiative France expert, Slackactivist for wild life and human rights</t>
  </si>
  <si>
    <t>Exploring ambitious entrepreneurial opportunities within the technological business</t>
  </si>
  <si>
    <t>News Editor at @Channel_Online, #SDWAN reporter, Detroit sports fan, part-time seminarian, Resident Millennial</t>
  </si>
  <si>
    <t>The #1 Source for the IT Industry. Join us for #ONUGSpring19 in Dallas May 7-8th!</t>
  </si>
  <si>
    <t>The leading third-party distributor of technology solutions. #Voice #Internet #Data #Mobility #Cloud #ManagedServices.</t>
  </si>
  <si>
    <t>Director, Biz Dev - @Channel_Online. Serving the indirect channel that serves the Communications/IT industry. #CPEvolution #CPExpo @Channel_Futures @DigiRobot</t>
  </si>
  <si>
    <t>Fonds investissant dans les #PME et #ETI en Europe. #Entrepreneur, #TMT, #Consumer, #Santé #Services</t>
  </si>
  <si>
    <t>Leading IT analyst research firm #ITManagement #DataManagement #technology #cloudcomputing #security #businessintelligence #workloadautomation #AIOps</t>
  </si>
  <si>
    <t>Open Systems provides secure, unified #SDWAN solutions designed for businesses to confidently grow and transform.</t>
  </si>
  <si>
    <t>Research Director, network management practice at Enterprise Management Associates. beer is good food.</t>
  </si>
  <si>
    <t>Versa Networks provides #SDWAN and software-defined #security that transforms the #WAN and branch networks.</t>
  </si>
  <si>
    <t>Th Hub of news, commentary, resources and fun with IT Transformation, Management, Security and Business Service Management.</t>
  </si>
  <si>
    <t>SVP Marketing</t>
  </si>
  <si>
    <t>The Retail Orphan Initiative (RetailROI) was organized to raise awareness and provide real solutions for the 400+ million vulnerable children worldwide.</t>
  </si>
  <si>
    <t>The official account for all things NRF: Retail's Big Show. #nrf2019</t>
  </si>
  <si>
    <t>Futurist &amp; Truth Addict. When the belly is full, the brain is empty. Stay hungry.</t>
  </si>
  <si>
    <t>Technology Evangelist - Internet and Telecom</t>
  </si>
  <si>
    <t>GM for the Atlantic Region at NaviSite, A Charter Communication Company. I lead Sales and Account Management for Cloud and Managed IT solutions</t>
  </si>
  <si>
    <t>what if...</t>
  </si>
  <si>
    <t>Leading Dutch IT Business platform for channel partners</t>
  </si>
  <si>
    <t>40 Years of Telecom Experience, Passion for Sales, Coaching, Volunteering and UT Vols</t>
  </si>
  <si>
    <t>RetailROI Orphan advocate, Boy Scout Leader, Amateur Photographer, Retail Technology Leader</t>
  </si>
  <si>
    <t>Business Tech | Channel Partners | IT| cloud | data | mobile | security | marketing | sales | politics | history | social | redactie@dutchitchannel.nl</t>
  </si>
  <si>
    <t>Creating business value from #DigitalTransformation at the intersection of #Retail, #SupplyChain &amp; #CX for digital enterprises. @RetailWire #BrainTrust member.</t>
  </si>
  <si>
    <t>Digital transformation insights for consumer industries.</t>
  </si>
  <si>
    <t>Unraveling the Spool of Convention</t>
  </si>
  <si>
    <t>The Official Twitter Page For Nespresso USA</t>
  </si>
  <si>
    <t>Indochino is the world leader in made to measure menswear.  Need help? Call Customer Care at 1 (855) 334-0788 M-F 7-5 PST.</t>
  </si>
  <si>
    <t>failed hockey player, frustrated guitarist, fledgling writer; marketing guy at @RetailNext; Chronic Padres guitarist. It only takes  #1songaday.</t>
  </si>
  <si>
    <t>#RetailNext optimizes the shopper experience for retailers, brands and malls  #retail #inspiringretail #analytics</t>
  </si>
  <si>
    <t>The National Retail Federation is the world's largest retail trade association, representing all retail formats for America's largest private sector employer.</t>
  </si>
  <si>
    <t>_xD83C__xDDEB__xD83C__xDDF7_ #WomenInTech  #Influencer #Onalytica  #collective  #intuitive #emotional  #intelligence #synesthesia  #paradox #Startups #France #Bretagne  #Quimper</t>
  </si>
  <si>
    <t>official Twitter account of Orange Business Services Middle East &amp; Africa</t>
  </si>
  <si>
    <t>Director of Influencer Relations @infovista Building relationship: Innovation &amp; Tech strategy #SDWAN #5G #Cloud #BI #IoT #ML #AI #startups #AVGeek #Socialimpact</t>
  </si>
  <si>
    <t>eDiscovery Data Analytics, Web Developer, Dad. Not the National Retail Federation.</t>
  </si>
  <si>
    <t>senior #retail writer &amp; analyst @FitSmallBiz. editor @indretailer. @RetailWire BrainTrust.</t>
  </si>
  <si>
    <t>America's trusted source for independent #retail news. Covering #apparel and product trends, #tech, #cx, #marketing, industry news, and more.</t>
  </si>
  <si>
    <t>IHL is a research and advisory firm in technologies for the retail industry. Greg Buzek, Lee Holman, Jerry Sheldon, Kelly Sayre and Jeff Roster lead analyst.</t>
  </si>
  <si>
    <t>Fuze is a global cloud communications and collaboration software company. #FutureOfWork &amp; #DigitalTransformation</t>
  </si>
  <si>
    <t>Retail/Hospitality Technology Analyst, Orphan/Human Trafficking advocate</t>
  </si>
  <si>
    <t>Transformational #org thinker; fmr SVP @NRFnews #retail #disruptor #retailindustry #FutureofRetail; fmr COO @toryburch CIO @Armani &amp; @Gucci #retailtouchpoints</t>
  </si>
  <si>
    <t>Award winning entrepreneur; investment firm owner @firepinegroup; CEO @byashleystewart; educator. Creating positive &amp; sustainable impact for people/companies</t>
  </si>
  <si>
    <t>Official tweets from http://t.co/EnSZGZ8ISb, the retail industry's premier online discussion forum.</t>
  </si>
  <si>
    <t>A retail pundit with an insatiable passion for the industry. Chief Problem Solver, Speaker, Collaborator, Professor. Beware-her enthusiasm is contagious!</t>
  </si>
  <si>
    <t>The Connected Enterprise. Network World, from @IDGWorld, is the premier provider of news, intelligence and insight for #network and #technology executives.</t>
  </si>
  <si>
    <t>G2E accelerates the global expansion of your company.           Tweets are by Sophie Lechner</t>
  </si>
  <si>
    <t>#Retail #Strategy &amp; #operations expert. Passionate about #innovation, #customerexperience #retail #digital, #travel. #Proudfather of 2 #amazing #kids</t>
  </si>
  <si>
    <t>We are the official representative of Austrian business in the US. NYC, CHI, D.C. and LA are tweeting for you.</t>
  </si>
  <si>
    <t>Marketing leader. Sports fanatic. Wife, mother, daughter, and friend. Passionate about everything I do! Opinions are my own.</t>
  </si>
  <si>
    <t>Editorial Director RIS News</t>
  </si>
  <si>
    <t>RIS News delivers exclusive insights into the business/technology trends shaping the retail market.</t>
  </si>
  <si>
    <t>Aggregated account of retail news. Made for the team at the Morning Brew</t>
  </si>
  <si>
    <t>Global Placement Firm is a placement agency conducting business worldwide. Our strengths and main focus lie in temporary, temp-to-perm &amp; permanent placement.</t>
  </si>
  <si>
    <t>Scottsdale, AZ</t>
  </si>
  <si>
    <t>Atlanta, Georgia</t>
  </si>
  <si>
    <t>San Francisco, California; Austin, Texas</t>
  </si>
  <si>
    <t>San Jose, CA &amp; Raleigh, NC</t>
  </si>
  <si>
    <t>USA</t>
  </si>
  <si>
    <t>HQ: Hermosa Beach, CA</t>
  </si>
  <si>
    <t>Silicon Valley, CA</t>
  </si>
  <si>
    <t>Chicago, IL</t>
  </si>
  <si>
    <t>Boston suburbs</t>
  </si>
  <si>
    <t>Palo Alto, CA</t>
  </si>
  <si>
    <t>San Jose, CA</t>
  </si>
  <si>
    <t>Massy, France</t>
  </si>
  <si>
    <t>Thailand</t>
  </si>
  <si>
    <t>CDMX</t>
  </si>
  <si>
    <t>Singapore</t>
  </si>
  <si>
    <t>Nancy, France</t>
  </si>
  <si>
    <t>Phoenix, AZ</t>
  </si>
  <si>
    <t>France</t>
  </si>
  <si>
    <t>Paris, France</t>
  </si>
  <si>
    <t>Strasbourg</t>
  </si>
  <si>
    <t>Paris</t>
  </si>
  <si>
    <t>Liege, Belgium</t>
  </si>
  <si>
    <t>Mesa, AZ</t>
  </si>
  <si>
    <t>Washington, DC</t>
  </si>
  <si>
    <t>Boulder, CO</t>
  </si>
  <si>
    <t>Zurich, Switzerland | Redwood City, CA | New York, NY</t>
  </si>
  <si>
    <t>Boston, MA</t>
  </si>
  <si>
    <t>Santa Clara, CA</t>
  </si>
  <si>
    <t>Vienna, VA</t>
  </si>
  <si>
    <t>Florida, USA</t>
  </si>
  <si>
    <t>United States</t>
  </si>
  <si>
    <t>ATL</t>
  </si>
  <si>
    <t>Bogotá</t>
  </si>
  <si>
    <t>redactie@dutchitchannel.nl</t>
  </si>
  <si>
    <t>Rougemont, NC</t>
  </si>
  <si>
    <t>Ottawa, Canada</t>
  </si>
  <si>
    <t>Middle Tennessee</t>
  </si>
  <si>
    <t>BOSTON</t>
  </si>
  <si>
    <t>Netherlands</t>
  </si>
  <si>
    <t>Ashburn, VA</t>
  </si>
  <si>
    <t>West New York, NJ</t>
  </si>
  <si>
    <t>New York</t>
  </si>
  <si>
    <t>San Francisco | Firenze</t>
  </si>
  <si>
    <t>San Jose, California</t>
  </si>
  <si>
    <t>France Bretagne Quimper</t>
  </si>
  <si>
    <t>Raleigh, NC</t>
  </si>
  <si>
    <t>CT &amp; NYC</t>
  </si>
  <si>
    <t>Bethel, CT</t>
  </si>
  <si>
    <t>Offices in TN, FL and CA</t>
  </si>
  <si>
    <t>Boston, MA | Everywhere</t>
  </si>
  <si>
    <t>Nashville, TN</t>
  </si>
  <si>
    <t>Atlanta, GA</t>
  </si>
  <si>
    <t>Newton, MA</t>
  </si>
  <si>
    <t>East Coast, USA</t>
  </si>
  <si>
    <t>Massachusetts, USA</t>
  </si>
  <si>
    <t xml:space="preserve">                       NY</t>
  </si>
  <si>
    <t>New York City area</t>
  </si>
  <si>
    <t>Edmond, OK</t>
  </si>
  <si>
    <t>Santa Barbara, CA</t>
  </si>
  <si>
    <t>Randolph, NJ</t>
  </si>
  <si>
    <t>Irvine, CA</t>
  </si>
  <si>
    <t>https://t.co/bpScXrUBAk</t>
  </si>
  <si>
    <t>http://go.conveyservices.com/overview</t>
  </si>
  <si>
    <t>http://t.co/YryUwy6FaG</t>
  </si>
  <si>
    <t>http://www.jask.ai</t>
  </si>
  <si>
    <t>http://t.co/gj7mcIGaHn</t>
  </si>
  <si>
    <t>http://www.hp.com</t>
  </si>
  <si>
    <t>http://t.co/pxXI1YmJb2</t>
  </si>
  <si>
    <t>https://t.co/LznjJCRpdS</t>
  </si>
  <si>
    <t>https://t.co/1VfNdnDfdn</t>
  </si>
  <si>
    <t>http://t.co/cJpaRvNN44</t>
  </si>
  <si>
    <t>http://t.co/F3qiQUOvsU</t>
  </si>
  <si>
    <t>http://t.co/dHATyUqEES</t>
  </si>
  <si>
    <t>http://t.co/dcn6ZQ50fk</t>
  </si>
  <si>
    <t>http://t.co/Xr7oEGzFqE</t>
  </si>
  <si>
    <t>https://t.co/CPSAd3tQJl</t>
  </si>
  <si>
    <t>https://t.co/C77ZVbbBds</t>
  </si>
  <si>
    <t>https://t.co/Kk2N1EBz2M</t>
  </si>
  <si>
    <t>https://t.co/4hXcEWPf31</t>
  </si>
  <si>
    <t>http://t.co/B3g6Ow2cEe</t>
  </si>
  <si>
    <t>http://t.co/bpScXrUBAk</t>
  </si>
  <si>
    <t>http://t.co/9GH4C1DrcS</t>
  </si>
  <si>
    <t>http://www.pressreleasepoint.com/</t>
  </si>
  <si>
    <t>http://pvynckier.pagesperso-orange.fr</t>
  </si>
  <si>
    <t>https://t.co/5YTYsswN0a</t>
  </si>
  <si>
    <t>http://www.onug.net</t>
  </si>
  <si>
    <t>http://www.tbicom.com</t>
  </si>
  <si>
    <t>http://channelpartnersconference.com</t>
  </si>
  <si>
    <t>http://www.apax.fr</t>
  </si>
  <si>
    <t>http://t.co/akYionwpYB</t>
  </si>
  <si>
    <t>https://t.co/1EXSHH9wxD</t>
  </si>
  <si>
    <t>https://t.co/XVgqXBckk1</t>
  </si>
  <si>
    <t>http://www.versa-networks.com</t>
  </si>
  <si>
    <t>http://www.BusinessServiceManagementHub.com</t>
  </si>
  <si>
    <t>https://t.co/G78dJhQimi</t>
  </si>
  <si>
    <t>http://t.co/rIqYGRwaxd</t>
  </si>
  <si>
    <t>https://t.co/UTWdMk1UcL</t>
  </si>
  <si>
    <t>http://www.stevesammartino.com</t>
  </si>
  <si>
    <t>http://t.co/PW2R9id2O8</t>
  </si>
  <si>
    <t>http://www.celtics.com</t>
  </si>
  <si>
    <t>http://www.dutchitchannel.nl</t>
  </si>
  <si>
    <t>https://t.co/jrYHVGUkHY</t>
  </si>
  <si>
    <t>https://t.co/aSUtObRPrp</t>
  </si>
  <si>
    <t>http://www.stance.com</t>
  </si>
  <si>
    <t>http://t.co/tqkaiF92H3</t>
  </si>
  <si>
    <t>http://t.co/DMkkMQ8DxD</t>
  </si>
  <si>
    <t>https://t.co/2uaXqeKTqp</t>
  </si>
  <si>
    <t>http://t.co/r7NMG06qaM</t>
  </si>
  <si>
    <t>https://t.co/aqhzdXHpe8</t>
  </si>
  <si>
    <t>https://t.co/YsKIxquoRj</t>
  </si>
  <si>
    <t>http://orange-business.com/en</t>
  </si>
  <si>
    <t>http://blogs.wsj.com/laidoff/2010/01/04/participating-in-a-career-transition-program/</t>
  </si>
  <si>
    <t>http://www.nickfrazier.com</t>
  </si>
  <si>
    <t>https://t.co/2QJMpquUaA</t>
  </si>
  <si>
    <t>https://t.co/Ceq5hN9OcS</t>
  </si>
  <si>
    <t>https://t.co/BB7Hj0XXMx</t>
  </si>
  <si>
    <t>https://t.co/zEvwN2GsTc</t>
  </si>
  <si>
    <t>http://www.ihlservices.com</t>
  </si>
  <si>
    <t>https://t.co/iLQe3Sl5xA</t>
  </si>
  <si>
    <t>http://t.co/QZfZtkVzXO</t>
  </si>
  <si>
    <t>http://www.networkworld.com</t>
  </si>
  <si>
    <t>http://t.co/ysAvVYd8m8</t>
  </si>
  <si>
    <t>https://t.co/wEuX3HajSK</t>
  </si>
  <si>
    <t>http://www.advantageaustria.org/us</t>
  </si>
  <si>
    <t>http://t.co/k7Icm8IwfJ</t>
  </si>
  <si>
    <t>http://t.co/QNnB52XXOz</t>
  </si>
  <si>
    <t>http://www.globalplacementfirm.com</t>
  </si>
  <si>
    <t>Eastern Time (US &amp; Canada)</t>
  </si>
  <si>
    <t>Pacific Time (US &amp; Canada)</t>
  </si>
  <si>
    <t>Central Time (US &amp; Canada)</t>
  </si>
  <si>
    <t>https://pbs.twimg.com/profile_banners/337872034/1494953317</t>
  </si>
  <si>
    <t>https://pbs.twimg.com/profile_banners/376374928/1403035508</t>
  </si>
  <si>
    <t>https://pbs.twimg.com/profile_banners/1414619154/1512437255</t>
  </si>
  <si>
    <t>https://pbs.twimg.com/profile_banners/3806068992/1547221619</t>
  </si>
  <si>
    <t>https://pbs.twimg.com/profile_banners/23704470/1524611623</t>
  </si>
  <si>
    <t>https://pbs.twimg.com/profile_banners/17193794/1532019699</t>
  </si>
  <si>
    <t>https://pbs.twimg.com/profile_banners/19769002/1541996200</t>
  </si>
  <si>
    <t>https://pbs.twimg.com/profile_banners/1976311878/1467144409</t>
  </si>
  <si>
    <t>https://pbs.twimg.com/profile_banners/18334915/1538685034</t>
  </si>
  <si>
    <t>https://pbs.twimg.com/profile_banners/44962577/1493837119</t>
  </si>
  <si>
    <t>https://pbs.twimg.com/profile_banners/110546136/1526580670</t>
  </si>
  <si>
    <t>https://pbs.twimg.com/profile_banners/21102657/1536219492</t>
  </si>
  <si>
    <t>https://pbs.twimg.com/profile_banners/78968315/1541173126</t>
  </si>
  <si>
    <t>https://pbs.twimg.com/profile_banners/710393496709042176/1458206823</t>
  </si>
  <si>
    <t>https://pbs.twimg.com/profile_banners/30398424/1402892850</t>
  </si>
  <si>
    <t>https://pbs.twimg.com/profile_banners/710690556545015808/1458277438</t>
  </si>
  <si>
    <t>https://pbs.twimg.com/profile_banners/2175615878/1490265868</t>
  </si>
  <si>
    <t>https://pbs.twimg.com/profile_banners/770539774981599232/1544358563</t>
  </si>
  <si>
    <t>https://pbs.twimg.com/profile_banners/95868974/1516379738</t>
  </si>
  <si>
    <t>https://pbs.twimg.com/profile_banners/2918181827/1483561120</t>
  </si>
  <si>
    <t>https://pbs.twimg.com/profile_banners/3334677605/1536081023</t>
  </si>
  <si>
    <t>https://pbs.twimg.com/profile_banners/1356498416/1447536046</t>
  </si>
  <si>
    <t>https://pbs.twimg.com/profile_banners/14890044/1432639770</t>
  </si>
  <si>
    <t>https://pbs.twimg.com/profile_banners/4269561920/1480967311</t>
  </si>
  <si>
    <t>https://pbs.twimg.com/profile_banners/1063624591/1547737106</t>
  </si>
  <si>
    <t>https://pbs.twimg.com/profile_banners/64783109/1546555222</t>
  </si>
  <si>
    <t>https://pbs.twimg.com/profile_banners/2383963063/1433189244</t>
  </si>
  <si>
    <t>https://pbs.twimg.com/profile_banners/2912720607/1522848642</t>
  </si>
  <si>
    <t>https://pbs.twimg.com/profile_banners/31163497/1536247734</t>
  </si>
  <si>
    <t>https://pbs.twimg.com/profile_banners/304265563/1452088118</t>
  </si>
  <si>
    <t>https://pbs.twimg.com/profile_banners/1368225481/1413926175</t>
  </si>
  <si>
    <t>https://pbs.twimg.com/profile_banners/227711916/1363390092</t>
  </si>
  <si>
    <t>https://pbs.twimg.com/profile_banners/180028868/1461793846</t>
  </si>
  <si>
    <t>https://pbs.twimg.com/profile_banners/55332053/1350876322</t>
  </si>
  <si>
    <t>https://pbs.twimg.com/profile_banners/85728742/1538681705</t>
  </si>
  <si>
    <t>https://pbs.twimg.com/profile_banners/12021112/1493022746</t>
  </si>
  <si>
    <t>https://pbs.twimg.com/profile_banners/62060517/1520610489</t>
  </si>
  <si>
    <t>https://pbs.twimg.com/profile_banners/59140023/1532807737</t>
  </si>
  <si>
    <t>https://pbs.twimg.com/profile_banners/625491197/1490723104</t>
  </si>
  <si>
    <t>https://pbs.twimg.com/profile_banners/2468162977/1432816671</t>
  </si>
  <si>
    <t>https://pbs.twimg.com/profile_banners/1594690010/1373926115</t>
  </si>
  <si>
    <t>https://pbs.twimg.com/profile_banners/19206934/1475843542</t>
  </si>
  <si>
    <t>https://pbs.twimg.com/profile_banners/1081202565218516992/1547585420</t>
  </si>
  <si>
    <t>https://pbs.twimg.com/profile_banners/343633540/1487109554</t>
  </si>
  <si>
    <t>https://pbs.twimg.com/profile_banners/809786649185947648/1496855625</t>
  </si>
  <si>
    <t>https://pbs.twimg.com/profile_banners/150490233/1531239275</t>
  </si>
  <si>
    <t>https://pbs.twimg.com/profile_banners/20619654/1495479378</t>
  </si>
  <si>
    <t>https://pbs.twimg.com/profile_banners/17759202/1543612562</t>
  </si>
  <si>
    <t>https://pbs.twimg.com/profile_banners/19669170/1473444131</t>
  </si>
  <si>
    <t>https://pbs.twimg.com/profile_banners/34026146/1473265123</t>
  </si>
  <si>
    <t>https://pbs.twimg.com/profile_banners/63787812/1531920776</t>
  </si>
  <si>
    <t>https://pbs.twimg.com/profile_banners/3229980963/1526233045</t>
  </si>
  <si>
    <t>https://pbs.twimg.com/profile_banners/4105032866/1518712618</t>
  </si>
  <si>
    <t>https://pbs.twimg.com/profile_banners/920631953384263680/1508335689</t>
  </si>
  <si>
    <t>https://pbs.twimg.com/profile_banners/14995053/1537272946</t>
  </si>
  <si>
    <t>https://pbs.twimg.com/profile_banners/16203414/1445954107</t>
  </si>
  <si>
    <t>https://pbs.twimg.com/profile_banners/18290895/1511991816</t>
  </si>
  <si>
    <t>https://pbs.twimg.com/profile_banners/95485126/1517583241</t>
  </si>
  <si>
    <t>https://pbs.twimg.com/profile_banners/4905190149/1460220847</t>
  </si>
  <si>
    <t>https://pbs.twimg.com/profile_banners/18460199/1517933784</t>
  </si>
  <si>
    <t>https://pbs.twimg.com/profile_banners/21562786/1469037124</t>
  </si>
  <si>
    <t>https://pbs.twimg.com/profile_banners/18299526/1475076991</t>
  </si>
  <si>
    <t>https://pbs.twimg.com/profile_banners/903261597967294464/1504218895</t>
  </si>
  <si>
    <t>https://pbs.twimg.com/profile_banners/19544141/1434982399</t>
  </si>
  <si>
    <t>https://pbs.twimg.com/profile_banners/2294938387/1437505131</t>
  </si>
  <si>
    <t>https://pbs.twimg.com/profile_banners/9737032/1530887330</t>
  </si>
  <si>
    <t>https://pbs.twimg.com/profile_banners/1452560851/1398962668</t>
  </si>
  <si>
    <t>https://pbs.twimg.com/profile_banners/2949777377/1471629857</t>
  </si>
  <si>
    <t>https://pbs.twimg.com/profile_banners/2811803706/1410811125</t>
  </si>
  <si>
    <t>https://pbs.twimg.com/profile_banners/31955977/1438463435</t>
  </si>
  <si>
    <t>https://pbs.twimg.com/profile_banners/19007524/1407874528</t>
  </si>
  <si>
    <t>https://pbs.twimg.com/profile_banners/1077009064826208257/1545614632</t>
  </si>
  <si>
    <t>https://pbs.twimg.com/profile_banners/301006633/1547791816</t>
  </si>
  <si>
    <t>es</t>
  </si>
  <si>
    <t>http://abs.twimg.com/images/themes/theme1/bg.png</t>
  </si>
  <si>
    <t>http://pbs.twimg.com/profile_background_images/477591975/Convey-Background.jpg</t>
  </si>
  <si>
    <t>http://abs.twimg.com/images/themes/theme16/bg.gif</t>
  </si>
  <si>
    <t>http://abs.twimg.com/images/themes/theme4/bg.gif</t>
  </si>
  <si>
    <t>http://abs.twimg.com/images/themes/theme15/bg.png</t>
  </si>
  <si>
    <t>http://abs.twimg.com/images/themes/theme5/bg.gif</t>
  </si>
  <si>
    <t>http://abs.twimg.com/images/themes/theme14/bg.gif</t>
  </si>
  <si>
    <t>http://abs.twimg.com/images/themes/theme9/bg.gif</t>
  </si>
  <si>
    <t>http://abs.twimg.com/images/themes/theme3/bg.gif</t>
  </si>
  <si>
    <t>http://abs.twimg.com/images/themes/theme8/bg.gif</t>
  </si>
  <si>
    <t>http://abs.twimg.com/images/themes/theme2/bg.gif</t>
  </si>
  <si>
    <t>http://pbs.twimg.com/profile_background_images/753770776/9920b3f382fc4ca1181d494e4723b5b7.jpeg</t>
  </si>
  <si>
    <t>http://abs.twimg.com/images/themes/theme17/bg.gif</t>
  </si>
  <si>
    <t>http://abs.twimg.com/images/themes/theme13/bg.gif</t>
  </si>
  <si>
    <t>http://abs.twimg.com/images/themes/theme10/bg.gif</t>
  </si>
  <si>
    <t>http://abs.twimg.com/images/themes/theme7/bg.gif</t>
  </si>
  <si>
    <t>http://pbs.twimg.com/profile_images/478991216109813760/parb-Qp5_normal.png</t>
  </si>
  <si>
    <t>http://pbs.twimg.com/profile_images/847784605331505152/c3kM6PFy_normal.jpg</t>
  </si>
  <si>
    <t>http://pbs.twimg.com/profile_images/413506694891593728/Gx2mfj1X_normal.png</t>
  </si>
  <si>
    <t>http://pbs.twimg.com/profile_images/950420911630569472/4VSzxaaZ_normal.jpg</t>
  </si>
  <si>
    <t>http://pbs.twimg.com/profile_images/1067871603030020096/quMo2XHq_normal.jpg</t>
  </si>
  <si>
    <t>http://pbs.twimg.com/profile_images/1019990546763296769/mEfZyGEg_normal.jpg</t>
  </si>
  <si>
    <t>http://pbs.twimg.com/profile_images/1186746262/S_normal.png</t>
  </si>
  <si>
    <t>http://pbs.twimg.com/profile_images/1006481790427648000/5ufTC1mB_normal.jpg</t>
  </si>
  <si>
    <t>http://pbs.twimg.com/profile_images/573650841233571841/TXppPVvf_normal.png</t>
  </si>
  <si>
    <t>http://pbs.twimg.com/profile_images/378800000614382487/900266bb16522aec8665fc26a8b76324_normal.jpeg</t>
  </si>
  <si>
    <t>http://pbs.twimg.com/profile_images/1014214615067254784/sR2GtKix_normal.jpg</t>
  </si>
  <si>
    <t>http://pbs.twimg.com/profile_images/478393412073177088/0bPmhiYd_normal.jpeg</t>
  </si>
  <si>
    <t>http://pbs.twimg.com/profile_images/844862449211731968/u9546zNd_normal.jpg</t>
  </si>
  <si>
    <t>http://pbs.twimg.com/profile_images/2104533285/Hardworking_normal.jpg</t>
  </si>
  <si>
    <t>http://pbs.twimg.com/profile_images/894737755883921408/9aPOnCm-_normal.jpg</t>
  </si>
  <si>
    <t>http://pbs.twimg.com/profile_images/1075080573306073088/Img39tF4_normal.jpg</t>
  </si>
  <si>
    <t>http://pbs.twimg.com/profile_images/1474527734/EMA_mobius_normal.jpg</t>
  </si>
  <si>
    <t>http://pbs.twimg.com/profile_images/2748734134/758d61442d82824caf89388d5c322cce_normal.jpeg</t>
  </si>
  <si>
    <t>http://pbs.twimg.com/profile_images/1047933196090978308/5XrfZm31_normal.jpg</t>
  </si>
  <si>
    <t>http://pbs.twimg.com/profile_images/626790939265245184/5Pc7NYCj_normal.png</t>
  </si>
  <si>
    <t>http://pbs.twimg.com/profile_images/2515131410/fsdpkw47ogil9uluzywq_normal.jpeg</t>
  </si>
  <si>
    <t>http://abs.twimg.com/sticky/default_profile_images/default_profile_3_normal.png</t>
  </si>
  <si>
    <t>http://pbs.twimg.com/profile_images/809808421176287232/xp5vYzEI_normal.jpg</t>
  </si>
  <si>
    <t>http://pbs.twimg.com/profile_images/722783723825967105/ehRM34Au_normal.jpg</t>
  </si>
  <si>
    <t>http://pbs.twimg.com/profile_images/2655969808/682d51618e15a7bf7c6fbb31977749a1_normal.png</t>
  </si>
  <si>
    <t>http://pbs.twimg.com/profile_images/979500839562657792/Uegbzm-8_normal.jpg</t>
  </si>
  <si>
    <t>http://pbs.twimg.com/profile_images/700424844744093696/N58MaUZz_normal.jpg</t>
  </si>
  <si>
    <t>http://pbs.twimg.com/profile_images/793169268267487232/wiA0muAW_normal.jpg</t>
  </si>
  <si>
    <t>http://pbs.twimg.com/profile_images/659005390357598208/KDCFHFwE_normal.jpg</t>
  </si>
  <si>
    <t>http://pbs.twimg.com/profile_images/824002841027219456/cjlYD2wV_normal.jpg</t>
  </si>
  <si>
    <t>http://pbs.twimg.com/profile_images/698594634059157504/cwOVl9TS_normal.jpg</t>
  </si>
  <si>
    <t>http://pbs.twimg.com/profile_images/710146333638791168/eBcXi-jK_normal.jpg</t>
  </si>
  <si>
    <t>http://pbs.twimg.com/profile_images/905389052328898561/LclcIjWI_normal.jpg</t>
  </si>
  <si>
    <t>http://pbs.twimg.com/profile_images/732936301092036610/8XA82Ref_normal.jpg</t>
  </si>
  <si>
    <t>http://pbs.twimg.com/profile_images/742801390888714241/kLiTP97O_normal.jpg</t>
  </si>
  <si>
    <t>http://pbs.twimg.com/profile_images/984150624106266624/uCDQfw8C_normal.jpg</t>
  </si>
  <si>
    <t>http://pbs.twimg.com/profile_images/866639236396707841/Tpq3xr15_normal.jpg</t>
  </si>
  <si>
    <t>http://pbs.twimg.com/profile_images/837058193188655104/eufRe1B5_normal.jpg</t>
  </si>
  <si>
    <t>Open Twitter Page for This Person</t>
  </si>
  <si>
    <t>https://twitter.com/craig_galbraith</t>
  </si>
  <si>
    <t>https://twitter.com/conveyservices</t>
  </si>
  <si>
    <t>https://twitter.com/htg360</t>
  </si>
  <si>
    <t>https://twitter.com/telinta_</t>
  </si>
  <si>
    <t>https://twitter.com/jasklabs</t>
  </si>
  <si>
    <t>https://twitter.com/talari</t>
  </si>
  <si>
    <t>https://twitter.com/hp</t>
  </si>
  <si>
    <t>https://twitter.com/sandlerpartners</t>
  </si>
  <si>
    <t>https://twitter.com/avaya</t>
  </si>
  <si>
    <t>https://twitter.com/avant_ccc</t>
  </si>
  <si>
    <t>https://twitter.com/lornagarey</t>
  </si>
  <si>
    <t>https://twitter.com/hpchannelnews</t>
  </si>
  <si>
    <t>https://twitter.com/nutanix</t>
  </si>
  <si>
    <t>https://twitter.com/infovista</t>
  </si>
  <si>
    <t>https://twitter.com/channel_online</t>
  </si>
  <si>
    <t>https://twitter.com/thailandtribun3</t>
  </si>
  <si>
    <t>https://twitter.com/liogt</t>
  </si>
  <si>
    <t>https://twitter.com/sgnews_tribe</t>
  </si>
  <si>
    <t>https://twitter.com/news_t3ch</t>
  </si>
  <si>
    <t>https://twitter.com/denainfreddy</t>
  </si>
  <si>
    <t>https://twitter.com/wlmaroc</t>
  </si>
  <si>
    <t>https://twitter.com/edwardgately</t>
  </si>
  <si>
    <t>https://twitter.com/gegelechti18</t>
  </si>
  <si>
    <t>https://twitter.com/emilietanguy1</t>
  </si>
  <si>
    <t>https://twitter.com/mondeinformatiq</t>
  </si>
  <si>
    <t>https://twitter.com/itnewsfrance</t>
  </si>
  <si>
    <t>https://twitter.com/prpnews</t>
  </si>
  <si>
    <t>https://twitter.com/pvynckier</t>
  </si>
  <si>
    <t>https://twitter.com/ebourderioux</t>
  </si>
  <si>
    <t>https://twitter.com/lontchi</t>
  </si>
  <si>
    <t>https://twitter.com/almalleu</t>
  </si>
  <si>
    <t>https://twitter.com/jamesandersoncp</t>
  </si>
  <si>
    <t>https://twitter.com/onug_</t>
  </si>
  <si>
    <t>https://twitter.com/tbimasteragent</t>
  </si>
  <si>
    <t>https://twitter.com/channelkevinmo</t>
  </si>
  <si>
    <t>https://twitter.com/apaxpartners_fr</t>
  </si>
  <si>
    <t>https://twitter.com/ema_research</t>
  </si>
  <si>
    <t>https://twitter.com/opensystemsag</t>
  </si>
  <si>
    <t>https://twitter.com/shamusema</t>
  </si>
  <si>
    <t>https://twitter.com/versanetworks</t>
  </si>
  <si>
    <t>https://twitter.com/bsmhub</t>
  </si>
  <si>
    <t>https://twitter.com/cameronjannice</t>
  </si>
  <si>
    <t>https://twitter.com/retailroi</t>
  </si>
  <si>
    <t>https://twitter.com/nrfbigshow</t>
  </si>
  <si>
    <t>https://twitter.com/sammartino</t>
  </si>
  <si>
    <t>https://twitter.com/retroanalog60</t>
  </si>
  <si>
    <t>https://twitter.com/ericlunn12509</t>
  </si>
  <si>
    <t>https://twitter.com/josediazevans</t>
  </si>
  <si>
    <t>https://twitter.com/dutchitchannel</t>
  </si>
  <si>
    <t>https://twitter.com/ssamjames</t>
  </si>
  <si>
    <t>https://twitter.com/yannlh</t>
  </si>
  <si>
    <t>https://twitter.com/randocuc</t>
  </si>
  <si>
    <t>https://twitter.com/varcusmiscidi</t>
  </si>
  <si>
    <t>https://twitter.com/witoldkepinski</t>
  </si>
  <si>
    <t>https://twitter.com/jaaduarte</t>
  </si>
  <si>
    <t>https://twitter.com/4someone_cares</t>
  </si>
  <si>
    <t>https://twitter.com/ricardo_belmar</t>
  </si>
  <si>
    <t>https://twitter.com/incisivio</t>
  </si>
  <si>
    <t>https://twitter.com/stance</t>
  </si>
  <si>
    <t>https://twitter.com/nespressousa</t>
  </si>
  <si>
    <t>https://twitter.com/indochino</t>
  </si>
  <si>
    <t>https://twitter.com/rayhartjen</t>
  </si>
  <si>
    <t>https://twitter.com/retailnext</t>
  </si>
  <si>
    <t>https://twitter.com/nrfnews</t>
  </si>
  <si>
    <t>https://twitter.com/fmfrancoise</t>
  </si>
  <si>
    <t>https://twitter.com/senderocloud</t>
  </si>
  <si>
    <t>https://twitter.com/obs_mea</t>
  </si>
  <si>
    <t>https://twitter.com/henrychalian</t>
  </si>
  <si>
    <t>https://twitter.com/nrf</t>
  </si>
  <si>
    <t>https://twitter.com/meaghanbrophy</t>
  </si>
  <si>
    <t>https://twitter.com/indretailer</t>
  </si>
  <si>
    <t>https://twitter.com/ihl_group</t>
  </si>
  <si>
    <t>https://twitter.com/fuze</t>
  </si>
  <si>
    <t>https://twitter.com/gregbuzek</t>
  </si>
  <si>
    <t>https://twitter.com/vmcantrell</t>
  </si>
  <si>
    <t>https://twitter.com/iamjamesrhee</t>
  </si>
  <si>
    <t>https://twitter.com/retailwire</t>
  </si>
  <si>
    <t>https://twitter.com/retailshelley</t>
  </si>
  <si>
    <t>https://twitter.com/networkworld</t>
  </si>
  <si>
    <t>https://twitter.com/g2exp</t>
  </si>
  <si>
    <t>https://twitter.com/retailbrandon</t>
  </si>
  <si>
    <t>https://twitter.com/austria_in_us</t>
  </si>
  <si>
    <t>https://twitter.com/lorrikim</t>
  </si>
  <si>
    <t>https://twitter.com/joeskorupa</t>
  </si>
  <si>
    <t>https://twitter.com/risnewsinsights</t>
  </si>
  <si>
    <t>https://twitter.com/retailaggregate</t>
  </si>
  <si>
    <t>https://twitter.com/globalplacefirm</t>
  </si>
  <si>
    <t>craig_galbraith
A lot of big names in this roundup
of new and updated channel programs.
https://t.co/AWgMfbotfG @TBImasteragent
@Avant_CCC @Avaya @SandlerPartners
@nutanix @HP @Talari @jasklabs
@Telinta_ @HTG360 @ConveyServices
@Infovista</t>
  </si>
  <si>
    <t xml:space="preserve">conveyservices
</t>
  </si>
  <si>
    <t xml:space="preserve">htg360
</t>
  </si>
  <si>
    <t xml:space="preserve">telinta_
</t>
  </si>
  <si>
    <t xml:space="preserve">jasklabs
</t>
  </si>
  <si>
    <t xml:space="preserve">talari
</t>
  </si>
  <si>
    <t xml:space="preserve">hp
</t>
  </si>
  <si>
    <t xml:space="preserve">sandlerpartners
</t>
  </si>
  <si>
    <t xml:space="preserve">avaya
</t>
  </si>
  <si>
    <t xml:space="preserve">avant_ccc
</t>
  </si>
  <si>
    <t>lornagarey
RT @Channel_Online: .@infovista,
@nutanix and @HPChannelNews top
our list of companies making waves
in the channel. https://t.co/ySKRcch8at</t>
  </si>
  <si>
    <t xml:space="preserve">hpchannelnews
</t>
  </si>
  <si>
    <t xml:space="preserve">nutanix
</t>
  </si>
  <si>
    <t>infovista
Our own @ricardo_belmar joins @RetailBrandon
and other experts tomorrow to discuss
what's driving the consumer of
the future @Austria_in_US @G2Exp
panel. Stay tuned for insights.
#retail #retailtech</t>
  </si>
  <si>
    <t>channel_online
Two of our most popular stories
this week were about @fuze and
@Infovista! https://t.co/3vB9qk7HYt</t>
  </si>
  <si>
    <t>thailandtribun3
Infovista names JosÃ© Duarte as
Chief Executive Officer https://t.co/t6rSexLgLO</t>
  </si>
  <si>
    <t>liogt
RT @Infovista: Infovista names
JosÃ© Duarte as Chief Executive
Officer https://t.co/VmYqnLiF7x
https://t.co/OlJ15242YJ</t>
  </si>
  <si>
    <t>sgnews_tribe
Infovista names JosÃ© Duarte as
Chief Executive Officer https://t.co/k8z6hb1sga</t>
  </si>
  <si>
    <t>news_t3ch
Telex : L'Anssi attaquÃ©e par des
hackers gilets jaunes, Open acquiert
la marketpace Izberg, Amazon rachÃ¨te
CloudEndure, Jose Duarte nommÃ©
CEO d'Infovista https://t.co/lVCGuckaQ6
https://t.co/QUnYY6orAM</t>
  </si>
  <si>
    <t>denainfreddy
-Â Selon nos confrÃ¨res de Challenges,
le site web de l'Anssi a subi des
attaques menÃ©es par des hackers
proches des gilets jaunes. Plus
(...) https://t.co/XnkHOVSXaL</t>
  </si>
  <si>
    <t>wlmaroc
Telex : L'Anssi attaquÃ©e par des
hackers gilets jaunes, Open acquiert
la marketpace Izberg, Amazon rachÃ¨te
CloudEndure, Jose Duarte nommÃ©
CEO d'Infovista https://t.co/C5FpHWrLs7</t>
  </si>
  <si>
    <t>edwardgately
RT @Channel_Online: .@Infovista
continues to flesh out its growth
plan. https://t.co/xD7oycvCmW</t>
  </si>
  <si>
    <t>gegelechti18
Telex : L'Anssi attaquÃ©e par des
hackers gilets jaunes, Open acquiert
la marketpace Izberg, Amazon rachÃ¨te
CloudEndure, Jose Duarte nommÃ©
CEO d'Infovista https://t.co/07zgEWCJwP</t>
  </si>
  <si>
    <t>emilietanguy1
RT @MondeInformatiq: [Actuellement
sur LMI] Telex : L'Anssi attaquÃ©e
par des hackers gilets jaunes,
Open acquiert la marketpace Izberg,
Amaâ€¦</t>
  </si>
  <si>
    <t>mondeinformatiq
[Actuellement sur LMI] Telex :
L'Anssi attaquÃ©e par des hackers
gilets jaunes, Open acquiert la
marketpace Izberg, Amazon rachÃ¨te
CloudEndure, Jose Duarte nommÃ©
CEO d'Infovista - -Â Selon nos
confrÃ¨res de Challenges, le site
web de l'Anssi a subi des â€¦ https://t.co/7dD7RfpVY1</t>
  </si>
  <si>
    <t>itnewsfrance
Telex : L'Anssi attaquÃ©e par des
hackers gilets jaunes, Open acquiert
la marketpace Izberg, Amazon rachÃ¨te
CloudEndure, Jose Duarte nommÃ©
CEO d'Infovista https://t.co/m9yzdPVdW4
#LeMonde</t>
  </si>
  <si>
    <t>prpnews
https://t.co/H5nw60WkHD Infovista
names Jose Duarte as Chief Executive
Officer</t>
  </si>
  <si>
    <t>pvynckier
Telex : L'Anssi attaquÃ©e par des
hackers gilets jaunes, Open acquiert
la marketpace Izberg, Amazon rachÃ¨te
CloudEndure, Jose Duarte nommÃ©
CEO d'Infovista - Le Monde Informatique
https://t.co/hxFcWgPuhb</t>
  </si>
  <si>
    <t>ebourderioux
RT @PVynckier: Telex : L'Anssi
attaquÃ©e par des hackers gilets
jaunes, Open acquiert la marketpace
Izberg, Amazon rachÃ¨te CloudEndure,
Joseâ€¦</t>
  </si>
  <si>
    <t>lontchi
Telex : L'Anssi attaquÃ©e par des
hackers gilets jaunes, Open acquiert
la marketpace Izberg, Amazon rachÃ¨te
CloudEndure, Jose Duarte nommÃ©
CEO d'Infovista https://t.co/CLDsnsjPL8
https://t.co/e2beYWA7vq</t>
  </si>
  <si>
    <t>almalleu
RT @MondeInformatiq: [Actuellement
sur LMI] Telex : L'Anssi attaquÃ©e
par des hackers gilets jaunes,
Open acquiert la marketpace Izberg,
Amaâ€¦</t>
  </si>
  <si>
    <t>jamesandersoncp
RT @Channel_Online: .@Infovista
continues to flesh out its growth
plan. https://t.co/xD7oycvCmW</t>
  </si>
  <si>
    <t>onug_
Digital Business Requires an End-to-End
Intelligence for #WAN Edge https://t.co/GJ4FbefniX
by Sylvain Quartier, Senior Vice
President, Digital Enterprise Product
Strategy at @Infovista #digitaltransformation
https://t.co/3SKh9aCYCt</t>
  </si>
  <si>
    <t xml:space="preserve">tbimasteragent
</t>
  </si>
  <si>
    <t>channelkevinmo
RT @Channel_Online: .@Infovista
continues to flesh out its growth
plan. https://t.co/xD7oycvCmW</t>
  </si>
  <si>
    <t>apaxpartners_fr
.@Infovista taps #SAP Alumni as
new CEO in #growth initiative via
@Channel_Online https://t.co/rorVfJTkwS</t>
  </si>
  <si>
    <t>ema_research
Wide-Area Network Transformation:
How Enterprises Succeed with #SDWAN
https://t.co/gRZHsSWOJJ @ema_research
@ShamusEMA | Thanks to sponsors
@Infovista @OpenSystemsAG @versanetworks
https://t.co/8KM9neEuLB</t>
  </si>
  <si>
    <t>opensystemsag
RT @ema_research: Wide-Area Network
Transformation: How Enterprises
Succeed with #SDWAN https://t.co/gRZHsSWOJJ
@ema_research @ShamusEMA |…</t>
  </si>
  <si>
    <t>shamusema
RT @ema_research: Wide-Area Network
Transformation: How Enterprises
Succeed with #SDWAN https://t.co/gRZHsSWOJJ
@ema_research @ShamusEMA |…</t>
  </si>
  <si>
    <t>versanetworks
RT @ema_research: Wide-Area Network
Transformation: How Enterprises
Succeed with #SDWAN https://t.co/gRZHsSWOJJ
@ema_research @ShamusEMA |…</t>
  </si>
  <si>
    <t>bsmhub
Business Service Management Daily
is out! https://t.co/6bo7r5sXrs
&amp;lt; #BSM #ITSM #ITOM #DataCenter
Stories via… https://t.co/qGaddUMzpf</t>
  </si>
  <si>
    <t>cameronjannice
RT @Infovista: At @NRFBigShow?
Help Infovista donate to @RetailROI
by retweeting this photo! We’ll
donate $1 for each retweet. Be
sure to i…</t>
  </si>
  <si>
    <t xml:space="preserve">retailroi
</t>
  </si>
  <si>
    <t xml:space="preserve">nrfbigshow
</t>
  </si>
  <si>
    <t>sammartino
RT @Infovista: At @NRFBigShow?
Help Infovista donate to @RetailROI
by retweeting this photo! We’ll
donate $1 for each retweet. Be
sure to i…</t>
  </si>
  <si>
    <t>retroanalog60
#Infovista #NRF2019</t>
  </si>
  <si>
    <t>ericlunn12509
#infovista #NRF2019</t>
  </si>
  <si>
    <t>josediazevans
RT @Infovista: At @NRFBigShow?
Help Infovista donate to @RetailROI
by retweeting this photo! We’ll
donate $1 for each retweet. Be
sure to i…</t>
  </si>
  <si>
    <t>dutchitchannel
Infovista stelt José Duarte als
nieuwe CEO aan https://t.co/VSfDTfmiUl
https://t.co/GeS0CrkW7N</t>
  </si>
  <si>
    <t>ssamjames
@yannlh Dr. Le Helloco, I'm the
Cisco AM covering Infovista, would
like to set up a call to discuss
an old ASA depl… https://t.co/X8CQhaqU3s</t>
  </si>
  <si>
    <t xml:space="preserve">yannlh
</t>
  </si>
  <si>
    <t>randocuc
Dilly Dilly! https://t.co/M8g42nnJKc</t>
  </si>
  <si>
    <t>varcusmiscidi
RT @Infovista: At @NRFBigShow?
Help Infovista donate to @RetailROI
by retweeting this photo! We’ll
donate $1 for each retweet. Be
sure to i…</t>
  </si>
  <si>
    <t>witoldkepinski
. #Infovista stelt @jaaduarte als
nieuwe CEO aan. Infovista, speler
in oplossingen voor netwerkprestaties
in onder andere SD-WAN en wireless
omgevingen, heeft aangekondigd
dat de raad van bestuur José Duarte
onmiddellijk als Chief…https://t.co/0Jdk8Zinw5
https://t.co/pnHZxKzA0s</t>
  </si>
  <si>
    <t xml:space="preserve">jaaduarte
</t>
  </si>
  <si>
    <t>4someone_cares
RT @Infovista: At @NRFBigShow?
Help Infovista donate to @RetailROI
by retweeting this photo! We’ll
donate $1 for each retweet. Be
sure to i…</t>
  </si>
  <si>
    <t>ricardo_belmar
Happy to be part of such a strong
top 10 influencers list for #NRF2019!
For more of my thoughts on the
Big Show, check out my top tweets:
https://t.co/Z3tEEJVUvZ #retail
#retailtech #digitaltransformation
#omnichannel #unifiedcommerce #SDWAN
@Infovista https://t.co/Mhib2zTtg2</t>
  </si>
  <si>
    <t xml:space="preserve">incisivio
</t>
  </si>
  <si>
    <t xml:space="preserve">stance
</t>
  </si>
  <si>
    <t xml:space="preserve">nespressousa
</t>
  </si>
  <si>
    <t xml:space="preserve">indochino
</t>
  </si>
  <si>
    <t xml:space="preserve">rayhartjen
</t>
  </si>
  <si>
    <t>retailnext
RT @ricardo_belmar: Customer journey,
dynamic pricing, and robotics just
some of the tooocs we talk about
in yesterday’s broadcast! #nrf201…</t>
  </si>
  <si>
    <t xml:space="preserve">nrfnews
</t>
  </si>
  <si>
    <t>fmfrancoise
RT @ricardo_belmar: Happy to be
part of such a strong top 10 influencers
list for #NRF2019! For more of
my thoughts on the Big Show, check…</t>
  </si>
  <si>
    <t>senderocloud
Software-Defined Wide Area Network
(SD-WAN) Market at a Highest CAGR
of 66.2% by Top Key Players Analysis
(Citrix,… https://t.co/ULAoyRuM56</t>
  </si>
  <si>
    <t>obs_mea
Buying into the future: smart retail
in M.E. https://t.co/3Xqs68rCXA
#smartretail is a hot topic, with
breakout session at #IMEAKOBUCHAREST
with #huawei and #infovista</t>
  </si>
  <si>
    <t>henrychalian
RT @Infovista: Former SAP exec
joins Infovista as its new CEO
https://t.co/VmYqnLiF7x https://t.co/EcSdpxml1q</t>
  </si>
  <si>
    <t xml:space="preserve">nrf
</t>
  </si>
  <si>
    <t xml:space="preserve">meaghanbrophy
</t>
  </si>
  <si>
    <t>indretailer
RT @Infovista: The first of my
2019 #Retail Predictions, published
by @indretailer #Personalization,
#loyalty programs and curated experien…</t>
  </si>
  <si>
    <t xml:space="preserve">ihl_group
</t>
  </si>
  <si>
    <t xml:space="preserve">fuze
</t>
  </si>
  <si>
    <t>gregbuzek
RT @Infovista: At @NRFBigShow?
Help Infovista donate to @RetailROI
by retweeting this photo! We’ll
donate $1 for each retweet. Be
sure to i…</t>
  </si>
  <si>
    <t>vmcantrell
RT @Infovista: At @NRFBigShow?
Help Infovista donate to @RetailROI
by retweeting this photo! We’ll
donate $1 for each retweet. Be
sure to i…</t>
  </si>
  <si>
    <t xml:space="preserve">iamjamesrhee
</t>
  </si>
  <si>
    <t xml:space="preserve">retailwire
</t>
  </si>
  <si>
    <t xml:space="preserve">retailshelley
</t>
  </si>
  <si>
    <t xml:space="preserve">networkworld
</t>
  </si>
  <si>
    <t xml:space="preserve">g2exp
</t>
  </si>
  <si>
    <t>retailbrandon
@Infovista @ricardo_belmar @Austria_in_US
@G2Exp Its always a great experience
to collaborate with @ricardo_belmar</t>
  </si>
  <si>
    <t xml:space="preserve">austria_in_us
</t>
  </si>
  <si>
    <t>lorrikim
RT @Infovista: At @NRFBigShow?
Help Infovista donate to @RetailROI
by retweeting this photo! We’ll
donate $1 for each retweet. Be
sure to i…</t>
  </si>
  <si>
    <t>joeskorupa
RT @Infovista: At @NRFBigShow?
Help Infovista donate to @RetailROI
by retweeting this photo! We’ll
donate $1 for each retweet. Be
sure to i…</t>
  </si>
  <si>
    <t>risnewsinsights
RT @Infovista: At @NRFBigShow?
Help Infovista donate to @RetailROI
by retweeting this photo! We’ll
donate $1 for each retweet. Be
sure to i…</t>
  </si>
  <si>
    <t>retailaggregate
RT @Infovista: At @NRFBigShow?
Help Infovista donate to @RetailROI
by retweeting this photo! We’ll
donate $1 for each retweet. Be
sure to i…</t>
  </si>
  <si>
    <t>globalplacefirm
Performance Engineer InfoVista
- Alexandria, VA https://t.co/tLlUc7oVtn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</si>
  <si>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</si>
  <si>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</si>
  <si>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</si>
  <si>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</si>
  <si>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</si>
  <si>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</si>
  <si>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</si>
  <si>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</si>
  <si>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</si>
  <si>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</si>
  <si>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</si>
  <si>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</si>
  <si>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</si>
  <si>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</si>
  <si>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</si>
  <si>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</si>
  <si>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</si>
  <si>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</si>
  <si>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</si>
  <si>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</si>
  <si>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</si>
  <si>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</si>
  <si>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</si>
  <si>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</si>
  <si>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</si>
  <si>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</si>
  <si>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</si>
  <si>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</si>
  <si>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</si>
  <si>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</si>
  <si>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</si>
  <si>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</si>
  <si>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</si>
  <si>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</si>
  <si>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</si>
  <si>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</si>
  <si>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</si>
  <si>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</si>
  <si>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</si>
  <si>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</si>
  <si>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</si>
  <si>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</si>
  <si>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</si>
  <si>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</si>
  <si>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</si>
  <si>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</si>
  <si>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</si>
  <si>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</si>
  <si>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</si>
  <si>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</si>
  <si>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</si>
  <si>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</si>
  <si>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</si>
  <si>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</si>
  <si>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</si>
  <si>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</si>
  <si>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</si>
  <si>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</si>
  <si>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</si>
  <si>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</si>
  <si>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</si>
  <si>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</si>
  <si>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</si>
  <si>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</si>
  <si>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</si>
  <si>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</si>
  <si>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</si>
  <si>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</si>
  <si>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</si>
  <si>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</si>
  <si>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</si>
  <si>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</si>
  <si>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</si>
  <si>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</si>
  <si>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</si>
  <si>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</si>
  <si>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</si>
  <si>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</si>
  <si>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</si>
  <si>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</si>
  <si>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</si>
  <si>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</si>
  <si>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</si>
  <si>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https://twitter.com/search?vertical=default&amp;q=@ricardo_belmar</t>
  </si>
  <si>
    <t>Top URLs in Tweet in G6</t>
  </si>
  <si>
    <t>G5 Count</t>
  </si>
  <si>
    <t>Top URLs in Tweet in G7</t>
  </si>
  <si>
    <t>G6 Count</t>
  </si>
  <si>
    <t>Top URLs in Tweet in G8</t>
  </si>
  <si>
    <t>G7 Count</t>
  </si>
  <si>
    <t>Top URLs in Tweet in G9</t>
  </si>
  <si>
    <t>G8 Count</t>
  </si>
  <si>
    <t>https://lnkd.in/d89MVBr</t>
  </si>
  <si>
    <t>https://lnkd.in/dvCAh4B</t>
  </si>
  <si>
    <t>Top URLs in Tweet in G10</t>
  </si>
  <si>
    <t>G9 Count</t>
  </si>
  <si>
    <t>G10 Count</t>
  </si>
  <si>
    <t>Top URLs in Tweet</t>
  </si>
  <si>
    <t>https://www.lemondeinformatique.fr/actualites/lire-telex-l-anssi-attaquee-par-des-hackers-gilets-jaunes-open-acquiert-la-marketpace-izberg-amazon-rachete-cloudendure-jose-duarte-nomme-ceo-d-infovista-73921.html http://globalplacementfirm.catsone.com/careers/index.php?m=portal&amp;a=details&amp;jobOrderID=912939 https://www.lemondeinformatique.fr/actualites/lire-telex-l-anssi-attaquee-par-des-hackers-gilets-jaunes-open-acquiert-la-marketpace-izberg-amazon-rachete-cloudendure-jose-duarte-nomme-ceo-d-infovista-73921.html?utm_source=dlvr.it&amp;utm_medium=twitter https://globalplacementfirm.catsone.com/careers/index.php?m=portal&amp;a=details&amp;jobOrderID=912939 https://thailandtribune.com/infovista-names-jose-duarte-as-chief-executive-officer/?utm_source=dlvr.it&amp;utm_medium=twitter https://www.singaporenewstribe.com/infovista-names-jose-duarte-as-chief-executive-officer/?utm_source=dlvr.it&amp;utm_medium=twitter http://www.pressreleasepoint.com/infovista-names-jose-duarte-chief-executive-officer http://www.pressreleasepoint.com/infovista-appoints-cheryl-ragland-chief-marketing-officer http://www.pressreleasepoint.com/infovista-teams-westcon-comstor-grow-channel-application-aware-sd-wan-solutions http://www.pressreleasepoint.com/infovista-partners-fortinet-deliver-secure-application-aware-sd-wan</t>
  </si>
  <si>
    <t>https://www.infovista.com/press-release/infovista-names-jos%C3%A9-duarte-as-chief-executive-officer https://www.infovista.com/resources/sdwan/wb/top-sdwan-myths-busted http://feeds.feedburner.com/~r/ChannelPartnersChannelPartners/~3/uglYddJ8NVw/?utm_source=feedburner&amp;utm_medium=twitter&amp;utm_campaign=channel_online https://www.channelpartnersonline.com/2019/01/08/infovista-taps-sap-alum-as-new-ceo-in-growth-initiative/ https://twitter.com/i/web/status/1084541100310843392 https://twitter.com/i/web/status/1084548146368335877 https://twitter.com/i/web/status/1084840567513726977 https://twitter.com/i/web/status/1084883853091721217 https://lnkd.in/ePsp5p9 https://independentretailer.com/2019/01/03/2019-retail-predictions/</t>
  </si>
  <si>
    <t>https://www.channelpartnersonline.com/gallery/tbi-avaya-avant-lead-list-of-new-changing-channel-programs/ http://feeds.feedburner.com/~r/ChannelPartnersChannelPartners/~3/uglYddJ8NVw/?utm_source=feedburner&amp;utm_medium=twitter&amp;utm_campaign=channel_online</t>
  </si>
  <si>
    <t>https://twitter.com/infovista/status/1085221591468916742 http://feeds.feedburner.com/~r/ChannelPartnersChannelPartners/~3/uglYddJ8NVw/?utm_source=feedburner&amp;utm_medium=twitter&amp;utm_campaign=channel_online https://sumall.com/thankyou?utm_source=twitter&amp;utm_medium=publishing&amp;utm_campaign=thank_you_tweet&amp;utm_content=text_and_media&amp;utm_term=ea89b2f0f4e6d22f7bc7a520 https://twitter.com/i/web/status/1084543693728739329 https://twitter.com/i/web/status/1084543972457005056 https://twitter.com/i/web/status/1084549299264999424 https://twitter.com/i/web/status/1084785629400047617 https://twitter.com/i/web/status/1084870314960584704 https://pages.infovista.com/Retail-NRF.html https://twitter.com/search?vertical=default&amp;q=@ricardo_belmar</t>
  </si>
  <si>
    <t>http://feeds.feedburner.com/~r/ChannelPartnersChannelPartners/~3/uglYddJ8NVw/?utm_source=feedburner&amp;utm_medium=twitter&amp;utm_campaign=channel_online http://feeds.feedburner.com/~r/ChannelPartnersChannelPartners/~3/UWaLsew4N6w/?utm_source=feedburner&amp;utm_medium=twitter&amp;utm_campaign=channel_online https://goo.gl/fb/rhvLT5 https://www.channelpartnersonline.com/2019/01/08/infovista-taps-sap-alum-as-new-ceo-in-growth-initiative/</t>
  </si>
  <si>
    <t>Top Domains in Tweet in Entire Graph</t>
  </si>
  <si>
    <t>Top Domains in Tweet in G1</t>
  </si>
  <si>
    <t>paper.li</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</si>
  <si>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</si>
  <si>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</si>
  <si>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</si>
  <si>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</si>
  <si>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</si>
  <si>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</si>
  <si>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</si>
  <si>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</si>
  <si>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</si>
  <si>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</si>
  <si>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lemondeinformatique.fr catsone.com pressreleasepoint.com twitter.com thailandtribune.com singaporenewstribe.com paper.li dutchitchannel.nl openpr.com linkedin.com</t>
  </si>
  <si>
    <t>infovista.com twitter.com lnkd.in feedburner.com channelpartnersonline.com independentretailer.com goo.gl facebook.com networkworld.com onug.net</t>
  </si>
  <si>
    <t>channelpartnersonline.com feedburner.com</t>
  </si>
  <si>
    <t>twitter.com feedburner.com sumall.com infovista.com</t>
  </si>
  <si>
    <t>feedburner.com goo.gl channelpartnersonline.com</t>
  </si>
  <si>
    <t>Top Hashtags in Tweet in Entire Graph</t>
  </si>
  <si>
    <t>retail</t>
  </si>
  <si>
    <t>retailtech</t>
  </si>
  <si>
    <t>knowyournetwork</t>
  </si>
  <si>
    <t>personalization</t>
  </si>
  <si>
    <t>loyalty</t>
  </si>
  <si>
    <t>digitaltransformation</t>
  </si>
  <si>
    <t>Top Hashtags in Tweet in G1</t>
  </si>
  <si>
    <t>bsm</t>
  </si>
  <si>
    <t>itsm</t>
  </si>
  <si>
    <t>itom</t>
  </si>
  <si>
    <t>datacenter</t>
  </si>
  <si>
    <t>smartretail</t>
  </si>
  <si>
    <t>imeakobucharest</t>
  </si>
  <si>
    <t>huawei</t>
  </si>
  <si>
    <t>Top Hashtags in Tweet in G2</t>
  </si>
  <si>
    <t>Top Hashtags in Tweet in G3</t>
  </si>
  <si>
    <t>mythbustingmondays</t>
  </si>
  <si>
    <t>5g</t>
  </si>
  <si>
    <t>Top Hashtags in Tweet in G4</t>
  </si>
  <si>
    <t>Top Hashtags in Tweet in G5</t>
  </si>
  <si>
    <t>qos</t>
  </si>
  <si>
    <t>qoe</t>
  </si>
  <si>
    <t>cx</t>
  </si>
  <si>
    <t>Top Hashtags in Tweet in G6</t>
  </si>
  <si>
    <t>sap</t>
  </si>
  <si>
    <t>growth</t>
  </si>
  <si>
    <t>Top Hashtags in Tweet in G7</t>
  </si>
  <si>
    <t>Top Hashtags in Tweet in G8</t>
  </si>
  <si>
    <t>Top Hashtags in Tweet in G9</t>
  </si>
  <si>
    <t>Top Hashtags in Tweet in G10</t>
  </si>
  <si>
    <t>Top Hashtags in Tweet</t>
  </si>
  <si>
    <t>infovista nrf2019 lemonde bsm itsm itom datacenter smartretail imeakobucharest huawei</t>
  </si>
  <si>
    <t>sdwan retail knowyournetwork nrf2019 retailtech personalization loyalty infovista mythbustingmondays 5g</t>
  </si>
  <si>
    <t>nrf2019 infovista retailers sdwan qos qoe cx retail retailtech digitaltransformation</t>
  </si>
  <si>
    <t>Top Words in Tweet in Entire Graph</t>
  </si>
  <si>
    <t>Words in Sentiment List#1: Positive</t>
  </si>
  <si>
    <t>Words in Sentiment List#2: Negative</t>
  </si>
  <si>
    <t>Words in Sentiment List#3: Angry/Violent</t>
  </si>
  <si>
    <t>Non-categorized Words</t>
  </si>
  <si>
    <t>Total Words</t>
  </si>
  <si>
    <t>donate</t>
  </si>
  <si>
    <t>retweet</t>
  </si>
  <si>
    <t>help</t>
  </si>
  <si>
    <t>Top Words in Tweet in G1</t>
  </si>
  <si>
    <t>duarte</t>
  </si>
  <si>
    <t>des</t>
  </si>
  <si>
    <t>l'anssi</t>
  </si>
  <si>
    <t>e</t>
  </si>
  <si>
    <t>par</t>
  </si>
  <si>
    <t>hackers</t>
  </si>
  <si>
    <t>gilets</t>
  </si>
  <si>
    <t>jaunes</t>
  </si>
  <si>
    <t>jose</t>
  </si>
  <si>
    <t>Top Words in Tweet in G2</t>
  </si>
  <si>
    <t>retweeting</t>
  </si>
  <si>
    <t>photo</t>
  </si>
  <si>
    <t>ll</t>
  </si>
  <si>
    <t>1</t>
  </si>
  <si>
    <t>each</t>
  </si>
  <si>
    <t>Top Words in Tweet in G3</t>
  </si>
  <si>
    <t>Top Words in Tweet in G4</t>
  </si>
  <si>
    <t>lot</t>
  </si>
  <si>
    <t>big</t>
  </si>
  <si>
    <t>names</t>
  </si>
  <si>
    <t>roundup</t>
  </si>
  <si>
    <t>new</t>
  </si>
  <si>
    <t>updated</t>
  </si>
  <si>
    <t>channel</t>
  </si>
  <si>
    <t>programs</t>
  </si>
  <si>
    <t>Top Words in Tweet in G5</t>
  </si>
  <si>
    <t>customer</t>
  </si>
  <si>
    <t>s</t>
  </si>
  <si>
    <t>store</t>
  </si>
  <si>
    <t>thanks</t>
  </si>
  <si>
    <t>journey</t>
  </si>
  <si>
    <t>pricing</t>
  </si>
  <si>
    <t>robotics</t>
  </si>
  <si>
    <t>Top Words in Tweet in G6</t>
  </si>
  <si>
    <t>continues</t>
  </si>
  <si>
    <t>flesh</t>
  </si>
  <si>
    <t>out</t>
  </si>
  <si>
    <t>plan</t>
  </si>
  <si>
    <t>top</t>
  </si>
  <si>
    <t>Top Words in Tweet in G7</t>
  </si>
  <si>
    <t>wide</t>
  </si>
  <si>
    <t>area</t>
  </si>
  <si>
    <t>network</t>
  </si>
  <si>
    <t>transformation</t>
  </si>
  <si>
    <t>enterprises</t>
  </si>
  <si>
    <t>succeed</t>
  </si>
  <si>
    <t>Top Words in Tweet in G8</t>
  </si>
  <si>
    <t>actuellement</t>
  </si>
  <si>
    <t>sur</t>
  </si>
  <si>
    <t>lmi</t>
  </si>
  <si>
    <t>telex</t>
  </si>
  <si>
    <t>attaquã</t>
  </si>
  <si>
    <t>Top Words in Tweet in G9</t>
  </si>
  <si>
    <t>als</t>
  </si>
  <si>
    <t>Top Words in Tweet in G10</t>
  </si>
  <si>
    <t>Top Words in Tweet</t>
  </si>
  <si>
    <t>infovista duarte des l'anssi e par hackers gilets jaunes jose</t>
  </si>
  <si>
    <t>infovista donate nrfbigshow help retailroi retweeting photo ll 1 each</t>
  </si>
  <si>
    <t>infovista donate retweet nrfbigshow help retailroi retweeting photo ll 1</t>
  </si>
  <si>
    <t>infovista lot big names roundup new updated channel programs tbimasteragent</t>
  </si>
  <si>
    <t>nrf2019 infovista customer retailers s store thanks journey pricing robotics</t>
  </si>
  <si>
    <t>infovista growth channel_online continues flesh out plan nutanix hpchannelnews top</t>
  </si>
  <si>
    <t>ema_research wide area network transformation enterprises succeed sdwan shamusema</t>
  </si>
  <si>
    <t>l'anssi des actuellement sur lmi telex attaquã e par hackers</t>
  </si>
  <si>
    <t>infovista als</t>
  </si>
  <si>
    <t>telex l'anssi attaquã e par des hackers gilets jaunes open</t>
  </si>
  <si>
    <t>Top Word Pairs in Tweet in Entire Graph</t>
  </si>
  <si>
    <t>nrfbigshow,help</t>
  </si>
  <si>
    <t>help,infovista</t>
  </si>
  <si>
    <t>infovista,donate</t>
  </si>
  <si>
    <t>donate,retailroi</t>
  </si>
  <si>
    <t>retailroi,retweeting</t>
  </si>
  <si>
    <t>retweeting,photo</t>
  </si>
  <si>
    <t>photo,ll</t>
  </si>
  <si>
    <t>ll,donate</t>
  </si>
  <si>
    <t>donate,1</t>
  </si>
  <si>
    <t>1,each</t>
  </si>
  <si>
    <t>Top Word Pairs in Tweet in G1</t>
  </si>
  <si>
    <t>par,des</t>
  </si>
  <si>
    <t>des,hackers</t>
  </si>
  <si>
    <t>gilets,jaunes</t>
  </si>
  <si>
    <t>jose,duarte</t>
  </si>
  <si>
    <t>telex,l'anssi</t>
  </si>
  <si>
    <t>l'anssi,attaquã</t>
  </si>
  <si>
    <t>attaquã,e</t>
  </si>
  <si>
    <t>e,par</t>
  </si>
  <si>
    <t>hackers,gilets</t>
  </si>
  <si>
    <t>jaunes,open</t>
  </si>
  <si>
    <t>Top Word Pairs in Tweet in G2</t>
  </si>
  <si>
    <t>infovista,nrfbigshow</t>
  </si>
  <si>
    <t>Top Word Pairs in Tweet in G3</t>
  </si>
  <si>
    <t>Top Word Pairs in Tweet in G4</t>
  </si>
  <si>
    <t>lot,big</t>
  </si>
  <si>
    <t>big,names</t>
  </si>
  <si>
    <t>names,roundup</t>
  </si>
  <si>
    <t>roundup,new</t>
  </si>
  <si>
    <t>new,updated</t>
  </si>
  <si>
    <t>updated,channel</t>
  </si>
  <si>
    <t>channel,programs</t>
  </si>
  <si>
    <t>programs,tbimasteragent</t>
  </si>
  <si>
    <t>Top Word Pairs in Tweet in G5</t>
  </si>
  <si>
    <t>infovista,nrf2019</t>
  </si>
  <si>
    <t>customer,journey</t>
  </si>
  <si>
    <t>pricing,robotics</t>
  </si>
  <si>
    <t>retailers,please</t>
  </si>
  <si>
    <t>please,help</t>
  </si>
  <si>
    <t>help,raise</t>
  </si>
  <si>
    <t>raise,funds</t>
  </si>
  <si>
    <t>funds,retailroi</t>
  </si>
  <si>
    <t>retailroi,retweet</t>
  </si>
  <si>
    <t>retweet,original</t>
  </si>
  <si>
    <t>Top Word Pairs in Tweet in G6</t>
  </si>
  <si>
    <t>infovista,continues</t>
  </si>
  <si>
    <t>continues,flesh</t>
  </si>
  <si>
    <t>flesh,out</t>
  </si>
  <si>
    <t>out,growth</t>
  </si>
  <si>
    <t>growth,plan</t>
  </si>
  <si>
    <t>channel_online,infovista</t>
  </si>
  <si>
    <t>infovista,nutanix</t>
  </si>
  <si>
    <t>nutanix,hpchannelnews</t>
  </si>
  <si>
    <t>hpchannelnews,top</t>
  </si>
  <si>
    <t>top,list</t>
  </si>
  <si>
    <t>Top Word Pairs in Tweet in G7</t>
  </si>
  <si>
    <t>wide,area</t>
  </si>
  <si>
    <t>area,network</t>
  </si>
  <si>
    <t>network,transformation</t>
  </si>
  <si>
    <t>transformation,enterprises</t>
  </si>
  <si>
    <t>enterprises,succeed</t>
  </si>
  <si>
    <t>succeed,sdwan</t>
  </si>
  <si>
    <t>sdwan,ema_research</t>
  </si>
  <si>
    <t>ema_research,shamusema</t>
  </si>
  <si>
    <t>ema_research,wide</t>
  </si>
  <si>
    <t>Top Word Pairs in Tweet in G8</t>
  </si>
  <si>
    <t>actuellement,sur</t>
  </si>
  <si>
    <t>sur,lmi</t>
  </si>
  <si>
    <t>lmi,telex</t>
  </si>
  <si>
    <t>Top Word Pairs in Tweet in G9</t>
  </si>
  <si>
    <t>Top Word Pairs in Tweet in G10</t>
  </si>
  <si>
    <t>Top Word Pairs in Tweet</t>
  </si>
  <si>
    <t>par,des  des,hackers  gilets,jaunes  jose,duarte  telex,l'anssi  l'anssi,attaquã  attaquã,e  e,par  hackers,gilets  jaunes,open</t>
  </si>
  <si>
    <t>infovista,nrfbigshow  nrfbigshow,help  help,infovista  infovista,donate  donate,retailroi  retailroi,retweeting  retweeting,photo  photo,ll  ll,donate  donate,1</t>
  </si>
  <si>
    <t>nrfbigshow,help  help,infovista  infovista,donate  donate,retailroi  retailroi,retweeting  retweeting,photo  photo,ll  ll,donate  donate,1  1,each</t>
  </si>
  <si>
    <t>lot,big  big,names  names,roundup  roundup,new  new,updated  updated,channel  channel,programs  programs,tbimasteragent</t>
  </si>
  <si>
    <t>infovista,nrf2019  customer,journey  pricing,robotics  retailers,please  please,help  help,raise  raise,funds  funds,retailroi  retailroi,retweet  retweet,original</t>
  </si>
  <si>
    <t>infovista,continues  continues,flesh  flesh,out  out,growth  growth,plan  channel_online,infovista  infovista,nutanix  nutanix,hpchannelnews  hpchannelnews,top  top,list</t>
  </si>
  <si>
    <t>wide,area  area,network  network,transformation  transformation,enterprises  enterprises,succeed  succeed,sdwan  sdwan,ema_research  ema_research,shamusema  ema_research,wide</t>
  </si>
  <si>
    <t>actuellement,sur  sur,lmi  lmi,telex  telex,l'anssi  l'anssi,attaquã  attaquã,e  e,par  par,des  des,hackers  hackers,gilets</t>
  </si>
  <si>
    <t>telex,l'anssi  l'anssi,attaquã  attaquã,e  e,par  par,des  des,hackers  hackers,gilets  gilets,jaunes  jaunes,open  open,acquiert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</si>
  <si>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</si>
  <si>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</si>
  <si>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</si>
  <si>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</si>
  <si>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</si>
  <si>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</si>
  <si>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</si>
  <si>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</si>
  <si>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</si>
  <si>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</si>
  <si>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</si>
  <si>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avantâ</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</si>
  <si>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</si>
  <si>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</si>
  <si>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</si>
  <si>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</si>
  <si>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</si>
  <si>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</si>
  <si>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</si>
  <si>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</si>
  <si>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</si>
  <si>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</si>
  <si>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</si>
  <si>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</si>
  <si>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</si>
  <si>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infovista nrfbigshow retailroi</t>
  </si>
  <si>
    <t>nrfbigshow retailroi infovista ricardo_belmar channel_online austria_in_us g2exp indretailer iamjamesrhee vmcantrell</t>
  </si>
  <si>
    <t>infovista tbimasteragent channel_online craig_galbraith avantâ avant_ccc avaya sandlerpartners nutanix hp</t>
  </si>
  <si>
    <t>infovista retailnext retailroi nrfbigshow retailshelley retailwire ricardo_belmar channel_online indochino nespressousa</t>
  </si>
  <si>
    <t>infovista channel_online nutanix hpchannelnews fuze</t>
  </si>
  <si>
    <t>ema_research shamusema infovista opensystemsag versanetworks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</si>
  <si>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</si>
  <si>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</si>
  <si>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</si>
  <si>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</si>
  <si>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</si>
  <si>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</si>
  <si>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</si>
  <si>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</si>
  <si>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</si>
  <si>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</si>
  <si>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</si>
  <si>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</si>
  <si>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prpnews itnewsfrance gegelechti18 denainfreddy dutchitchannel globalplacefirm news_t3ch wlmaroc bsmhub sgnews_tribe</t>
  </si>
  <si>
    <t>sammartino risnewsinsights gregbuzek varcusmiscidi vmcantrell nrfbigshow joeskorupa lorrikim retailroi henrychalian</t>
  </si>
  <si>
    <t>networkworld retailbrandon ihl_group indretailer liogt onug_ infovista meaghanbrophy austria_in_us g2exp</t>
  </si>
  <si>
    <t>hp avaya channelkevinmo tbimasteragent talari craig_galbraith avant_ccc jasklabs conveyservices htg360</t>
  </si>
  <si>
    <t>fmfrancoise retailwire nespressousa retailnext ricardo_belmar indochino nrfnews rayhartjen stance incisivio</t>
  </si>
  <si>
    <t>nutanix channel_online fuze lornagarey edwardgately hpchannelnews apaxpartners_fr jamesandersoncp</t>
  </si>
  <si>
    <t>ema_research shamusema versanetworks opensystemsag</t>
  </si>
  <si>
    <t>mondeinformatiq emilietanguy1 almalleu</t>
  </si>
  <si>
    <t>witoldkepinski jaaduarte</t>
  </si>
  <si>
    <t>ssamjames yannlh</t>
  </si>
  <si>
    <t>pvynckier ebourderioux</t>
  </si>
  <si>
    <t>Top URLs in Tweet by Count</t>
  </si>
  <si>
    <t>https://www.infovista.com/press-release/infovista-names-jos%C3%A9-duarte-as-chief-executive-officer https://www.networkworld.com/article/3331844/wide-area-networking/survey-enterprises-want-end-to-end-management-of-sd-wan.html?upd=1547749358621 https://www.facebook.com/retailwire/videos/1879053068887424/ https://goo.gl/fb/rhvLT5 https://lnkd.in/e3YASgk https://independentretailer.com/2019/01/03/2019-retail-predictions/ https://lnkd.in/ePsp5p9 https://twitter.com/i/web/status/1084883853091721217 https://twitter.com/i/web/status/1084840567513726977 https://twitter.com/i/web/status/1084548146368335877</t>
  </si>
  <si>
    <t>https://goo.gl/fb/rhvLT5 http://feeds.feedburner.com/~r/ChannelPartnersChannelPartners/~3/uglYddJ8NVw/?utm_source=feedburner&amp;utm_medium=twitter&amp;utm_campaign=channel_online http://feeds.feedburner.com/~r/ChannelPartnersChannelPartners/~3/UWaLsew4N6w/?utm_source=feedburner&amp;utm_medium=twitter&amp;utm_campaign=channel_online</t>
  </si>
  <si>
    <t>http://www.pressreleasepoint.com/infovista-names-jose-duarte-chief-executive-officer http://www.pressreleasepoint.com/infovista-partners-fortinet-deliver-secure-application-aware-sd-wan http://www.pressreleasepoint.com/infovista-teams-westcon-comstor-grow-channel-application-aware-sd-wan-solutions http://www.pressreleasepoint.com/infovista-appoints-cheryl-ragland-chief-marketing-officer</t>
  </si>
  <si>
    <t>http://feeds.feedburner.com/~r/ChannelPartnersChannelPartners/~3/uglYddJ8NVw/?utm_source=feedburner&amp;utm_medium=twitter&amp;utm_campaign=channel_online https://www.channelpartnersonline.com/gallery/tbi-avaya-avant-lead-list-of-new-changing-channel-programs/</t>
  </si>
  <si>
    <t>https://twitter.com/infovista/status/1085221591468916742 https://twitter.com/retailnext/status/1085175282540134402 https://twitter.com/i/web/status/1085073982381006848 https://twitter.com/i/web/status/1085321512775831552 https://twitter.com/search?vertical=default&amp;q=@ricardo_belmar AND %23NRF2019&amp;src=typd https://twitter.com/FmFrancoise/status/1085586295626309632 https://pages.infovista.com/Retail-NRF.html https://twitter.com/i/web/status/1084870314960584704</t>
  </si>
  <si>
    <t>https://twitter.com/i/web/status/1085601714173038592 https://www.openpr.com/news/1487885/Software-Defined-Wide-Area-Network-SD-WAN-Market-at-a-Highest-CAGR-of-66-2-by-Top-Key-Players-Analysis-Citrix-Cisco-Aryaka-Networks-Talari-Networks-CloudGenix-InfoVista-Pertino-VeloCloud-now-part-of-VMware-FatPipe-Networks-to-2024.html</t>
  </si>
  <si>
    <t>http://globalplacementfirm.catsone.com/careers/index.php?m=portal&amp;a=details&amp;jobOrderID=912939 https://globalplacementfirm.catsone.com/careers/index.php?m=portal&amp;a=details&amp;jobOrderID=912939</t>
  </si>
  <si>
    <t>Top URLs in Tweet by Salience</t>
  </si>
  <si>
    <t>https://globalplacementfirm.catsone.com/careers/index.php?m=portal&amp;a=details&amp;jobOrderID=912939 http://globalplacementfirm.catsone.com/careers/index.php?m=portal&amp;a=details&amp;jobOrderID=912939</t>
  </si>
  <si>
    <t>Top Domains in Tweet by Count</t>
  </si>
  <si>
    <t>twitter.com infovista.com lnkd.in networkworld.com facebook.com goo.gl independentretailer.com channelpartnersonline.com feedburner.com</t>
  </si>
  <si>
    <t>feedburner.com goo.gl</t>
  </si>
  <si>
    <t>feedburner.com channelpartnersonline.com</t>
  </si>
  <si>
    <t>twitter.com infovista.com sumall.com feedburner.com</t>
  </si>
  <si>
    <t>twitter.com openpr.com</t>
  </si>
  <si>
    <t>Top Domains in Tweet by Salience</t>
  </si>
  <si>
    <t>goo.gl feedburner.com</t>
  </si>
  <si>
    <t>Top Hashtags in Tweet by Count</t>
  </si>
  <si>
    <t>sdwan retail nrf2019 knowyournetwork retailtech infovista retailtrends retailers personalization loyalty</t>
  </si>
  <si>
    <t>nrf2019 infovista retailers sdwan braintrust retail retailtech digitaltransformation omnichannel unifiedcommerce</t>
  </si>
  <si>
    <t>Top Hashtags in Tweet by Salience</t>
  </si>
  <si>
    <t>retail nrf2019 knowyournetwork sdwan retailtech infovista retailtrends retailers personalization loyalty</t>
  </si>
  <si>
    <t>retailers infovista sdwan braintrust retail retailtech digitaltransformation omnichannel unifiedcommerce qos</t>
  </si>
  <si>
    <t>Top Words in Tweet by Count</t>
  </si>
  <si>
    <t>lot big names roundup new updated channel programs tbimasteragent avant_ccc</t>
  </si>
  <si>
    <t>channel_online nutanix hpchannelnews top list companies making waves channel</t>
  </si>
  <si>
    <t>donate retweet nrfbigshow help retailroi retweeting photo ll 1 each</t>
  </si>
  <si>
    <t>two popular stories week fuze continues flesh out growth plan</t>
  </si>
  <si>
    <t>names josã duarte chief executive officer</t>
  </si>
  <si>
    <t>des de â selon nos confrã res challenges le site</t>
  </si>
  <si>
    <t>channel_online continues flesh out growth plan</t>
  </si>
  <si>
    <t>mondeinformatiq actuellement sur lmi telex l'anssi attaquã e par des</t>
  </si>
  <si>
    <t>l'anssi des â de actuellement sur lmi telex attaquã e</t>
  </si>
  <si>
    <t>chief officer application aware sd wan names jose duarte executive</t>
  </si>
  <si>
    <t>pvynckier telex l'anssi attaquã e par des hackers gilets jaunes</t>
  </si>
  <si>
    <t>digital end business requires intelligence wan edge sylvain quartier senior</t>
  </si>
  <si>
    <t>channel_online continues flesh out growth plan craig_galbraith lot big names</t>
  </si>
  <si>
    <t>taps sap alumni new ceo growth initiative via channel_online</t>
  </si>
  <si>
    <t>wide area network transformation enterprises succeed sdwan ema_research shamusema thanks</t>
  </si>
  <si>
    <t>business service management daily out lt bsm itsm itom datacenter</t>
  </si>
  <si>
    <t>donate nrfbigshow help retailroi retweeting photo ll 1 each retweet</t>
  </si>
  <si>
    <t>stelt josé duarte als nieuwe ceo aan</t>
  </si>
  <si>
    <t>yannlh dr le helloco cisco covering set up call discuss</t>
  </si>
  <si>
    <t>dilly</t>
  </si>
  <si>
    <t>als stelt jaaduarte nieuwe ceo aan speler oplossingen voor netwerkprestaties</t>
  </si>
  <si>
    <t>nrf2019 retailers customer thanks store s retailnext great experiences please</t>
  </si>
  <si>
    <t>ricardo_belmar customer journey dynamic pricing robotics tooocs talk yesterday s</t>
  </si>
  <si>
    <t>ricardo_belmar happy part such strong top 10 influencers list nrf2019</t>
  </si>
  <si>
    <t>software defined wide area network sd wan market highest cagr</t>
  </si>
  <si>
    <t>buying future smart retail m e smartretail hot topic breakout</t>
  </si>
  <si>
    <t>donate former sap exec joins new ceo nrfbigshow help retailroi</t>
  </si>
  <si>
    <t>first 2019 retail predictions published indretailer personalization loyalty programs curated</t>
  </si>
  <si>
    <t>ricardo_belmar austria_in_us g2exp always great experience collaborate</t>
  </si>
  <si>
    <t>performance engineer alexandria va</t>
  </si>
  <si>
    <t>Top Words in Tweet by Salience</t>
  </si>
  <si>
    <t>thanks s retailers customer store top retailnext great experiences please</t>
  </si>
  <si>
    <t>Top Word Pairs in Tweet by Count</t>
  </si>
  <si>
    <t>lot,big  big,names  names,roundup  roundup,new  new,updated  updated,channel  channel,programs  programs,tbimasteragent  tbimasteragent,avant_ccc  avant_ccc,avaya</t>
  </si>
  <si>
    <t>channel_online,infovista  infovista,nutanix  nutanix,hpchannelnews  hpchannelnews,top  top,list  list,companies  companies,making  making,waves  waves,channel</t>
  </si>
  <si>
    <t>two,popular  popular,stories  stories,week  week,fuze  fuze,infovista  infovista,continues  continues,flesh  flesh,out  out,growth  growth,plan</t>
  </si>
  <si>
    <t>infovista,names  names,josã  josã,duarte  duarte,chief  chief,executive  executive,officer</t>
  </si>
  <si>
    <t>infovista,infovista  infovista,names  names,josã  josã,duarte  duarte,chief  chief,executive  executive,officer</t>
  </si>
  <si>
    <t>â,selon  selon,nos  nos,confrã  confrã,res  res,de  de,challenges  challenges,le  le,site  site,web  web,de</t>
  </si>
  <si>
    <t>channel_online,infovista  infovista,continues  continues,flesh  flesh,out  out,growth  growth,plan</t>
  </si>
  <si>
    <t>mondeinformatiq,actuellement  actuellement,sur  sur,lmi  lmi,telex  telex,l'anssi  l'anssi,attaquã  attaquã,e  e,par  par,des  des,hackers</t>
  </si>
  <si>
    <t>application,aware  aware,sd  sd,wan  infovista,names  names,jose  jose,duarte  duarte,chief  chief,executive  executive,officer  infovista,partners</t>
  </si>
  <si>
    <t>pvynckier,telex  telex,l'anssi  l'anssi,attaquã  attaquã,e  e,par  par,des  des,hackers  hackers,gilets  gilets,jaunes  jaunes,open</t>
  </si>
  <si>
    <t>digital,business  business,requires  requires,end  end,end  end,intelligence  intelligence,wan  wan,edge  edge,sylvain  sylvain,quartier  quartier,senior</t>
  </si>
  <si>
    <t>channel_online,infovista  infovista,continues  continues,flesh  flesh,out  out,growth  growth,plan  craig_galbraith,lot  lot,big  big,names  names,roundup</t>
  </si>
  <si>
    <t>infovista,taps  taps,sap  sap,alumni  alumni,new  new,ceo  ceo,growth  growth,initiative  initiative,via  via,channel_online</t>
  </si>
  <si>
    <t>wide,area  area,network  network,transformation  transformation,enterprises  enterprises,succeed  succeed,sdwan  sdwan,ema_research  ema_research,shamusema  shamusema,thanks  thanks,sponsors</t>
  </si>
  <si>
    <t>ema_research,wide  wide,area  area,network  network,transformation  transformation,enterprises  enterprises,succeed  succeed,sdwan  sdwan,ema_research  ema_research,shamusema</t>
  </si>
  <si>
    <t>business,service  service,management  management,daily  daily,out  out,lt  lt,bsm  bsm,itsm  itsm,itom  itom,datacenter  datacenter,stories</t>
  </si>
  <si>
    <t>infovista,stelt  stelt,josé  josé,duarte  duarte,als  als,nieuwe  nieuwe,ceo  ceo,aan</t>
  </si>
  <si>
    <t>yannlh,dr  dr,le  le,helloco  helloco,cisco  cisco,covering  covering,infovista  infovista,set  set,up  up,call  call,discuss</t>
  </si>
  <si>
    <t>dilly,dilly</t>
  </si>
  <si>
    <t>infovista,stelt  stelt,jaaduarte  jaaduarte,als  als,nieuwe  nieuwe,ceo  ceo,aan  aan,infovista  infovista,speler  speler,oplossingen  oplossingen,voor</t>
  </si>
  <si>
    <t>infovista,nrf2019  store,experiences  retailers,please  please,help  help,raise  raise,funds  funds,retailroi  retailroi,retweet  retweet,original  original,post</t>
  </si>
  <si>
    <t>ricardo_belmar,customer  customer,journey  journey,dynamic  dynamic,pricing  pricing,robotics  robotics,tooocs  tooocs,talk  talk,yesterday  yesterday,s  s,broadcast</t>
  </si>
  <si>
    <t>ricardo_belmar,happy  happy,part  part,such  such,strong  strong,top  top,10  10,influencers  influencers,list  list,nrf2019  nrf2019,more</t>
  </si>
  <si>
    <t>software,defined  defined,wide  wide,area  area,network  network,sd  sd,wan  wan,market  market,highest  highest,cagr  cagr,66</t>
  </si>
  <si>
    <t>buying,future  future,smart  smart,retail  retail,m  m,e  e,smartretail  smartretail,hot  hot,topic  topic,breakout  breakout,session</t>
  </si>
  <si>
    <t>infovista,former  former,sap  sap,exec  exec,joins  joins,infovista  infovista,new  new,ceo  infovista,nrfbigshow  nrfbigshow,help  help,infovista</t>
  </si>
  <si>
    <t>infovista,first  first,2019  2019,retail  retail,predictions  predictions,published  published,indretailer  indretailer,personalization  personalization,loyalty  loyalty,programs  programs,curated</t>
  </si>
  <si>
    <t>infovista,ricardo_belmar  ricardo_belmar,austria_in_us  austria_in_us,g2exp  g2exp,always  always,great  great,experience  experience,collaborate  collaborate,ricardo_belmar</t>
  </si>
  <si>
    <t>performance,engineer  engineer,infovista  infovista,alexandria  alexandria,va</t>
  </si>
  <si>
    <t>Top Word Pairs in Tweet by Salience</t>
  </si>
  <si>
    <t>Word</t>
  </si>
  <si>
    <t>sure</t>
  </si>
  <si>
    <t>ceo</t>
  </si>
  <si>
    <t>open</t>
  </si>
  <si>
    <t>acquiert</t>
  </si>
  <si>
    <t>marketpace</t>
  </si>
  <si>
    <t>izberg</t>
  </si>
  <si>
    <t>amazon</t>
  </si>
  <si>
    <t>chief</t>
  </si>
  <si>
    <t>rachã</t>
  </si>
  <si>
    <t>cloudendure</t>
  </si>
  <si>
    <t>officer</t>
  </si>
  <si>
    <t>nommã</t>
  </si>
  <si>
    <t>d'infovista</t>
  </si>
  <si>
    <t>wan</t>
  </si>
  <si>
    <t>executive</t>
  </si>
  <si>
    <t>performance</t>
  </si>
  <si>
    <t>engineer</t>
  </si>
  <si>
    <t>alexandria</t>
  </si>
  <si>
    <t>va</t>
  </si>
  <si>
    <t>original</t>
  </si>
  <si>
    <t>digital</t>
  </si>
  <si>
    <t>experiences</t>
  </si>
  <si>
    <t>sd</t>
  </si>
  <si>
    <t>josã</t>
  </si>
  <si>
    <t>great</t>
  </si>
  <si>
    <t>end</t>
  </si>
  <si>
    <t>more</t>
  </si>
  <si>
    <t>list</t>
  </si>
  <si>
    <t>joins</t>
  </si>
  <si>
    <t>discuss</t>
  </si>
  <si>
    <t>show</t>
  </si>
  <si>
    <t>broadcast</t>
  </si>
  <si>
    <t>stories</t>
  </si>
  <si>
    <t>week</t>
  </si>
  <si>
    <t>meet</t>
  </si>
  <si>
    <t>2019</t>
  </si>
  <si>
    <t>predictions</t>
  </si>
  <si>
    <t>application</t>
  </si>
  <si>
    <t>aware</t>
  </si>
  <si>
    <t>please</t>
  </si>
  <si>
    <t>raise</t>
  </si>
  <si>
    <t>funds</t>
  </si>
  <si>
    <t>post</t>
  </si>
  <si>
    <t>tag</t>
  </si>
  <si>
    <t>up</t>
  </si>
  <si>
    <t>business</t>
  </si>
  <si>
    <t>â</t>
  </si>
  <si>
    <t>site</t>
  </si>
  <si>
    <t>experience</t>
  </si>
  <si>
    <t>experts</t>
  </si>
  <si>
    <t>future</t>
  </si>
  <si>
    <t>insights</t>
  </si>
  <si>
    <t>management</t>
  </si>
  <si>
    <t>highlights</t>
  </si>
  <si>
    <t>hot</t>
  </si>
  <si>
    <t>dynamic</t>
  </si>
  <si>
    <t>tooocs</t>
  </si>
  <si>
    <t>talk</t>
  </si>
  <si>
    <t>yesterday</t>
  </si>
  <si>
    <t>day</t>
  </si>
  <si>
    <t>2</t>
  </si>
  <si>
    <t>include</t>
  </si>
  <si>
    <t>two</t>
  </si>
  <si>
    <t>popular</t>
  </si>
  <si>
    <t>improve</t>
  </si>
  <si>
    <t>first</t>
  </si>
  <si>
    <t>published</t>
  </si>
  <si>
    <t>curated</t>
  </si>
  <si>
    <t>learn</t>
  </si>
  <si>
    <t>higher</t>
  </si>
  <si>
    <t>former</t>
  </si>
  <si>
    <t>exec</t>
  </si>
  <si>
    <t>happy</t>
  </si>
  <si>
    <t>part</t>
  </si>
  <si>
    <t>such</t>
  </si>
  <si>
    <t>strong</t>
  </si>
  <si>
    <t>10</t>
  </si>
  <si>
    <t>influencers</t>
  </si>
  <si>
    <t>thoughts</t>
  </si>
  <si>
    <t>check</t>
  </si>
  <si>
    <t>set</t>
  </si>
  <si>
    <t>re</t>
  </si>
  <si>
    <t>technology</t>
  </si>
  <si>
    <t>increased</t>
  </si>
  <si>
    <t>stelt</t>
  </si>
  <si>
    <t>nieuwe</t>
  </si>
  <si>
    <t>aan</t>
  </si>
  <si>
    <t>josé</t>
  </si>
  <si>
    <t>taps</t>
  </si>
  <si>
    <t>initiative</t>
  </si>
  <si>
    <t>amaâ</t>
  </si>
  <si>
    <t>selon</t>
  </si>
  <si>
    <t>nos</t>
  </si>
  <si>
    <t>confrã</t>
  </si>
  <si>
    <t>res</t>
  </si>
  <si>
    <t>challenges</t>
  </si>
  <si>
    <t>web</t>
  </si>
  <si>
    <t>subi</t>
  </si>
  <si>
    <t>companies</t>
  </si>
  <si>
    <t>making</t>
  </si>
  <si>
    <t>waves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</si>
  <si>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</si>
  <si>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</si>
  <si>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</si>
  <si>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</si>
  <si>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</si>
  <si>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</si>
  <si>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</si>
  <si>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</si>
  <si>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</si>
  <si>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</si>
  <si>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</si>
  <si>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</si>
  <si>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</si>
  <si>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</si>
  <si>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</si>
  <si>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</si>
  <si>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</si>
  <si>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</si>
  <si>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</si>
  <si>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</si>
  <si>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</si>
  <si>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</si>
  <si>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</si>
  <si>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</si>
  <si>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</si>
  <si>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</si>
  <si>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</si>
  <si>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</si>
  <si>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</si>
  <si>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</si>
  <si>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</si>
  <si>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Jan</t>
  </si>
  <si>
    <t>4-Jan</t>
  </si>
  <si>
    <t>12 PM</t>
  </si>
  <si>
    <t>4 PM</t>
  </si>
  <si>
    <t>6-Jan</t>
  </si>
  <si>
    <t>3 AM</t>
  </si>
  <si>
    <t>2 PM</t>
  </si>
  <si>
    <t>7-Jan</t>
  </si>
  <si>
    <t>6 PM</t>
  </si>
  <si>
    <t>8-Jan</t>
  </si>
  <si>
    <t>8 AM</t>
  </si>
  <si>
    <t>11 AM</t>
  </si>
  <si>
    <t>1 PM</t>
  </si>
  <si>
    <t>5 PM</t>
  </si>
  <si>
    <t>9 PM</t>
  </si>
  <si>
    <t>10 PM</t>
  </si>
  <si>
    <t>9-Jan</t>
  </si>
  <si>
    <t>6 AM</t>
  </si>
  <si>
    <t>7 AM</t>
  </si>
  <si>
    <t>9 AM</t>
  </si>
  <si>
    <t>3 PM</t>
  </si>
  <si>
    <t>8 PM</t>
  </si>
  <si>
    <t>10-Jan</t>
  </si>
  <si>
    <t>5 AM</t>
  </si>
  <si>
    <t>7 PM</t>
  </si>
  <si>
    <t>11-Jan</t>
  </si>
  <si>
    <t>12-Jan</t>
  </si>
  <si>
    <t>13-Jan</t>
  </si>
  <si>
    <t>14-Jan</t>
  </si>
  <si>
    <t>12 AM</t>
  </si>
  <si>
    <t>10 AM</t>
  </si>
  <si>
    <t>15-Jan</t>
  </si>
  <si>
    <t>2 AM</t>
  </si>
  <si>
    <t>11 PM</t>
  </si>
  <si>
    <t>16-Jan</t>
  </si>
  <si>
    <t>17-Jan</t>
  </si>
  <si>
    <t>1 AM</t>
  </si>
  <si>
    <t>18-Jan</t>
  </si>
  <si>
    <t>128, 128, 128</t>
  </si>
  <si>
    <t>Red</t>
  </si>
  <si>
    <t>212, 43, 43</t>
  </si>
  <si>
    <t>171, 85, 85</t>
  </si>
  <si>
    <t>G1: infovista duarte des l'anssi e par hackers gilets jaunes jose</t>
  </si>
  <si>
    <t>G2: infovista donate nrfbigshow help retailroi retweeting photo ll 1 each</t>
  </si>
  <si>
    <t>G3: infovista donate retweet nrfbigshow help retailroi retweeting photo ll 1</t>
  </si>
  <si>
    <t>G4: infovista lot big names roundup new updated channel programs tbimasteragent</t>
  </si>
  <si>
    <t>G5: nrf2019 infovista customer retailers s store thanks journey pricing robotics</t>
  </si>
  <si>
    <t>G6: infovista growth channel_online continues flesh out plan nutanix hpchannelnews top</t>
  </si>
  <si>
    <t>G7: ema_research wide area network transformation enterprises succeed sdwan shamusema</t>
  </si>
  <si>
    <t>G8: l'anssi des actuellement sur lmi telex attaquã e par hackers</t>
  </si>
  <si>
    <t>G9: infovista als</t>
  </si>
  <si>
    <t>G11: telex l'anssi attaquã e par des hackers gilets jaunes open</t>
  </si>
  <si>
    <t>Autofill Workbook Results</t>
  </si>
  <si>
    <t>Edge Weight▓1▓4▓0▓True▓Gray▓Red▓▓Edge Weight▓1▓4▓0▓3▓10▓False▓Edge Weight▓1▓4▓0▓35▓12▓False▓▓0▓0▓0▓True▓Black▓Black▓▓Followers▓1▓113174▓0▓162▓1000▓False▓▓0▓0▓0▓0▓0▓False▓▓0▓0▓0▓0▓0▓False▓▓0▓0▓0▓0▓0▓False</t>
  </si>
  <si>
    <t>GraphSource░GraphServerTwitterSearch▓GraphTerm░infovista▓ImportDescription░The graph represents a network of 87 Twitter users whose tweets in the requested range contained "infovista", or who were replied to or mentioned in those tweets.  The network was obtained from the NodeXL Graph Server on Saturday, 19 January 2019 at 22:48 UTC.
The requested start date was Saturday, 19 January 2019 at 01:01 UTC and the maximum number of days (going backward) was 14.
The maximum number of tweets collected was 5,000.
The tweets in the network were tweeted over the 12-day, 17-hour, 41-minute period from Sunday, 06 January 2019 at 03:58 UTC to Friday, 18 January 2019 at 21:40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</si>
</sst>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6252864"/>
        <c:axId val="13622593"/>
      </c:barChart>
      <c:catAx>
        <c:axId val="462528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622593"/>
        <c:crosses val="autoZero"/>
        <c:auto val="1"/>
        <c:lblOffset val="100"/>
        <c:noMultiLvlLbl val="0"/>
      </c:catAx>
      <c:valAx>
        <c:axId val="13622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52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infovista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Series'!$A$26:$A$113</c:f>
              <c:strCache>
                <c:ptCount val="71"/>
                <c:pt idx="0">
                  <c:v>12 PM
4-Jan
Jan
2019</c:v>
                </c:pt>
                <c:pt idx="1">
                  <c:v>4 PM</c:v>
                </c:pt>
                <c:pt idx="2">
                  <c:v>3 AM
6-Jan</c:v>
                </c:pt>
                <c:pt idx="3">
                  <c:v>2 PM</c:v>
                </c:pt>
                <c:pt idx="4">
                  <c:v>4 PM</c:v>
                </c:pt>
                <c:pt idx="5">
                  <c:v>12 PM
7-Jan</c:v>
                </c:pt>
                <c:pt idx="6">
                  <c:v>6 PM</c:v>
                </c:pt>
                <c:pt idx="7">
                  <c:v>8 AM
8-Jan</c:v>
                </c:pt>
                <c:pt idx="8">
                  <c:v>11 AM</c:v>
                </c:pt>
                <c:pt idx="9">
                  <c:v>12 PM</c:v>
                </c:pt>
                <c:pt idx="10">
                  <c:v>1 PM</c:v>
                </c:pt>
                <c:pt idx="11">
                  <c:v>5 PM</c:v>
                </c:pt>
                <c:pt idx="12">
                  <c:v>9 PM</c:v>
                </c:pt>
                <c:pt idx="13">
                  <c:v>10 PM</c:v>
                </c:pt>
                <c:pt idx="14">
                  <c:v>6 AM
9-Jan</c:v>
                </c:pt>
                <c:pt idx="15">
                  <c:v>7 AM</c:v>
                </c:pt>
                <c:pt idx="16">
                  <c:v>8 AM</c:v>
                </c:pt>
                <c:pt idx="17">
                  <c:v>9 AM</c:v>
                </c:pt>
                <c:pt idx="18">
                  <c:v>1 PM</c:v>
                </c:pt>
                <c:pt idx="19">
                  <c:v>2 PM</c:v>
                </c:pt>
                <c:pt idx="20">
                  <c:v>3 PM</c:v>
                </c:pt>
                <c:pt idx="21">
                  <c:v>4 PM</c:v>
                </c:pt>
                <c:pt idx="22">
                  <c:v>8 PM</c:v>
                </c:pt>
                <c:pt idx="23">
                  <c:v>9 PM</c:v>
                </c:pt>
                <c:pt idx="24">
                  <c:v>5 AM
10-Jan</c:v>
                </c:pt>
                <c:pt idx="25">
                  <c:v>11 AM</c:v>
                </c:pt>
                <c:pt idx="26">
                  <c:v>1 PM</c:v>
                </c:pt>
                <c:pt idx="27">
                  <c:v>5 PM</c:v>
                </c:pt>
                <c:pt idx="28">
                  <c:v>7 PM</c:v>
                </c:pt>
                <c:pt idx="29">
                  <c:v>8 PM</c:v>
                </c:pt>
                <c:pt idx="30">
                  <c:v>9 PM</c:v>
                </c:pt>
                <c:pt idx="31">
                  <c:v>10 PM</c:v>
                </c:pt>
                <c:pt idx="32">
                  <c:v>8 AM
11-Jan</c:v>
                </c:pt>
                <c:pt idx="33">
                  <c:v>2 PM</c:v>
                </c:pt>
                <c:pt idx="34">
                  <c:v>4 PM</c:v>
                </c:pt>
                <c:pt idx="35">
                  <c:v>5 PM</c:v>
                </c:pt>
                <c:pt idx="36">
                  <c:v>9 PM</c:v>
                </c:pt>
                <c:pt idx="37">
                  <c:v>4 PM
12-Jan</c:v>
                </c:pt>
                <c:pt idx="38">
                  <c:v>6 PM
13-Jan</c:v>
                </c:pt>
                <c:pt idx="39">
                  <c:v>7 PM</c:v>
                </c:pt>
                <c:pt idx="40">
                  <c:v>8 PM</c:v>
                </c:pt>
                <c:pt idx="41">
                  <c:v>9 PM</c:v>
                </c:pt>
                <c:pt idx="42">
                  <c:v>12 AM
14-Jan</c:v>
                </c:pt>
                <c:pt idx="43">
                  <c:v>8 AM</c:v>
                </c:pt>
                <c:pt idx="44">
                  <c:v>10 AM</c:v>
                </c:pt>
                <c:pt idx="45">
                  <c:v>12 PM</c:v>
                </c:pt>
                <c:pt idx="46">
                  <c:v>3 PM</c:v>
                </c:pt>
                <c:pt idx="47">
                  <c:v>4 PM</c:v>
                </c:pt>
                <c:pt idx="48">
                  <c:v>5 PM</c:v>
                </c:pt>
                <c:pt idx="49">
                  <c:v>6 PM</c:v>
                </c:pt>
                <c:pt idx="50">
                  <c:v>7 PM</c:v>
                </c:pt>
                <c:pt idx="51">
                  <c:v>2 AM
15-Jan</c:v>
                </c:pt>
                <c:pt idx="52">
                  <c:v>3 AM</c:v>
                </c:pt>
                <c:pt idx="53">
                  <c:v>7 AM</c:v>
                </c:pt>
                <c:pt idx="54">
                  <c:v>8 AM</c:v>
                </c:pt>
                <c:pt idx="55">
                  <c:v>2 PM</c:v>
                </c:pt>
                <c:pt idx="56">
                  <c:v>5 PM</c:v>
                </c:pt>
                <c:pt idx="57">
                  <c:v>9 PM</c:v>
                </c:pt>
                <c:pt idx="58">
                  <c:v>10 PM</c:v>
                </c:pt>
                <c:pt idx="59">
                  <c:v>11 PM</c:v>
                </c:pt>
                <c:pt idx="60">
                  <c:v>5 PM
16-Jan</c:v>
                </c:pt>
                <c:pt idx="61">
                  <c:v>6 PM</c:v>
                </c:pt>
                <c:pt idx="62">
                  <c:v>1 AM
17-Jan</c:v>
                </c:pt>
                <c:pt idx="63">
                  <c:v>6 AM</c:v>
                </c:pt>
                <c:pt idx="64">
                  <c:v>8 AM</c:v>
                </c:pt>
                <c:pt idx="65">
                  <c:v>5 PM</c:v>
                </c:pt>
                <c:pt idx="66">
                  <c:v>8 PM</c:v>
                </c:pt>
                <c:pt idx="67">
                  <c:v>10 PM</c:v>
                </c:pt>
                <c:pt idx="68">
                  <c:v>11 PM</c:v>
                </c:pt>
                <c:pt idx="69">
                  <c:v>6 PM
18-Jan</c:v>
                </c:pt>
                <c:pt idx="70">
                  <c:v>9 PM</c:v>
                </c:pt>
              </c:strCache>
            </c:strRef>
          </c:cat>
          <c:val>
            <c:numRef>
              <c:f>'Time Series'!$B$26:$B$113</c:f>
              <c:numCache>
                <c:formatCode>General</c:formatCode>
                <c:ptCount val="71"/>
                <c:pt idx="0">
                  <c:v>1</c:v>
                </c:pt>
                <c:pt idx="1">
                  <c:v>1</c:v>
                </c:pt>
                <c:pt idx="2">
                  <c:v>1</c:v>
                </c:pt>
                <c:pt idx="3">
                  <c:v>2</c:v>
                </c:pt>
                <c:pt idx="4">
                  <c:v>1</c:v>
                </c:pt>
                <c:pt idx="5">
                  <c:v>1</c:v>
                </c:pt>
                <c:pt idx="6">
                  <c:v>1</c:v>
                </c:pt>
                <c:pt idx="7">
                  <c:v>1</c:v>
                </c:pt>
                <c:pt idx="8">
                  <c:v>1</c:v>
                </c:pt>
                <c:pt idx="9">
                  <c:v>1</c:v>
                </c:pt>
                <c:pt idx="10">
                  <c:v>2</c:v>
                </c:pt>
                <c:pt idx="11">
                  <c:v>4</c:v>
                </c:pt>
                <c:pt idx="12">
                  <c:v>2</c:v>
                </c:pt>
                <c:pt idx="13">
                  <c:v>1</c:v>
                </c:pt>
                <c:pt idx="14">
                  <c:v>1</c:v>
                </c:pt>
                <c:pt idx="15">
                  <c:v>1</c:v>
                </c:pt>
                <c:pt idx="16">
                  <c:v>2</c:v>
                </c:pt>
                <c:pt idx="17">
                  <c:v>1</c:v>
                </c:pt>
                <c:pt idx="18">
                  <c:v>1</c:v>
                </c:pt>
                <c:pt idx="19">
                  <c:v>1</c:v>
                </c:pt>
                <c:pt idx="20">
                  <c:v>1</c:v>
                </c:pt>
                <c:pt idx="21">
                  <c:v>2</c:v>
                </c:pt>
                <c:pt idx="22">
                  <c:v>1</c:v>
                </c:pt>
                <c:pt idx="23">
                  <c:v>1</c:v>
                </c:pt>
                <c:pt idx="24">
                  <c:v>1</c:v>
                </c:pt>
                <c:pt idx="25">
                  <c:v>1</c:v>
                </c:pt>
                <c:pt idx="26">
                  <c:v>1</c:v>
                </c:pt>
                <c:pt idx="27">
                  <c:v>1</c:v>
                </c:pt>
                <c:pt idx="28">
                  <c:v>1</c:v>
                </c:pt>
                <c:pt idx="29">
                  <c:v>2</c:v>
                </c:pt>
                <c:pt idx="30">
                  <c:v>1</c:v>
                </c:pt>
                <c:pt idx="31">
                  <c:v>2</c:v>
                </c:pt>
                <c:pt idx="32">
                  <c:v>1</c:v>
                </c:pt>
                <c:pt idx="33">
                  <c:v>1</c:v>
                </c:pt>
                <c:pt idx="34">
                  <c:v>1</c:v>
                </c:pt>
                <c:pt idx="35">
                  <c:v>1</c:v>
                </c:pt>
                <c:pt idx="36">
                  <c:v>1</c:v>
                </c:pt>
                <c:pt idx="37">
                  <c:v>1</c:v>
                </c:pt>
                <c:pt idx="38">
                  <c:v>1</c:v>
                </c:pt>
                <c:pt idx="39">
                  <c:v>2</c:v>
                </c:pt>
                <c:pt idx="40">
                  <c:v>8</c:v>
                </c:pt>
                <c:pt idx="41">
                  <c:v>1</c:v>
                </c:pt>
                <c:pt idx="42">
                  <c:v>3</c:v>
                </c:pt>
                <c:pt idx="43">
                  <c:v>1</c:v>
                </c:pt>
                <c:pt idx="44">
                  <c:v>1</c:v>
                </c:pt>
                <c:pt idx="45">
                  <c:v>1</c:v>
                </c:pt>
                <c:pt idx="46">
                  <c:v>1</c:v>
                </c:pt>
                <c:pt idx="47">
                  <c:v>1</c:v>
                </c:pt>
                <c:pt idx="48">
                  <c:v>3</c:v>
                </c:pt>
                <c:pt idx="49">
                  <c:v>1</c:v>
                </c:pt>
                <c:pt idx="50">
                  <c:v>4</c:v>
                </c:pt>
                <c:pt idx="51">
                  <c:v>1</c:v>
                </c:pt>
                <c:pt idx="52">
                  <c:v>2</c:v>
                </c:pt>
                <c:pt idx="53">
                  <c:v>1</c:v>
                </c:pt>
                <c:pt idx="54">
                  <c:v>1</c:v>
                </c:pt>
                <c:pt idx="55">
                  <c:v>2</c:v>
                </c:pt>
                <c:pt idx="56">
                  <c:v>2</c:v>
                </c:pt>
                <c:pt idx="57">
                  <c:v>1</c:v>
                </c:pt>
                <c:pt idx="58">
                  <c:v>1</c:v>
                </c:pt>
                <c:pt idx="59">
                  <c:v>1</c:v>
                </c:pt>
                <c:pt idx="60">
                  <c:v>2</c:v>
                </c:pt>
                <c:pt idx="61">
                  <c:v>2</c:v>
                </c:pt>
                <c:pt idx="62">
                  <c:v>1</c:v>
                </c:pt>
                <c:pt idx="63">
                  <c:v>1</c:v>
                </c:pt>
                <c:pt idx="64">
                  <c:v>1</c:v>
                </c:pt>
                <c:pt idx="65">
                  <c:v>1</c:v>
                </c:pt>
                <c:pt idx="66">
                  <c:v>1</c:v>
                </c:pt>
                <c:pt idx="67">
                  <c:v>1</c:v>
                </c:pt>
                <c:pt idx="68">
                  <c:v>2</c:v>
                </c:pt>
                <c:pt idx="69">
                  <c:v>4</c:v>
                </c:pt>
                <c:pt idx="70">
                  <c:v>1</c:v>
                </c:pt>
              </c:numCache>
            </c:numRef>
          </c:val>
        </c:ser>
        <c:axId val="31858714"/>
        <c:axId val="18292971"/>
      </c:barChart>
      <c:catAx>
        <c:axId val="31858714"/>
        <c:scaling>
          <c:orientation val="minMax"/>
        </c:scaling>
        <c:axPos val="b"/>
        <c:delete val="0"/>
        <c:numFmt formatCode="General" sourceLinked="1"/>
        <c:majorTickMark val="out"/>
        <c:minorTickMark val="none"/>
        <c:tickLblPos val="nextTo"/>
        <c:crossAx val="18292971"/>
        <c:crosses val="autoZero"/>
        <c:auto val="1"/>
        <c:lblOffset val="100"/>
        <c:noMultiLvlLbl val="0"/>
      </c:catAx>
      <c:valAx>
        <c:axId val="18292971"/>
        <c:scaling>
          <c:orientation val="minMax"/>
        </c:scaling>
        <c:axPos val="l"/>
        <c:majorGridlines/>
        <c:delete val="0"/>
        <c:numFmt formatCode="General" sourceLinked="1"/>
        <c:majorTickMark val="out"/>
        <c:minorTickMark val="none"/>
        <c:tickLblPos val="nextTo"/>
        <c:crossAx val="318587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5494474"/>
        <c:axId val="29688219"/>
      </c:barChart>
      <c:catAx>
        <c:axId val="554944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688219"/>
        <c:crosses val="autoZero"/>
        <c:auto val="1"/>
        <c:lblOffset val="100"/>
        <c:noMultiLvlLbl val="0"/>
      </c:catAx>
      <c:valAx>
        <c:axId val="29688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94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5867380"/>
        <c:axId val="55935509"/>
      </c:barChart>
      <c:catAx>
        <c:axId val="658673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935509"/>
        <c:crosses val="autoZero"/>
        <c:auto val="1"/>
        <c:lblOffset val="100"/>
        <c:noMultiLvlLbl val="0"/>
      </c:catAx>
      <c:valAx>
        <c:axId val="55935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67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3657534"/>
        <c:axId val="34482351"/>
      </c:barChart>
      <c:catAx>
        <c:axId val="336575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482351"/>
        <c:crosses val="autoZero"/>
        <c:auto val="1"/>
        <c:lblOffset val="100"/>
        <c:noMultiLvlLbl val="0"/>
      </c:catAx>
      <c:valAx>
        <c:axId val="34482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57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1905704"/>
        <c:axId val="41607017"/>
      </c:barChart>
      <c:catAx>
        <c:axId val="419057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607017"/>
        <c:crosses val="autoZero"/>
        <c:auto val="1"/>
        <c:lblOffset val="100"/>
        <c:noMultiLvlLbl val="0"/>
      </c:catAx>
      <c:valAx>
        <c:axId val="41607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05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8918834"/>
        <c:axId val="14725187"/>
      </c:barChart>
      <c:catAx>
        <c:axId val="389188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725187"/>
        <c:crosses val="autoZero"/>
        <c:auto val="1"/>
        <c:lblOffset val="100"/>
        <c:noMultiLvlLbl val="0"/>
      </c:catAx>
      <c:valAx>
        <c:axId val="14725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18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5417820"/>
        <c:axId val="51889469"/>
      </c:barChart>
      <c:catAx>
        <c:axId val="654178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889469"/>
        <c:crosses val="autoZero"/>
        <c:auto val="1"/>
        <c:lblOffset val="100"/>
        <c:noMultiLvlLbl val="0"/>
      </c:catAx>
      <c:valAx>
        <c:axId val="51889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17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4352038"/>
        <c:axId val="42297431"/>
      </c:barChart>
      <c:catAx>
        <c:axId val="643520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297431"/>
        <c:crosses val="autoZero"/>
        <c:auto val="1"/>
        <c:lblOffset val="100"/>
        <c:noMultiLvlLbl val="0"/>
      </c:catAx>
      <c:valAx>
        <c:axId val="42297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52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132560"/>
        <c:axId val="3539857"/>
      </c:barChart>
      <c:catAx>
        <c:axId val="45132560"/>
        <c:scaling>
          <c:orientation val="minMax"/>
        </c:scaling>
        <c:axPos val="b"/>
        <c:delete val="1"/>
        <c:majorTickMark val="out"/>
        <c:minorTickMark val="none"/>
        <c:tickLblPos val="none"/>
        <c:crossAx val="3539857"/>
        <c:crosses val="autoZero"/>
        <c:auto val="1"/>
        <c:lblOffset val="100"/>
        <c:noMultiLvlLbl val="0"/>
      </c:catAx>
      <c:valAx>
        <c:axId val="3539857"/>
        <c:scaling>
          <c:orientation val="minMax"/>
        </c:scaling>
        <c:axPos val="l"/>
        <c:delete val="1"/>
        <c:majorTickMark val="out"/>
        <c:minorTickMark val="none"/>
        <c:tickLblPos val="none"/>
        <c:crossAx val="451325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5" refreshedBy="Marc Smith" refreshedVersion="5">
  <cacheSource type="worksheet">
    <worksheetSource ref="A2:BL10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4">
        <m/>
        <s v="lemonde"/>
        <s v="wan digitaltransformation"/>
        <s v="sap growth"/>
        <s v="sdwan"/>
        <s v="bsm itsm itom datacenter"/>
        <s v="infovista nrf2019"/>
        <s v="infovista"/>
        <s v="braintrust nrf2019"/>
        <s v="nrf2019"/>
        <s v="nrf2019 retailers"/>
        <s v="smartretail imeakobucharest huawei infovista"/>
        <s v="knowyournetwork sdwan retail"/>
        <s v="retail personalization loyalty retailtech"/>
        <s v="retail personalization loyalty"/>
        <s v="retailers sdwan knowyournetwork"/>
        <s v="retailtrends nrf2019"/>
        <s v="retail retailtech"/>
        <s v="retailers infovista nrf2019"/>
        <s v="retailers"/>
        <s v="nrf2019 sdwan qos qoe cx"/>
        <s v="nrf2019 retail retailtech digitaltransformation omnichannel unifiedcommerce sdwan"/>
        <s v="mythbustingmondays sdwan knowyournetwork"/>
        <s v="sdwan 5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5">
        <d v="2019-01-04T16:12:47.000"/>
        <d v="2019-01-06T03:58:23.000"/>
        <d v="2019-01-08T12:23:02.000"/>
        <d v="2019-01-08T13:47:40.000"/>
        <d v="2019-01-08T13:57:06.000"/>
        <d v="2019-01-08T17:45:35.000"/>
        <d v="2019-01-08T17:45:56.000"/>
        <d v="2019-01-08T17:48:13.000"/>
        <d v="2019-01-08T21:50:03.000"/>
        <d v="2019-01-08T22:41:43.000"/>
        <d v="2019-01-09T06:02:58.000"/>
        <d v="2019-01-09T08:04:07.000"/>
        <d v="2019-01-06T14:05:59.000"/>
        <d v="2019-01-06T14:36:30.000"/>
        <d v="2019-01-06T16:56:03.000"/>
        <d v="2019-01-09T08:06:11.000"/>
        <d v="2019-01-09T07:58:14.000"/>
        <d v="2019-01-09T09:30:24.000"/>
        <d v="2019-01-09T13:42:06.000"/>
        <d v="2019-01-08T17:45:45.000"/>
        <d v="2019-01-09T15:09:47.000"/>
        <d v="2019-01-09T20:42:34.000"/>
        <d v="2019-01-09T21:48:08.000"/>
        <d v="2019-01-07T12:15:55.000"/>
        <d v="2019-01-10T11:57:00.000"/>
        <d v="2019-01-10T13:29:00.000"/>
        <d v="2019-01-10T19:30:33.000"/>
        <d v="2019-01-11T16:37:34.000"/>
        <d v="2019-01-11T17:14:58.000"/>
        <d v="2019-01-04T12:04:15.000"/>
        <d v="2019-01-13T18:06:17.000"/>
        <d v="2019-01-13T19:57:18.000"/>
        <d v="2019-01-13T20:18:00.000"/>
        <d v="2019-01-13T21:57:03.000"/>
        <d v="2019-01-13T20:12:06.000"/>
        <d v="2019-01-13T20:12:29.000"/>
        <d v="2019-01-14T00:36:29.000"/>
        <d v="2019-01-14T10:55:11.000"/>
        <d v="2019-01-14T16:11:09.000"/>
        <d v="2019-01-14T19:49:12.000"/>
        <d v="2019-01-15T03:28:30.000"/>
        <d v="2019-01-15T03:54:33.000"/>
        <d v="2019-01-15T08:41:18.000"/>
        <d v="2019-01-15T21:05:31.000"/>
        <d v="2019-01-14T00:05:20.000"/>
        <d v="2019-01-15T07:19:31.000"/>
        <d v="2019-01-15T22:14:20.000"/>
        <d v="2019-01-15T14:54:57.000"/>
        <d v="2019-01-15T17:43:40.000"/>
        <d v="2019-01-15T23:43:07.000"/>
        <d v="2019-01-16T17:38:41.000"/>
        <d v="2019-01-16T18:16:28.000"/>
        <d v="2019-01-16T18:16:32.000"/>
        <d v="2019-01-17T17:27:44.000"/>
        <d v="2019-01-09T16:20:15.000"/>
        <d v="2019-01-14T17:29:49.000"/>
        <d v="2019-01-17T22:18:46.000"/>
        <d v="2019-01-09T16:35:58.000"/>
        <d v="2019-01-10T20:01:04.000"/>
        <d v="2019-01-10T20:46:15.000"/>
        <d v="2019-01-10T21:26:53.000"/>
        <d v="2019-01-11T21:50:09.000"/>
        <d v="2019-01-12T16:11:25.000"/>
        <d v="2019-01-08T21:40:18.000"/>
        <d v="2019-01-10T05:03:34.000"/>
        <d v="2019-01-09T14:39:48.000"/>
        <d v="2019-01-10T22:55:00.000"/>
        <d v="2019-01-15T02:30:52.000"/>
        <d v="2019-01-13T19:32:51.000"/>
        <d v="2019-01-14T17:15:04.000"/>
        <d v="2019-01-17T06:10:40.000"/>
        <d v="2019-01-15T17:06:04.000"/>
        <d v="2019-01-17T20:01:02.000"/>
        <d v="2019-01-10T22:38:51.000"/>
        <d v="2019-01-17T23:24:00.000"/>
        <d v="2019-01-17T23:41:28.000"/>
        <d v="2019-01-11T14:01:38.000"/>
        <d v="2019-01-13T20:12:21.000"/>
        <d v="2019-01-13T20:13:27.000"/>
        <d v="2019-01-13T20:34:37.000"/>
        <d v="2019-01-14T00:05:36.000"/>
        <d v="2019-01-14T12:13:43.000"/>
        <d v="2019-01-14T17:50:13.000"/>
        <d v="2019-01-14T19:22:01.000"/>
        <d v="2019-01-14T19:22:16.000"/>
        <d v="2019-01-14T19:22:37.000"/>
        <d v="2019-01-15T14:50:21.000"/>
        <d v="2019-01-16T17:29:41.000"/>
        <d v="2019-01-18T18:34:32.000"/>
        <d v="2019-01-18T18:35:01.000"/>
        <d v="2019-01-18T18:35:06.000"/>
        <d v="2019-01-13T20:02:02.000"/>
        <d v="2019-01-13T20:30:02.000"/>
        <d v="2019-01-14T15:52:01.000"/>
        <d v="2019-01-14T18:44:01.000"/>
        <d v="2019-01-18T18:35:40.000"/>
        <d v="2019-01-07T18:12:11.000"/>
        <d v="2019-01-08T11:32:01.000"/>
        <d v="2019-01-10T17:01:16.000"/>
        <d v="2019-01-17T01:42:02.000"/>
        <d v="2019-01-08T08:30:04.000"/>
        <d v="2019-01-11T08:40:04.000"/>
        <d v="2019-01-14T08:40:06.000"/>
        <d v="2019-01-17T08:50:05.000"/>
        <d v="2019-01-18T21:40:04.000"/>
      </sharedItems>
      <fieldGroup par="66" base="22">
        <rangePr groupBy="hours" autoEnd="1" autoStart="1" startDate="2019-01-04T12:04:15.000" endDate="2019-01-18T21:40:04.000"/>
        <groupItems count="26">
          <s v="&lt;1/4/2019"/>
          <s v="12 AM"/>
          <s v="1 AM"/>
          <s v="2 AM"/>
          <s v="3 AM"/>
          <s v="4 AM"/>
          <s v="5 AM"/>
          <s v="6 AM"/>
          <s v="7 AM"/>
          <s v="8 AM"/>
          <s v="9 AM"/>
          <s v="10 AM"/>
          <s v="11 AM"/>
          <s v="12 PM"/>
          <s v="1 PM"/>
          <s v="2 PM"/>
          <s v="3 PM"/>
          <s v="4 PM"/>
          <s v="5 PM"/>
          <s v="6 PM"/>
          <s v="7 PM"/>
          <s v="8 PM"/>
          <s v="9 PM"/>
          <s v="10 PM"/>
          <s v="11 PM"/>
          <s v="&gt;1/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04T12:04:15.000" endDate="2019-01-18T21:40:04.000"/>
        <groupItems count="368">
          <s v="&lt;1/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19"/>
        </groupItems>
      </fieldGroup>
    </cacheField>
    <cacheField name="Months" databaseField="0">
      <sharedItems containsMixedTypes="0" count="0"/>
      <fieldGroup base="22">
        <rangePr groupBy="months" autoEnd="1" autoStart="1" startDate="2019-01-04T12:04:15.000" endDate="2019-01-18T21:40:04.000"/>
        <groupItems count="14">
          <s v="&lt;1/4/2019"/>
          <s v="Jan"/>
          <s v="Feb"/>
          <s v="Mar"/>
          <s v="Apr"/>
          <s v="May"/>
          <s v="Jun"/>
          <s v="Jul"/>
          <s v="Aug"/>
          <s v="Sep"/>
          <s v="Oct"/>
          <s v="Nov"/>
          <s v="Dec"/>
          <s v="&gt;1/18/2019"/>
        </groupItems>
      </fieldGroup>
    </cacheField>
    <cacheField name="Years" databaseField="0">
      <sharedItems containsMixedTypes="0" count="0"/>
      <fieldGroup base="22">
        <rangePr groupBy="years" autoEnd="1" autoStart="1" startDate="2019-01-04T12:04:15.000" endDate="2019-01-18T21:40:04.000"/>
        <groupItems count="3">
          <s v="&lt;1/4/2019"/>
          <s v="2019"/>
          <s v="&gt;1/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5">
  <r>
    <s v="craig_galbraith"/>
    <s v="conveyservices"/>
    <m/>
    <m/>
    <m/>
    <m/>
    <m/>
    <m/>
    <m/>
    <m/>
    <s v="No"/>
    <n v="3"/>
    <m/>
    <m/>
    <x v="0"/>
    <d v="2019-01-04T16:12:47.000"/>
    <s v="A lot of big names in this roundup of new and updated channel programs. https://t.co/AWgMfbotfG @TBImasteragent @Avant_CCC @Avaya @SandlerPartners @nutanix @HP @Talari @jasklabs @Telinta_ @HTG360 @ConveyServices @Infovista"/>
    <s v="https://www.channelpartnersonline.com/gallery/tbi-avaya-avant-lead-list-of-new-changing-channel-programs/"/>
    <s v="channelpartnersonline.com"/>
    <x v="0"/>
    <m/>
    <s v="http://pbs.twimg.com/profile_images/1016356167851929601/R0AwyOEg_normal.jpg"/>
    <x v="0"/>
    <s v="https://twitter.com/#!/craig_galbraith/status/1081221917338681345"/>
    <m/>
    <m/>
    <s v="1081221917338681345"/>
    <m/>
    <b v="0"/>
    <n v="1"/>
    <s v=""/>
    <b v="0"/>
    <s v="en"/>
    <m/>
    <s v=""/>
    <b v="0"/>
    <n v="6"/>
    <s v=""/>
    <s v="Twitter Web Client"/>
    <b v="0"/>
    <s v="1081221917338681345"/>
    <s v="Retweet"/>
    <n v="0"/>
    <n v="0"/>
    <m/>
    <m/>
    <m/>
    <m/>
    <m/>
    <m/>
    <m/>
    <m/>
    <n v="1"/>
    <s v="4"/>
    <s v="4"/>
    <m/>
    <m/>
    <m/>
    <m/>
    <m/>
    <m/>
    <m/>
    <m/>
    <m/>
  </r>
  <r>
    <s v="lornagarey"/>
    <s v="hpchannelnews"/>
    <m/>
    <m/>
    <m/>
    <m/>
    <m/>
    <m/>
    <m/>
    <m/>
    <s v="No"/>
    <n v="12"/>
    <m/>
    <m/>
    <x v="0"/>
    <d v="2019-01-06T03:58:23.000"/>
    <s v="RT @Channel_Online: .@infovista, @nutanix and @HPChannelNews top our list of companies making waves in the channel. https://t.co/ySKRcch8at"/>
    <s v="http://feeds.feedburner.com/~r/ChannelPartnersChannelPartners/~3/UWaLsew4N6w/?utm_source=feedburner&amp;utm_medium=twitter&amp;utm_campaign=channel_online"/>
    <s v="feedburner.com"/>
    <x v="0"/>
    <m/>
    <s v="http://pbs.twimg.com/profile_images/847127149261680640/3CvL3Rlg_normal.jpg"/>
    <x v="1"/>
    <s v="https://twitter.com/#!/lornagarey/status/1081761872490217472"/>
    <m/>
    <m/>
    <s v="1081761872490217472"/>
    <m/>
    <b v="0"/>
    <n v="0"/>
    <s v=""/>
    <b v="0"/>
    <s v="en"/>
    <m/>
    <s v=""/>
    <b v="0"/>
    <n v="2"/>
    <s v="1081159368215797760"/>
    <s v="Twitter for Android"/>
    <b v="0"/>
    <s v="1081159368215797760"/>
    <s v="Tweet"/>
    <n v="0"/>
    <n v="0"/>
    <m/>
    <m/>
    <m/>
    <m/>
    <m/>
    <m/>
    <m/>
    <m/>
    <n v="1"/>
    <s v="6"/>
    <s v="6"/>
    <m/>
    <m/>
    <m/>
    <m/>
    <m/>
    <m/>
    <m/>
    <m/>
    <m/>
  </r>
  <r>
    <s v="thailandtribun3"/>
    <s v="thailandtribun3"/>
    <m/>
    <m/>
    <m/>
    <m/>
    <m/>
    <m/>
    <m/>
    <m/>
    <s v="No"/>
    <n v="16"/>
    <m/>
    <m/>
    <x v="1"/>
    <d v="2019-01-08T12:23:02.000"/>
    <s v="Infovista names JosÃ© Duarte as Chief Executive Officer https://t.co/t6rSexLgLO"/>
    <s v="https://thailandtribune.com/infovista-names-jose-duarte-as-chief-executive-officer/?utm_source=dlvr.it&amp;utm_medium=twitter"/>
    <s v="thailandtribune.com"/>
    <x v="0"/>
    <m/>
    <s v="http://pbs.twimg.com/profile_images/710394416846938112/8qhDsY5q_normal.jpg"/>
    <x v="2"/>
    <s v="https://twitter.com/#!/thailandtribun3/status/1082613650081308672"/>
    <m/>
    <m/>
    <s v="1082613650081308672"/>
    <m/>
    <b v="0"/>
    <n v="0"/>
    <s v=""/>
    <b v="0"/>
    <s v="ro"/>
    <m/>
    <s v=""/>
    <b v="0"/>
    <n v="0"/>
    <s v=""/>
    <s v="dlvr.it"/>
    <b v="0"/>
    <s v="1082613650081308672"/>
    <s v="Tweet"/>
    <n v="0"/>
    <n v="0"/>
    <m/>
    <m/>
    <m/>
    <m/>
    <m/>
    <m/>
    <m/>
    <m/>
    <n v="1"/>
    <s v="1"/>
    <s v="1"/>
    <n v="0"/>
    <n v="0"/>
    <n v="0"/>
    <n v="0"/>
    <n v="0"/>
    <n v="0"/>
    <n v="8"/>
    <n v="100"/>
    <n v="8"/>
  </r>
  <r>
    <s v="liogt"/>
    <s v="infovista"/>
    <m/>
    <m/>
    <m/>
    <m/>
    <m/>
    <m/>
    <m/>
    <m/>
    <s v="No"/>
    <n v="17"/>
    <m/>
    <m/>
    <x v="0"/>
    <d v="2019-01-08T13:47:40.000"/>
    <s v="RT @Infovista: Infovista names JosÃ© Duarte as Chief Executive Officer https://t.co/VmYqnLiF7x https://t.co/OlJ15242YJ"/>
    <s v="https://www.infovista.com/press-release/infovista-names-jos%C3%A9-duarte-as-chief-executive-officer"/>
    <s v="infovista.com"/>
    <x v="0"/>
    <s v="https://pbs.twimg.com/media/DwYrsloWkAArVgY.jpg"/>
    <s v="https://pbs.twimg.com/media/DwYrsloWkAArVgY.jpg"/>
    <x v="3"/>
    <s v="https://twitter.com/#!/liogt/status/1082634948224389121"/>
    <m/>
    <m/>
    <s v="1082634948224389121"/>
    <m/>
    <b v="0"/>
    <n v="0"/>
    <s v=""/>
    <b v="0"/>
    <s v="ro"/>
    <m/>
    <s v=""/>
    <b v="0"/>
    <n v="1"/>
    <s v="1082600808036872192"/>
    <s v="Twitter for iPhone"/>
    <b v="0"/>
    <s v="1082600808036872192"/>
    <s v="Tweet"/>
    <n v="0"/>
    <n v="0"/>
    <m/>
    <m/>
    <m/>
    <m/>
    <m/>
    <m/>
    <m/>
    <m/>
    <n v="1"/>
    <s v="3"/>
    <s v="3"/>
    <n v="0"/>
    <n v="0"/>
    <n v="0"/>
    <n v="0"/>
    <n v="0"/>
    <n v="0"/>
    <n v="10"/>
    <n v="100"/>
    <n v="10"/>
  </r>
  <r>
    <s v="sgnews_tribe"/>
    <s v="sgnews_tribe"/>
    <m/>
    <m/>
    <m/>
    <m/>
    <m/>
    <m/>
    <m/>
    <m/>
    <s v="No"/>
    <n v="18"/>
    <m/>
    <m/>
    <x v="1"/>
    <d v="2019-01-08T13:57:06.000"/>
    <s v="Infovista names JosÃ© Duarte as Chief Executive Officer https://t.co/k8z6hb1sga"/>
    <s v="https://www.singaporenewstribe.com/infovista-names-jose-duarte-as-chief-executive-officer/?utm_source=dlvr.it&amp;utm_medium=twitter"/>
    <s v="singaporenewstribe.com"/>
    <x v="0"/>
    <m/>
    <s v="http://pbs.twimg.com/profile_images/710693078265405440/gv9uRGDX_normal.jpg"/>
    <x v="4"/>
    <s v="https://twitter.com/#!/sgnews_tribe/status/1082637319344148481"/>
    <m/>
    <m/>
    <s v="1082637319344148481"/>
    <m/>
    <b v="0"/>
    <n v="0"/>
    <s v=""/>
    <b v="0"/>
    <s v="ro"/>
    <m/>
    <s v=""/>
    <b v="0"/>
    <n v="0"/>
    <s v=""/>
    <s v="dlvr.it"/>
    <b v="0"/>
    <s v="1082637319344148481"/>
    <s v="Tweet"/>
    <n v="0"/>
    <n v="0"/>
    <m/>
    <m/>
    <m/>
    <m/>
    <m/>
    <m/>
    <m/>
    <m/>
    <n v="1"/>
    <s v="1"/>
    <s v="1"/>
    <n v="0"/>
    <n v="0"/>
    <n v="0"/>
    <n v="0"/>
    <n v="0"/>
    <n v="0"/>
    <n v="8"/>
    <n v="100"/>
    <n v="8"/>
  </r>
  <r>
    <s v="news_t3ch"/>
    <s v="news_t3ch"/>
    <m/>
    <m/>
    <m/>
    <m/>
    <m/>
    <m/>
    <m/>
    <m/>
    <s v="No"/>
    <n v="19"/>
    <m/>
    <m/>
    <x v="1"/>
    <d v="2019-01-08T17:45:35.000"/>
    <s v="Telex : L'Anssi attaquÃ©e par des hackers gilets jaunes, Open acquiert la marketpace Izberg, Amazon rachÃ¨te CloudEndure, Jose Duarte nommÃ© CEO d'Infovista https://t.co/lVCGuckaQ6 https://t.co/QUnYY6orAM"/>
    <s v="https://www.lemondeinformatique.fr/actualites/lire-telex-l-anssi-attaquee-par-des-hackers-gilets-jaunes-open-acquiert-la-marketpace-izberg-amazon-rachete-cloudendure-jose-duarte-nomme-ceo-d-infovista-73921.html?utm_source=dlvr.it&amp;utm_medium=twitter"/>
    <s v="lemondeinformatique.fr"/>
    <x v="0"/>
    <s v="https://pbs.twimg.com/media/DwaBM0kUYAE4WrT.jpg"/>
    <s v="https://pbs.twimg.com/media/DwaBM0kUYAE4WrT.jpg"/>
    <x v="5"/>
    <s v="https://twitter.com/#!/news_t3ch/status/1082694819326046208"/>
    <m/>
    <m/>
    <s v="1082694819326046208"/>
    <m/>
    <b v="0"/>
    <n v="0"/>
    <s v=""/>
    <b v="0"/>
    <s v="fr"/>
    <m/>
    <s v=""/>
    <b v="0"/>
    <n v="0"/>
    <s v=""/>
    <s v="dlvr.it"/>
    <b v="0"/>
    <s v="1082694819326046208"/>
    <s v="Tweet"/>
    <n v="0"/>
    <n v="0"/>
    <m/>
    <m/>
    <m/>
    <m/>
    <m/>
    <m/>
    <m/>
    <m/>
    <n v="1"/>
    <s v="1"/>
    <s v="1"/>
    <n v="0"/>
    <n v="0"/>
    <n v="0"/>
    <n v="0"/>
    <n v="0"/>
    <n v="0"/>
    <n v="23"/>
    <n v="100"/>
    <n v="23"/>
  </r>
  <r>
    <s v="denainfreddy"/>
    <s v="denainfreddy"/>
    <m/>
    <m/>
    <m/>
    <m/>
    <m/>
    <m/>
    <m/>
    <m/>
    <s v="No"/>
    <n v="20"/>
    <m/>
    <m/>
    <x v="1"/>
    <d v="2019-01-08T17:45:56.000"/>
    <s v="-Â Selon nos confrÃ¨res de Challenges, le site web de l'Anssi a subi des attaques menÃ©es par des hackers proches des gilets jaunes. Plus (...)_x000a__x000a_https://t.co/XnkHOVSXaL"/>
    <s v="https://www.lemondeinformatique.fr/actualites/lire-telex-l-anssi-attaquee-par-des-hackers-gilets-jaunes-open-acquiert-la-marketpace-izberg-amazon-rachete-cloudendure-jose-duarte-nomme-ceo-d-infovista-73921.html"/>
    <s v="lemondeinformatique.fr"/>
    <x v="0"/>
    <m/>
    <s v="http://pbs.twimg.com/profile_images/836624823275110400/Su_i1dqV_normal.jpg"/>
    <x v="6"/>
    <s v="https://twitter.com/#!/denainfreddy/status/1082694908052467712"/>
    <m/>
    <m/>
    <s v="1082694908052467712"/>
    <m/>
    <b v="0"/>
    <n v="0"/>
    <s v=""/>
    <b v="0"/>
    <s v="fr"/>
    <m/>
    <s v=""/>
    <b v="0"/>
    <n v="0"/>
    <s v=""/>
    <s v="IFTTT"/>
    <b v="0"/>
    <s v="1082694908052467712"/>
    <s v="Tweet"/>
    <n v="0"/>
    <n v="0"/>
    <m/>
    <m/>
    <m/>
    <m/>
    <m/>
    <m/>
    <m/>
    <m/>
    <n v="1"/>
    <s v="1"/>
    <s v="1"/>
    <n v="0"/>
    <n v="0"/>
    <n v="0"/>
    <n v="0"/>
    <n v="0"/>
    <n v="0"/>
    <n v="26"/>
    <n v="100"/>
    <n v="26"/>
  </r>
  <r>
    <s v="wlmaroc"/>
    <s v="wlmaroc"/>
    <m/>
    <m/>
    <m/>
    <m/>
    <m/>
    <m/>
    <m/>
    <m/>
    <s v="No"/>
    <n v="21"/>
    <m/>
    <m/>
    <x v="1"/>
    <d v="2019-01-08T17:48:13.000"/>
    <s v="Telex : L'Anssi attaquÃ©e par des hackers gilets jaunes, Open acquiert la marketpace Izberg, Amazon rachÃ¨te CloudEndure, Jose Duarte nommÃ© CEO d'Infovista https://t.co/C5FpHWrLs7"/>
    <s v="https://www.lemondeinformatique.fr/actualites/lire-telex-l-anssi-attaquee-par-des-hackers-gilets-jaunes-open-acquiert-la-marketpace-izberg-amazon-rachete-cloudendure-jose-duarte-nomme-ceo-d-infovista-73921.html"/>
    <s v="lemondeinformatique.fr"/>
    <x v="0"/>
    <m/>
    <s v="http://pbs.twimg.com/profile_images/607387112233562112/RI7HxGWc_normal.png"/>
    <x v="7"/>
    <s v="https://twitter.com/#!/wlmaroc/status/1082695485394169862"/>
    <m/>
    <m/>
    <s v="1082695485394169862"/>
    <m/>
    <b v="0"/>
    <n v="0"/>
    <s v=""/>
    <b v="0"/>
    <s v="fr"/>
    <m/>
    <s v=""/>
    <b v="0"/>
    <n v="0"/>
    <s v=""/>
    <s v="IFTTT"/>
    <b v="0"/>
    <s v="1082695485394169862"/>
    <s v="Tweet"/>
    <n v="0"/>
    <n v="0"/>
    <m/>
    <m/>
    <m/>
    <m/>
    <m/>
    <m/>
    <m/>
    <m/>
    <n v="1"/>
    <s v="1"/>
    <s v="1"/>
    <n v="0"/>
    <n v="0"/>
    <n v="0"/>
    <n v="0"/>
    <n v="0"/>
    <n v="0"/>
    <n v="23"/>
    <n v="100"/>
    <n v="23"/>
  </r>
  <r>
    <s v="edwardgately"/>
    <s v="infovista"/>
    <m/>
    <m/>
    <m/>
    <m/>
    <m/>
    <m/>
    <m/>
    <m/>
    <s v="No"/>
    <n v="22"/>
    <m/>
    <m/>
    <x v="0"/>
    <d v="2019-01-08T21:50:03.000"/>
    <s v="RT @Channel_Online: .@Infovista continues to flesh out its growth plan. https://t.co/xD7oycvCmW"/>
    <s v="http://feeds.feedburner.com/~r/ChannelPartnersChannelPartners/~3/uglYddJ8NVw/?utm_source=feedburner&amp;utm_medium=twitter&amp;utm_campaign=channel_online"/>
    <s v="feedburner.com"/>
    <x v="0"/>
    <m/>
    <s v="http://pbs.twimg.com/profile_images/915303881189593088/CCfhxoHj_normal.jpg"/>
    <x v="8"/>
    <s v="https://twitter.com/#!/edwardgately/status/1082756344300650497"/>
    <m/>
    <m/>
    <s v="1082756344300650497"/>
    <m/>
    <b v="0"/>
    <n v="0"/>
    <s v=""/>
    <b v="0"/>
    <s v="en"/>
    <m/>
    <s v=""/>
    <b v="0"/>
    <n v="1"/>
    <s v="1082753888900403200"/>
    <s v="Twitter Web Client"/>
    <b v="0"/>
    <s v="1082753888900403200"/>
    <s v="Tweet"/>
    <n v="0"/>
    <n v="0"/>
    <m/>
    <m/>
    <m/>
    <m/>
    <m/>
    <m/>
    <m/>
    <m/>
    <n v="1"/>
    <s v="6"/>
    <s v="3"/>
    <m/>
    <m/>
    <m/>
    <m/>
    <m/>
    <m/>
    <m/>
    <m/>
    <m/>
  </r>
  <r>
    <s v="gegelechti18"/>
    <s v="gegelechti18"/>
    <m/>
    <m/>
    <m/>
    <m/>
    <m/>
    <m/>
    <m/>
    <m/>
    <s v="No"/>
    <n v="24"/>
    <m/>
    <m/>
    <x v="1"/>
    <d v="2019-01-08T22:41:43.000"/>
    <s v="Telex : L'Anssi attaquÃ©e par des hackers gilets jaunes, Open acquiert la marketpace Izberg, Amazon rachÃ¨te CloudEndure, Jose Duarte nommÃ© CEO d'Infovista https://t.co/07zgEWCJwP"/>
    <s v="https://www.lemondeinformatique.fr/actualites/lire-telex-l-anssi-attaquee-par-des-hackers-gilets-jaunes-open-acquiert-la-marketpace-izberg-amazon-rachete-cloudendure-jose-duarte-nomme-ceo-d-infovista-73921.html"/>
    <s v="lemondeinformatique.fr"/>
    <x v="0"/>
    <m/>
    <s v="http://pbs.twimg.com/profile_images/1072607252480176128/gyvvUg_M_normal.jpg"/>
    <x v="9"/>
    <s v="https://twitter.com/#!/gegelechti18/status/1082769346399735810"/>
    <m/>
    <m/>
    <s v="1082769346399735810"/>
    <m/>
    <b v="0"/>
    <n v="0"/>
    <s v=""/>
    <b v="0"/>
    <s v="fr"/>
    <m/>
    <s v=""/>
    <b v="0"/>
    <n v="0"/>
    <s v=""/>
    <s v="Twitter for Android"/>
    <b v="0"/>
    <s v="1082769346399735810"/>
    <s v="Tweet"/>
    <n v="0"/>
    <n v="0"/>
    <m/>
    <m/>
    <m/>
    <m/>
    <m/>
    <m/>
    <m/>
    <m/>
    <n v="1"/>
    <s v="1"/>
    <s v="1"/>
    <n v="0"/>
    <n v="0"/>
    <n v="0"/>
    <n v="0"/>
    <n v="0"/>
    <n v="0"/>
    <n v="23"/>
    <n v="100"/>
    <n v="23"/>
  </r>
  <r>
    <s v="emilietanguy1"/>
    <s v="mondeinformatiq"/>
    <m/>
    <m/>
    <m/>
    <m/>
    <m/>
    <m/>
    <m/>
    <m/>
    <s v="No"/>
    <n v="25"/>
    <m/>
    <m/>
    <x v="0"/>
    <d v="2019-01-09T06:02:58.000"/>
    <s v="RT @MondeInformatiq: [Actuellement sur LMI] Telex : L'Anssi attaquÃ©e par des hackers gilets jaunes, Open acquiert la marketpace Izberg, Amaâ€¦"/>
    <m/>
    <m/>
    <x v="0"/>
    <m/>
    <s v="http://abs.twimg.com/sticky/default_profile_images/default_profile_normal.png"/>
    <x v="10"/>
    <s v="https://twitter.com/#!/emilietanguy1/status/1082880389595754497"/>
    <m/>
    <m/>
    <s v="1082880389595754497"/>
    <m/>
    <b v="0"/>
    <n v="0"/>
    <s v=""/>
    <b v="0"/>
    <s v="fr"/>
    <m/>
    <s v=""/>
    <b v="0"/>
    <n v="2"/>
    <s v="1082694865077587968"/>
    <s v="Twitter for iPhone"/>
    <b v="0"/>
    <s v="1082694865077587968"/>
    <s v="Tweet"/>
    <n v="0"/>
    <n v="0"/>
    <m/>
    <m/>
    <m/>
    <m/>
    <m/>
    <m/>
    <m/>
    <m/>
    <n v="1"/>
    <s v="8"/>
    <s v="8"/>
    <n v="0"/>
    <n v="0"/>
    <n v="0"/>
    <n v="0"/>
    <n v="0"/>
    <n v="0"/>
    <n v="20"/>
    <n v="100"/>
    <n v="20"/>
  </r>
  <r>
    <s v="itnewsfrance"/>
    <s v="itnewsfrance"/>
    <m/>
    <m/>
    <m/>
    <m/>
    <m/>
    <m/>
    <m/>
    <m/>
    <s v="No"/>
    <n v="26"/>
    <m/>
    <m/>
    <x v="1"/>
    <d v="2019-01-09T08:04:07.000"/>
    <s v="Telex : L'Anssi attaquÃ©e par des hackers gilets jaunes, Open acquiert la marketpace Izberg, Amazon rachÃ¨te CloudEndure, Jose Duarte nommÃ© CEO d'Infovista https://t.co/m9yzdPVdW4 #LeMonde"/>
    <s v="https://www.lemondeinformatique.fr/actualites/lire-telex-l-anssi-attaquee-par-des-hackers-gilets-jaunes-open-acquiert-la-marketpace-izberg-amazon-rachete-cloudendure-jose-duarte-nomme-ceo-d-infovista-73921.html"/>
    <s v="lemondeinformatique.fr"/>
    <x v="1"/>
    <m/>
    <s v="http://pbs.twimg.com/profile_images/729598994318557184/Mng6Eqn3_normal.jpg"/>
    <x v="11"/>
    <s v="https://twitter.com/#!/itnewsfrance/status/1082910879555952642"/>
    <m/>
    <m/>
    <s v="1082910879555952642"/>
    <m/>
    <b v="0"/>
    <n v="0"/>
    <s v=""/>
    <b v="0"/>
    <s v="fr"/>
    <m/>
    <s v=""/>
    <b v="0"/>
    <n v="0"/>
    <s v=""/>
    <s v="IFTTT"/>
    <b v="0"/>
    <s v="1082910879555952642"/>
    <s v="Tweet"/>
    <n v="0"/>
    <n v="0"/>
    <m/>
    <m/>
    <m/>
    <m/>
    <m/>
    <m/>
    <m/>
    <m/>
    <n v="1"/>
    <s v="1"/>
    <s v="1"/>
    <n v="0"/>
    <n v="0"/>
    <n v="0"/>
    <n v="0"/>
    <n v="0"/>
    <n v="0"/>
    <n v="24"/>
    <n v="100"/>
    <n v="24"/>
  </r>
  <r>
    <s v="prpnews"/>
    <s v="prpnews"/>
    <m/>
    <m/>
    <m/>
    <m/>
    <m/>
    <m/>
    <m/>
    <m/>
    <s v="No"/>
    <n v="27"/>
    <m/>
    <m/>
    <x v="1"/>
    <d v="2019-01-06T14:05:59.000"/>
    <s v="https://t.co/x6kQid9v9N Infovista Appoints Cheryl Ragland as Chief Marketing Officer"/>
    <s v="http://www.pressreleasepoint.com/infovista-appoints-cheryl-ragland-chief-marketing-officer"/>
    <s v="pressreleasepoint.com"/>
    <x v="0"/>
    <m/>
    <s v="http://pbs.twimg.com/profile_images/1432162498/zen_logo_normal.jpg"/>
    <x v="12"/>
    <s v="https://twitter.com/#!/prpnews/status/1081914779546062849"/>
    <m/>
    <m/>
    <s v="1081914779546062849"/>
    <m/>
    <b v="0"/>
    <n v="0"/>
    <s v=""/>
    <b v="0"/>
    <s v="en"/>
    <m/>
    <s v=""/>
    <b v="0"/>
    <n v="0"/>
    <s v=""/>
    <s v="PressReleasePoint.Com"/>
    <b v="0"/>
    <s v="1081914779546062849"/>
    <s v="Tweet"/>
    <n v="0"/>
    <n v="0"/>
    <m/>
    <m/>
    <m/>
    <m/>
    <m/>
    <m/>
    <m/>
    <m/>
    <n v="4"/>
    <s v="1"/>
    <s v="1"/>
    <n v="0"/>
    <n v="0"/>
    <n v="0"/>
    <n v="0"/>
    <n v="0"/>
    <n v="0"/>
    <n v="8"/>
    <n v="100"/>
    <n v="8"/>
  </r>
  <r>
    <s v="prpnews"/>
    <s v="prpnews"/>
    <m/>
    <m/>
    <m/>
    <m/>
    <m/>
    <m/>
    <m/>
    <m/>
    <s v="No"/>
    <n v="28"/>
    <m/>
    <m/>
    <x v="1"/>
    <d v="2019-01-06T14:36:30.000"/>
    <s v="https://t.co/jbKxIaKHPs Infovista teams up with Westcon-Comstor to Grow Channel for Application-Aware SD-WAN Solutions"/>
    <s v="http://www.pressreleasepoint.com/infovista-teams-westcon-comstor-grow-channel-application-aware-sd-wan-solutions"/>
    <s v="pressreleasepoint.com"/>
    <x v="0"/>
    <m/>
    <s v="http://pbs.twimg.com/profile_images/1432162498/zen_logo_normal.jpg"/>
    <x v="13"/>
    <s v="https://twitter.com/#!/prpnews/status/1081922462001098752"/>
    <m/>
    <m/>
    <s v="1081922462001098752"/>
    <m/>
    <b v="0"/>
    <n v="0"/>
    <s v=""/>
    <b v="0"/>
    <s v="en"/>
    <m/>
    <s v=""/>
    <b v="0"/>
    <n v="0"/>
    <s v=""/>
    <s v="PressReleasePoint.Com"/>
    <b v="0"/>
    <s v="1081922462001098752"/>
    <s v="Tweet"/>
    <n v="0"/>
    <n v="0"/>
    <m/>
    <m/>
    <m/>
    <m/>
    <m/>
    <m/>
    <m/>
    <m/>
    <n v="4"/>
    <s v="1"/>
    <s v="1"/>
    <n v="0"/>
    <n v="0"/>
    <n v="0"/>
    <n v="0"/>
    <n v="0"/>
    <n v="0"/>
    <n v="15"/>
    <n v="100"/>
    <n v="15"/>
  </r>
  <r>
    <s v="prpnews"/>
    <s v="prpnews"/>
    <m/>
    <m/>
    <m/>
    <m/>
    <m/>
    <m/>
    <m/>
    <m/>
    <s v="No"/>
    <n v="29"/>
    <m/>
    <m/>
    <x v="1"/>
    <d v="2019-01-06T16:56:03.000"/>
    <s v="https://t.co/trVY71NpSb InfoVista Partners with Fortinet to Deliver Secure, Application-Aware SD-WAN"/>
    <s v="http://www.pressreleasepoint.com/infovista-partners-fortinet-deliver-secure-application-aware-sd-wan"/>
    <s v="pressreleasepoint.com"/>
    <x v="0"/>
    <m/>
    <s v="http://pbs.twimg.com/profile_images/1432162498/zen_logo_normal.jpg"/>
    <x v="14"/>
    <s v="https://twitter.com/#!/prpnews/status/1081957581004918784"/>
    <m/>
    <m/>
    <s v="1081957581004918784"/>
    <m/>
    <b v="0"/>
    <n v="0"/>
    <s v=""/>
    <b v="0"/>
    <s v="en"/>
    <m/>
    <s v=""/>
    <b v="0"/>
    <n v="0"/>
    <s v=""/>
    <s v="PressReleasePoint.Com"/>
    <b v="0"/>
    <s v="1081957581004918784"/>
    <s v="Tweet"/>
    <n v="0"/>
    <n v="0"/>
    <m/>
    <m/>
    <m/>
    <m/>
    <m/>
    <m/>
    <m/>
    <m/>
    <n v="4"/>
    <s v="1"/>
    <s v="1"/>
    <n v="1"/>
    <n v="9.090909090909092"/>
    <n v="0"/>
    <n v="0"/>
    <n v="0"/>
    <n v="0"/>
    <n v="10"/>
    <n v="90.9090909090909"/>
    <n v="11"/>
  </r>
  <r>
    <s v="prpnews"/>
    <s v="prpnews"/>
    <m/>
    <m/>
    <m/>
    <m/>
    <m/>
    <m/>
    <m/>
    <m/>
    <s v="No"/>
    <n v="30"/>
    <m/>
    <m/>
    <x v="1"/>
    <d v="2019-01-09T08:06:11.000"/>
    <s v="https://t.co/H5nw60WkHD Infovista names Jose Duarte as Chief Executive Officer"/>
    <s v="http://www.pressreleasepoint.com/infovista-names-jose-duarte-chief-executive-officer"/>
    <s v="pressreleasepoint.com"/>
    <x v="0"/>
    <m/>
    <s v="http://pbs.twimg.com/profile_images/1432162498/zen_logo_normal.jpg"/>
    <x v="15"/>
    <s v="https://twitter.com/#!/prpnews/status/1082911396617162752"/>
    <m/>
    <m/>
    <s v="1082911396617162752"/>
    <m/>
    <b v="0"/>
    <n v="0"/>
    <s v=""/>
    <b v="0"/>
    <s v="en"/>
    <m/>
    <s v=""/>
    <b v="0"/>
    <n v="0"/>
    <s v=""/>
    <s v="PressReleasePoint.Com"/>
    <b v="0"/>
    <s v="1082911396617162752"/>
    <s v="Tweet"/>
    <n v="0"/>
    <n v="0"/>
    <m/>
    <m/>
    <m/>
    <m/>
    <m/>
    <m/>
    <m/>
    <m/>
    <n v="4"/>
    <s v="1"/>
    <s v="1"/>
    <n v="0"/>
    <n v="0"/>
    <n v="0"/>
    <n v="0"/>
    <n v="0"/>
    <n v="0"/>
    <n v="8"/>
    <n v="100"/>
    <n v="8"/>
  </r>
  <r>
    <s v="pvynckier"/>
    <s v="pvynckier"/>
    <m/>
    <m/>
    <m/>
    <m/>
    <m/>
    <m/>
    <m/>
    <m/>
    <s v="No"/>
    <n v="31"/>
    <m/>
    <m/>
    <x v="1"/>
    <d v="2019-01-09T07:58:14.000"/>
    <s v="Telex : L'Anssi attaquÃ©e par des hackers gilets jaunes, Open acquiert la marketpace Izberg, Amazon rachÃ¨te CloudEndure, Jose Duarte nommÃ© CEO d'Infovista - Le Monde Informatique https://t.co/hxFcWgPuhb"/>
    <s v="https://www.lemondeinformatique.fr/actualites/lire-telex-l-anssi-attaquee-par-des-hackers-gilets-jaunes-open-acquiert-la-marketpace-izberg-amazon-rachete-cloudendure-jose-duarte-nomme-ceo-d-infovista-73921.html?utm_source=ActiveCampaign&amp;utm_medium=email&amp;utm_campaign=NL+LMI+Quoti+09012019&amp;ep_ee=d325a79beb20a556c709b0214bee0a372a03714b"/>
    <s v="lemondeinformatique.fr"/>
    <x v="0"/>
    <m/>
    <s v="http://pbs.twimg.com/profile_images/761118751735427072/MGkdYqKS_normal.jpg"/>
    <x v="16"/>
    <s v="https://twitter.com/#!/pvynckier/status/1082909396911439873"/>
    <m/>
    <m/>
    <s v="1082909396911439873"/>
    <m/>
    <b v="0"/>
    <n v="0"/>
    <s v=""/>
    <b v="0"/>
    <s v="fr"/>
    <m/>
    <s v=""/>
    <b v="0"/>
    <n v="1"/>
    <s v=""/>
    <s v="Twitter Web Client"/>
    <b v="0"/>
    <s v="1082909396911439873"/>
    <s v="Tweet"/>
    <n v="0"/>
    <n v="0"/>
    <m/>
    <m/>
    <m/>
    <m/>
    <m/>
    <m/>
    <m/>
    <m/>
    <n v="1"/>
    <s v="11"/>
    <s v="11"/>
    <n v="0"/>
    <n v="0"/>
    <n v="0"/>
    <n v="0"/>
    <n v="0"/>
    <n v="0"/>
    <n v="26"/>
    <n v="100"/>
    <n v="26"/>
  </r>
  <r>
    <s v="ebourderioux"/>
    <s v="pvynckier"/>
    <m/>
    <m/>
    <m/>
    <m/>
    <m/>
    <m/>
    <m/>
    <m/>
    <s v="No"/>
    <n v="32"/>
    <m/>
    <m/>
    <x v="0"/>
    <d v="2019-01-09T09:30:24.000"/>
    <s v="RT @PVynckier: Telex : L'Anssi attaquÃ©e par des hackers gilets jaunes, Open acquiert la marketpace Izberg, Amazon rachÃ¨te CloudEndure, Joseâ€¦"/>
    <m/>
    <m/>
    <x v="0"/>
    <m/>
    <s v="http://pbs.twimg.com/profile_images/665640842581929984/RoKfRRPy_normal.jpg"/>
    <x v="17"/>
    <s v="https://twitter.com/#!/ebourderioux/status/1082932592557592578"/>
    <m/>
    <m/>
    <s v="1082932592557592578"/>
    <m/>
    <b v="0"/>
    <n v="0"/>
    <s v=""/>
    <b v="0"/>
    <s v="fr"/>
    <m/>
    <s v=""/>
    <b v="0"/>
    <n v="1"/>
    <s v="1082909396911439873"/>
    <s v="Twitter for iPad"/>
    <b v="0"/>
    <s v="1082909396911439873"/>
    <s v="Tweet"/>
    <n v="0"/>
    <n v="0"/>
    <m/>
    <m/>
    <m/>
    <m/>
    <m/>
    <m/>
    <m/>
    <m/>
    <n v="1"/>
    <s v="11"/>
    <s v="11"/>
    <n v="0"/>
    <n v="0"/>
    <n v="0"/>
    <n v="0"/>
    <n v="0"/>
    <n v="0"/>
    <n v="21"/>
    <n v="100"/>
    <n v="21"/>
  </r>
  <r>
    <s v="lontchi"/>
    <s v="lontchi"/>
    <m/>
    <m/>
    <m/>
    <m/>
    <m/>
    <m/>
    <m/>
    <m/>
    <s v="No"/>
    <n v="33"/>
    <m/>
    <m/>
    <x v="1"/>
    <d v="2019-01-09T13:42:06.000"/>
    <s v="Telex : L'Anssi attaquÃ©e par des hackers gilets jaunes, Open acquiert la marketpace Izberg, Amazon rachÃ¨te CloudEndure, Jose Duarte nommÃ© CEO d'Infovista https://t.co/CLDsnsjPL8 https://t.co/e2beYWA7vq"/>
    <s v="https://www.lemondeinformatique.fr/actualites/lire-telex-l-anssi-attaquee-par-des-hackers-gilets-jaunes-open-acquiert-la-marketpace-izberg-amazon-rachete-cloudendure-jose-duarte-nomme-ceo-d-infovista-73921.html?utm_source=dlvr.it&amp;utm_medium=twitter"/>
    <s v="lemondeinformatique.fr"/>
    <x v="0"/>
    <s v="https://pbs.twimg.com/media/DweTD5JUcAAwD18.jpg"/>
    <s v="https://pbs.twimg.com/media/DweTD5JUcAAwD18.jpg"/>
    <x v="18"/>
    <s v="https://twitter.com/#!/lontchi/status/1082995932365434880"/>
    <m/>
    <m/>
    <s v="1082995932365434880"/>
    <m/>
    <b v="0"/>
    <n v="0"/>
    <s v=""/>
    <b v="0"/>
    <s v="fr"/>
    <m/>
    <s v=""/>
    <b v="0"/>
    <n v="0"/>
    <s v=""/>
    <s v="dlvr.it"/>
    <b v="0"/>
    <s v="1082995932365434880"/>
    <s v="Tweet"/>
    <n v="0"/>
    <n v="0"/>
    <m/>
    <m/>
    <m/>
    <m/>
    <m/>
    <m/>
    <m/>
    <m/>
    <n v="1"/>
    <s v="1"/>
    <s v="1"/>
    <n v="0"/>
    <n v="0"/>
    <n v="0"/>
    <n v="0"/>
    <n v="0"/>
    <n v="0"/>
    <n v="23"/>
    <n v="100"/>
    <n v="23"/>
  </r>
  <r>
    <s v="mondeinformatiq"/>
    <s v="mondeinformatiq"/>
    <m/>
    <m/>
    <m/>
    <m/>
    <m/>
    <m/>
    <m/>
    <m/>
    <s v="No"/>
    <n v="34"/>
    <m/>
    <m/>
    <x v="1"/>
    <d v="2019-01-08T17:45:45.000"/>
    <s v="[Actuellement sur LMI] Telex : L'Anssi attaquÃ©e par des hackers gilets jaunes, Open acquiert la marketpace Izberg, Amazon rachÃ¨te CloudEndure, Jose Duarte nommÃ© CEO d'Infovista - _x000a_-Â Selon nos confrÃ¨res de Challenges, le site web de l'Anssi a subi des â€¦ https://t.co/7dD7RfpVY1"/>
    <s v="https://www.lemondeinformatique.fr/actualites/lire-telex-l-anssi-attaquee-par-des-hackers-gilets-jaunes-open-acquiert-la-marketpace-izberg-amazon-rachete-cloudendure-jose-duarte-nomme-ceo-d-infovista-73921.html"/>
    <s v="lemondeinformatique.fr"/>
    <x v="0"/>
    <m/>
    <s v="http://pbs.twimg.com/profile_images/824187882168586240/j3_ddjrn_normal.jpg"/>
    <x v="19"/>
    <s v="https://twitter.com/#!/mondeinformatiq/status/1082694865077587968"/>
    <m/>
    <m/>
    <s v="1082694865077587968"/>
    <m/>
    <b v="0"/>
    <n v="0"/>
    <s v=""/>
    <b v="0"/>
    <s v="fr"/>
    <m/>
    <s v=""/>
    <b v="0"/>
    <n v="0"/>
    <s v=""/>
    <s v="IFTTT"/>
    <b v="0"/>
    <s v="1082694865077587968"/>
    <s v="Tweet"/>
    <n v="0"/>
    <n v="0"/>
    <m/>
    <m/>
    <m/>
    <m/>
    <m/>
    <m/>
    <m/>
    <m/>
    <n v="1"/>
    <s v="8"/>
    <s v="8"/>
    <n v="0"/>
    <n v="0"/>
    <n v="0"/>
    <n v="0"/>
    <n v="0"/>
    <n v="0"/>
    <n v="42"/>
    <n v="100"/>
    <n v="42"/>
  </r>
  <r>
    <s v="almalleu"/>
    <s v="mondeinformatiq"/>
    <m/>
    <m/>
    <m/>
    <m/>
    <m/>
    <m/>
    <m/>
    <m/>
    <s v="No"/>
    <n v="35"/>
    <m/>
    <m/>
    <x v="0"/>
    <d v="2019-01-09T15:09:47.000"/>
    <s v="RT @MondeInformatiq: [Actuellement sur LMI] Telex : L'Anssi attaquÃ©e par des hackers gilets jaunes, Open acquiert la marketpace Izberg, Amaâ€¦"/>
    <m/>
    <m/>
    <x v="0"/>
    <m/>
    <s v="http://abs.twimg.com/sticky/default_profile_images/default_profile_normal.png"/>
    <x v="20"/>
    <s v="https://twitter.com/#!/almalleu/status/1083018001769746433"/>
    <m/>
    <m/>
    <s v="1083018001769746433"/>
    <m/>
    <b v="0"/>
    <n v="0"/>
    <s v=""/>
    <b v="0"/>
    <s v="fr"/>
    <m/>
    <s v=""/>
    <b v="0"/>
    <n v="2"/>
    <s v="1082694865077587968"/>
    <s v="Twitter Web Client"/>
    <b v="0"/>
    <s v="1082694865077587968"/>
    <s v="Tweet"/>
    <n v="0"/>
    <n v="0"/>
    <m/>
    <m/>
    <m/>
    <m/>
    <m/>
    <m/>
    <m/>
    <m/>
    <n v="1"/>
    <s v="8"/>
    <s v="8"/>
    <n v="0"/>
    <n v="0"/>
    <n v="0"/>
    <n v="0"/>
    <n v="0"/>
    <n v="0"/>
    <n v="20"/>
    <n v="100"/>
    <n v="20"/>
  </r>
  <r>
    <s v="jamesandersoncp"/>
    <s v="infovista"/>
    <m/>
    <m/>
    <m/>
    <m/>
    <m/>
    <m/>
    <m/>
    <m/>
    <s v="No"/>
    <n v="36"/>
    <m/>
    <m/>
    <x v="0"/>
    <d v="2019-01-09T20:42:34.000"/>
    <s v="RT @Channel_Online: .@Infovista continues to flesh out its growth plan. https://t.co/xD7oycvCmW"/>
    <s v="http://feeds.feedburner.com/~r/ChannelPartnersChannelPartners/~3/uglYddJ8NVw/?utm_source=feedburner&amp;utm_medium=twitter&amp;utm_campaign=channel_online"/>
    <s v="feedburner.com"/>
    <x v="0"/>
    <m/>
    <s v="http://pbs.twimg.com/profile_images/918518270420021249/aAizi6dK_normal.jpg"/>
    <x v="21"/>
    <s v="https://twitter.com/#!/jamesandersoncp/status/1083101748355510272"/>
    <m/>
    <m/>
    <s v="1083101748355510272"/>
    <m/>
    <b v="0"/>
    <n v="0"/>
    <s v=""/>
    <b v="0"/>
    <s v="en"/>
    <m/>
    <s v=""/>
    <b v="0"/>
    <n v="3"/>
    <s v="1082753888900403200"/>
    <s v="Twitter Web Client"/>
    <b v="0"/>
    <s v="1082753888900403200"/>
    <s v="Tweet"/>
    <n v="0"/>
    <n v="0"/>
    <m/>
    <m/>
    <m/>
    <m/>
    <m/>
    <m/>
    <m/>
    <m/>
    <n v="1"/>
    <s v="6"/>
    <s v="3"/>
    <m/>
    <m/>
    <m/>
    <m/>
    <m/>
    <m/>
    <m/>
    <m/>
    <m/>
  </r>
  <r>
    <s v="onug_"/>
    <s v="infovista"/>
    <m/>
    <m/>
    <m/>
    <m/>
    <m/>
    <m/>
    <m/>
    <m/>
    <s v="No"/>
    <n v="38"/>
    <m/>
    <m/>
    <x v="0"/>
    <d v="2019-01-09T21:48:08.000"/>
    <s v="Digital Business Requires an End-to-End Intelligence for #WAN Edge https://t.co/GJ4FbefniX by Sylvain Quartier, Senior Vice President, Digital Enterprise Product Strategy at @Infovista #digitaltransformation https://t.co/3SKh9aCYCt"/>
    <s v="https://www.onug.net/blog/digital-business-requires-an-end-to-end-intelligence-for-wan-edge/?utm_source=twitter&amp;utm_medium=social&amp;utm_campaign=onug+blog&amp;utm_term=creation&amp;utm_content=digital+business+requires+an+end-to-end+intelligence+for+wan+edge"/>
    <s v="onug.net"/>
    <x v="2"/>
    <s v="https://pbs.twimg.com/media/DwgCTlFX0AA7q3q.jpg"/>
    <s v="https://pbs.twimg.com/media/DwgCTlFX0AA7q3q.jpg"/>
    <x v="22"/>
    <s v="https://twitter.com/#!/onug_/status/1083118249041108997"/>
    <m/>
    <m/>
    <s v="1083118249041108997"/>
    <m/>
    <b v="0"/>
    <n v="0"/>
    <s v=""/>
    <b v="0"/>
    <s v="en"/>
    <m/>
    <s v=""/>
    <b v="0"/>
    <n v="0"/>
    <s v=""/>
    <s v="Sprout Social"/>
    <b v="0"/>
    <s v="1083118249041108997"/>
    <s v="Tweet"/>
    <n v="0"/>
    <n v="0"/>
    <m/>
    <m/>
    <m/>
    <m/>
    <m/>
    <m/>
    <m/>
    <m/>
    <n v="1"/>
    <s v="3"/>
    <s v="3"/>
    <n v="1"/>
    <n v="4.166666666666667"/>
    <n v="1"/>
    <n v="4.166666666666667"/>
    <n v="0"/>
    <n v="0"/>
    <n v="22"/>
    <n v="91.66666666666667"/>
    <n v="24"/>
  </r>
  <r>
    <s v="channelkevinmo"/>
    <s v="tbimasteragent"/>
    <m/>
    <m/>
    <m/>
    <m/>
    <m/>
    <m/>
    <m/>
    <m/>
    <s v="No"/>
    <n v="40"/>
    <m/>
    <m/>
    <x v="0"/>
    <d v="2019-01-07T12:15:55.000"/>
    <s v="RT @Craig_Galbraith: A lot of big names in this roundup of new and updated channel programs. https://t.co/AWgMfbotfG @TBImasteragent @Avantâ€¦"/>
    <s v="https://www.channelpartnersonline.com/gallery/tbi-avaya-avant-lead-list-of-new-changing-channel-programs/"/>
    <s v="channelpartnersonline.com"/>
    <x v="0"/>
    <m/>
    <s v="http://pbs.twimg.com/profile_images/443784048737918976/2AkOfVZl_normal.jpeg"/>
    <x v="23"/>
    <s v="https://twitter.com/#!/channelkevinmo/status/1082249470719463425"/>
    <m/>
    <m/>
    <s v="1082249470719463425"/>
    <m/>
    <b v="0"/>
    <n v="0"/>
    <s v=""/>
    <b v="0"/>
    <s v="en"/>
    <m/>
    <s v=""/>
    <b v="0"/>
    <n v="6"/>
    <s v="1081221917338681345"/>
    <s v="Twitter for iPhone"/>
    <b v="0"/>
    <s v="1081221917338681345"/>
    <s v="Tweet"/>
    <n v="0"/>
    <n v="0"/>
    <m/>
    <m/>
    <m/>
    <m/>
    <m/>
    <m/>
    <m/>
    <m/>
    <n v="1"/>
    <s v="4"/>
    <s v="4"/>
    <m/>
    <m/>
    <m/>
    <m/>
    <m/>
    <m/>
    <m/>
    <m/>
    <m/>
  </r>
  <r>
    <s v="channelkevinmo"/>
    <s v="infovista"/>
    <m/>
    <m/>
    <m/>
    <m/>
    <m/>
    <m/>
    <m/>
    <m/>
    <s v="No"/>
    <n v="44"/>
    <m/>
    <m/>
    <x v="0"/>
    <d v="2019-01-10T11:57:00.000"/>
    <s v="RT @Channel_Online: .@Infovista continues to flesh out its growth plan. https://t.co/xD7oycvCmW"/>
    <s v="http://feeds.feedburner.com/~r/ChannelPartnersChannelPartners/~3/uglYddJ8NVw/?utm_source=feedburner&amp;utm_medium=twitter&amp;utm_campaign=channel_online"/>
    <s v="feedburner.com"/>
    <x v="0"/>
    <m/>
    <s v="http://pbs.twimg.com/profile_images/443784048737918976/2AkOfVZl_normal.jpeg"/>
    <x v="24"/>
    <s v="https://twitter.com/#!/channelkevinmo/status/1083331872363606017"/>
    <m/>
    <m/>
    <s v="1083331872363606017"/>
    <m/>
    <b v="0"/>
    <n v="0"/>
    <s v=""/>
    <b v="0"/>
    <s v="en"/>
    <m/>
    <s v=""/>
    <b v="0"/>
    <n v="5"/>
    <s v="1082753888900403200"/>
    <s v="Twitter Web Client"/>
    <b v="0"/>
    <s v="1082753888900403200"/>
    <s v="Tweet"/>
    <n v="0"/>
    <n v="0"/>
    <m/>
    <m/>
    <m/>
    <m/>
    <m/>
    <m/>
    <m/>
    <m/>
    <n v="1"/>
    <s v="4"/>
    <s v="3"/>
    <m/>
    <m/>
    <m/>
    <m/>
    <m/>
    <m/>
    <m/>
    <m/>
    <m/>
  </r>
  <r>
    <s v="apaxpartners_fr"/>
    <s v="channel_online"/>
    <m/>
    <m/>
    <m/>
    <m/>
    <m/>
    <m/>
    <m/>
    <m/>
    <s v="No"/>
    <n v="46"/>
    <m/>
    <m/>
    <x v="0"/>
    <d v="2019-01-10T13:29:00.000"/>
    <s v=".@Infovista taps #SAP Alumni as new CEO in #growth initiative via @Channel_Online https://t.co/rorVfJTkwS"/>
    <s v="https://www.channelpartnersonline.com/2019/01/08/infovista-taps-sap-alum-as-new-ceo-in-growth-initiative/"/>
    <s v="channelpartnersonline.com"/>
    <x v="3"/>
    <m/>
    <s v="http://pbs.twimg.com/profile_images/542320702024458243/EJjNbKMF_normal.jpeg"/>
    <x v="25"/>
    <s v="https://twitter.com/#!/apaxpartners_fr/status/1083355024762327042"/>
    <m/>
    <m/>
    <s v="1083355024762327042"/>
    <m/>
    <b v="0"/>
    <n v="1"/>
    <s v=""/>
    <b v="0"/>
    <s v="en"/>
    <m/>
    <s v=""/>
    <b v="0"/>
    <n v="0"/>
    <s v=""/>
    <s v="TweetDeck"/>
    <b v="0"/>
    <s v="1083355024762327042"/>
    <s v="Tweet"/>
    <n v="0"/>
    <n v="0"/>
    <m/>
    <m/>
    <m/>
    <m/>
    <m/>
    <m/>
    <m/>
    <m/>
    <n v="1"/>
    <s v="6"/>
    <s v="6"/>
    <m/>
    <m/>
    <m/>
    <m/>
    <m/>
    <m/>
    <m/>
    <m/>
    <m/>
  </r>
  <r>
    <s v="ema_research"/>
    <s v="opensystemsag"/>
    <m/>
    <m/>
    <m/>
    <m/>
    <m/>
    <m/>
    <m/>
    <m/>
    <s v="Yes"/>
    <n v="48"/>
    <m/>
    <m/>
    <x v="0"/>
    <d v="2019-01-10T19:30:33.000"/>
    <s v="Wide-Area Network Transformation: How Enterprises Succeed with #SDWAN https://t.co/gRZHsSWOJJ @ema_research @ShamusEMA | Thanks to sponsors @Infovista @OpenSystemsAG @versanetworks https://t.co/8KM9neEuLB"/>
    <s v="http://www.enterprisemanagement.com/research/asset.php/3683/Wide-Area-Network-Transformation:-How-Enterprises-Succeed-with-Software-Defined-WAN"/>
    <s v="enterprisemanagement.com"/>
    <x v="4"/>
    <s v="https://pbs.twimg.com/media/DwksZ-IXcAsq7io.jpg"/>
    <s v="https://pbs.twimg.com/media/DwksZ-IXcAsq7io.jpg"/>
    <x v="26"/>
    <s v="https://twitter.com/#!/ema_research/status/1083446011773812736"/>
    <m/>
    <m/>
    <s v="1083446011773812736"/>
    <m/>
    <b v="0"/>
    <n v="1"/>
    <s v=""/>
    <b v="0"/>
    <s v="en"/>
    <m/>
    <s v=""/>
    <b v="0"/>
    <n v="0"/>
    <s v=""/>
    <s v="Hootsuite Inc."/>
    <b v="0"/>
    <s v="1083446011773812736"/>
    <s v="Tweet"/>
    <n v="0"/>
    <n v="0"/>
    <m/>
    <m/>
    <m/>
    <m/>
    <m/>
    <m/>
    <m/>
    <m/>
    <n v="1"/>
    <s v="7"/>
    <s v="7"/>
    <m/>
    <m/>
    <m/>
    <m/>
    <m/>
    <m/>
    <m/>
    <m/>
    <m/>
  </r>
  <r>
    <s v="opensystemsag"/>
    <s v="shamusema"/>
    <m/>
    <m/>
    <m/>
    <m/>
    <m/>
    <m/>
    <m/>
    <m/>
    <s v="No"/>
    <n v="49"/>
    <m/>
    <m/>
    <x v="0"/>
    <d v="2019-01-11T16:37:34.000"/>
    <s v="RT @ema_research: Wide-Area Network Transformation: How Enterprises Succeed with #SDWAN https://t.co/gRZHsSWOJJ @ema_research @ShamusEMA |…"/>
    <s v="http://www.enterprisemanagement.com/research/asset.php/3683/Wide-Area-Network-Transformation:-How-Enterprises-Succeed-with-Software-Defined-WAN"/>
    <s v="enterprisemanagement.com"/>
    <x v="4"/>
    <m/>
    <s v="http://pbs.twimg.com/profile_images/879948679800643585/flbo9IGX_normal.jpg"/>
    <x v="27"/>
    <s v="https://twitter.com/#!/opensystemsag/status/1083764869063528448"/>
    <m/>
    <m/>
    <s v="1083764869063528448"/>
    <m/>
    <b v="0"/>
    <n v="0"/>
    <s v=""/>
    <b v="0"/>
    <s v="en"/>
    <m/>
    <s v=""/>
    <b v="0"/>
    <n v="3"/>
    <s v="1083446011773812736"/>
    <s v="Twitter Lite"/>
    <b v="0"/>
    <s v="1083446011773812736"/>
    <s v="Tweet"/>
    <n v="0"/>
    <n v="0"/>
    <m/>
    <m/>
    <m/>
    <m/>
    <m/>
    <m/>
    <m/>
    <m/>
    <n v="1"/>
    <s v="7"/>
    <s v="7"/>
    <n v="1"/>
    <n v="7.6923076923076925"/>
    <n v="0"/>
    <n v="0"/>
    <n v="0"/>
    <n v="0"/>
    <n v="12"/>
    <n v="92.3076923076923"/>
    <n v="13"/>
  </r>
  <r>
    <s v="versanetworks"/>
    <s v="shamusema"/>
    <m/>
    <m/>
    <m/>
    <m/>
    <m/>
    <m/>
    <m/>
    <m/>
    <s v="No"/>
    <n v="52"/>
    <m/>
    <m/>
    <x v="0"/>
    <d v="2019-01-11T17:14:58.000"/>
    <s v="RT @ema_research: Wide-Area Network Transformation: How Enterprises Succeed with #SDWAN https://t.co/gRZHsSWOJJ @ema_research @ShamusEMA |…"/>
    <s v="http://www.enterprisemanagement.com/research/asset.php/3683/Wide-Area-Network-Transformation:-How-Enterprises-Succeed-with-Software-Defined-WAN"/>
    <s v="enterprisemanagement.com"/>
    <x v="4"/>
    <m/>
    <s v="http://pbs.twimg.com/profile_images/524678868355928064/5z7Jamar_normal.png"/>
    <x v="28"/>
    <s v="https://twitter.com/#!/versanetworks/status/1083774281438261248"/>
    <m/>
    <m/>
    <s v="1083774281438261248"/>
    <m/>
    <b v="0"/>
    <n v="0"/>
    <s v=""/>
    <b v="0"/>
    <s v="en"/>
    <m/>
    <s v=""/>
    <b v="0"/>
    <n v="3"/>
    <s v="1083446011773812736"/>
    <s v="Twitter for iPhone"/>
    <b v="0"/>
    <s v="1083446011773812736"/>
    <s v="Tweet"/>
    <n v="0"/>
    <n v="0"/>
    <m/>
    <m/>
    <m/>
    <m/>
    <m/>
    <m/>
    <m/>
    <m/>
    <n v="1"/>
    <s v="7"/>
    <s v="7"/>
    <m/>
    <m/>
    <m/>
    <m/>
    <m/>
    <m/>
    <m/>
    <m/>
    <m/>
  </r>
  <r>
    <s v="channel_online"/>
    <s v="hpchannelnews"/>
    <m/>
    <m/>
    <m/>
    <m/>
    <m/>
    <m/>
    <m/>
    <m/>
    <s v="No"/>
    <n v="54"/>
    <m/>
    <m/>
    <x v="0"/>
    <d v="2019-01-04T12:04:15.000"/>
    <s v=".@infovista, @nutanix and @HPChannelNews top our list of companies making waves in the channel. https://t.co/ySKRcch8at"/>
    <s v="http://feeds.feedburner.com/~r/ChannelPartnersChannelPartners/~3/UWaLsew4N6w/?utm_source=feedburner&amp;utm_medium=twitter&amp;utm_campaign=channel_online"/>
    <s v="feedburner.com"/>
    <x v="0"/>
    <m/>
    <s v="http://pbs.twimg.com/profile_images/661211619855220736/6-imYLWK_normal.jpg"/>
    <x v="29"/>
    <s v="https://twitter.com/#!/channel_online/status/1081159368215797760"/>
    <m/>
    <m/>
    <s v="1081159368215797760"/>
    <m/>
    <b v="0"/>
    <n v="2"/>
    <s v=""/>
    <b v="0"/>
    <s v="en"/>
    <m/>
    <s v=""/>
    <b v="0"/>
    <n v="2"/>
    <s v=""/>
    <s v="Google"/>
    <b v="0"/>
    <s v="1081159368215797760"/>
    <s v="Retweet"/>
    <n v="0"/>
    <n v="0"/>
    <m/>
    <m/>
    <m/>
    <m/>
    <m/>
    <m/>
    <m/>
    <m/>
    <n v="1"/>
    <s v="6"/>
    <s v="6"/>
    <m/>
    <m/>
    <m/>
    <m/>
    <m/>
    <m/>
    <m/>
    <m/>
    <m/>
  </r>
  <r>
    <s v="bsmhub"/>
    <s v="bsmhub"/>
    <m/>
    <m/>
    <m/>
    <m/>
    <m/>
    <m/>
    <m/>
    <m/>
    <s v="No"/>
    <n v="56"/>
    <m/>
    <m/>
    <x v="1"/>
    <d v="2019-01-13T18:06:17.000"/>
    <s v="Business Service Management Daily is out! https://t.co/6bo7r5sXrs &amp;lt; #BSM #ITSM #ITOM #DataCenter Stories via… https://t.co/qGaddUMzpf"/>
    <s v="https://paper.li/bsmhub/bsmhub?edition_id=eab7c420-175d-11e9-9722-0cc47a0d164b https://twitter.com/i/web/status/1084511968994750464"/>
    <s v="paper.li twitter.com"/>
    <x v="5"/>
    <m/>
    <s v="http://pbs.twimg.com/profile_images/1271539831/BSMHub_ICON_-_Plug_In2_normal.PNG"/>
    <x v="30"/>
    <s v="https://twitter.com/#!/bsmhub/status/1084511968994750464"/>
    <m/>
    <m/>
    <s v="1084511968994750464"/>
    <m/>
    <b v="0"/>
    <n v="0"/>
    <s v=""/>
    <b v="0"/>
    <s v="en"/>
    <m/>
    <s v=""/>
    <b v="0"/>
    <n v="0"/>
    <s v=""/>
    <s v="Paper.li"/>
    <b v="1"/>
    <s v="1084511968994750464"/>
    <s v="Tweet"/>
    <n v="0"/>
    <n v="0"/>
    <m/>
    <m/>
    <m/>
    <m/>
    <m/>
    <m/>
    <m/>
    <m/>
    <n v="1"/>
    <s v="1"/>
    <s v="1"/>
    <n v="0"/>
    <n v="0"/>
    <n v="0"/>
    <n v="0"/>
    <n v="0"/>
    <n v="0"/>
    <n v="13"/>
    <n v="100"/>
    <n v="13"/>
  </r>
  <r>
    <s v="cameronjannice"/>
    <s v="retailroi"/>
    <m/>
    <m/>
    <m/>
    <m/>
    <m/>
    <m/>
    <m/>
    <m/>
    <s v="No"/>
    <n v="57"/>
    <m/>
    <m/>
    <x v="0"/>
    <d v="2019-01-13T19:57:18.000"/>
    <s v="RT @Infovista: At @NRFBigShow? Help Infovista donate to @RetailROI by retweeting this photo! We’ll donate $1 for each retweet. Be sure to i…"/>
    <m/>
    <m/>
    <x v="0"/>
    <m/>
    <s v="http://pbs.twimg.com/profile_images/725441990536503296/gkzM-gUz_normal.jpg"/>
    <x v="31"/>
    <s v="https://twitter.com/#!/cameronjannice/status/1084539909988380673"/>
    <m/>
    <m/>
    <s v="1084539909988380673"/>
    <m/>
    <b v="0"/>
    <n v="0"/>
    <s v=""/>
    <b v="0"/>
    <s v="en"/>
    <m/>
    <s v=""/>
    <b v="0"/>
    <n v="0"/>
    <s v="1084533755107258372"/>
    <s v="Twitter for iPhone"/>
    <b v="0"/>
    <s v="1084533755107258372"/>
    <s v="Tweet"/>
    <n v="0"/>
    <n v="0"/>
    <m/>
    <m/>
    <m/>
    <m/>
    <m/>
    <m/>
    <m/>
    <m/>
    <n v="1"/>
    <s v="2"/>
    <s v="2"/>
    <m/>
    <m/>
    <m/>
    <m/>
    <m/>
    <m/>
    <m/>
    <m/>
    <m/>
  </r>
  <r>
    <s v="sammartino"/>
    <s v="retailroi"/>
    <m/>
    <m/>
    <m/>
    <m/>
    <m/>
    <m/>
    <m/>
    <m/>
    <s v="No"/>
    <n v="60"/>
    <m/>
    <m/>
    <x v="0"/>
    <d v="2019-01-13T20:18:00.000"/>
    <s v="RT @Infovista: At @NRFBigShow? Help Infovista donate to @RetailROI by retweeting this photo! We’ll donate $1 for each retweet. Be sure to i…"/>
    <m/>
    <m/>
    <x v="0"/>
    <m/>
    <s v="http://pbs.twimg.com/profile_images/865722028245962752/YyAEk5aB_normal.jpg"/>
    <x v="32"/>
    <s v="https://twitter.com/#!/sammartino/status/1084545118974169088"/>
    <m/>
    <m/>
    <s v="1084545118974169088"/>
    <m/>
    <b v="0"/>
    <n v="0"/>
    <s v=""/>
    <b v="0"/>
    <s v="en"/>
    <m/>
    <s v=""/>
    <b v="0"/>
    <n v="0"/>
    <s v="1084541100310843392"/>
    <s v="Twitter for iPhone"/>
    <b v="0"/>
    <s v="1084541100310843392"/>
    <s v="Tweet"/>
    <n v="0"/>
    <n v="0"/>
    <m/>
    <m/>
    <m/>
    <m/>
    <m/>
    <m/>
    <m/>
    <m/>
    <n v="1"/>
    <s v="2"/>
    <s v="2"/>
    <m/>
    <m/>
    <m/>
    <m/>
    <m/>
    <m/>
    <m/>
    <m/>
    <m/>
  </r>
  <r>
    <s v="retroanalog60"/>
    <s v="retroanalog60"/>
    <m/>
    <m/>
    <m/>
    <m/>
    <m/>
    <m/>
    <m/>
    <m/>
    <s v="No"/>
    <n v="63"/>
    <m/>
    <m/>
    <x v="1"/>
    <d v="2019-01-13T21:57:03.000"/>
    <s v="#Infovista #NRF2019"/>
    <m/>
    <m/>
    <x v="6"/>
    <m/>
    <s v="http://pbs.twimg.com/profile_images/972135771518877696/LxoFekS5_normal.jpg"/>
    <x v="33"/>
    <s v="https://twitter.com/#!/retroanalog60/status/1084570042245832704"/>
    <m/>
    <m/>
    <s v="1084570042245832704"/>
    <m/>
    <b v="0"/>
    <n v="0"/>
    <s v=""/>
    <b v="1"/>
    <s v="und"/>
    <m/>
    <s v="1084533755107258372"/>
    <b v="0"/>
    <n v="0"/>
    <s v=""/>
    <s v="Twitter for Android"/>
    <b v="0"/>
    <s v="1084570042245832704"/>
    <s v="Tweet"/>
    <n v="0"/>
    <n v="0"/>
    <m/>
    <m/>
    <m/>
    <m/>
    <m/>
    <m/>
    <m/>
    <m/>
    <n v="1"/>
    <s v="1"/>
    <s v="1"/>
    <n v="0"/>
    <n v="0"/>
    <n v="0"/>
    <n v="0"/>
    <n v="0"/>
    <n v="0"/>
    <n v="2"/>
    <n v="100"/>
    <n v="2"/>
  </r>
  <r>
    <s v="ericlunn12509"/>
    <s v="ericlunn12509"/>
    <m/>
    <m/>
    <m/>
    <m/>
    <m/>
    <m/>
    <m/>
    <m/>
    <s v="No"/>
    <n v="64"/>
    <m/>
    <m/>
    <x v="1"/>
    <d v="2019-01-13T20:12:06.000"/>
    <s v="#Infovista #NRF2019"/>
    <m/>
    <m/>
    <x v="6"/>
    <m/>
    <s v="http://pbs.twimg.com/profile_images/550791041071448064/66ifmR2f_normal.jpeg"/>
    <x v="34"/>
    <s v="https://twitter.com/#!/ericlunn12509/status/1084543630566739970"/>
    <m/>
    <m/>
    <s v="1084543630566739970"/>
    <m/>
    <b v="0"/>
    <n v="0"/>
    <s v=""/>
    <b v="1"/>
    <s v="und"/>
    <m/>
    <s v="1084541100310843392"/>
    <b v="0"/>
    <n v="0"/>
    <s v=""/>
    <s v="Twitter for iPhone"/>
    <b v="0"/>
    <s v="1084543630566739970"/>
    <s v="Tweet"/>
    <n v="0"/>
    <n v="0"/>
    <m/>
    <m/>
    <m/>
    <m/>
    <m/>
    <m/>
    <m/>
    <m/>
    <n v="3"/>
    <s v="1"/>
    <s v="1"/>
    <n v="0"/>
    <n v="0"/>
    <n v="0"/>
    <n v="0"/>
    <n v="0"/>
    <n v="0"/>
    <n v="2"/>
    <n v="100"/>
    <n v="2"/>
  </r>
  <r>
    <s v="ericlunn12509"/>
    <s v="ericlunn12509"/>
    <m/>
    <m/>
    <m/>
    <m/>
    <m/>
    <m/>
    <m/>
    <m/>
    <s v="No"/>
    <n v="65"/>
    <m/>
    <m/>
    <x v="1"/>
    <d v="2019-01-13T20:12:29.000"/>
    <s v="#Infovista #NRF2019"/>
    <m/>
    <m/>
    <x v="6"/>
    <m/>
    <s v="http://pbs.twimg.com/profile_images/550791041071448064/66ifmR2f_normal.jpeg"/>
    <x v="35"/>
    <s v="https://twitter.com/#!/ericlunn12509/status/1084543729925537792"/>
    <m/>
    <m/>
    <s v="1084543729925537792"/>
    <m/>
    <b v="0"/>
    <n v="0"/>
    <s v=""/>
    <b v="1"/>
    <s v="und"/>
    <m/>
    <s v="1084533755107258372"/>
    <b v="0"/>
    <n v="0"/>
    <s v=""/>
    <s v="Twitter for iPhone"/>
    <b v="0"/>
    <s v="1084543729925537792"/>
    <s v="Tweet"/>
    <n v="0"/>
    <n v="0"/>
    <m/>
    <m/>
    <m/>
    <m/>
    <m/>
    <m/>
    <m/>
    <m/>
    <n v="3"/>
    <s v="1"/>
    <s v="1"/>
    <n v="0"/>
    <n v="0"/>
    <n v="0"/>
    <n v="0"/>
    <n v="0"/>
    <n v="0"/>
    <n v="2"/>
    <n v="100"/>
    <n v="2"/>
  </r>
  <r>
    <s v="ericlunn12509"/>
    <s v="ericlunn12509"/>
    <m/>
    <m/>
    <m/>
    <m/>
    <m/>
    <m/>
    <m/>
    <m/>
    <s v="No"/>
    <n v="66"/>
    <m/>
    <m/>
    <x v="1"/>
    <d v="2019-01-14T00:36:29.000"/>
    <s v="#Infovista #NRF2019"/>
    <m/>
    <m/>
    <x v="6"/>
    <m/>
    <s v="http://pbs.twimg.com/profile_images/550791041071448064/66ifmR2f_normal.jpeg"/>
    <x v="36"/>
    <s v="https://twitter.com/#!/ericlunn12509/status/1084610166161575936"/>
    <m/>
    <m/>
    <s v="1084610166161575936"/>
    <m/>
    <b v="0"/>
    <n v="0"/>
    <s v=""/>
    <b v="1"/>
    <s v="und"/>
    <m/>
    <s v="1084548146368335877"/>
    <b v="0"/>
    <n v="0"/>
    <s v=""/>
    <s v="Twitter for iPhone"/>
    <b v="0"/>
    <s v="1084610166161575936"/>
    <s v="Tweet"/>
    <n v="0"/>
    <n v="0"/>
    <m/>
    <m/>
    <m/>
    <m/>
    <m/>
    <m/>
    <m/>
    <m/>
    <n v="3"/>
    <s v="1"/>
    <s v="1"/>
    <n v="0"/>
    <n v="0"/>
    <n v="0"/>
    <n v="0"/>
    <n v="0"/>
    <n v="0"/>
    <n v="2"/>
    <n v="100"/>
    <n v="2"/>
  </r>
  <r>
    <s v="josediazevans"/>
    <s v="retailroi"/>
    <m/>
    <m/>
    <m/>
    <m/>
    <m/>
    <m/>
    <m/>
    <m/>
    <s v="No"/>
    <n v="67"/>
    <m/>
    <m/>
    <x v="0"/>
    <d v="2019-01-14T10:55:11.000"/>
    <s v="RT @Infovista: At @NRFBigShow? Help Infovista donate to @RetailROI by retweeting this photo! We’ll donate $1 for each retweet. Be sure to i…"/>
    <m/>
    <m/>
    <x v="0"/>
    <m/>
    <s v="http://pbs.twimg.com/profile_images/1024933219798532097/a2-p80RG_normal.jpg"/>
    <x v="37"/>
    <s v="https://twitter.com/#!/josediazevans/status/1084765866745577472"/>
    <m/>
    <m/>
    <s v="1084765866745577472"/>
    <m/>
    <b v="0"/>
    <n v="0"/>
    <s v=""/>
    <b v="0"/>
    <s v="en"/>
    <m/>
    <s v=""/>
    <b v="0"/>
    <n v="0"/>
    <s v="1084533755107258372"/>
    <s v="Twitter for iPhone"/>
    <b v="0"/>
    <s v="1084533755107258372"/>
    <s v="Tweet"/>
    <n v="0"/>
    <n v="0"/>
    <m/>
    <m/>
    <m/>
    <m/>
    <m/>
    <m/>
    <m/>
    <m/>
    <n v="1"/>
    <s v="2"/>
    <s v="2"/>
    <m/>
    <m/>
    <m/>
    <m/>
    <m/>
    <m/>
    <m/>
    <m/>
    <m/>
  </r>
  <r>
    <s v="dutchitchannel"/>
    <s v="dutchitchannel"/>
    <m/>
    <m/>
    <m/>
    <m/>
    <m/>
    <m/>
    <m/>
    <m/>
    <s v="No"/>
    <n v="70"/>
    <m/>
    <m/>
    <x v="1"/>
    <d v="2019-01-14T16:11:09.000"/>
    <s v="Infovista stelt José Duarte als nieuwe CEO aan https://t.co/VSfDTfmiUl https://t.co/GeS0CrkW7N"/>
    <s v="https://dutchitchannel.nl/item/615254/infovista-stelt-jose-duarte-als-nieuwe-ceo-aan.html?utm_source=dlvr.it&amp;utm_medium=twitter&amp;utm_campaign=dutchitchannel"/>
    <s v="dutchitchannel.nl"/>
    <x v="0"/>
    <s v="https://pbs.twimg.com/media/Dw4lIO5VAAAoqOl.jpg"/>
    <s v="https://pbs.twimg.com/media/Dw4lIO5VAAAoqOl.jpg"/>
    <x v="38"/>
    <s v="https://twitter.com/#!/dutchitchannel/status/1084845385254764544"/>
    <m/>
    <m/>
    <s v="1084845385254764544"/>
    <m/>
    <b v="0"/>
    <n v="0"/>
    <s v=""/>
    <b v="0"/>
    <s v="nl"/>
    <m/>
    <s v=""/>
    <b v="0"/>
    <n v="0"/>
    <s v=""/>
    <s v="dlvr.it"/>
    <b v="0"/>
    <s v="1084845385254764544"/>
    <s v="Tweet"/>
    <n v="0"/>
    <n v="0"/>
    <m/>
    <m/>
    <m/>
    <m/>
    <m/>
    <m/>
    <m/>
    <m/>
    <n v="1"/>
    <s v="1"/>
    <s v="1"/>
    <n v="0"/>
    <n v="0"/>
    <n v="0"/>
    <n v="0"/>
    <n v="0"/>
    <n v="0"/>
    <n v="8"/>
    <n v="100"/>
    <n v="8"/>
  </r>
  <r>
    <s v="ssamjames"/>
    <s v="yannlh"/>
    <m/>
    <m/>
    <m/>
    <m/>
    <m/>
    <m/>
    <m/>
    <m/>
    <s v="No"/>
    <n v="71"/>
    <m/>
    <m/>
    <x v="2"/>
    <d v="2019-01-14T19:49:12.000"/>
    <s v="@yannlh Dr. Le Helloco, I'm the Cisco AM covering Infovista, would like to set up a call to discuss an old ASA depl… https://t.co/X8CQhaqU3s"/>
    <s v="https://twitter.com/i/web/status/1084900258109444096"/>
    <s v="twitter.com"/>
    <x v="0"/>
    <m/>
    <s v="http://pbs.twimg.com/profile_images/603903177692291073/6P0wX1bc_normal.jpg"/>
    <x v="39"/>
    <s v="https://twitter.com/#!/ssamjames/status/1084900258109444096"/>
    <m/>
    <m/>
    <s v="1084900258109444096"/>
    <m/>
    <b v="0"/>
    <n v="0"/>
    <s v="44404197"/>
    <b v="0"/>
    <s v="en"/>
    <m/>
    <s v=""/>
    <b v="0"/>
    <n v="0"/>
    <s v=""/>
    <s v="Twitter Web Client"/>
    <b v="1"/>
    <s v="1084900258109444096"/>
    <s v="Tweet"/>
    <n v="0"/>
    <n v="0"/>
    <m/>
    <m/>
    <m/>
    <m/>
    <m/>
    <m/>
    <m/>
    <m/>
    <n v="1"/>
    <s v="10"/>
    <s v="10"/>
    <n v="1"/>
    <n v="4.3478260869565215"/>
    <n v="0"/>
    <n v="0"/>
    <n v="0"/>
    <n v="0"/>
    <n v="22"/>
    <n v="95.65217391304348"/>
    <n v="23"/>
  </r>
  <r>
    <s v="randocuc"/>
    <s v="randocuc"/>
    <m/>
    <m/>
    <m/>
    <m/>
    <m/>
    <m/>
    <m/>
    <m/>
    <s v="No"/>
    <n v="72"/>
    <m/>
    <m/>
    <x v="1"/>
    <d v="2019-01-15T03:28:30.000"/>
    <s v="Dilly Dilly! https://t.co/M8g42nnJKc"/>
    <s v="https://twitter.com/Infovista/status/1084861466942074882"/>
    <s v="twitter.com"/>
    <x v="0"/>
    <m/>
    <s v="http://pbs.twimg.com/profile_images/555037886379458562/qb_CEWzY_normal.jpeg"/>
    <x v="40"/>
    <s v="https://twitter.com/#!/randocuc/status/1085015846026731520"/>
    <m/>
    <m/>
    <s v="1085015846026731520"/>
    <m/>
    <b v="0"/>
    <n v="0"/>
    <s v=""/>
    <b v="1"/>
    <s v="en"/>
    <m/>
    <s v="1084861466942074882"/>
    <b v="0"/>
    <n v="0"/>
    <s v=""/>
    <s v="Twitter for Android"/>
    <b v="0"/>
    <s v="1085015846026731520"/>
    <s v="Tweet"/>
    <n v="0"/>
    <n v="0"/>
    <m/>
    <m/>
    <m/>
    <m/>
    <m/>
    <m/>
    <m/>
    <m/>
    <n v="1"/>
    <s v="1"/>
    <s v="1"/>
    <n v="0"/>
    <n v="0"/>
    <n v="0"/>
    <n v="0"/>
    <n v="0"/>
    <n v="0"/>
    <n v="2"/>
    <n v="100"/>
    <n v="2"/>
  </r>
  <r>
    <s v="varcusmiscidi"/>
    <s v="retailroi"/>
    <m/>
    <m/>
    <m/>
    <m/>
    <m/>
    <m/>
    <m/>
    <m/>
    <s v="No"/>
    <n v="73"/>
    <m/>
    <m/>
    <x v="0"/>
    <d v="2019-01-15T03:54:33.000"/>
    <s v="RT @Infovista: At @NRFBigShow? Help Infovista donate to @RetailROI by retweeting this photo! We’ll donate $1 for each retweet. Be sure to i…"/>
    <m/>
    <m/>
    <x v="0"/>
    <m/>
    <s v="http://pbs.twimg.com/profile_images/485072454050516992/-Og89gWm_normal.jpeg"/>
    <x v="41"/>
    <s v="https://twitter.com/#!/varcusmiscidi/status/1085022399010086912"/>
    <m/>
    <m/>
    <s v="1085022399010086912"/>
    <m/>
    <b v="0"/>
    <n v="0"/>
    <s v=""/>
    <b v="0"/>
    <s v="en"/>
    <m/>
    <s v=""/>
    <b v="0"/>
    <n v="0"/>
    <s v="1084861466942074882"/>
    <s v="Twitter for iPhone"/>
    <b v="0"/>
    <s v="1084861466942074882"/>
    <s v="Tweet"/>
    <n v="0"/>
    <n v="0"/>
    <m/>
    <m/>
    <m/>
    <m/>
    <m/>
    <m/>
    <m/>
    <m/>
    <n v="1"/>
    <s v="2"/>
    <s v="2"/>
    <m/>
    <m/>
    <m/>
    <m/>
    <m/>
    <m/>
    <m/>
    <m/>
    <m/>
  </r>
  <r>
    <s v="witoldkepinski"/>
    <s v="jaaduarte"/>
    <m/>
    <m/>
    <m/>
    <m/>
    <m/>
    <m/>
    <m/>
    <m/>
    <s v="No"/>
    <n v="76"/>
    <m/>
    <m/>
    <x v="0"/>
    <d v="2019-01-15T08:41:18.000"/>
    <s v=". #Infovista stelt @jaaduarte als nieuwe CEO aan. Infovista, speler in oplossingen voor netwerkprestaties in onder andere SD-WAN en wireless omgevingen, heeft aangekondigd dat de raad van bestuur José Duarte onmiddellijk als Chief…https://t.co/0Jdk8Zinw5 https://t.co/pnHZxKzA0s"/>
    <s v="https://lnkd.in/d89MVBr https://lnkd.in/dvCAh4B"/>
    <s v="lnkd.in lnkd.in"/>
    <x v="7"/>
    <m/>
    <s v="http://pbs.twimg.com/profile_images/772525056165605376/Ie8Iyyzy_normal.jpg"/>
    <x v="42"/>
    <s v="https://twitter.com/#!/witoldkepinski/status/1085094564027908096"/>
    <m/>
    <m/>
    <s v="1085094564027908096"/>
    <m/>
    <b v="0"/>
    <n v="0"/>
    <s v=""/>
    <b v="0"/>
    <s v="nl"/>
    <m/>
    <s v=""/>
    <b v="0"/>
    <n v="0"/>
    <s v=""/>
    <s v="LinkedIn"/>
    <b v="0"/>
    <s v="1085094564027908096"/>
    <s v="Tweet"/>
    <n v="0"/>
    <n v="0"/>
    <m/>
    <m/>
    <m/>
    <m/>
    <m/>
    <m/>
    <m/>
    <m/>
    <n v="1"/>
    <s v="9"/>
    <s v="9"/>
    <n v="0"/>
    <n v="0"/>
    <n v="0"/>
    <n v="0"/>
    <n v="0"/>
    <n v="0"/>
    <n v="37"/>
    <n v="100"/>
    <n v="37"/>
  </r>
  <r>
    <s v="4someone_cares"/>
    <s v="retailroi"/>
    <m/>
    <m/>
    <m/>
    <m/>
    <m/>
    <m/>
    <m/>
    <m/>
    <s v="No"/>
    <n v="77"/>
    <m/>
    <m/>
    <x v="0"/>
    <d v="2019-01-15T21:05:31.000"/>
    <s v="RT @Infovista: At @NRFBigShow? Help Infovista donate to @RetailROI by retweeting this photo! We’ll donate $1 for each retweet. Be sure to i…"/>
    <m/>
    <m/>
    <x v="0"/>
    <m/>
    <s v="http://pbs.twimg.com/profile_images/1085278376556924928/EWzWDrVj_normal.jpg"/>
    <x v="43"/>
    <s v="https://twitter.com/#!/4someone_cares/status/1085281850808061952"/>
    <m/>
    <m/>
    <s v="1085281850808061952"/>
    <m/>
    <b v="0"/>
    <n v="0"/>
    <s v=""/>
    <b v="0"/>
    <s v="en"/>
    <m/>
    <s v=""/>
    <b v="0"/>
    <n v="1"/>
    <s v="1084883853091721217"/>
    <s v="Twitter Web Client"/>
    <b v="0"/>
    <s v="1084883853091721217"/>
    <s v="Tweet"/>
    <n v="0"/>
    <n v="0"/>
    <m/>
    <m/>
    <m/>
    <m/>
    <m/>
    <m/>
    <m/>
    <m/>
    <n v="1"/>
    <s v="2"/>
    <s v="2"/>
    <m/>
    <m/>
    <m/>
    <m/>
    <m/>
    <m/>
    <m/>
    <m/>
    <m/>
  </r>
  <r>
    <s v="ricardo_belmar"/>
    <s v="incisivio"/>
    <m/>
    <m/>
    <m/>
    <m/>
    <m/>
    <m/>
    <m/>
    <m/>
    <s v="No"/>
    <n v="80"/>
    <m/>
    <m/>
    <x v="0"/>
    <d v="2019-01-14T00:05:20.000"/>
    <s v="Great set of store experiences today from @INDOCHINO @NespressoUSA @stance thanks to @IncisivIO! @Infovista"/>
    <m/>
    <m/>
    <x v="0"/>
    <m/>
    <s v="http://pbs.twimg.com/profile_images/736279971367378944/hsuVnIam_normal.jpg"/>
    <x v="44"/>
    <s v="https://twitter.com/#!/ricardo_belmar/status/1084602325782679552"/>
    <m/>
    <m/>
    <s v="1084602325782679552"/>
    <m/>
    <b v="0"/>
    <n v="0"/>
    <s v=""/>
    <b v="1"/>
    <s v="en"/>
    <m/>
    <s v="1084592130117562369"/>
    <b v="0"/>
    <n v="0"/>
    <s v=""/>
    <s v="Twitter for iPhone"/>
    <b v="0"/>
    <s v="1084602325782679552"/>
    <s v="Tweet"/>
    <n v="0"/>
    <n v="0"/>
    <m/>
    <m/>
    <m/>
    <m/>
    <m/>
    <m/>
    <m/>
    <m/>
    <n v="1"/>
    <s v="5"/>
    <s v="5"/>
    <m/>
    <m/>
    <m/>
    <m/>
    <m/>
    <m/>
    <m/>
    <m/>
    <m/>
  </r>
  <r>
    <s v="ricardo_belmar"/>
    <s v="rayhartjen"/>
    <m/>
    <m/>
    <m/>
    <m/>
    <m/>
    <m/>
    <m/>
    <m/>
    <s v="No"/>
    <n v="84"/>
    <m/>
    <m/>
    <x v="0"/>
    <d v="2019-01-15T07:19:31.000"/>
    <s v="Thanks @RayHartjen and @RetailNext for hosting us for our @retailwire #BrainTrust Live broadcast! #NRF2019… https://t.co/bsJo11WUy9"/>
    <s v="https://twitter.com/i/web/status/1085073982381006848"/>
    <s v="twitter.com"/>
    <x v="8"/>
    <m/>
    <s v="http://pbs.twimg.com/profile_images/736279971367378944/hsuVnIam_normal.jpg"/>
    <x v="45"/>
    <s v="https://twitter.com/#!/ricardo_belmar/status/1085073982381006848"/>
    <m/>
    <m/>
    <s v="1085073982381006848"/>
    <m/>
    <b v="0"/>
    <n v="0"/>
    <s v=""/>
    <b v="1"/>
    <s v="en"/>
    <m/>
    <s v="1084922003197435904"/>
    <b v="0"/>
    <n v="0"/>
    <s v=""/>
    <s v="Twitter Web Client"/>
    <b v="1"/>
    <s v="1085073982381006848"/>
    <s v="Tweet"/>
    <n v="0"/>
    <n v="0"/>
    <m/>
    <m/>
    <m/>
    <m/>
    <m/>
    <m/>
    <m/>
    <m/>
    <n v="1"/>
    <s v="5"/>
    <s v="5"/>
    <m/>
    <m/>
    <m/>
    <m/>
    <m/>
    <m/>
    <m/>
    <m/>
    <m/>
  </r>
  <r>
    <s v="retailnext"/>
    <s v="ricardo_belmar"/>
    <m/>
    <m/>
    <m/>
    <m/>
    <m/>
    <m/>
    <m/>
    <m/>
    <s v="Yes"/>
    <n v="85"/>
    <m/>
    <m/>
    <x v="0"/>
    <d v="2019-01-15T22:14:20.000"/>
    <s v="RT @ricardo_belmar: Customer journey, dynamic pricing, and robotics just some of the tooocs we talk about in yesterday’s broadcast! #nrf201…"/>
    <m/>
    <m/>
    <x v="0"/>
    <m/>
    <s v="http://pbs.twimg.com/profile_images/430824310236659712/Gp4ebTAz_normal.png"/>
    <x v="46"/>
    <s v="https://twitter.com/#!/retailnext/status/1085299170267807744"/>
    <m/>
    <m/>
    <s v="1085299170267807744"/>
    <m/>
    <b v="0"/>
    <n v="0"/>
    <s v=""/>
    <b v="1"/>
    <s v="en"/>
    <m/>
    <s v="1085221591468916742"/>
    <b v="0"/>
    <n v="1"/>
    <s v="1085231054875774977"/>
    <s v="Sprout Social"/>
    <b v="0"/>
    <s v="1085231054875774977"/>
    <s v="Tweet"/>
    <n v="0"/>
    <n v="0"/>
    <m/>
    <m/>
    <m/>
    <m/>
    <m/>
    <m/>
    <m/>
    <m/>
    <n v="1"/>
    <s v="5"/>
    <s v="5"/>
    <n v="1"/>
    <n v="4.761904761904762"/>
    <n v="0"/>
    <n v="0"/>
    <n v="0"/>
    <n v="0"/>
    <n v="20"/>
    <n v="95.23809523809524"/>
    <n v="21"/>
  </r>
  <r>
    <s v="ricardo_belmar"/>
    <s v="retailnext"/>
    <m/>
    <m/>
    <m/>
    <m/>
    <m/>
    <m/>
    <m/>
    <m/>
    <s v="Yes"/>
    <n v="87"/>
    <m/>
    <m/>
    <x v="0"/>
    <d v="2019-01-15T14:54:57.000"/>
    <s v="Highlights from Day 2 of #NRF2019 with @retailshelley from the @RetailNext booth! Talking about customer journey, pricing, robotics, and more! @NRFBigShow @retailwire @Infovista https://t.co/sVbL6S8b8q"/>
    <s v="https://twitter.com/retailnext/status/1085175282540134402"/>
    <s v="twitter.com"/>
    <x v="9"/>
    <m/>
    <s v="http://pbs.twimg.com/profile_images/736279971367378944/hsuVnIam_normal.jpg"/>
    <x v="47"/>
    <s v="https://twitter.com/#!/ricardo_belmar/status/1085188593683853319"/>
    <m/>
    <m/>
    <s v="1085188593683853319"/>
    <m/>
    <b v="0"/>
    <n v="1"/>
    <s v=""/>
    <b v="1"/>
    <s v="en"/>
    <m/>
    <s v="1085175282540134402"/>
    <b v="0"/>
    <n v="0"/>
    <s v=""/>
    <s v="Twitter for iPad"/>
    <b v="0"/>
    <s v="1085188593683853319"/>
    <s v="Tweet"/>
    <n v="0"/>
    <n v="0"/>
    <m/>
    <m/>
    <m/>
    <m/>
    <m/>
    <m/>
    <m/>
    <m/>
    <n v="3"/>
    <s v="5"/>
    <s v="5"/>
    <m/>
    <m/>
    <m/>
    <m/>
    <m/>
    <m/>
    <m/>
    <m/>
    <m/>
  </r>
  <r>
    <s v="ricardo_belmar"/>
    <s v="retailnext"/>
    <m/>
    <m/>
    <m/>
    <m/>
    <m/>
    <m/>
    <m/>
    <m/>
    <s v="Yes"/>
    <n v="88"/>
    <m/>
    <m/>
    <x v="0"/>
    <d v="2019-01-15T17:43:40.000"/>
    <s v="Customer journey, dynamic pricing, and robotics just some of the tooocs we talk about in yesterday’s broadcast! #nrf2019 @NRFBigShow @retailshelley @RetailNext https://t.co/tjUPLPSBpi"/>
    <s v="https://twitter.com/infovista/status/1085221591468916742"/>
    <s v="twitter.com"/>
    <x v="9"/>
    <m/>
    <s v="http://pbs.twimg.com/profile_images/736279971367378944/hsuVnIam_normal.jpg"/>
    <x v="48"/>
    <s v="https://twitter.com/#!/ricardo_belmar/status/1085231054875774977"/>
    <m/>
    <m/>
    <s v="1085231054875774977"/>
    <m/>
    <b v="0"/>
    <n v="0"/>
    <s v=""/>
    <b v="1"/>
    <s v="en"/>
    <m/>
    <s v="1085221591468916742"/>
    <b v="0"/>
    <n v="1"/>
    <s v=""/>
    <s v="Twitter for iPhone"/>
    <b v="0"/>
    <s v="1085231054875774977"/>
    <s v="Tweet"/>
    <n v="0"/>
    <n v="0"/>
    <m/>
    <m/>
    <m/>
    <m/>
    <m/>
    <m/>
    <m/>
    <m/>
    <n v="3"/>
    <s v="5"/>
    <s v="5"/>
    <m/>
    <m/>
    <m/>
    <m/>
    <m/>
    <m/>
    <m/>
    <m/>
    <m/>
  </r>
  <r>
    <s v="ricardo_belmar"/>
    <s v="nrfnews"/>
    <m/>
    <m/>
    <m/>
    <m/>
    <m/>
    <m/>
    <m/>
    <m/>
    <s v="No"/>
    <n v="89"/>
    <m/>
    <m/>
    <x v="0"/>
    <d v="2019-01-15T23:43:07.000"/>
    <s v="Another NRF is in the books! Thanks @NRFnews for a great #NRF2019. And thanks to all the #retailers, analysts, cons… https://t.co/LYmDDYkC7v"/>
    <s v="https://twitter.com/i/web/status/1085321512775831552"/>
    <s v="twitter.com"/>
    <x v="10"/>
    <m/>
    <s v="http://pbs.twimg.com/profile_images/736279971367378944/hsuVnIam_normal.jpg"/>
    <x v="49"/>
    <s v="https://twitter.com/#!/ricardo_belmar/status/1085321512775831552"/>
    <m/>
    <m/>
    <s v="1085321512775831552"/>
    <m/>
    <b v="0"/>
    <n v="0"/>
    <s v=""/>
    <b v="0"/>
    <s v="en"/>
    <m/>
    <s v=""/>
    <b v="0"/>
    <n v="0"/>
    <s v=""/>
    <s v="Twitter for iPad"/>
    <b v="1"/>
    <s v="1085321512775831552"/>
    <s v="Tweet"/>
    <n v="0"/>
    <n v="0"/>
    <m/>
    <m/>
    <m/>
    <m/>
    <m/>
    <m/>
    <m/>
    <m/>
    <n v="1"/>
    <s v="5"/>
    <s v="5"/>
    <n v="1"/>
    <n v="5"/>
    <n v="1"/>
    <n v="5"/>
    <n v="0"/>
    <n v="0"/>
    <n v="18"/>
    <n v="90"/>
    <n v="20"/>
  </r>
  <r>
    <s v="fmfrancoise"/>
    <s v="ricardo_belmar"/>
    <m/>
    <m/>
    <m/>
    <m/>
    <m/>
    <m/>
    <m/>
    <m/>
    <s v="No"/>
    <n v="90"/>
    <m/>
    <m/>
    <x v="0"/>
    <d v="2019-01-16T17:38:41.000"/>
    <s v="RT @ricardo_belmar: Happy to be part of such a strong top 10 influencers list for #NRF2019! For more of my thoughts on the Big Show, check…"/>
    <m/>
    <m/>
    <x v="9"/>
    <m/>
    <s v="http://pbs.twimg.com/profile_images/985495411564695552/i90ppaeE_normal.jpg"/>
    <x v="50"/>
    <s v="https://twitter.com/#!/fmfrancoise/status/1085592186849320961"/>
    <m/>
    <m/>
    <s v="1085592186849320961"/>
    <m/>
    <b v="0"/>
    <n v="0"/>
    <s v=""/>
    <b v="1"/>
    <s v="en"/>
    <m/>
    <s v="1085586295626309632"/>
    <b v="0"/>
    <n v="1"/>
    <s v="1085589924097806346"/>
    <s v="Twitter Lite"/>
    <b v="0"/>
    <s v="1085589924097806346"/>
    <s v="Tweet"/>
    <n v="0"/>
    <n v="0"/>
    <m/>
    <m/>
    <m/>
    <m/>
    <m/>
    <m/>
    <m/>
    <m/>
    <n v="1"/>
    <s v="5"/>
    <s v="5"/>
    <n v="3"/>
    <n v="11.538461538461538"/>
    <n v="0"/>
    <n v="0"/>
    <n v="0"/>
    <n v="0"/>
    <n v="23"/>
    <n v="88.46153846153847"/>
    <n v="26"/>
  </r>
  <r>
    <s v="senderocloud"/>
    <s v="senderocloud"/>
    <m/>
    <m/>
    <m/>
    <m/>
    <m/>
    <m/>
    <m/>
    <m/>
    <s v="No"/>
    <n v="91"/>
    <m/>
    <m/>
    <x v="1"/>
    <d v="2019-01-16T18:16:28.000"/>
    <s v="https://t.co/RPFgghUnUl"/>
    <s v="https://www.openpr.com/news/1487885/Software-Defined-Wide-Area-Network-SD-WAN-Market-at-a-Highest-CAGR-of-66-2-by-Top-Key-Players-Analysis-Citrix-Cisco-Aryaka-Networks-Talari-Networks-CloudGenix-InfoVista-Pertino-VeloCloud-now-part-of-VMware-FatPipe-Networks-to-2024.html"/>
    <s v="openpr.com"/>
    <x v="0"/>
    <m/>
    <s v="http://pbs.twimg.com/profile_images/661266259573538816/UWf7WU6P_normal.jpg"/>
    <x v="51"/>
    <s v="https://twitter.com/#!/senderocloud/status/1085601694698950656"/>
    <m/>
    <m/>
    <s v="1085601694698950656"/>
    <m/>
    <b v="0"/>
    <n v="0"/>
    <s v=""/>
    <b v="0"/>
    <s v="und"/>
    <m/>
    <s v=""/>
    <b v="0"/>
    <n v="0"/>
    <s v=""/>
    <s v="Buffer"/>
    <b v="0"/>
    <s v="1085601694698950656"/>
    <s v="Tweet"/>
    <n v="0"/>
    <n v="0"/>
    <m/>
    <m/>
    <m/>
    <m/>
    <m/>
    <m/>
    <m/>
    <m/>
    <n v="2"/>
    <s v="1"/>
    <s v="1"/>
    <n v="0"/>
    <n v="0"/>
    <n v="0"/>
    <n v="0"/>
    <n v="0"/>
    <n v="0"/>
    <n v="0"/>
    <n v="0"/>
    <n v="0"/>
  </r>
  <r>
    <s v="senderocloud"/>
    <s v="senderocloud"/>
    <m/>
    <m/>
    <m/>
    <m/>
    <m/>
    <m/>
    <m/>
    <m/>
    <s v="No"/>
    <n v="92"/>
    <m/>
    <m/>
    <x v="1"/>
    <d v="2019-01-16T18:16:32.000"/>
    <s v="Software-Defined Wide Area Network (SD-WAN) Market at a Highest CAGR of 66.2% by Top Key Players Analysis (Citrix,… https://t.co/ULAoyRuM56"/>
    <s v="https://twitter.com/i/web/status/1085601714173038592"/>
    <s v="twitter.com"/>
    <x v="0"/>
    <m/>
    <s v="http://pbs.twimg.com/profile_images/661266259573538816/UWf7WU6P_normal.jpg"/>
    <x v="52"/>
    <s v="https://twitter.com/#!/senderocloud/status/1085601714173038592"/>
    <m/>
    <m/>
    <s v="1085601714173038592"/>
    <m/>
    <b v="0"/>
    <n v="0"/>
    <s v=""/>
    <b v="0"/>
    <s v="en"/>
    <m/>
    <s v=""/>
    <b v="0"/>
    <n v="0"/>
    <s v=""/>
    <s v="Facebook"/>
    <b v="1"/>
    <s v="1085601714173038592"/>
    <s v="Tweet"/>
    <n v="0"/>
    <n v="0"/>
    <m/>
    <m/>
    <m/>
    <m/>
    <m/>
    <m/>
    <m/>
    <m/>
    <n v="2"/>
    <s v="1"/>
    <s v="1"/>
    <n v="1"/>
    <n v="4.761904761904762"/>
    <n v="0"/>
    <n v="0"/>
    <n v="0"/>
    <n v="0"/>
    <n v="20"/>
    <n v="95.23809523809524"/>
    <n v="21"/>
  </r>
  <r>
    <s v="obs_mea"/>
    <s v="obs_mea"/>
    <m/>
    <m/>
    <m/>
    <m/>
    <m/>
    <m/>
    <m/>
    <m/>
    <s v="No"/>
    <n v="93"/>
    <m/>
    <m/>
    <x v="1"/>
    <d v="2019-01-17T17:27:44.000"/>
    <s v="Buying into the future:  smart retail in M.E. https://t.co/3Xqs68rCXA #smartretail is a hot topic, with breakout session at #IMEAKOBUCHAREST with #huawei and #infovista"/>
    <s v="https://www.linkedin.com/pulse/buying-future-smart-retail-me-dorne-lovegrove/"/>
    <s v="linkedin.com"/>
    <x v="11"/>
    <m/>
    <s v="http://pbs.twimg.com/profile_images/920642736012906496/4Bb-ntZm_normal.jpg"/>
    <x v="53"/>
    <s v="https://twitter.com/#!/obs_mea/status/1085951818566418433"/>
    <m/>
    <m/>
    <s v="1085951818566418433"/>
    <m/>
    <b v="0"/>
    <n v="0"/>
    <s v=""/>
    <b v="0"/>
    <s v="en"/>
    <m/>
    <s v=""/>
    <b v="0"/>
    <n v="0"/>
    <s v=""/>
    <s v="Twitter Web Client"/>
    <b v="0"/>
    <s v="1085951818566418433"/>
    <s v="Tweet"/>
    <n v="0"/>
    <n v="0"/>
    <m/>
    <m/>
    <m/>
    <m/>
    <m/>
    <m/>
    <m/>
    <m/>
    <n v="1"/>
    <s v="1"/>
    <s v="1"/>
    <n v="2"/>
    <n v="8.695652173913043"/>
    <n v="0"/>
    <n v="0"/>
    <n v="0"/>
    <n v="0"/>
    <n v="21"/>
    <n v="91.30434782608695"/>
    <n v="23"/>
  </r>
  <r>
    <s v="henrychalian"/>
    <s v="infovista"/>
    <m/>
    <m/>
    <m/>
    <m/>
    <m/>
    <m/>
    <m/>
    <m/>
    <s v="No"/>
    <n v="94"/>
    <m/>
    <m/>
    <x v="0"/>
    <d v="2019-01-09T16:20:15.000"/>
    <s v="RT @Infovista: Infovista names JosÃ© Duarte as Chief Executive Officer https://t.co/VmYqnLiF7x https://t.co/OlJ15242YJ"/>
    <s v="https://www.infovista.com/press-release/infovista-names-jos%C3%A9-duarte-as-chief-executive-officer"/>
    <s v="infovista.com"/>
    <x v="0"/>
    <s v="https://pbs.twimg.com/media/DwYrsloWkAArVgY.jpg"/>
    <s v="https://pbs.twimg.com/media/DwYrsloWkAArVgY.jpg"/>
    <x v="54"/>
    <s v="https://twitter.com/#!/henrychalian/status/1083035733387104256"/>
    <m/>
    <m/>
    <s v="1083035733387104256"/>
    <m/>
    <b v="0"/>
    <n v="0"/>
    <s v=""/>
    <b v="0"/>
    <s v="ro"/>
    <m/>
    <s v=""/>
    <b v="0"/>
    <n v="2"/>
    <s v="1082600808036872192"/>
    <s v="Twitter Web Client"/>
    <b v="0"/>
    <s v="1082600808036872192"/>
    <s v="Tweet"/>
    <n v="0"/>
    <n v="0"/>
    <m/>
    <m/>
    <m/>
    <m/>
    <m/>
    <m/>
    <m/>
    <m/>
    <n v="3"/>
    <s v="2"/>
    <s v="3"/>
    <n v="0"/>
    <n v="0"/>
    <n v="0"/>
    <n v="0"/>
    <n v="0"/>
    <n v="0"/>
    <n v="10"/>
    <n v="100"/>
    <n v="10"/>
  </r>
  <r>
    <s v="henrychalian"/>
    <s v="retailroi"/>
    <m/>
    <m/>
    <m/>
    <m/>
    <m/>
    <m/>
    <m/>
    <m/>
    <s v="No"/>
    <n v="95"/>
    <m/>
    <m/>
    <x v="0"/>
    <d v="2019-01-14T17:29:49.000"/>
    <s v="RT @Infovista: At @NRFBigShow? Help Infovista donate to @RetailROI by retweeting this photo! We’ll donate $1 for each retweet. Be sure to i…"/>
    <m/>
    <m/>
    <x v="0"/>
    <m/>
    <s v="http://pbs.twimg.com/profile_images/1041816941944438785/NVhv7RBh_normal.jpg"/>
    <x v="55"/>
    <s v="https://twitter.com/#!/henrychalian/status/1084865182558507018"/>
    <m/>
    <m/>
    <s v="1084865182558507018"/>
    <m/>
    <b v="0"/>
    <n v="0"/>
    <s v=""/>
    <b v="0"/>
    <s v="en"/>
    <m/>
    <s v=""/>
    <b v="0"/>
    <n v="0"/>
    <s v="1084861466942074882"/>
    <s v="Twitter Web Client"/>
    <b v="0"/>
    <s v="1084861466942074882"/>
    <s v="Tweet"/>
    <n v="0"/>
    <n v="0"/>
    <m/>
    <m/>
    <m/>
    <m/>
    <m/>
    <m/>
    <m/>
    <m/>
    <n v="1"/>
    <s v="2"/>
    <s v="2"/>
    <m/>
    <m/>
    <m/>
    <m/>
    <m/>
    <m/>
    <m/>
    <m/>
    <m/>
  </r>
  <r>
    <s v="henrychalian"/>
    <s v="infovista"/>
    <m/>
    <m/>
    <m/>
    <m/>
    <m/>
    <m/>
    <m/>
    <m/>
    <s v="No"/>
    <n v="98"/>
    <m/>
    <m/>
    <x v="0"/>
    <d v="2019-01-17T22:18:46.000"/>
    <s v="RT @Infovista: Former SAP exec joins Infovista as its new CEO https://t.co/VmYqnLiF7x https://t.co/EcSdpxml1q"/>
    <s v="https://www.infovista.com/press-release/infovista-names-jos%C3%A9-duarte-as-chief-executive-officer"/>
    <s v="infovista.com"/>
    <x v="0"/>
    <s v="https://pbs.twimg.com/media/DxE696UXcAAFxXp.jpg"/>
    <s v="https://pbs.twimg.com/media/DxE696UXcAAFxXp.jpg"/>
    <x v="56"/>
    <s v="https://twitter.com/#!/henrychalian/status/1086025060865970176"/>
    <m/>
    <m/>
    <s v="1086025060865970176"/>
    <m/>
    <b v="0"/>
    <n v="0"/>
    <s v=""/>
    <b v="0"/>
    <s v="en"/>
    <m/>
    <s v=""/>
    <b v="0"/>
    <n v="0"/>
    <s v="1085713825050054656"/>
    <s v="Twitter for Android"/>
    <b v="0"/>
    <s v="1085713825050054656"/>
    <s v="Tweet"/>
    <n v="0"/>
    <n v="0"/>
    <m/>
    <m/>
    <m/>
    <m/>
    <m/>
    <m/>
    <m/>
    <m/>
    <n v="3"/>
    <s v="2"/>
    <s v="3"/>
    <n v="0"/>
    <n v="0"/>
    <n v="1"/>
    <n v="9.090909090909092"/>
    <n v="0"/>
    <n v="0"/>
    <n v="10"/>
    <n v="90.9090909090909"/>
    <n v="11"/>
  </r>
  <r>
    <s v="infovista"/>
    <s v="nrf"/>
    <m/>
    <m/>
    <m/>
    <m/>
    <m/>
    <m/>
    <m/>
    <m/>
    <s v="No"/>
    <n v="99"/>
    <m/>
    <m/>
    <x v="0"/>
    <d v="2019-01-09T16:35:58.000"/>
    <s v="Meet with us @NRF 2019 to learn how Infovista can help you with the most important step - an application-aware SD-WAN that leads to sales gains as much as 41% higher! https://t.co/llfawl9VsQ #KnowYourNetwork #sdwan #retail https://t.co/oAwQl8P7e2"/>
    <s v="https://lnkd.in/ePsp5p9"/>
    <s v="lnkd.in"/>
    <x v="12"/>
    <s v="https://pbs.twimg.com/media/Dwe62PsW0AAn4C6.jpg"/>
    <s v="https://pbs.twimg.com/media/Dwe62PsW0AAn4C6.jpg"/>
    <x v="57"/>
    <s v="https://twitter.com/#!/infovista/status/1083039690540941313"/>
    <m/>
    <m/>
    <s v="1083039690540941313"/>
    <m/>
    <b v="0"/>
    <n v="0"/>
    <s v=""/>
    <b v="0"/>
    <s v="en"/>
    <m/>
    <s v=""/>
    <b v="0"/>
    <n v="0"/>
    <s v=""/>
    <s v="Twitter Web Client"/>
    <b v="0"/>
    <s v="1083039690540941313"/>
    <s v="Tweet"/>
    <n v="0"/>
    <n v="0"/>
    <m/>
    <m/>
    <m/>
    <m/>
    <m/>
    <m/>
    <m/>
    <m/>
    <n v="1"/>
    <s v="3"/>
    <s v="3"/>
    <n v="3"/>
    <n v="8.571428571428571"/>
    <n v="0"/>
    <n v="0"/>
    <n v="0"/>
    <n v="0"/>
    <n v="32"/>
    <n v="91.42857142857143"/>
    <n v="35"/>
  </r>
  <r>
    <s v="infovista"/>
    <s v="meaghanbrophy"/>
    <m/>
    <m/>
    <m/>
    <m/>
    <m/>
    <m/>
    <m/>
    <m/>
    <s v="No"/>
    <n v="100"/>
    <m/>
    <m/>
    <x v="0"/>
    <d v="2019-01-10T20:01:04.000"/>
    <s v="The first of my 2019 #Retail Predictions, published by @indretailer #Personalization, #loyalty programs and curated experiences among other predictions from many industry experts! https://t.co/WsjNDR4nbm #retailtech @meaghanbrophy https://t.co/HVoqWnH45Q"/>
    <s v="https://independentretailer.com/2019/01/03/2019-retail-predictions/"/>
    <s v="independentretailer.com"/>
    <x v="13"/>
    <s v="https://pbs.twimg.com/media/DwkzZH7WoAgzHRg.jpg"/>
    <s v="https://pbs.twimg.com/media/DwkzZH7WoAgzHRg.jpg"/>
    <x v="58"/>
    <s v="https://twitter.com/#!/infovista/status/1083453693599666176"/>
    <m/>
    <m/>
    <s v="1083453693599666176"/>
    <m/>
    <b v="0"/>
    <n v="2"/>
    <s v=""/>
    <b v="0"/>
    <s v="en"/>
    <m/>
    <s v=""/>
    <b v="0"/>
    <n v="1"/>
    <s v=""/>
    <s v="Buffer"/>
    <b v="0"/>
    <s v="1083453693599666176"/>
    <s v="Tweet"/>
    <n v="0"/>
    <n v="0"/>
    <m/>
    <m/>
    <m/>
    <m/>
    <m/>
    <m/>
    <m/>
    <m/>
    <n v="1"/>
    <s v="3"/>
    <s v="3"/>
    <m/>
    <m/>
    <m/>
    <m/>
    <m/>
    <m/>
    <m/>
    <m/>
    <m/>
  </r>
  <r>
    <s v="indretailer"/>
    <s v="infovista"/>
    <m/>
    <m/>
    <m/>
    <m/>
    <m/>
    <m/>
    <m/>
    <m/>
    <s v="Yes"/>
    <n v="101"/>
    <m/>
    <m/>
    <x v="0"/>
    <d v="2019-01-10T20:46:15.000"/>
    <s v="RT @Infovista: The first of my 2019 #Retail Predictions, published by @indretailer #Personalization, #loyalty programs and curated experien…"/>
    <m/>
    <m/>
    <x v="14"/>
    <m/>
    <s v="http://pbs.twimg.com/profile_images/486909028979572736/U5Zv516a_normal.jpeg"/>
    <x v="59"/>
    <s v="https://twitter.com/#!/indretailer/status/1083465062256390144"/>
    <m/>
    <m/>
    <s v="1083465062256390144"/>
    <m/>
    <b v="0"/>
    <n v="0"/>
    <s v=""/>
    <b v="0"/>
    <s v="en"/>
    <m/>
    <s v=""/>
    <b v="0"/>
    <n v="1"/>
    <s v="1083453693599666176"/>
    <s v="Twitter for iPhone"/>
    <b v="0"/>
    <s v="1083453693599666176"/>
    <s v="Tweet"/>
    <n v="0"/>
    <n v="0"/>
    <m/>
    <m/>
    <m/>
    <m/>
    <m/>
    <m/>
    <m/>
    <m/>
    <n v="1"/>
    <s v="3"/>
    <s v="3"/>
    <n v="1"/>
    <n v="5.555555555555555"/>
    <n v="0"/>
    <n v="0"/>
    <n v="0"/>
    <n v="0"/>
    <n v="17"/>
    <n v="94.44444444444444"/>
    <n v="18"/>
  </r>
  <r>
    <s v="infovista"/>
    <s v="ihl_group"/>
    <m/>
    <m/>
    <m/>
    <m/>
    <m/>
    <m/>
    <m/>
    <m/>
    <s v="No"/>
    <n v="103"/>
    <m/>
    <m/>
    <x v="0"/>
    <d v="2019-01-10T21:26:53.000"/>
    <s v="#Retailers 4 steps you should follow to win the battle with Amazon. Also meet with us @NRF2019 to discuss how to improve your in-store digital experiences. https://t.co/VCrqY3UQiU @ihl_group _x000a_#SDWAN #KnowYourNetwork https://t.co/XEslMHJBnk"/>
    <s v="https://lnkd.in/e3YASgk"/>
    <s v="lnkd.in"/>
    <x v="15"/>
    <s v="https://pbs.twimg.com/media/DwlF01_XgAATT5Q.jpg"/>
    <s v="https://pbs.twimg.com/media/DwlF01_XgAATT5Q.jpg"/>
    <x v="60"/>
    <s v="https://twitter.com/#!/infovista/status/1083475288368001025"/>
    <m/>
    <m/>
    <s v="1083475288368001025"/>
    <m/>
    <b v="0"/>
    <n v="0"/>
    <s v=""/>
    <b v="0"/>
    <s v="en"/>
    <m/>
    <s v=""/>
    <b v="0"/>
    <n v="0"/>
    <s v=""/>
    <s v="Twitter Web Client"/>
    <b v="0"/>
    <s v="1083475288368001025"/>
    <s v="Tweet"/>
    <n v="0"/>
    <n v="0"/>
    <m/>
    <m/>
    <m/>
    <m/>
    <m/>
    <m/>
    <m/>
    <m/>
    <n v="1"/>
    <s v="3"/>
    <s v="3"/>
    <n v="2"/>
    <n v="6.666666666666667"/>
    <n v="0"/>
    <n v="0"/>
    <n v="0"/>
    <n v="0"/>
    <n v="28"/>
    <n v="93.33333333333333"/>
    <n v="30"/>
  </r>
  <r>
    <s v="channel_online"/>
    <s v="fuze"/>
    <m/>
    <m/>
    <m/>
    <m/>
    <m/>
    <m/>
    <m/>
    <m/>
    <s v="No"/>
    <n v="104"/>
    <m/>
    <m/>
    <x v="0"/>
    <d v="2019-01-11T21:50:09.000"/>
    <s v="Two of our most popular stories this week were about @fuze and @Infovista! https://t.co/3vB9qk7HYt"/>
    <s v="https://goo.gl/fb/rhvLT5"/>
    <s v="goo.gl"/>
    <x v="0"/>
    <m/>
    <s v="http://pbs.twimg.com/profile_images/661211619855220736/6-imYLWK_normal.jpg"/>
    <x v="61"/>
    <s v="https://twitter.com/#!/channel_online/status/1083843532090208257"/>
    <m/>
    <m/>
    <s v="1083843532090208257"/>
    <m/>
    <b v="0"/>
    <n v="0"/>
    <s v=""/>
    <b v="0"/>
    <s v="en"/>
    <m/>
    <s v=""/>
    <b v="0"/>
    <n v="0"/>
    <s v=""/>
    <s v="Google"/>
    <b v="0"/>
    <s v="1083843532090208257"/>
    <s v="Tweet"/>
    <n v="0"/>
    <n v="0"/>
    <m/>
    <m/>
    <m/>
    <m/>
    <m/>
    <m/>
    <m/>
    <m/>
    <n v="1"/>
    <s v="6"/>
    <s v="6"/>
    <n v="1"/>
    <n v="7.6923076923076925"/>
    <n v="0"/>
    <n v="0"/>
    <n v="0"/>
    <n v="0"/>
    <n v="12"/>
    <n v="92.3076923076923"/>
    <n v="13"/>
  </r>
  <r>
    <s v="infovista"/>
    <s v="fuze"/>
    <m/>
    <m/>
    <m/>
    <m/>
    <m/>
    <m/>
    <m/>
    <m/>
    <s v="No"/>
    <n v="105"/>
    <m/>
    <m/>
    <x v="0"/>
    <d v="2019-01-12T16:11:25.000"/>
    <s v="RT @Channel_Online: Two of our most popular stories this week were about @fuze and @Infovista! https://t.co/3vB9qk7HYt"/>
    <s v="https://goo.gl/fb/rhvLT5"/>
    <s v="goo.gl"/>
    <x v="0"/>
    <m/>
    <s v="http://pbs.twimg.com/profile_images/1037605937375313921/YuiR4LKQ_normal.jpg"/>
    <x v="62"/>
    <s v="https://twitter.com/#!/infovista/status/1084120673457455104"/>
    <m/>
    <m/>
    <s v="1084120673457455104"/>
    <m/>
    <b v="0"/>
    <n v="0"/>
    <s v=""/>
    <b v="0"/>
    <s v="en"/>
    <m/>
    <s v=""/>
    <b v="0"/>
    <n v="1"/>
    <s v="1083843532090208257"/>
    <s v="Twitter Web Client"/>
    <b v="0"/>
    <s v="1083843532090208257"/>
    <s v="Tweet"/>
    <n v="0"/>
    <n v="0"/>
    <m/>
    <m/>
    <m/>
    <m/>
    <m/>
    <m/>
    <m/>
    <m/>
    <n v="1"/>
    <s v="3"/>
    <s v="6"/>
    <n v="1"/>
    <n v="6.666666666666667"/>
    <n v="0"/>
    <n v="0"/>
    <n v="0"/>
    <n v="0"/>
    <n v="14"/>
    <n v="93.33333333333333"/>
    <n v="15"/>
  </r>
  <r>
    <s v="channel_online"/>
    <s v="infovista"/>
    <m/>
    <m/>
    <m/>
    <m/>
    <m/>
    <m/>
    <m/>
    <m/>
    <s v="Yes"/>
    <n v="107"/>
    <m/>
    <m/>
    <x v="0"/>
    <d v="2019-01-08T21:40:18.000"/>
    <s v=".@Infovista continues to flesh out its growth plan. https://t.co/xD7oycvCmW"/>
    <s v="http://feeds.feedburner.com/~r/ChannelPartnersChannelPartners/~3/uglYddJ8NVw/?utm_source=feedburner&amp;utm_medium=twitter&amp;utm_campaign=channel_online"/>
    <s v="feedburner.com"/>
    <x v="0"/>
    <m/>
    <s v="http://pbs.twimg.com/profile_images/661211619855220736/6-imYLWK_normal.jpg"/>
    <x v="63"/>
    <s v="https://twitter.com/#!/channel_online/status/1082753888900403200"/>
    <m/>
    <m/>
    <s v="1082753888900403200"/>
    <m/>
    <b v="0"/>
    <n v="0"/>
    <s v=""/>
    <b v="0"/>
    <s v="en"/>
    <m/>
    <s v=""/>
    <b v="0"/>
    <n v="1"/>
    <s v=""/>
    <s v="Google"/>
    <b v="0"/>
    <s v="1082753888900403200"/>
    <s v="Tweet"/>
    <n v="0"/>
    <n v="0"/>
    <m/>
    <m/>
    <m/>
    <m/>
    <m/>
    <m/>
    <m/>
    <m/>
    <n v="3"/>
    <s v="6"/>
    <s v="3"/>
    <n v="0"/>
    <n v="0"/>
    <n v="0"/>
    <n v="0"/>
    <n v="0"/>
    <n v="0"/>
    <n v="8"/>
    <n v="100"/>
    <n v="8"/>
  </r>
  <r>
    <s v="ricardo_belmar"/>
    <s v="channel_online"/>
    <m/>
    <m/>
    <m/>
    <m/>
    <m/>
    <m/>
    <m/>
    <m/>
    <s v="No"/>
    <n v="109"/>
    <m/>
    <m/>
    <x v="0"/>
    <d v="2019-01-10T05:03:34.000"/>
    <s v="RT @Channel_Online: .@Infovista continues to flesh out its growth plan. https://t.co/xD7oycvCmW"/>
    <s v="http://feeds.feedburner.com/~r/ChannelPartnersChannelPartners/~3/uglYddJ8NVw/?utm_source=feedburner&amp;utm_medium=twitter&amp;utm_campaign=channel_online"/>
    <s v="feedburner.com"/>
    <x v="0"/>
    <m/>
    <s v="http://pbs.twimg.com/profile_images/736279971367378944/hsuVnIam_normal.jpg"/>
    <x v="64"/>
    <s v="https://twitter.com/#!/ricardo_belmar/status/1083227830685786112"/>
    <m/>
    <m/>
    <s v="1083227830685786112"/>
    <m/>
    <b v="0"/>
    <n v="0"/>
    <s v=""/>
    <b v="0"/>
    <s v="en"/>
    <m/>
    <s v=""/>
    <b v="0"/>
    <n v="5"/>
    <s v="1082753888900403200"/>
    <s v="Twitter for iPhone"/>
    <b v="0"/>
    <s v="1082753888900403200"/>
    <s v="Tweet"/>
    <n v="0"/>
    <n v="0"/>
    <m/>
    <m/>
    <m/>
    <m/>
    <m/>
    <m/>
    <m/>
    <m/>
    <n v="1"/>
    <s v="5"/>
    <s v="6"/>
    <m/>
    <m/>
    <m/>
    <m/>
    <m/>
    <m/>
    <m/>
    <m/>
    <m/>
  </r>
  <r>
    <s v="infovista"/>
    <s v="channel_online"/>
    <m/>
    <m/>
    <m/>
    <m/>
    <m/>
    <m/>
    <m/>
    <m/>
    <s v="Yes"/>
    <n v="110"/>
    <m/>
    <m/>
    <x v="0"/>
    <d v="2019-01-09T14:39:48.000"/>
    <s v="RT @Channel_Online: .@Infovista continues to flesh out its growth plan. https://t.co/xD7oycvCmW"/>
    <s v="http://feeds.feedburner.com/~r/ChannelPartnersChannelPartners/~3/uglYddJ8NVw/?utm_source=feedburner&amp;utm_medium=twitter&amp;utm_campaign=channel_online"/>
    <s v="feedburner.com"/>
    <x v="0"/>
    <m/>
    <s v="http://pbs.twimg.com/profile_images/1037605937375313921/YuiR4LKQ_normal.jpg"/>
    <x v="65"/>
    <s v="https://twitter.com/#!/infovista/status/1083010456338468865"/>
    <m/>
    <m/>
    <s v="1083010456338468865"/>
    <m/>
    <b v="0"/>
    <n v="0"/>
    <s v=""/>
    <b v="0"/>
    <s v="en"/>
    <m/>
    <s v=""/>
    <b v="0"/>
    <n v="3"/>
    <s v="1082753888900403200"/>
    <s v="Twitter Web Client"/>
    <b v="0"/>
    <s v="1082753888900403200"/>
    <s v="Tweet"/>
    <n v="0"/>
    <n v="0"/>
    <m/>
    <m/>
    <m/>
    <m/>
    <m/>
    <m/>
    <m/>
    <m/>
    <n v="3"/>
    <s v="3"/>
    <s v="6"/>
    <n v="0"/>
    <n v="0"/>
    <n v="0"/>
    <n v="0"/>
    <n v="0"/>
    <n v="0"/>
    <n v="10"/>
    <n v="100"/>
    <n v="10"/>
  </r>
  <r>
    <s v="infovista"/>
    <s v="channel_online"/>
    <m/>
    <m/>
    <m/>
    <m/>
    <m/>
    <m/>
    <m/>
    <m/>
    <s v="Yes"/>
    <n v="111"/>
    <m/>
    <m/>
    <x v="0"/>
    <d v="2019-01-10T22:55:00.000"/>
    <s v="Infovista Taps SAP Alum as New CEO in Growth Initiative https://t.co/E9Rjc2lgR6 via @Channel_Online"/>
    <s v="https://www.channelpartnersonline.com/2019/01/08/infovista-taps-sap-alum-as-new-ceo-in-growth-initiative/"/>
    <s v="channelpartnersonline.com"/>
    <x v="0"/>
    <m/>
    <s v="http://pbs.twimg.com/profile_images/1037605937375313921/YuiR4LKQ_normal.jpg"/>
    <x v="66"/>
    <s v="https://twitter.com/#!/infovista/status/1083497465972703232"/>
    <m/>
    <m/>
    <s v="1083497465972703232"/>
    <m/>
    <b v="0"/>
    <n v="0"/>
    <s v=""/>
    <b v="0"/>
    <s v="en"/>
    <m/>
    <s v=""/>
    <b v="0"/>
    <n v="0"/>
    <s v=""/>
    <s v="Sprout Social"/>
    <b v="0"/>
    <s v="1083497465972703232"/>
    <s v="Tweet"/>
    <n v="0"/>
    <n v="0"/>
    <m/>
    <m/>
    <m/>
    <m/>
    <m/>
    <m/>
    <m/>
    <m/>
    <n v="3"/>
    <s v="3"/>
    <s v="6"/>
    <n v="0"/>
    <n v="0"/>
    <n v="1"/>
    <n v="8.333333333333334"/>
    <n v="0"/>
    <n v="0"/>
    <n v="11"/>
    <n v="91.66666666666667"/>
    <n v="12"/>
  </r>
  <r>
    <s v="gregbuzek"/>
    <s v="retailroi"/>
    <m/>
    <m/>
    <m/>
    <m/>
    <m/>
    <m/>
    <m/>
    <m/>
    <s v="No"/>
    <n v="113"/>
    <m/>
    <m/>
    <x v="0"/>
    <d v="2019-01-15T02:30:52.000"/>
    <s v="RT @Infovista: At @NRFBigShow? Help Infovista donate to @RetailROI by retweeting this photo! We’ll donate $1 for each retweet. Be sure to i…"/>
    <m/>
    <m/>
    <x v="0"/>
    <m/>
    <s v="http://pbs.twimg.com/profile_images/563103242259681280/1IgTFGmV_normal.jpeg"/>
    <x v="67"/>
    <s v="https://twitter.com/#!/gregbuzek/status/1085001341578162176"/>
    <m/>
    <m/>
    <s v="1085001341578162176"/>
    <m/>
    <b v="0"/>
    <n v="0"/>
    <s v=""/>
    <b v="0"/>
    <s v="en"/>
    <m/>
    <s v=""/>
    <b v="0"/>
    <n v="0"/>
    <s v="1084861466942074882"/>
    <s v="Twitter for iPhone"/>
    <b v="0"/>
    <s v="1084861466942074882"/>
    <s v="Tweet"/>
    <n v="0"/>
    <n v="0"/>
    <m/>
    <m/>
    <m/>
    <m/>
    <m/>
    <m/>
    <m/>
    <m/>
    <n v="1"/>
    <s v="2"/>
    <s v="2"/>
    <m/>
    <m/>
    <m/>
    <m/>
    <m/>
    <m/>
    <m/>
    <m/>
    <m/>
  </r>
  <r>
    <s v="infovista"/>
    <s v="gregbuzek"/>
    <m/>
    <m/>
    <m/>
    <m/>
    <m/>
    <m/>
    <m/>
    <m/>
    <s v="Yes"/>
    <n v="116"/>
    <m/>
    <m/>
    <x v="0"/>
    <d v="2019-01-13T19:32:51.000"/>
    <s v="At @NRFBigShow? Help Infovista donate to @RetailROI by retweeting this photo! We’ll donate $1 for each retweet. Be sure to include #Infovista and #NRF2019! Must retweet the original! Thanks to @iamjamesrhee @vmcantrell @gregbuzek https://t.co/p8WC6pZOTi"/>
    <m/>
    <m/>
    <x v="6"/>
    <s v="https://pbs.twimg.com/media/Dw0Js79X0AIZYe5.jpg"/>
    <s v="https://pbs.twimg.com/media/Dw0Js79X0AIZYe5.jpg"/>
    <x v="68"/>
    <s v="https://twitter.com/#!/infovista/status/1084533755107258372"/>
    <m/>
    <m/>
    <s v="1084533755107258372"/>
    <m/>
    <b v="0"/>
    <n v="2"/>
    <s v=""/>
    <b v="0"/>
    <s v="en"/>
    <m/>
    <s v=""/>
    <b v="0"/>
    <n v="1"/>
    <s v=""/>
    <s v="Sprout Social"/>
    <b v="0"/>
    <s v="1084533755107258372"/>
    <s v="Tweet"/>
    <n v="0"/>
    <n v="0"/>
    <m/>
    <m/>
    <m/>
    <m/>
    <m/>
    <m/>
    <m/>
    <m/>
    <n v="2"/>
    <s v="3"/>
    <s v="2"/>
    <m/>
    <m/>
    <m/>
    <m/>
    <m/>
    <m/>
    <m/>
    <m/>
    <m/>
  </r>
  <r>
    <s v="infovista"/>
    <s v="gregbuzek"/>
    <m/>
    <m/>
    <m/>
    <m/>
    <m/>
    <m/>
    <m/>
    <m/>
    <s v="Yes"/>
    <n v="117"/>
    <m/>
    <m/>
    <x v="0"/>
    <d v="2019-01-14T17:15:04.000"/>
    <s v="At @NRFBigShow? Help Infovista donate to @RetailROI by retweeting this photo! We’ll donate $1 for each retweet. Be sure to include #Infovista and #NRF2019! Must retweet the original! Thanks to @iamjamesrhee @vmcantrell @gregbuzek https://t.co/bwt8VXsFes"/>
    <m/>
    <m/>
    <x v="6"/>
    <s v="https://pbs.twimg.com/media/Dw4zwRwX4AEADN1.jpg"/>
    <s v="https://pbs.twimg.com/media/Dw4zwRwX4AEADN1.jpg"/>
    <x v="69"/>
    <s v="https://twitter.com/#!/infovista/status/1084861466942074882"/>
    <m/>
    <m/>
    <s v="1084861466942074882"/>
    <m/>
    <b v="0"/>
    <n v="1"/>
    <s v=""/>
    <b v="0"/>
    <s v="en"/>
    <m/>
    <s v=""/>
    <b v="0"/>
    <n v="3"/>
    <s v=""/>
    <s v="Sprout Social"/>
    <b v="0"/>
    <s v="1084861466942074882"/>
    <s v="Tweet"/>
    <n v="0"/>
    <n v="0"/>
    <m/>
    <m/>
    <m/>
    <m/>
    <m/>
    <m/>
    <m/>
    <m/>
    <n v="2"/>
    <s v="3"/>
    <s v="2"/>
    <m/>
    <m/>
    <m/>
    <m/>
    <m/>
    <m/>
    <m/>
    <m/>
    <m/>
  </r>
  <r>
    <s v="vmcantrell"/>
    <s v="retailroi"/>
    <m/>
    <m/>
    <m/>
    <m/>
    <m/>
    <m/>
    <m/>
    <m/>
    <s v="No"/>
    <n v="118"/>
    <m/>
    <m/>
    <x v="0"/>
    <d v="2019-01-17T06:10:40.000"/>
    <s v="RT @Infovista: At @NRFBigShow? Help Infovista donate to @RetailROI by retweeting this photo! We’ll donate $1 for each retweet. Be sure to i…"/>
    <m/>
    <m/>
    <x v="0"/>
    <m/>
    <s v="http://pbs.twimg.com/profile_images/2549139273/l96597ujfmwapwcub2cw_normal.jpeg"/>
    <x v="70"/>
    <s v="https://twitter.com/#!/vmcantrell/status/1085781431224283137"/>
    <m/>
    <m/>
    <s v="1085781431224283137"/>
    <m/>
    <b v="0"/>
    <n v="0"/>
    <s v=""/>
    <b v="0"/>
    <s v="en"/>
    <m/>
    <s v=""/>
    <b v="0"/>
    <n v="0"/>
    <s v="1084861466942074882"/>
    <s v="Twitter for iPhone"/>
    <b v="0"/>
    <s v="1084861466942074882"/>
    <s v="Tweet"/>
    <n v="0"/>
    <n v="0"/>
    <m/>
    <m/>
    <m/>
    <m/>
    <m/>
    <m/>
    <m/>
    <m/>
    <n v="1"/>
    <s v="2"/>
    <s v="2"/>
    <m/>
    <m/>
    <m/>
    <m/>
    <m/>
    <m/>
    <m/>
    <m/>
    <m/>
  </r>
  <r>
    <s v="infovista"/>
    <s v="retailwire"/>
    <m/>
    <m/>
    <m/>
    <m/>
    <m/>
    <m/>
    <m/>
    <m/>
    <s v="No"/>
    <n v="127"/>
    <m/>
    <m/>
    <x v="0"/>
    <d v="2019-01-15T17:06:04.000"/>
    <s v="What #retailtrends are hot @NRFBigShow? @retailshelley and @ricardo_belmar share their insights with @retailwire podcast on the show floor: https://t.co/syXT4s9INI #NRF2019"/>
    <s v="https://www.facebook.com/retailwire/videos/1879053068887424/"/>
    <s v="facebook.com"/>
    <x v="16"/>
    <m/>
    <s v="http://pbs.twimg.com/profile_images/1037605937375313921/YuiR4LKQ_normal.jpg"/>
    <x v="71"/>
    <s v="https://twitter.com/#!/infovista/status/1085221591468916742"/>
    <m/>
    <m/>
    <s v="1085221591468916742"/>
    <m/>
    <b v="0"/>
    <n v="3"/>
    <s v=""/>
    <b v="0"/>
    <s v="en"/>
    <m/>
    <s v=""/>
    <b v="0"/>
    <n v="2"/>
    <s v=""/>
    <s v="Sprout Social"/>
    <b v="0"/>
    <s v="1085221591468916742"/>
    <s v="Tweet"/>
    <n v="0"/>
    <n v="0"/>
    <m/>
    <m/>
    <m/>
    <m/>
    <m/>
    <m/>
    <m/>
    <m/>
    <n v="1"/>
    <s v="3"/>
    <s v="5"/>
    <m/>
    <m/>
    <m/>
    <m/>
    <m/>
    <m/>
    <m/>
    <m/>
    <m/>
  </r>
  <r>
    <s v="infovista"/>
    <s v="networkworld"/>
    <m/>
    <m/>
    <m/>
    <m/>
    <m/>
    <m/>
    <m/>
    <m/>
    <s v="No"/>
    <n v="131"/>
    <m/>
    <m/>
    <x v="0"/>
    <d v="2019-01-17T20:01:02.000"/>
    <s v="90% of enterprises want end-to-end management of #SDWAN. @ShamusEMA highlights @ema_research survey results in @NetworkWorld  https://t.co/QtJ5YmT6YP"/>
    <s v="https://www.networkworld.com/article/3331844/wide-area-networking/survey-enterprises-want-end-to-end-management-of-sd-wan.html?upd=1547749358621"/>
    <s v="networkworld.com"/>
    <x v="4"/>
    <m/>
    <s v="http://pbs.twimg.com/profile_images/1037605937375313921/YuiR4LKQ_normal.jpg"/>
    <x v="72"/>
    <s v="https://twitter.com/#!/infovista/status/1085990400115048448"/>
    <m/>
    <m/>
    <s v="1085990400115048448"/>
    <m/>
    <b v="0"/>
    <n v="1"/>
    <s v=""/>
    <b v="0"/>
    <s v="en"/>
    <m/>
    <s v=""/>
    <b v="0"/>
    <n v="1"/>
    <s v=""/>
    <s v="Sprout Social"/>
    <b v="0"/>
    <s v="1085990400115048448"/>
    <s v="Tweet"/>
    <n v="0"/>
    <n v="0"/>
    <m/>
    <m/>
    <m/>
    <m/>
    <m/>
    <m/>
    <m/>
    <m/>
    <n v="1"/>
    <s v="3"/>
    <s v="3"/>
    <n v="0"/>
    <n v="0"/>
    <n v="0"/>
    <n v="0"/>
    <n v="0"/>
    <n v="0"/>
    <n v="17"/>
    <n v="100"/>
    <n v="17"/>
  </r>
  <r>
    <s v="shamusema"/>
    <s v="ema_research"/>
    <m/>
    <m/>
    <m/>
    <m/>
    <m/>
    <m/>
    <m/>
    <m/>
    <s v="Yes"/>
    <n v="134"/>
    <m/>
    <m/>
    <x v="0"/>
    <d v="2019-01-10T22:38:51.000"/>
    <s v="RT @ema_research: Wide-Area Network Transformation: How Enterprises Succeed with #SDWAN https://t.co/gRZHsSWOJJ @ema_research @ShamusEMA |…"/>
    <s v="http://www.enterprisemanagement.com/research/asset.php/3683/Wide-Area-Network-Transformation:-How-Enterprises-Succeed-with-Software-Defined-WAN"/>
    <s v="enterprisemanagement.com"/>
    <x v="4"/>
    <m/>
    <s v="http://pbs.twimg.com/profile_images/422620132/me_normal.jpg"/>
    <x v="73"/>
    <s v="https://twitter.com/#!/shamusema/status/1083493401750892546"/>
    <m/>
    <m/>
    <s v="1083493401750892546"/>
    <m/>
    <b v="0"/>
    <n v="0"/>
    <s v=""/>
    <b v="0"/>
    <s v="en"/>
    <m/>
    <s v=""/>
    <b v="0"/>
    <n v="0"/>
    <s v="1083446011773812736"/>
    <s v="Twitter for iPhone"/>
    <b v="0"/>
    <s v="1083446011773812736"/>
    <s v="Tweet"/>
    <n v="0"/>
    <n v="0"/>
    <m/>
    <m/>
    <m/>
    <m/>
    <m/>
    <m/>
    <m/>
    <m/>
    <n v="1"/>
    <s v="7"/>
    <s v="7"/>
    <n v="1"/>
    <n v="7.6923076923076925"/>
    <n v="0"/>
    <n v="0"/>
    <n v="0"/>
    <n v="0"/>
    <n v="12"/>
    <n v="92.3076923076923"/>
    <n v="13"/>
  </r>
  <r>
    <s v="infovista"/>
    <s v="g2exp"/>
    <m/>
    <m/>
    <m/>
    <m/>
    <m/>
    <m/>
    <m/>
    <m/>
    <s v="No"/>
    <n v="137"/>
    <m/>
    <m/>
    <x v="0"/>
    <d v="2019-01-17T23:24:00.000"/>
    <s v="Our own @ricardo_belmar joins @RetailBrandon and other experts tomorrow to discuss what's driving the consumer of the future @Austria_in_US @G2Exp panel. Stay tuned for insights. #retail #retailtech"/>
    <m/>
    <m/>
    <x v="17"/>
    <m/>
    <s v="http://pbs.twimg.com/profile_images/1037605937375313921/YuiR4LKQ_normal.jpg"/>
    <x v="74"/>
    <s v="https://twitter.com/#!/infovista/status/1086041477204135936"/>
    <m/>
    <m/>
    <s v="1086041477204135936"/>
    <m/>
    <b v="0"/>
    <n v="1"/>
    <s v=""/>
    <b v="0"/>
    <s v="en"/>
    <m/>
    <s v=""/>
    <b v="0"/>
    <n v="0"/>
    <s v=""/>
    <s v="Sprout Social"/>
    <b v="0"/>
    <s v="1086041477204135936"/>
    <s v="Tweet"/>
    <n v="0"/>
    <n v="0"/>
    <m/>
    <m/>
    <m/>
    <m/>
    <m/>
    <m/>
    <m/>
    <m/>
    <n v="1"/>
    <s v="3"/>
    <s v="3"/>
    <m/>
    <m/>
    <m/>
    <m/>
    <m/>
    <m/>
    <m/>
    <m/>
    <m/>
  </r>
  <r>
    <s v="retailbrandon"/>
    <s v="g2exp"/>
    <m/>
    <m/>
    <m/>
    <m/>
    <m/>
    <m/>
    <m/>
    <m/>
    <s v="No"/>
    <n v="138"/>
    <m/>
    <m/>
    <x v="0"/>
    <d v="2019-01-17T23:41:28.000"/>
    <s v="@Infovista @ricardo_belmar @Austria_in_US @G2Exp Its always a great experience to collaborate with @ricardo_belmar"/>
    <m/>
    <m/>
    <x v="0"/>
    <m/>
    <s v="http://pbs.twimg.com/profile_images/1039713555875020801/DdPN3Xbl_normal.jpg"/>
    <x v="75"/>
    <s v="https://twitter.com/#!/retailbrandon/status/1086045872805347328"/>
    <m/>
    <m/>
    <s v="1086045872805347328"/>
    <s v="1086041477204135936"/>
    <b v="0"/>
    <n v="0"/>
    <s v="21102657"/>
    <b v="0"/>
    <s v="en"/>
    <m/>
    <s v=""/>
    <b v="0"/>
    <n v="0"/>
    <s v=""/>
    <s v="Twitter Web Client"/>
    <b v="0"/>
    <s v="1086041477204135936"/>
    <s v="Tweet"/>
    <n v="0"/>
    <n v="0"/>
    <m/>
    <m/>
    <m/>
    <m/>
    <m/>
    <m/>
    <m/>
    <m/>
    <n v="1"/>
    <s v="3"/>
    <s v="3"/>
    <m/>
    <m/>
    <m/>
    <m/>
    <m/>
    <m/>
    <m/>
    <m/>
    <m/>
  </r>
  <r>
    <s v="ricardo_belmar"/>
    <s v="infovista"/>
    <m/>
    <m/>
    <m/>
    <m/>
    <m/>
    <m/>
    <m/>
    <m/>
    <s v="Yes"/>
    <n v="142"/>
    <m/>
    <m/>
    <x v="0"/>
    <d v="2019-01-11T14:01:38.000"/>
    <s v="Our biggest fans this week: @Infovista. Thank you! via https://t.co/7kQEwN8yIy https://t.co/dWF7eo8tmi"/>
    <s v="https://sumall.com/thankyou?utm_source=twitter&amp;utm_medium=publishing&amp;utm_campaign=thank_you_tweet&amp;utm_content=text_and_media&amp;utm_term=ea89b2f0f4e6d22f7bc7a520"/>
    <s v="sumall.com"/>
    <x v="0"/>
    <s v="https://pbs.twimg.com/media/Dwoqts_XQAAxYlf.jpg"/>
    <s v="https://pbs.twimg.com/media/Dwoqts_XQAAxYlf.jpg"/>
    <x v="76"/>
    <s v="https://twitter.com/#!/ricardo_belmar/status/1083725627239346176"/>
    <m/>
    <m/>
    <s v="1083725627239346176"/>
    <m/>
    <b v="0"/>
    <n v="0"/>
    <s v=""/>
    <b v="0"/>
    <s v="en"/>
    <m/>
    <s v=""/>
    <b v="0"/>
    <n v="0"/>
    <s v=""/>
    <s v="SumAll"/>
    <b v="0"/>
    <s v="1083725627239346176"/>
    <s v="Tweet"/>
    <n v="0"/>
    <n v="0"/>
    <m/>
    <m/>
    <m/>
    <m/>
    <m/>
    <m/>
    <m/>
    <m/>
    <n v="7"/>
    <s v="5"/>
    <s v="3"/>
    <n v="2"/>
    <n v="22.22222222222222"/>
    <n v="0"/>
    <n v="0"/>
    <n v="0"/>
    <n v="0"/>
    <n v="7"/>
    <n v="77.77777777777777"/>
    <n v="9"/>
  </r>
  <r>
    <s v="ricardo_belmar"/>
    <s v="retailroi"/>
    <m/>
    <m/>
    <m/>
    <m/>
    <m/>
    <m/>
    <m/>
    <m/>
    <s v="No"/>
    <n v="143"/>
    <m/>
    <m/>
    <x v="0"/>
    <d v="2019-01-13T20:12:21.000"/>
    <s v="#Retailers please help us raise funds for @RetailROI! Retweet the original post and tag #Infovista and #NRF2019 and… https://t.co/SD6otcv9Gj"/>
    <s v="https://twitter.com/i/web/status/1084543693728739329"/>
    <s v="twitter.com"/>
    <x v="18"/>
    <m/>
    <s v="http://pbs.twimg.com/profile_images/736279971367378944/hsuVnIam_normal.jpg"/>
    <x v="77"/>
    <s v="https://twitter.com/#!/ricardo_belmar/status/1084543693728739329"/>
    <m/>
    <m/>
    <s v="1084543693728739329"/>
    <m/>
    <b v="0"/>
    <n v="0"/>
    <s v=""/>
    <b v="1"/>
    <s v="en"/>
    <m/>
    <s v="1084533755107258372"/>
    <b v="0"/>
    <n v="0"/>
    <s v=""/>
    <s v="Twitter for iPhone"/>
    <b v="1"/>
    <s v="1084543693728739329"/>
    <s v="Tweet"/>
    <n v="0"/>
    <n v="0"/>
    <m/>
    <m/>
    <m/>
    <m/>
    <m/>
    <m/>
    <m/>
    <m/>
    <n v="3"/>
    <s v="5"/>
    <s v="2"/>
    <n v="0"/>
    <n v="0"/>
    <n v="0"/>
    <n v="0"/>
    <n v="0"/>
    <n v="0"/>
    <n v="18"/>
    <n v="100"/>
    <n v="18"/>
  </r>
  <r>
    <s v="ricardo_belmar"/>
    <s v="retailroi"/>
    <m/>
    <m/>
    <m/>
    <m/>
    <m/>
    <m/>
    <m/>
    <m/>
    <s v="No"/>
    <n v="144"/>
    <m/>
    <m/>
    <x v="0"/>
    <d v="2019-01-13T20:13:27.000"/>
    <s v="#Retailers please help us raise funds for @RetailROI! Retweet the original post and tag #Infovista and #NRF2019 and… https://t.co/kfY950ECmv"/>
    <s v="https://twitter.com/i/web/status/1084543972457005056"/>
    <s v="twitter.com"/>
    <x v="18"/>
    <m/>
    <s v="http://pbs.twimg.com/profile_images/736279971367378944/hsuVnIam_normal.jpg"/>
    <x v="78"/>
    <s v="https://twitter.com/#!/ricardo_belmar/status/1084543972457005056"/>
    <m/>
    <m/>
    <s v="1084543972457005056"/>
    <m/>
    <b v="0"/>
    <n v="0"/>
    <s v=""/>
    <b v="1"/>
    <s v="en"/>
    <m/>
    <s v="1084541100310843392"/>
    <b v="0"/>
    <n v="0"/>
    <s v=""/>
    <s v="Twitter for iPhone"/>
    <b v="1"/>
    <s v="1084543972457005056"/>
    <s v="Tweet"/>
    <n v="0"/>
    <n v="0"/>
    <m/>
    <m/>
    <m/>
    <m/>
    <m/>
    <m/>
    <m/>
    <m/>
    <n v="3"/>
    <s v="5"/>
    <s v="2"/>
    <n v="0"/>
    <n v="0"/>
    <n v="0"/>
    <n v="0"/>
    <n v="0"/>
    <n v="0"/>
    <n v="18"/>
    <n v="100"/>
    <n v="18"/>
  </r>
  <r>
    <s v="ricardo_belmar"/>
    <s v="retailroi"/>
    <m/>
    <m/>
    <m/>
    <m/>
    <m/>
    <m/>
    <m/>
    <m/>
    <s v="No"/>
    <n v="145"/>
    <m/>
    <m/>
    <x v="0"/>
    <d v="2019-01-13T20:34:37.000"/>
    <s v="#Retailers please help us raise funds for @RetailROI! Retweet the original post and tag #Infovista and #NRF2019 and… https://t.co/cCuxFW7jf1"/>
    <s v="https://twitter.com/i/web/status/1084549299264999424"/>
    <s v="twitter.com"/>
    <x v="18"/>
    <m/>
    <s v="http://pbs.twimg.com/profile_images/736279971367378944/hsuVnIam_normal.jpg"/>
    <x v="79"/>
    <s v="https://twitter.com/#!/ricardo_belmar/status/1084549299264999424"/>
    <m/>
    <m/>
    <s v="1084549299264999424"/>
    <m/>
    <b v="0"/>
    <n v="0"/>
    <s v=""/>
    <b v="1"/>
    <s v="en"/>
    <m/>
    <s v="1084548146368335877"/>
    <b v="0"/>
    <n v="0"/>
    <s v=""/>
    <s v="Twitter for iPhone"/>
    <b v="1"/>
    <s v="1084549299264999424"/>
    <s v="Tweet"/>
    <n v="0"/>
    <n v="0"/>
    <m/>
    <m/>
    <m/>
    <m/>
    <m/>
    <m/>
    <m/>
    <m/>
    <n v="3"/>
    <s v="5"/>
    <s v="2"/>
    <n v="0"/>
    <n v="0"/>
    <n v="0"/>
    <n v="0"/>
    <n v="0"/>
    <n v="0"/>
    <n v="18"/>
    <n v="100"/>
    <n v="18"/>
  </r>
  <r>
    <s v="ricardo_belmar"/>
    <s v="ricardo_belmar"/>
    <m/>
    <m/>
    <m/>
    <m/>
    <m/>
    <m/>
    <m/>
    <m/>
    <s v="No"/>
    <n v="147"/>
    <m/>
    <m/>
    <x v="1"/>
    <d v="2019-01-14T00:05:36.000"/>
    <s v="#infovista #nrf2019"/>
    <m/>
    <m/>
    <x v="6"/>
    <m/>
    <s v="http://pbs.twimg.com/profile_images/736279971367378944/hsuVnIam_normal.jpg"/>
    <x v="80"/>
    <s v="https://twitter.com/#!/ricardo_belmar/status/1084602393055109120"/>
    <m/>
    <m/>
    <s v="1084602393055109120"/>
    <m/>
    <b v="0"/>
    <n v="0"/>
    <s v=""/>
    <b v="1"/>
    <s v="und"/>
    <m/>
    <s v="1084548146368335877"/>
    <b v="0"/>
    <n v="0"/>
    <s v=""/>
    <s v="Twitter for iPhone"/>
    <b v="0"/>
    <s v="1084602393055109120"/>
    <s v="Tweet"/>
    <n v="0"/>
    <n v="0"/>
    <m/>
    <m/>
    <m/>
    <m/>
    <m/>
    <m/>
    <m/>
    <m/>
    <n v="5"/>
    <s v="5"/>
    <s v="5"/>
    <n v="0"/>
    <n v="0"/>
    <n v="0"/>
    <n v="0"/>
    <n v="0"/>
    <n v="0"/>
    <n v="2"/>
    <n v="100"/>
    <n v="2"/>
  </r>
  <r>
    <s v="ricardo_belmar"/>
    <s v="ricardo_belmar"/>
    <m/>
    <m/>
    <m/>
    <m/>
    <m/>
    <m/>
    <m/>
    <m/>
    <s v="No"/>
    <n v="148"/>
    <m/>
    <m/>
    <x v="1"/>
    <d v="2019-01-14T12:13:43.000"/>
    <s v="Is #NRF2019 inspiring you to improve you in-store digital customer experience with new technology? Make sure you ha… https://t.co/d2zLjSTtqd"/>
    <s v="https://twitter.com/i/web/status/1084785629400047617"/>
    <s v="twitter.com"/>
    <x v="9"/>
    <m/>
    <s v="http://pbs.twimg.com/profile_images/736279971367378944/hsuVnIam_normal.jpg"/>
    <x v="81"/>
    <s v="https://twitter.com/#!/ricardo_belmar/status/1084785629400047617"/>
    <m/>
    <m/>
    <s v="1084785629400047617"/>
    <m/>
    <b v="0"/>
    <n v="0"/>
    <s v=""/>
    <b v="0"/>
    <s v="en"/>
    <m/>
    <s v=""/>
    <b v="0"/>
    <n v="0"/>
    <s v=""/>
    <s v="Twitter for iPhone"/>
    <b v="1"/>
    <s v="1084785629400047617"/>
    <s v="Tweet"/>
    <n v="0"/>
    <n v="0"/>
    <m/>
    <m/>
    <m/>
    <m/>
    <m/>
    <m/>
    <m/>
    <m/>
    <n v="5"/>
    <s v="5"/>
    <s v="5"/>
    <n v="2"/>
    <n v="10.526315789473685"/>
    <n v="0"/>
    <n v="0"/>
    <n v="0"/>
    <n v="0"/>
    <n v="17"/>
    <n v="89.47368421052632"/>
    <n v="19"/>
  </r>
  <r>
    <s v="ricardo_belmar"/>
    <s v="infovista"/>
    <m/>
    <m/>
    <m/>
    <m/>
    <m/>
    <m/>
    <m/>
    <m/>
    <s v="Yes"/>
    <n v="149"/>
    <m/>
    <m/>
    <x v="0"/>
    <d v="2019-01-14T17:50:13.000"/>
    <s v="At @Infovista we’re enjoying hearing and learning about great in-store experiences #retailers have created by  rely… https://t.co/uHb6QgAtAq"/>
    <s v="https://twitter.com/i/web/status/1084870314960584704"/>
    <s v="twitter.com"/>
    <x v="19"/>
    <m/>
    <s v="http://pbs.twimg.com/profile_images/736279971367378944/hsuVnIam_normal.jpg"/>
    <x v="82"/>
    <s v="https://twitter.com/#!/ricardo_belmar/status/1084870314960584704"/>
    <m/>
    <m/>
    <s v="1084870314960584704"/>
    <m/>
    <b v="0"/>
    <n v="0"/>
    <s v=""/>
    <b v="0"/>
    <s v="en"/>
    <m/>
    <s v=""/>
    <b v="0"/>
    <n v="0"/>
    <s v=""/>
    <s v="Twitter for iPhone"/>
    <b v="1"/>
    <s v="1084870314960584704"/>
    <s v="Tweet"/>
    <n v="0"/>
    <n v="0"/>
    <m/>
    <m/>
    <m/>
    <m/>
    <m/>
    <m/>
    <m/>
    <m/>
    <n v="7"/>
    <s v="5"/>
    <s v="3"/>
    <n v="2"/>
    <n v="11.11111111111111"/>
    <n v="0"/>
    <n v="0"/>
    <n v="0"/>
    <n v="0"/>
    <n v="16"/>
    <n v="88.88888888888889"/>
    <n v="18"/>
  </r>
  <r>
    <s v="ricardo_belmar"/>
    <s v="ricardo_belmar"/>
    <m/>
    <m/>
    <m/>
    <m/>
    <m/>
    <m/>
    <m/>
    <m/>
    <s v="No"/>
    <n v="150"/>
    <m/>
    <m/>
    <x v="1"/>
    <d v="2019-01-14T19:22:01.000"/>
    <s v="#Infovista #nrf2019"/>
    <m/>
    <m/>
    <x v="6"/>
    <m/>
    <s v="http://pbs.twimg.com/profile_images/736279971367378944/hsuVnIam_normal.jpg"/>
    <x v="83"/>
    <s v="https://twitter.com/#!/ricardo_belmar/status/1084893415568039937"/>
    <m/>
    <m/>
    <s v="1084893415568039937"/>
    <m/>
    <b v="0"/>
    <n v="0"/>
    <s v=""/>
    <b v="1"/>
    <s v="und"/>
    <m/>
    <s v="1084883853091721217"/>
    <b v="0"/>
    <n v="0"/>
    <s v=""/>
    <s v="Twitter for iPhone"/>
    <b v="0"/>
    <s v="1084893415568039937"/>
    <s v="Tweet"/>
    <n v="0"/>
    <n v="0"/>
    <m/>
    <m/>
    <m/>
    <m/>
    <m/>
    <m/>
    <m/>
    <m/>
    <n v="5"/>
    <s v="5"/>
    <s v="5"/>
    <n v="0"/>
    <n v="0"/>
    <n v="0"/>
    <n v="0"/>
    <n v="0"/>
    <n v="0"/>
    <n v="2"/>
    <n v="100"/>
    <n v="2"/>
  </r>
  <r>
    <s v="ricardo_belmar"/>
    <s v="ricardo_belmar"/>
    <m/>
    <m/>
    <m/>
    <m/>
    <m/>
    <m/>
    <m/>
    <m/>
    <s v="No"/>
    <n v="151"/>
    <m/>
    <m/>
    <x v="1"/>
    <d v="2019-01-14T19:22:16.000"/>
    <s v="#Infovista #NRF2019"/>
    <m/>
    <m/>
    <x v="6"/>
    <m/>
    <s v="http://pbs.twimg.com/profile_images/736279971367378944/hsuVnIam_normal.jpg"/>
    <x v="84"/>
    <s v="https://twitter.com/#!/ricardo_belmar/status/1084893480332259329"/>
    <m/>
    <m/>
    <s v="1084893480332259329"/>
    <m/>
    <b v="0"/>
    <n v="0"/>
    <s v=""/>
    <b v="1"/>
    <s v="und"/>
    <m/>
    <s v="1084861466942074882"/>
    <b v="0"/>
    <n v="0"/>
    <s v=""/>
    <s v="Twitter for iPhone"/>
    <b v="0"/>
    <s v="1084893480332259329"/>
    <s v="Tweet"/>
    <n v="0"/>
    <n v="0"/>
    <m/>
    <m/>
    <m/>
    <m/>
    <m/>
    <m/>
    <m/>
    <m/>
    <n v="5"/>
    <s v="5"/>
    <s v="5"/>
    <n v="0"/>
    <n v="0"/>
    <n v="0"/>
    <n v="0"/>
    <n v="0"/>
    <n v="0"/>
    <n v="2"/>
    <n v="100"/>
    <n v="2"/>
  </r>
  <r>
    <s v="ricardo_belmar"/>
    <s v="ricardo_belmar"/>
    <m/>
    <m/>
    <m/>
    <m/>
    <m/>
    <m/>
    <m/>
    <m/>
    <s v="No"/>
    <n v="152"/>
    <m/>
    <m/>
    <x v="1"/>
    <d v="2019-01-14T19:22:37.000"/>
    <s v="#Infovista #NRF2019"/>
    <m/>
    <m/>
    <x v="6"/>
    <m/>
    <s v="http://pbs.twimg.com/profile_images/736279971367378944/hsuVnIam_normal.jpg"/>
    <x v="85"/>
    <s v="https://twitter.com/#!/ricardo_belmar/status/1084893568588759041"/>
    <m/>
    <m/>
    <s v="1084893568588759041"/>
    <m/>
    <b v="0"/>
    <n v="0"/>
    <s v=""/>
    <b v="1"/>
    <s v="und"/>
    <m/>
    <s v="1084840567513726977"/>
    <b v="0"/>
    <n v="0"/>
    <s v=""/>
    <s v="Twitter for iPhone"/>
    <b v="0"/>
    <s v="1084893568588759041"/>
    <s v="Tweet"/>
    <n v="0"/>
    <n v="0"/>
    <m/>
    <m/>
    <m/>
    <m/>
    <m/>
    <m/>
    <m/>
    <m/>
    <n v="5"/>
    <s v="5"/>
    <s v="5"/>
    <n v="0"/>
    <n v="0"/>
    <n v="0"/>
    <n v="0"/>
    <n v="0"/>
    <n v="0"/>
    <n v="2"/>
    <n v="100"/>
    <n v="2"/>
  </r>
  <r>
    <s v="ricardo_belmar"/>
    <s v="infovista"/>
    <m/>
    <m/>
    <m/>
    <m/>
    <m/>
    <m/>
    <m/>
    <m/>
    <s v="Yes"/>
    <n v="153"/>
    <m/>
    <m/>
    <x v="0"/>
    <d v="2019-01-15T14:50:21.000"/>
    <s v="It’s Day 3 at #NRF2019 and if you’re building new digital in-store experiences, it’s not too late to meet with @Infovista to learn what one technology will ensure success, increased conversions, and higher customer satisfaction! https://t.co/NspihpNTxO #SDWAN #QoS #QoE #CX https://t.co/oLv3YXkhdR"/>
    <s v="https://pages.infovista.com/Retail-NRF.html"/>
    <s v="infovista.com"/>
    <x v="20"/>
    <s v="https://pbs.twimg.com/ext_tw_video_thumb/1085187387569823750/pu/img/QNkuV9BfQUwOu2gt.jpg"/>
    <s v="https://pbs.twimg.com/ext_tw_video_thumb/1085187387569823750/pu/img/QNkuV9BfQUwOu2gt.jpg"/>
    <x v="86"/>
    <s v="https://twitter.com/#!/ricardo_belmar/status/1085187436014055426"/>
    <m/>
    <m/>
    <s v="1085187436014055426"/>
    <m/>
    <b v="0"/>
    <n v="0"/>
    <s v=""/>
    <b v="0"/>
    <s v="en"/>
    <m/>
    <s v=""/>
    <b v="0"/>
    <n v="0"/>
    <s v=""/>
    <s v="Twitter for iPad"/>
    <b v="0"/>
    <s v="1085187436014055426"/>
    <s v="Tweet"/>
    <n v="0"/>
    <n v="0"/>
    <m/>
    <m/>
    <m/>
    <m/>
    <m/>
    <m/>
    <m/>
    <m/>
    <n v="7"/>
    <s v="5"/>
    <s v="3"/>
    <n v="1"/>
    <n v="2.3255813953488373"/>
    <n v="0"/>
    <n v="0"/>
    <n v="0"/>
    <n v="0"/>
    <n v="42"/>
    <n v="97.67441860465117"/>
    <n v="43"/>
  </r>
  <r>
    <s v="ricardo_belmar"/>
    <s v="infovista"/>
    <m/>
    <m/>
    <m/>
    <m/>
    <m/>
    <m/>
    <m/>
    <m/>
    <s v="Yes"/>
    <n v="157"/>
    <m/>
    <m/>
    <x v="0"/>
    <d v="2019-01-16T17:29:41.000"/>
    <s v="Happy to be part of such a strong top 10 influencers list for #NRF2019! For more of my thoughts on the Big Show, check out my top tweets: https://t.co/Z3tEEJVUvZ #retail #retailtech #digitaltransformation #omnichannel #unifiedcommerce #SDWAN @Infovista https://t.co/Mhib2zTtg2"/>
    <s v="https://twitter.com/search?vertical=default&amp;q=@ricardo_belmar AND %23NRF2019&amp;src=typd https://twitter.com/FmFrancoise/status/1085586295626309632"/>
    <s v="twitter.com twitter.com"/>
    <x v="21"/>
    <m/>
    <s v="http://pbs.twimg.com/profile_images/736279971367378944/hsuVnIam_normal.jpg"/>
    <x v="87"/>
    <s v="https://twitter.com/#!/ricardo_belmar/status/1085589924097806346"/>
    <m/>
    <m/>
    <s v="1085589924097806346"/>
    <m/>
    <b v="0"/>
    <n v="1"/>
    <s v=""/>
    <b v="1"/>
    <s v="en"/>
    <m/>
    <s v="1085586295626309632"/>
    <b v="0"/>
    <n v="1"/>
    <s v=""/>
    <s v="Twitter Web Client"/>
    <b v="0"/>
    <s v="1085589924097806346"/>
    <s v="Tweet"/>
    <n v="0"/>
    <n v="0"/>
    <m/>
    <m/>
    <m/>
    <m/>
    <m/>
    <m/>
    <m/>
    <m/>
    <n v="7"/>
    <s v="5"/>
    <s v="3"/>
    <n v="4"/>
    <n v="11.428571428571429"/>
    <n v="0"/>
    <n v="0"/>
    <n v="0"/>
    <n v="0"/>
    <n v="31"/>
    <n v="88.57142857142857"/>
    <n v="35"/>
  </r>
  <r>
    <s v="lorrikim"/>
    <s v="retailroi"/>
    <m/>
    <m/>
    <m/>
    <m/>
    <m/>
    <m/>
    <m/>
    <m/>
    <s v="No"/>
    <n v="163"/>
    <m/>
    <m/>
    <x v="0"/>
    <d v="2019-01-18T18:34:32.000"/>
    <s v="RT @Infovista: At @NRFBigShow? Help Infovista donate to @RetailROI by retweeting this photo! We’ll donate $1 for each retweet. Be sure to i…"/>
    <m/>
    <m/>
    <x v="0"/>
    <m/>
    <s v="http://pbs.twimg.com/profile_images/767505105562198016/bpo3-7x__normal.jpg"/>
    <x v="88"/>
    <s v="https://twitter.com/#!/lorrikim/status/1086331018720595968"/>
    <m/>
    <m/>
    <s v="1086331018720595968"/>
    <m/>
    <b v="0"/>
    <n v="0"/>
    <s v=""/>
    <b v="0"/>
    <s v="en"/>
    <m/>
    <s v=""/>
    <b v="0"/>
    <n v="8"/>
    <s v="1084861466942074882"/>
    <s v="Twitter for iPhone"/>
    <b v="0"/>
    <s v="1084861466942074882"/>
    <s v="Tweet"/>
    <n v="0"/>
    <n v="0"/>
    <m/>
    <m/>
    <m/>
    <m/>
    <m/>
    <m/>
    <m/>
    <m/>
    <n v="1"/>
    <s v="2"/>
    <s v="2"/>
    <m/>
    <m/>
    <m/>
    <m/>
    <m/>
    <m/>
    <m/>
    <m/>
    <m/>
  </r>
  <r>
    <s v="joeskorupa"/>
    <s v="retailroi"/>
    <m/>
    <m/>
    <m/>
    <m/>
    <m/>
    <m/>
    <m/>
    <m/>
    <s v="No"/>
    <n v="166"/>
    <m/>
    <m/>
    <x v="0"/>
    <d v="2019-01-18T18:35:01.000"/>
    <s v="RT @Infovista: At @NRFBigShow? Help Infovista donate to @RetailROI by retweeting this photo! We’ll donate $1 for each retweet. Be sure to i…"/>
    <m/>
    <m/>
    <x v="0"/>
    <m/>
    <s v="http://pbs.twimg.com/profile_images/958799440466255872/5rd9264q_normal.jpg"/>
    <x v="89"/>
    <s v="https://twitter.com/#!/joeskorupa/status/1086331138946154498"/>
    <m/>
    <m/>
    <s v="1086331138946154498"/>
    <m/>
    <b v="0"/>
    <n v="0"/>
    <s v=""/>
    <b v="0"/>
    <s v="en"/>
    <m/>
    <s v=""/>
    <b v="0"/>
    <n v="8"/>
    <s v="1084861466942074882"/>
    <s v="TweetDeck"/>
    <b v="0"/>
    <s v="1084861466942074882"/>
    <s v="Tweet"/>
    <n v="0"/>
    <n v="0"/>
    <m/>
    <m/>
    <m/>
    <m/>
    <m/>
    <m/>
    <m/>
    <m/>
    <n v="1"/>
    <s v="2"/>
    <s v="2"/>
    <m/>
    <m/>
    <m/>
    <m/>
    <m/>
    <m/>
    <m/>
    <m/>
    <m/>
  </r>
  <r>
    <s v="risnewsinsights"/>
    <s v="retailroi"/>
    <m/>
    <m/>
    <m/>
    <m/>
    <m/>
    <m/>
    <m/>
    <m/>
    <s v="No"/>
    <n v="169"/>
    <m/>
    <m/>
    <x v="0"/>
    <d v="2019-01-18T18:35:06.000"/>
    <s v="RT @Infovista: At @NRFBigShow? Help Infovista donate to @RetailROI by retweeting this photo! We’ll donate $1 for each retweet. Be sure to i…"/>
    <m/>
    <m/>
    <x v="0"/>
    <m/>
    <s v="http://pbs.twimg.com/profile_images/71209706/rlogo_normal.jpg"/>
    <x v="90"/>
    <s v="https://twitter.com/#!/risnewsinsights/status/1086331159947075584"/>
    <m/>
    <m/>
    <s v="1086331159947075584"/>
    <m/>
    <b v="0"/>
    <n v="0"/>
    <s v=""/>
    <b v="0"/>
    <s v="en"/>
    <m/>
    <s v=""/>
    <b v="0"/>
    <n v="8"/>
    <s v="1084861466942074882"/>
    <s v="TweetDeck"/>
    <b v="0"/>
    <s v="1084861466942074882"/>
    <s v="Tweet"/>
    <n v="0"/>
    <n v="0"/>
    <m/>
    <m/>
    <m/>
    <m/>
    <m/>
    <m/>
    <m/>
    <m/>
    <n v="1"/>
    <s v="2"/>
    <s v="2"/>
    <m/>
    <m/>
    <m/>
    <m/>
    <m/>
    <m/>
    <m/>
    <m/>
    <m/>
  </r>
  <r>
    <s v="infovista"/>
    <s v="retailroi"/>
    <m/>
    <m/>
    <m/>
    <m/>
    <m/>
    <m/>
    <m/>
    <m/>
    <s v="No"/>
    <n v="173"/>
    <m/>
    <m/>
    <x v="0"/>
    <d v="2019-01-13T20:02:02.000"/>
    <s v="At @NRFBigShow? Help Infovista donate to @RetailROI by retweeting this photo! We’ll donate $1 for each retweet. Be… https://t.co/a77bJnpy5K"/>
    <s v="https://twitter.com/i/web/status/1084541100310843392"/>
    <s v="twitter.com"/>
    <x v="0"/>
    <m/>
    <s v="http://pbs.twimg.com/profile_images/1037605937375313921/YuiR4LKQ_normal.jpg"/>
    <x v="91"/>
    <s v="https://twitter.com/#!/infovista/status/1084541100310843392"/>
    <m/>
    <m/>
    <s v="1084541100310843392"/>
    <m/>
    <b v="0"/>
    <n v="0"/>
    <s v=""/>
    <b v="0"/>
    <s v="en"/>
    <m/>
    <s v=""/>
    <b v="0"/>
    <n v="0"/>
    <s v=""/>
    <s v="Sprout Social"/>
    <b v="1"/>
    <s v="1084541100310843392"/>
    <s v="Tweet"/>
    <n v="0"/>
    <n v="0"/>
    <m/>
    <m/>
    <m/>
    <m/>
    <m/>
    <m/>
    <m/>
    <m/>
    <n v="6"/>
    <s v="3"/>
    <s v="2"/>
    <m/>
    <m/>
    <m/>
    <m/>
    <m/>
    <m/>
    <m/>
    <m/>
    <m/>
  </r>
  <r>
    <s v="infovista"/>
    <s v="retailroi"/>
    <m/>
    <m/>
    <m/>
    <m/>
    <m/>
    <m/>
    <m/>
    <m/>
    <s v="No"/>
    <n v="174"/>
    <m/>
    <m/>
    <x v="0"/>
    <d v="2019-01-13T20:30:02.000"/>
    <s v="At @NRFBigShow? Help Infovista donate to @RetailROI by retweeting this photo! We’ll donate $1 for each retweet. Be… https://t.co/Wl5N0EeWvA"/>
    <s v="https://twitter.com/i/web/status/1084548146368335877"/>
    <s v="twitter.com"/>
    <x v="0"/>
    <m/>
    <s v="http://pbs.twimg.com/profile_images/1037605937375313921/YuiR4LKQ_normal.jpg"/>
    <x v="92"/>
    <s v="https://twitter.com/#!/infovista/status/1084548146368335877"/>
    <m/>
    <m/>
    <s v="1084548146368335877"/>
    <m/>
    <b v="0"/>
    <n v="0"/>
    <s v=""/>
    <b v="0"/>
    <s v="en"/>
    <m/>
    <s v=""/>
    <b v="0"/>
    <n v="0"/>
    <s v=""/>
    <s v="Sprout Social"/>
    <b v="1"/>
    <s v="1084548146368335877"/>
    <s v="Tweet"/>
    <n v="0"/>
    <n v="0"/>
    <m/>
    <m/>
    <m/>
    <m/>
    <m/>
    <m/>
    <m/>
    <m/>
    <n v="6"/>
    <s v="3"/>
    <s v="2"/>
    <m/>
    <m/>
    <m/>
    <m/>
    <m/>
    <m/>
    <m/>
    <m/>
    <m/>
  </r>
  <r>
    <s v="infovista"/>
    <s v="retailroi"/>
    <m/>
    <m/>
    <m/>
    <m/>
    <m/>
    <m/>
    <m/>
    <m/>
    <s v="No"/>
    <n v="175"/>
    <m/>
    <m/>
    <x v="0"/>
    <d v="2019-01-14T15:52:01.000"/>
    <s v="At @NRFBigShow? Help Infovista donate to @RetailROI by retweeting this photo! We’ll donate $1 for each retweet. Be… https://t.co/5olv3ItTL0"/>
    <s v="https://twitter.com/i/web/status/1084840567513726977"/>
    <s v="twitter.com"/>
    <x v="0"/>
    <m/>
    <s v="http://pbs.twimg.com/profile_images/1037605937375313921/YuiR4LKQ_normal.jpg"/>
    <x v="93"/>
    <s v="https://twitter.com/#!/infovista/status/1084840567513726977"/>
    <m/>
    <m/>
    <s v="1084840567513726977"/>
    <m/>
    <b v="0"/>
    <n v="0"/>
    <s v=""/>
    <b v="0"/>
    <s v="en"/>
    <m/>
    <s v=""/>
    <b v="0"/>
    <n v="0"/>
    <s v=""/>
    <s v="Sprout Social"/>
    <b v="1"/>
    <s v="1084840567513726977"/>
    <s v="Tweet"/>
    <n v="0"/>
    <n v="0"/>
    <m/>
    <m/>
    <m/>
    <m/>
    <m/>
    <m/>
    <m/>
    <m/>
    <n v="6"/>
    <s v="3"/>
    <s v="2"/>
    <m/>
    <m/>
    <m/>
    <m/>
    <m/>
    <m/>
    <m/>
    <m/>
    <m/>
  </r>
  <r>
    <s v="infovista"/>
    <s v="retailroi"/>
    <m/>
    <m/>
    <m/>
    <m/>
    <m/>
    <m/>
    <m/>
    <m/>
    <s v="No"/>
    <n v="177"/>
    <m/>
    <m/>
    <x v="0"/>
    <d v="2019-01-14T18:44:01.000"/>
    <s v="At @NRFBigShow? Help Infovista donate to @RetailROI by retweeting this photo! We’ll donate $1 for each retweet. Be… https://t.co/m8IwTlSoAD"/>
    <s v="https://twitter.com/i/web/status/1084883853091721217"/>
    <s v="twitter.com"/>
    <x v="0"/>
    <m/>
    <s v="http://pbs.twimg.com/profile_images/1037605937375313921/YuiR4LKQ_normal.jpg"/>
    <x v="94"/>
    <s v="https://twitter.com/#!/infovista/status/1084883853091721217"/>
    <m/>
    <m/>
    <s v="1084883853091721217"/>
    <m/>
    <b v="0"/>
    <n v="0"/>
    <s v=""/>
    <b v="0"/>
    <s v="en"/>
    <m/>
    <s v=""/>
    <b v="0"/>
    <n v="0"/>
    <s v=""/>
    <s v="Sprout Social"/>
    <b v="1"/>
    <s v="1084883853091721217"/>
    <s v="Tweet"/>
    <n v="0"/>
    <n v="0"/>
    <m/>
    <m/>
    <m/>
    <m/>
    <m/>
    <m/>
    <m/>
    <m/>
    <n v="6"/>
    <s v="3"/>
    <s v="2"/>
    <m/>
    <m/>
    <m/>
    <m/>
    <m/>
    <m/>
    <m/>
    <m/>
    <m/>
  </r>
  <r>
    <s v="retailaggregate"/>
    <s v="retailroi"/>
    <m/>
    <m/>
    <m/>
    <m/>
    <m/>
    <m/>
    <m/>
    <m/>
    <s v="No"/>
    <n v="178"/>
    <m/>
    <m/>
    <x v="0"/>
    <d v="2019-01-18T18:35:40.000"/>
    <s v="RT @Infovista: At @NRFBigShow? Help Infovista donate to @RetailROI by retweeting this photo! We’ll donate $1 for each retweet. Be sure to i…"/>
    <m/>
    <m/>
    <x v="0"/>
    <m/>
    <s v="http://pbs.twimg.com/profile_images/1077011815769538560/Fx6mhqpj_normal.jpg"/>
    <x v="95"/>
    <s v="https://twitter.com/#!/retailaggregate/status/1086331305078353920"/>
    <m/>
    <m/>
    <s v="1086331305078353920"/>
    <m/>
    <b v="0"/>
    <n v="0"/>
    <s v=""/>
    <b v="0"/>
    <s v="en"/>
    <m/>
    <s v=""/>
    <b v="0"/>
    <n v="8"/>
    <s v="1084861466942074882"/>
    <s v="Business Retail Aggregate"/>
    <b v="0"/>
    <s v="1084861466942074882"/>
    <s v="Tweet"/>
    <n v="0"/>
    <n v="0"/>
    <m/>
    <m/>
    <m/>
    <m/>
    <m/>
    <m/>
    <m/>
    <m/>
    <n v="1"/>
    <s v="2"/>
    <s v="2"/>
    <m/>
    <m/>
    <m/>
    <m/>
    <m/>
    <m/>
    <m/>
    <m/>
    <m/>
  </r>
  <r>
    <s v="infovista"/>
    <s v="infovista"/>
    <m/>
    <m/>
    <m/>
    <m/>
    <m/>
    <m/>
    <m/>
    <m/>
    <s v="No"/>
    <n v="187"/>
    <m/>
    <m/>
    <x v="1"/>
    <d v="2019-01-07T18:12:11.000"/>
    <s v="#MythbustingMondays Mostly myth. Since most enterprises use #SDWAN to implement hybrid WANs where they add more network links, the total cost per site goes up. Itâ€™s the increased agility you gain in serving business needs that matters. https://t.co/HN9YF1sh05 #KnowYourNetwork https://t.co/sgU4fWr4nk"/>
    <s v="https://www.infovista.com/resources/sdwan/wb/top-sdwan-myths-busted"/>
    <s v="infovista.com"/>
    <x v="22"/>
    <s v="https://pbs.twimg.com/media/DwU9p3mX4AAOP-E.jpg"/>
    <s v="https://pbs.twimg.com/media/DwU9p3mX4AAOP-E.jpg"/>
    <x v="96"/>
    <s v="https://twitter.com/#!/infovista/status/1082339127255859200"/>
    <m/>
    <m/>
    <s v="1082339127255859200"/>
    <m/>
    <b v="0"/>
    <n v="0"/>
    <s v=""/>
    <b v="0"/>
    <s v="en"/>
    <m/>
    <s v=""/>
    <b v="0"/>
    <n v="0"/>
    <s v=""/>
    <s v="Twitter Web Client"/>
    <b v="0"/>
    <s v="1082339127255859200"/>
    <s v="Tweet"/>
    <n v="0"/>
    <n v="0"/>
    <m/>
    <m/>
    <m/>
    <m/>
    <m/>
    <m/>
    <m/>
    <m/>
    <n v="4"/>
    <s v="3"/>
    <s v="3"/>
    <n v="2"/>
    <n v="5.128205128205129"/>
    <n v="1"/>
    <n v="2.5641025641025643"/>
    <n v="0"/>
    <n v="0"/>
    <n v="36"/>
    <n v="92.3076923076923"/>
    <n v="39"/>
  </r>
  <r>
    <s v="infovista"/>
    <s v="infovista"/>
    <m/>
    <m/>
    <m/>
    <m/>
    <m/>
    <m/>
    <m/>
    <m/>
    <s v="No"/>
    <n v="188"/>
    <m/>
    <m/>
    <x v="1"/>
    <d v="2019-01-08T11:32:01.000"/>
    <s v="Infovista names JosÃ© Duarte as Chief Executive Officer https://t.co/VmYqnLiF7x https://t.co/OlJ15242YJ"/>
    <s v="https://www.infovista.com/press-release/infovista-names-jos%C3%A9-duarte-as-chief-executive-officer"/>
    <s v="infovista.com"/>
    <x v="0"/>
    <s v="https://pbs.twimg.com/media/DwYrsloWkAArVgY.jpg"/>
    <s v="https://pbs.twimg.com/media/DwYrsloWkAArVgY.jpg"/>
    <x v="97"/>
    <s v="https://twitter.com/#!/infovista/status/1082600808036872192"/>
    <m/>
    <m/>
    <s v="1082600808036872192"/>
    <m/>
    <b v="0"/>
    <n v="0"/>
    <s v=""/>
    <b v="0"/>
    <s v="ro"/>
    <m/>
    <s v=""/>
    <b v="0"/>
    <n v="1"/>
    <s v=""/>
    <s v="Sprout Social"/>
    <b v="0"/>
    <s v="1082600808036872192"/>
    <s v="Tweet"/>
    <n v="0"/>
    <n v="0"/>
    <m/>
    <m/>
    <m/>
    <m/>
    <m/>
    <m/>
    <m/>
    <m/>
    <n v="4"/>
    <s v="3"/>
    <s v="3"/>
    <n v="0"/>
    <n v="0"/>
    <n v="0"/>
    <n v="0"/>
    <n v="0"/>
    <n v="0"/>
    <n v="8"/>
    <n v="100"/>
    <n v="8"/>
  </r>
  <r>
    <s v="infovista"/>
    <s v="infovista"/>
    <m/>
    <m/>
    <m/>
    <m/>
    <m/>
    <m/>
    <m/>
    <m/>
    <s v="No"/>
    <n v="189"/>
    <m/>
    <m/>
    <x v="1"/>
    <d v="2019-01-10T17:01:16.000"/>
    <s v="Infovista positioned for accelerated growth in #SDWAN and #5G spaces with new CEO at the helm https://t.co/VmYqnLiF7x"/>
    <s v="https://www.infovista.com/press-release/infovista-names-jos%C3%A9-duarte-as-chief-executive-officer"/>
    <s v="infovista.com"/>
    <x v="23"/>
    <m/>
    <s v="http://pbs.twimg.com/profile_images/1037605937375313921/YuiR4LKQ_normal.jpg"/>
    <x v="98"/>
    <s v="https://twitter.com/#!/infovista/status/1083408444621754371"/>
    <m/>
    <m/>
    <s v="1083408444621754371"/>
    <m/>
    <b v="0"/>
    <n v="0"/>
    <s v=""/>
    <b v="0"/>
    <s v="en"/>
    <m/>
    <s v=""/>
    <b v="0"/>
    <n v="0"/>
    <s v=""/>
    <s v="Sprout Social"/>
    <b v="0"/>
    <s v="1083408444621754371"/>
    <s v="Tweet"/>
    <n v="0"/>
    <n v="0"/>
    <m/>
    <m/>
    <m/>
    <m/>
    <m/>
    <m/>
    <m/>
    <m/>
    <n v="4"/>
    <s v="3"/>
    <s v="3"/>
    <n v="0"/>
    <n v="0"/>
    <n v="0"/>
    <n v="0"/>
    <n v="0"/>
    <n v="0"/>
    <n v="16"/>
    <n v="100"/>
    <n v="16"/>
  </r>
  <r>
    <s v="infovista"/>
    <s v="infovista"/>
    <m/>
    <m/>
    <m/>
    <m/>
    <m/>
    <m/>
    <m/>
    <m/>
    <s v="No"/>
    <n v="190"/>
    <m/>
    <m/>
    <x v="1"/>
    <d v="2019-01-17T01:42:02.000"/>
    <s v="Former SAP exec joins Infovista as its new CEO https://t.co/VmYqnLiF7x https://t.co/EcSdpxml1q"/>
    <s v="https://www.infovista.com/press-release/infovista-names-jos%C3%A9-duarte-as-chief-executive-officer"/>
    <s v="infovista.com"/>
    <x v="0"/>
    <s v="https://pbs.twimg.com/media/DxE696UXcAAFxXp.jpg"/>
    <s v="https://pbs.twimg.com/media/DxE696UXcAAFxXp.jpg"/>
    <x v="99"/>
    <s v="https://twitter.com/#!/infovista/status/1085713825050054656"/>
    <m/>
    <m/>
    <s v="1085713825050054656"/>
    <m/>
    <b v="0"/>
    <n v="1"/>
    <s v=""/>
    <b v="0"/>
    <s v="en"/>
    <m/>
    <s v=""/>
    <b v="0"/>
    <n v="0"/>
    <s v=""/>
    <s v="Sprout Social"/>
    <b v="0"/>
    <s v="1085713825050054656"/>
    <s v="Tweet"/>
    <n v="0"/>
    <n v="0"/>
    <m/>
    <m/>
    <m/>
    <m/>
    <m/>
    <m/>
    <m/>
    <m/>
    <n v="4"/>
    <s v="3"/>
    <s v="3"/>
    <n v="0"/>
    <n v="0"/>
    <n v="1"/>
    <n v="11.11111111111111"/>
    <n v="0"/>
    <n v="0"/>
    <n v="8"/>
    <n v="88.88888888888889"/>
    <n v="9"/>
  </r>
  <r>
    <s v="globalplacefirm"/>
    <s v="globalplacefirm"/>
    <m/>
    <m/>
    <m/>
    <m/>
    <m/>
    <m/>
    <m/>
    <m/>
    <s v="No"/>
    <n v="192"/>
    <m/>
    <m/>
    <x v="1"/>
    <d v="2019-01-08T08:30:04.000"/>
    <s v="Performance Engineer InfoVista - Alexandria, VA https://t.co/8304syEaVV"/>
    <s v="https://globalplacementfirm.catsone.com/careers/index.php?m=portal&amp;a=details&amp;jobOrderID=912939"/>
    <s v="catsone.com"/>
    <x v="0"/>
    <m/>
    <s v="http://pbs.twimg.com/profile_images/1083528801907224576/sRKRXZxp_normal.jpg"/>
    <x v="100"/>
    <s v="https://twitter.com/#!/globalplacefirm/status/1082555021886140417"/>
    <m/>
    <m/>
    <s v="1082555021886140417"/>
    <m/>
    <b v="0"/>
    <n v="0"/>
    <s v=""/>
    <b v="0"/>
    <s v="et"/>
    <m/>
    <s v=""/>
    <b v="0"/>
    <n v="0"/>
    <s v=""/>
    <s v="CATS Twitter Integration"/>
    <b v="0"/>
    <s v="1082555021886140417"/>
    <s v="Tweet"/>
    <n v="0"/>
    <n v="0"/>
    <m/>
    <m/>
    <m/>
    <m/>
    <m/>
    <m/>
    <m/>
    <m/>
    <n v="5"/>
    <s v="1"/>
    <s v="1"/>
    <n v="0"/>
    <n v="0"/>
    <n v="0"/>
    <n v="0"/>
    <n v="0"/>
    <n v="0"/>
    <n v="5"/>
    <n v="100"/>
    <n v="5"/>
  </r>
  <r>
    <s v="globalplacefirm"/>
    <s v="globalplacefirm"/>
    <m/>
    <m/>
    <m/>
    <m/>
    <m/>
    <m/>
    <m/>
    <m/>
    <s v="No"/>
    <n v="193"/>
    <m/>
    <m/>
    <x v="1"/>
    <d v="2019-01-11T08:40:04.000"/>
    <s v="Performance Engineer InfoVista - Alexandria, VA https://t.co/8304syEaVV"/>
    <s v="https://globalplacementfirm.catsone.com/careers/index.php?m=portal&amp;a=details&amp;jobOrderID=912939"/>
    <s v="catsone.com"/>
    <x v="0"/>
    <m/>
    <s v="http://pbs.twimg.com/profile_images/1083528801907224576/sRKRXZxp_normal.jpg"/>
    <x v="101"/>
    <s v="https://twitter.com/#!/globalplacefirm/status/1083644699649499136"/>
    <m/>
    <m/>
    <s v="1083644699649499136"/>
    <m/>
    <b v="0"/>
    <n v="0"/>
    <s v=""/>
    <b v="0"/>
    <s v="et"/>
    <m/>
    <s v=""/>
    <b v="0"/>
    <n v="0"/>
    <s v=""/>
    <s v="CATS Twitter Integration"/>
    <b v="0"/>
    <s v="1083644699649499136"/>
    <s v="Tweet"/>
    <n v="0"/>
    <n v="0"/>
    <m/>
    <m/>
    <m/>
    <m/>
    <m/>
    <m/>
    <m/>
    <m/>
    <n v="5"/>
    <s v="1"/>
    <s v="1"/>
    <n v="0"/>
    <n v="0"/>
    <n v="0"/>
    <n v="0"/>
    <n v="0"/>
    <n v="0"/>
    <n v="5"/>
    <n v="100"/>
    <n v="5"/>
  </r>
  <r>
    <s v="globalplacefirm"/>
    <s v="globalplacefirm"/>
    <m/>
    <m/>
    <m/>
    <m/>
    <m/>
    <m/>
    <m/>
    <m/>
    <s v="No"/>
    <n v="194"/>
    <m/>
    <m/>
    <x v="1"/>
    <d v="2019-01-14T08:40:06.000"/>
    <s v="Performance Engineer InfoVista - Alexandria, VA https://t.co/tLlUc77k4N"/>
    <s v="http://globalplacementfirm.catsone.com/careers/index.php?m=portal&amp;a=details&amp;jobOrderID=912939"/>
    <s v="catsone.com"/>
    <x v="0"/>
    <m/>
    <s v="http://pbs.twimg.com/profile_images/1083528801907224576/sRKRXZxp_normal.jpg"/>
    <x v="102"/>
    <s v="https://twitter.com/#!/globalplacefirm/status/1084731872146378752"/>
    <m/>
    <m/>
    <s v="1084731872146378752"/>
    <m/>
    <b v="0"/>
    <n v="0"/>
    <s v=""/>
    <b v="0"/>
    <s v="et"/>
    <m/>
    <s v=""/>
    <b v="0"/>
    <n v="0"/>
    <s v=""/>
    <s v="CATS Twitter Integration"/>
    <b v="0"/>
    <s v="1084731872146378752"/>
    <s v="Tweet"/>
    <n v="0"/>
    <n v="0"/>
    <m/>
    <m/>
    <m/>
    <m/>
    <m/>
    <m/>
    <m/>
    <m/>
    <n v="5"/>
    <s v="1"/>
    <s v="1"/>
    <n v="0"/>
    <n v="0"/>
    <n v="0"/>
    <n v="0"/>
    <n v="0"/>
    <n v="0"/>
    <n v="5"/>
    <n v="100"/>
    <n v="5"/>
  </r>
  <r>
    <s v="globalplacefirm"/>
    <s v="globalplacefirm"/>
    <m/>
    <m/>
    <m/>
    <m/>
    <m/>
    <m/>
    <m/>
    <m/>
    <s v="No"/>
    <n v="195"/>
    <m/>
    <m/>
    <x v="1"/>
    <d v="2019-01-17T08:50:05.000"/>
    <s v="Performance Engineer InfoVista - Alexandria, VA https://t.co/tLlUc7oVtn"/>
    <s v="http://globalplacementfirm.catsone.com/careers/index.php?m=portal&amp;a=details&amp;jobOrderID=912939"/>
    <s v="catsone.com"/>
    <x v="0"/>
    <m/>
    <s v="http://pbs.twimg.com/profile_images/1083528801907224576/sRKRXZxp_normal.jpg"/>
    <x v="103"/>
    <s v="https://twitter.com/#!/globalplacefirm/status/1085821546944438273"/>
    <m/>
    <m/>
    <s v="1085821546944438273"/>
    <m/>
    <b v="0"/>
    <n v="0"/>
    <s v=""/>
    <b v="0"/>
    <s v="et"/>
    <m/>
    <s v=""/>
    <b v="0"/>
    <n v="0"/>
    <s v=""/>
    <s v="CATS Twitter Integration"/>
    <b v="0"/>
    <s v="1085821546944438273"/>
    <s v="Tweet"/>
    <n v="0"/>
    <n v="0"/>
    <m/>
    <m/>
    <m/>
    <m/>
    <m/>
    <m/>
    <m/>
    <m/>
    <n v="5"/>
    <s v="1"/>
    <s v="1"/>
    <n v="0"/>
    <n v="0"/>
    <n v="0"/>
    <n v="0"/>
    <n v="0"/>
    <n v="0"/>
    <n v="5"/>
    <n v="100"/>
    <n v="5"/>
  </r>
  <r>
    <s v="globalplacefirm"/>
    <s v="globalplacefirm"/>
    <m/>
    <m/>
    <m/>
    <m/>
    <m/>
    <m/>
    <m/>
    <m/>
    <s v="No"/>
    <n v="196"/>
    <m/>
    <m/>
    <x v="1"/>
    <d v="2019-01-18T21:40:04.000"/>
    <s v="Performance Engineer InfoVista - Alexandria, VA https://t.co/tLlUc7oVtn"/>
    <s v="http://globalplacementfirm.catsone.com/careers/index.php?m=portal&amp;a=details&amp;jobOrderID=912939"/>
    <s v="catsone.com"/>
    <x v="0"/>
    <m/>
    <s v="http://pbs.twimg.com/profile_images/1083528801907224576/sRKRXZxp_normal.jpg"/>
    <x v="104"/>
    <s v="https://twitter.com/#!/globalplacefirm/status/1086377710098747392"/>
    <m/>
    <m/>
    <s v="1086377710098747392"/>
    <m/>
    <b v="0"/>
    <n v="0"/>
    <s v=""/>
    <b v="0"/>
    <s v="et"/>
    <m/>
    <s v=""/>
    <b v="0"/>
    <n v="0"/>
    <s v=""/>
    <s v="CATS Twitter Integration"/>
    <b v="0"/>
    <s v="1086377710098747392"/>
    <s v="Tweet"/>
    <n v="0"/>
    <n v="0"/>
    <m/>
    <m/>
    <m/>
    <m/>
    <m/>
    <m/>
    <m/>
    <m/>
    <n v="5"/>
    <s v="1"/>
    <s v="1"/>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88">
    <i>
      <x v="1"/>
    </i>
    <i r="1">
      <x v="1"/>
    </i>
    <i r="2">
      <x v="4"/>
    </i>
    <i r="3">
      <x v="13"/>
    </i>
    <i r="3">
      <x v="17"/>
    </i>
    <i r="2">
      <x v="6"/>
    </i>
    <i r="3">
      <x v="4"/>
    </i>
    <i r="3">
      <x v="15"/>
    </i>
    <i r="3">
      <x v="17"/>
    </i>
    <i r="2">
      <x v="7"/>
    </i>
    <i r="3">
      <x v="13"/>
    </i>
    <i r="3">
      <x v="19"/>
    </i>
    <i r="2">
      <x v="8"/>
    </i>
    <i r="3">
      <x v="9"/>
    </i>
    <i r="3">
      <x v="12"/>
    </i>
    <i r="3">
      <x v="13"/>
    </i>
    <i r="3">
      <x v="14"/>
    </i>
    <i r="3">
      <x v="18"/>
    </i>
    <i r="3">
      <x v="22"/>
    </i>
    <i r="3">
      <x v="23"/>
    </i>
    <i r="2">
      <x v="9"/>
    </i>
    <i r="3">
      <x v="7"/>
    </i>
    <i r="3">
      <x v="8"/>
    </i>
    <i r="3">
      <x v="9"/>
    </i>
    <i r="3">
      <x v="10"/>
    </i>
    <i r="3">
      <x v="14"/>
    </i>
    <i r="3">
      <x v="15"/>
    </i>
    <i r="3">
      <x v="16"/>
    </i>
    <i r="3">
      <x v="17"/>
    </i>
    <i r="3">
      <x v="21"/>
    </i>
    <i r="3">
      <x v="22"/>
    </i>
    <i r="2">
      <x v="10"/>
    </i>
    <i r="3">
      <x v="6"/>
    </i>
    <i r="3">
      <x v="12"/>
    </i>
    <i r="3">
      <x v="14"/>
    </i>
    <i r="3">
      <x v="18"/>
    </i>
    <i r="3">
      <x v="20"/>
    </i>
    <i r="3">
      <x v="21"/>
    </i>
    <i r="3">
      <x v="22"/>
    </i>
    <i r="3">
      <x v="23"/>
    </i>
    <i r="2">
      <x v="11"/>
    </i>
    <i r="3">
      <x v="9"/>
    </i>
    <i r="3">
      <x v="15"/>
    </i>
    <i r="3">
      <x v="17"/>
    </i>
    <i r="3">
      <x v="18"/>
    </i>
    <i r="3">
      <x v="22"/>
    </i>
    <i r="2">
      <x v="12"/>
    </i>
    <i r="3">
      <x v="17"/>
    </i>
    <i r="2">
      <x v="13"/>
    </i>
    <i r="3">
      <x v="19"/>
    </i>
    <i r="3">
      <x v="20"/>
    </i>
    <i r="3">
      <x v="21"/>
    </i>
    <i r="3">
      <x v="22"/>
    </i>
    <i r="2">
      <x v="14"/>
    </i>
    <i r="3">
      <x v="1"/>
    </i>
    <i r="3">
      <x v="9"/>
    </i>
    <i r="3">
      <x v="11"/>
    </i>
    <i r="3">
      <x v="13"/>
    </i>
    <i r="3">
      <x v="16"/>
    </i>
    <i r="3">
      <x v="17"/>
    </i>
    <i r="3">
      <x v="18"/>
    </i>
    <i r="3">
      <x v="19"/>
    </i>
    <i r="3">
      <x v="20"/>
    </i>
    <i r="2">
      <x v="15"/>
    </i>
    <i r="3">
      <x v="3"/>
    </i>
    <i r="3">
      <x v="4"/>
    </i>
    <i r="3">
      <x v="8"/>
    </i>
    <i r="3">
      <x v="9"/>
    </i>
    <i r="3">
      <x v="15"/>
    </i>
    <i r="3">
      <x v="18"/>
    </i>
    <i r="3">
      <x v="22"/>
    </i>
    <i r="3">
      <x v="23"/>
    </i>
    <i r="3">
      <x v="24"/>
    </i>
    <i r="2">
      <x v="16"/>
    </i>
    <i r="3">
      <x v="18"/>
    </i>
    <i r="3">
      <x v="19"/>
    </i>
    <i r="2">
      <x v="17"/>
    </i>
    <i r="3">
      <x v="2"/>
    </i>
    <i r="3">
      <x v="7"/>
    </i>
    <i r="3">
      <x v="9"/>
    </i>
    <i r="3">
      <x v="18"/>
    </i>
    <i r="3">
      <x v="21"/>
    </i>
    <i r="3">
      <x v="23"/>
    </i>
    <i r="3">
      <x v="24"/>
    </i>
    <i r="2">
      <x v="18"/>
    </i>
    <i r="3">
      <x v="1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4">
        <i x="8" s="1"/>
        <i x="5" s="1"/>
        <i x="7" s="1"/>
        <i x="6" s="1"/>
        <i x="12" s="1"/>
        <i x="1" s="1"/>
        <i x="22" s="1"/>
        <i x="9" s="1"/>
        <i x="21" s="1"/>
        <i x="10" s="1"/>
        <i x="20" s="1"/>
        <i x="14" s="1"/>
        <i x="13" s="1"/>
        <i x="17" s="1"/>
        <i x="19" s="1"/>
        <i x="18" s="1"/>
        <i x="15" s="1"/>
        <i x="16" s="1"/>
        <i x="3" s="1"/>
        <i x="4" s="1"/>
        <i x="23" s="1"/>
        <i x="1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96" totalsRowShown="0" headerRowDxfId="492" dataDxfId="491">
  <autoFilter ref="A2:BL196"/>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5" totalsRowShown="0" headerRowDxfId="362" dataDxfId="361">
  <autoFilter ref="A2:C25"/>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8" totalsRowShown="0" headerRowDxfId="232" dataDxfId="231">
  <autoFilter ref="A66:V68"/>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V81" totalsRowShown="0" headerRowDxfId="229" dataDxfId="228">
  <autoFilter ref="A71:V81"/>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V94" totalsRowShown="0" headerRowDxfId="182" dataDxfId="181">
  <autoFilter ref="A84:V94"/>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9" totalsRowShown="0" headerRowDxfId="439" dataDxfId="438">
  <autoFilter ref="A2:BS89"/>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418" totalsRowShown="0" headerRowDxfId="147" dataDxfId="146">
  <autoFilter ref="A1:G41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58" totalsRowShown="0" headerRowDxfId="138" dataDxfId="137">
  <autoFilter ref="A1:L358"/>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07" totalsRowShown="0" headerRowDxfId="64" dataDxfId="63">
  <autoFilter ref="A2:BL10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396">
  <autoFilter ref="A2:AO13"/>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8" totalsRowShown="0" headerRowDxfId="393" dataDxfId="392">
  <autoFilter ref="A1:C88"/>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RPFgghUnUl" TargetMode="External" /><Relationship Id="rId2" Type="http://schemas.openxmlformats.org/officeDocument/2006/relationships/hyperlink" Target="https://www.channelpartnersonline.com/gallery/tbi-avaya-avant-lead-list-of-new-changing-channel-programs/" TargetMode="External" /><Relationship Id="rId3" Type="http://schemas.openxmlformats.org/officeDocument/2006/relationships/hyperlink" Target="https://www.channelpartnersonline.com/gallery/tbi-avaya-avant-lead-list-of-new-changing-channel-programs/" TargetMode="External" /><Relationship Id="rId4" Type="http://schemas.openxmlformats.org/officeDocument/2006/relationships/hyperlink" Target="https://www.channelpartnersonline.com/gallery/tbi-avaya-avant-lead-list-of-new-changing-channel-programs/" TargetMode="External" /><Relationship Id="rId5" Type="http://schemas.openxmlformats.org/officeDocument/2006/relationships/hyperlink" Target="https://www.channelpartnersonline.com/gallery/tbi-avaya-avant-lead-list-of-new-changing-channel-programs/" TargetMode="External" /><Relationship Id="rId6" Type="http://schemas.openxmlformats.org/officeDocument/2006/relationships/hyperlink" Target="https://www.channelpartnersonline.com/gallery/tbi-avaya-avant-lead-list-of-new-changing-channel-programs/" TargetMode="External" /><Relationship Id="rId7" Type="http://schemas.openxmlformats.org/officeDocument/2006/relationships/hyperlink" Target="https://www.channelpartnersonline.com/gallery/tbi-avaya-avant-lead-list-of-new-changing-channel-programs/" TargetMode="External" /><Relationship Id="rId8" Type="http://schemas.openxmlformats.org/officeDocument/2006/relationships/hyperlink" Target="https://www.channelpartnersonline.com/gallery/tbi-avaya-avant-lead-list-of-new-changing-channel-programs/" TargetMode="External" /><Relationship Id="rId9" Type="http://schemas.openxmlformats.org/officeDocument/2006/relationships/hyperlink" Target="https://www.channelpartnersonline.com/gallery/tbi-avaya-avant-lead-list-of-new-changing-channel-programs/" TargetMode="External" /><Relationship Id="rId10" Type="http://schemas.openxmlformats.org/officeDocument/2006/relationships/hyperlink" Target="https://www.channelpartnersonline.com/gallery/tbi-avaya-avant-lead-list-of-new-changing-channel-programs/" TargetMode="External" /><Relationship Id="rId11" Type="http://schemas.openxmlformats.org/officeDocument/2006/relationships/hyperlink" Target="http://feeds.feedburner.com/~r/ChannelPartnersChannelPartners/~3/UWaLsew4N6w/?utm_source=feedburner&amp;utm_medium=twitter&amp;utm_campaign=channel_online" TargetMode="External" /><Relationship Id="rId12" Type="http://schemas.openxmlformats.org/officeDocument/2006/relationships/hyperlink" Target="http://feeds.feedburner.com/~r/ChannelPartnersChannelPartners/~3/UWaLsew4N6w/?utm_source=feedburner&amp;utm_medium=twitter&amp;utm_campaign=channel_online" TargetMode="External" /><Relationship Id="rId13" Type="http://schemas.openxmlformats.org/officeDocument/2006/relationships/hyperlink" Target="http://feeds.feedburner.com/~r/ChannelPartnersChannelPartners/~3/UWaLsew4N6w/?utm_source=feedburner&amp;utm_medium=twitter&amp;utm_campaign=channel_online" TargetMode="External" /><Relationship Id="rId14" Type="http://schemas.openxmlformats.org/officeDocument/2006/relationships/hyperlink" Target="http://feeds.feedburner.com/~r/ChannelPartnersChannelPartners/~3/UWaLsew4N6w/?utm_source=feedburner&amp;utm_medium=twitter&amp;utm_campaign=channel_online" TargetMode="External" /><Relationship Id="rId15" Type="http://schemas.openxmlformats.org/officeDocument/2006/relationships/hyperlink" Target="https://thailandtribune.com/infovista-names-jose-duarte-as-chief-executive-officer/?utm_source=dlvr.it&amp;utm_medium=twitter" TargetMode="External" /><Relationship Id="rId16" Type="http://schemas.openxmlformats.org/officeDocument/2006/relationships/hyperlink" Target="https://www.infovista.com/press-release/infovista-names-jos%C3%A9-duarte-as-chief-executive-officer" TargetMode="External" /><Relationship Id="rId17" Type="http://schemas.openxmlformats.org/officeDocument/2006/relationships/hyperlink" Target="https://www.singaporenewstribe.com/infovista-names-jose-duarte-as-chief-executive-officer/?utm_source=dlvr.it&amp;utm_medium=twitter" TargetMode="External" /><Relationship Id="rId18" Type="http://schemas.openxmlformats.org/officeDocument/2006/relationships/hyperlink" Target="https://www.lemondeinformatique.fr/actualites/lire-telex-l-anssi-attaquee-par-des-hackers-gilets-jaunes-open-acquiert-la-marketpace-izberg-amazon-rachete-cloudendure-jose-duarte-nomme-ceo-d-infovista-73921.html?utm_source=dlvr.it&amp;utm_medium=twitter" TargetMode="External" /><Relationship Id="rId19"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20"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21" Type="http://schemas.openxmlformats.org/officeDocument/2006/relationships/hyperlink" Target="http://feeds.feedburner.com/~r/ChannelPartnersChannelPartners/~3/uglYddJ8NVw/?utm_source=feedburner&amp;utm_medium=twitter&amp;utm_campaign=channel_online" TargetMode="External" /><Relationship Id="rId22" Type="http://schemas.openxmlformats.org/officeDocument/2006/relationships/hyperlink" Target="http://feeds.feedburner.com/~r/ChannelPartnersChannelPartners/~3/uglYddJ8NVw/?utm_source=feedburner&amp;utm_medium=twitter&amp;utm_campaign=channel_online" TargetMode="External" /><Relationship Id="rId23"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24"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25" Type="http://schemas.openxmlformats.org/officeDocument/2006/relationships/hyperlink" Target="http://www.pressreleasepoint.com/infovista-appoints-cheryl-ragland-chief-marketing-officer" TargetMode="External" /><Relationship Id="rId26" Type="http://schemas.openxmlformats.org/officeDocument/2006/relationships/hyperlink" Target="http://www.pressreleasepoint.com/infovista-teams-westcon-comstor-grow-channel-application-aware-sd-wan-solutions" TargetMode="External" /><Relationship Id="rId27" Type="http://schemas.openxmlformats.org/officeDocument/2006/relationships/hyperlink" Target="http://www.pressreleasepoint.com/infovista-partners-fortinet-deliver-secure-application-aware-sd-wan" TargetMode="External" /><Relationship Id="rId28" Type="http://schemas.openxmlformats.org/officeDocument/2006/relationships/hyperlink" Target="http://www.pressreleasepoint.com/infovista-names-jose-duarte-chief-executive-officer" TargetMode="External" /><Relationship Id="rId29" Type="http://schemas.openxmlformats.org/officeDocument/2006/relationships/hyperlink" Target="https://www.lemondeinformatique.fr/actualites/lire-telex-l-anssi-attaquee-par-des-hackers-gilets-jaunes-open-acquiert-la-marketpace-izberg-amazon-rachete-cloudendure-jose-duarte-nomme-ceo-d-infovista-73921.html?utm_source=ActiveCampaign&amp;utm_medium=email&amp;utm_campaign=NL+LMI+Quoti+09012019&amp;ep_ee=d325a79beb20a556c709b0214bee0a372a03714b" TargetMode="External" /><Relationship Id="rId30" Type="http://schemas.openxmlformats.org/officeDocument/2006/relationships/hyperlink" Target="https://www.lemondeinformatique.fr/actualites/lire-telex-l-anssi-attaquee-par-des-hackers-gilets-jaunes-open-acquiert-la-marketpace-izberg-amazon-rachete-cloudendure-jose-duarte-nomme-ceo-d-infovista-73921.html?utm_source=dlvr.it&amp;utm_medium=twitter" TargetMode="External" /><Relationship Id="rId31"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32" Type="http://schemas.openxmlformats.org/officeDocument/2006/relationships/hyperlink" Target="http://feeds.feedburner.com/~r/ChannelPartnersChannelPartners/~3/uglYddJ8NVw/?utm_source=feedburner&amp;utm_medium=twitter&amp;utm_campaign=channel_online" TargetMode="External" /><Relationship Id="rId33" Type="http://schemas.openxmlformats.org/officeDocument/2006/relationships/hyperlink" Target="http://feeds.feedburner.com/~r/ChannelPartnersChannelPartners/~3/uglYddJ8NVw/?utm_source=feedburner&amp;utm_medium=twitter&amp;utm_campaign=channel_online" TargetMode="External" /><Relationship Id="rId34" Type="http://schemas.openxmlformats.org/officeDocument/2006/relationships/hyperlink" Target="https://www.onug.net/blog/digital-business-requires-an-end-to-end-intelligence-for-wan-edge/?utm_source=twitter&amp;utm_medium=social&amp;utm_campaign=onug+blog&amp;utm_term=creation&amp;utm_content=digital+business+requires+an+end-to-end+intelligence+for+wan+edge" TargetMode="External" /><Relationship Id="rId35" Type="http://schemas.openxmlformats.org/officeDocument/2006/relationships/hyperlink" Target="https://www.channelpartnersonline.com/gallery/tbi-avaya-avant-lead-list-of-new-changing-channel-programs/" TargetMode="External" /><Relationship Id="rId36" Type="http://schemas.openxmlformats.org/officeDocument/2006/relationships/hyperlink" Target="https://www.channelpartnersonline.com/gallery/tbi-avaya-avant-lead-list-of-new-changing-channel-programs/" TargetMode="External" /><Relationship Id="rId37" Type="http://schemas.openxmlformats.org/officeDocument/2006/relationships/hyperlink" Target="https://www.channelpartnersonline.com/gallery/tbi-avaya-avant-lead-list-of-new-changing-channel-programs/" TargetMode="External" /><Relationship Id="rId38" Type="http://schemas.openxmlformats.org/officeDocument/2006/relationships/hyperlink" Target="https://www.channelpartnersonline.com/gallery/tbi-avaya-avant-lead-list-of-new-changing-channel-programs/" TargetMode="External" /><Relationship Id="rId39" Type="http://schemas.openxmlformats.org/officeDocument/2006/relationships/hyperlink" Target="https://www.channelpartnersonline.com/gallery/tbi-avaya-avant-lead-list-of-new-changing-channel-programs/" TargetMode="External" /><Relationship Id="rId40" Type="http://schemas.openxmlformats.org/officeDocument/2006/relationships/hyperlink" Target="http://feeds.feedburner.com/~r/ChannelPartnersChannelPartners/~3/uglYddJ8NVw/?utm_source=feedburner&amp;utm_medium=twitter&amp;utm_campaign=channel_online" TargetMode="External" /><Relationship Id="rId41" Type="http://schemas.openxmlformats.org/officeDocument/2006/relationships/hyperlink" Target="http://feeds.feedburner.com/~r/ChannelPartnersChannelPartners/~3/uglYddJ8NVw/?utm_source=feedburner&amp;utm_medium=twitter&amp;utm_campaign=channel_online" TargetMode="External" /><Relationship Id="rId42" Type="http://schemas.openxmlformats.org/officeDocument/2006/relationships/hyperlink" Target="https://www.channelpartnersonline.com/2019/01/08/infovista-taps-sap-alum-as-new-ceo-in-growth-initiative/" TargetMode="External" /><Relationship Id="rId43" Type="http://schemas.openxmlformats.org/officeDocument/2006/relationships/hyperlink" Target="https://www.channelpartnersonline.com/2019/01/08/infovista-taps-sap-alum-as-new-ceo-in-growth-initiative/" TargetMode="External" /><Relationship Id="rId44" Type="http://schemas.openxmlformats.org/officeDocument/2006/relationships/hyperlink" Target="http://www.enterprisemanagement.com/research/asset.php/3683/Wide-Area-Network-Transformation:-How-Enterprises-Succeed-with-Software-Defined-WAN" TargetMode="External" /><Relationship Id="rId45" Type="http://schemas.openxmlformats.org/officeDocument/2006/relationships/hyperlink" Target="http://www.enterprisemanagement.com/research/asset.php/3683/Wide-Area-Network-Transformation:-How-Enterprises-Succeed-with-Software-Defined-WAN" TargetMode="External" /><Relationship Id="rId46" Type="http://schemas.openxmlformats.org/officeDocument/2006/relationships/hyperlink" Target="http://www.enterprisemanagement.com/research/asset.php/3683/Wide-Area-Network-Transformation:-How-Enterprises-Succeed-with-Software-Defined-WAN" TargetMode="External" /><Relationship Id="rId47" Type="http://schemas.openxmlformats.org/officeDocument/2006/relationships/hyperlink" Target="http://www.enterprisemanagement.com/research/asset.php/3683/Wide-Area-Network-Transformation:-How-Enterprises-Succeed-with-Software-Defined-WAN" TargetMode="External" /><Relationship Id="rId48" Type="http://schemas.openxmlformats.org/officeDocument/2006/relationships/hyperlink" Target="http://www.enterprisemanagement.com/research/asset.php/3683/Wide-Area-Network-Transformation:-How-Enterprises-Succeed-with-Software-Defined-WAN" TargetMode="External" /><Relationship Id="rId49" Type="http://schemas.openxmlformats.org/officeDocument/2006/relationships/hyperlink" Target="http://www.enterprisemanagement.com/research/asset.php/3683/Wide-Area-Network-Transformation:-How-Enterprises-Succeed-with-Software-Defined-WAN" TargetMode="External" /><Relationship Id="rId50" Type="http://schemas.openxmlformats.org/officeDocument/2006/relationships/hyperlink" Target="http://feeds.feedburner.com/~r/ChannelPartnersChannelPartners/~3/UWaLsew4N6w/?utm_source=feedburner&amp;utm_medium=twitter&amp;utm_campaign=channel_online" TargetMode="External" /><Relationship Id="rId51" Type="http://schemas.openxmlformats.org/officeDocument/2006/relationships/hyperlink" Target="http://feeds.feedburner.com/~r/ChannelPartnersChannelPartners/~3/UWaLsew4N6w/?utm_source=feedburner&amp;utm_medium=twitter&amp;utm_campaign=channel_online" TargetMode="External" /><Relationship Id="rId52" Type="http://schemas.openxmlformats.org/officeDocument/2006/relationships/hyperlink" Target="https://dutchitchannel.nl/item/615254/infovista-stelt-jose-duarte-als-nieuwe-ceo-aan.html?utm_source=dlvr.it&amp;utm_medium=twitter&amp;utm_campaign=dutchitchannel" TargetMode="External" /><Relationship Id="rId53" Type="http://schemas.openxmlformats.org/officeDocument/2006/relationships/hyperlink" Target="https://twitter.com/i/web/status/1084900258109444096" TargetMode="External" /><Relationship Id="rId54" Type="http://schemas.openxmlformats.org/officeDocument/2006/relationships/hyperlink" Target="https://twitter.com/Infovista/status/1084861466942074882" TargetMode="External" /><Relationship Id="rId55" Type="http://schemas.openxmlformats.org/officeDocument/2006/relationships/hyperlink" Target="https://twitter.com/i/web/status/1085073982381006848" TargetMode="External" /><Relationship Id="rId56" Type="http://schemas.openxmlformats.org/officeDocument/2006/relationships/hyperlink" Target="https://twitter.com/i/web/status/1085073982381006848" TargetMode="External" /><Relationship Id="rId57" Type="http://schemas.openxmlformats.org/officeDocument/2006/relationships/hyperlink" Target="https://twitter.com/retailnext/status/1085175282540134402" TargetMode="External" /><Relationship Id="rId58" Type="http://schemas.openxmlformats.org/officeDocument/2006/relationships/hyperlink" Target="https://twitter.com/infovista/status/1085221591468916742" TargetMode="External" /><Relationship Id="rId59" Type="http://schemas.openxmlformats.org/officeDocument/2006/relationships/hyperlink" Target="https://twitter.com/i/web/status/1085321512775831552" TargetMode="External" /><Relationship Id="rId60" Type="http://schemas.openxmlformats.org/officeDocument/2006/relationships/hyperlink" Target="https://www.openpr.com/news/1487885/Software-Defined-Wide-Area-Network-SD-WAN-Market-at-a-Highest-CAGR-of-66-2-by-Top-Key-Players-Analysis-Citrix-Cisco-Aryaka-Networks-Talari-Networks-CloudGenix-InfoVista-Pertino-VeloCloud-now-part-of-VMware-FatPipe-Networks-to-2024.html" TargetMode="External" /><Relationship Id="rId61" Type="http://schemas.openxmlformats.org/officeDocument/2006/relationships/hyperlink" Target="https://twitter.com/i/web/status/1085601714173038592" TargetMode="External" /><Relationship Id="rId62" Type="http://schemas.openxmlformats.org/officeDocument/2006/relationships/hyperlink" Target="https://www.linkedin.com/pulse/buying-future-smart-retail-me-dorne-lovegrove/" TargetMode="External" /><Relationship Id="rId63" Type="http://schemas.openxmlformats.org/officeDocument/2006/relationships/hyperlink" Target="https://www.infovista.com/press-release/infovista-names-jos%C3%A9-duarte-as-chief-executive-officer" TargetMode="External" /><Relationship Id="rId64" Type="http://schemas.openxmlformats.org/officeDocument/2006/relationships/hyperlink" Target="https://www.infovista.com/press-release/infovista-names-jos%C3%A9-duarte-as-chief-executive-officer" TargetMode="External" /><Relationship Id="rId65" Type="http://schemas.openxmlformats.org/officeDocument/2006/relationships/hyperlink" Target="https://lnkd.in/ePsp5p9" TargetMode="External" /><Relationship Id="rId66" Type="http://schemas.openxmlformats.org/officeDocument/2006/relationships/hyperlink" Target="https://independentretailer.com/2019/01/03/2019-retail-predictions/" TargetMode="External" /><Relationship Id="rId67" Type="http://schemas.openxmlformats.org/officeDocument/2006/relationships/hyperlink" Target="https://independentretailer.com/2019/01/03/2019-retail-predictions/" TargetMode="External" /><Relationship Id="rId68" Type="http://schemas.openxmlformats.org/officeDocument/2006/relationships/hyperlink" Target="https://lnkd.in/e3YASgk" TargetMode="External" /><Relationship Id="rId69" Type="http://schemas.openxmlformats.org/officeDocument/2006/relationships/hyperlink" Target="https://goo.gl/fb/rhvLT5" TargetMode="External" /><Relationship Id="rId70" Type="http://schemas.openxmlformats.org/officeDocument/2006/relationships/hyperlink" Target="https://goo.gl/fb/rhvLT5" TargetMode="External" /><Relationship Id="rId71" Type="http://schemas.openxmlformats.org/officeDocument/2006/relationships/hyperlink" Target="http://feeds.feedburner.com/~r/ChannelPartnersChannelPartners/~3/UWaLsew4N6w/?utm_source=feedburner&amp;utm_medium=twitter&amp;utm_campaign=channel_online" TargetMode="External" /><Relationship Id="rId72" Type="http://schemas.openxmlformats.org/officeDocument/2006/relationships/hyperlink" Target="http://feeds.feedburner.com/~r/ChannelPartnersChannelPartners/~3/uglYddJ8NVw/?utm_source=feedburner&amp;utm_medium=twitter&amp;utm_campaign=channel_online" TargetMode="External" /><Relationship Id="rId73" Type="http://schemas.openxmlformats.org/officeDocument/2006/relationships/hyperlink" Target="https://goo.gl/fb/rhvLT5" TargetMode="External" /><Relationship Id="rId74" Type="http://schemas.openxmlformats.org/officeDocument/2006/relationships/hyperlink" Target="http://feeds.feedburner.com/~r/ChannelPartnersChannelPartners/~3/uglYddJ8NVw/?utm_source=feedburner&amp;utm_medium=twitter&amp;utm_campaign=channel_online" TargetMode="External" /><Relationship Id="rId75" Type="http://schemas.openxmlformats.org/officeDocument/2006/relationships/hyperlink" Target="http://feeds.feedburner.com/~r/ChannelPartnersChannelPartners/~3/uglYddJ8NVw/?utm_source=feedburner&amp;utm_medium=twitter&amp;utm_campaign=channel_online" TargetMode="External" /><Relationship Id="rId76" Type="http://schemas.openxmlformats.org/officeDocument/2006/relationships/hyperlink" Target="https://www.channelpartnersonline.com/2019/01/08/infovista-taps-sap-alum-as-new-ceo-in-growth-initiative/" TargetMode="External" /><Relationship Id="rId77" Type="http://schemas.openxmlformats.org/officeDocument/2006/relationships/hyperlink" Target="https://goo.gl/fb/rhvLT5" TargetMode="External" /><Relationship Id="rId78" Type="http://schemas.openxmlformats.org/officeDocument/2006/relationships/hyperlink" Target="https://twitter.com/i/web/status/1085073982381006848" TargetMode="External" /><Relationship Id="rId79" Type="http://schemas.openxmlformats.org/officeDocument/2006/relationships/hyperlink" Target="https://twitter.com/retailnext/status/1085175282540134402" TargetMode="External" /><Relationship Id="rId80" Type="http://schemas.openxmlformats.org/officeDocument/2006/relationships/hyperlink" Target="https://www.facebook.com/retailwire/videos/1879053068887424/" TargetMode="External" /><Relationship Id="rId81" Type="http://schemas.openxmlformats.org/officeDocument/2006/relationships/hyperlink" Target="https://twitter.com/retailnext/status/1085175282540134402" TargetMode="External" /><Relationship Id="rId82" Type="http://schemas.openxmlformats.org/officeDocument/2006/relationships/hyperlink" Target="https://twitter.com/infovista/status/1085221591468916742" TargetMode="External" /><Relationship Id="rId83" Type="http://schemas.openxmlformats.org/officeDocument/2006/relationships/hyperlink" Target="https://www.facebook.com/retailwire/videos/1879053068887424/" TargetMode="External" /><Relationship Id="rId84" Type="http://schemas.openxmlformats.org/officeDocument/2006/relationships/hyperlink" Target="https://www.networkworld.com/article/3331844/wide-area-networking/survey-enterprises-want-end-to-end-management-of-sd-wan.html?upd=1547749358621" TargetMode="External" /><Relationship Id="rId85" Type="http://schemas.openxmlformats.org/officeDocument/2006/relationships/hyperlink" Target="http://www.enterprisemanagement.com/research/asset.php/3683/Wide-Area-Network-Transformation:-How-Enterprises-Succeed-with-Software-Defined-WAN" TargetMode="External" /><Relationship Id="rId86" Type="http://schemas.openxmlformats.org/officeDocument/2006/relationships/hyperlink" Target="http://www.enterprisemanagement.com/research/asset.php/3683/Wide-Area-Network-Transformation:-How-Enterprises-Succeed-with-Software-Defined-WAN" TargetMode="External" /><Relationship Id="rId87" Type="http://schemas.openxmlformats.org/officeDocument/2006/relationships/hyperlink" Target="http://www.enterprisemanagement.com/research/asset.php/3683/Wide-Area-Network-Transformation:-How-Enterprises-Succeed-with-Software-Defined-WAN" TargetMode="External" /><Relationship Id="rId88" Type="http://schemas.openxmlformats.org/officeDocument/2006/relationships/hyperlink" Target="https://www.networkworld.com/article/3331844/wide-area-networking/survey-enterprises-want-end-to-end-management-of-sd-wan.html?upd=1547749358621" TargetMode="External" /><Relationship Id="rId89" Type="http://schemas.openxmlformats.org/officeDocument/2006/relationships/hyperlink" Target="https://www.networkworld.com/article/3331844/wide-area-networking/survey-enterprises-want-end-to-end-management-of-sd-wan.html?upd=1547749358621" TargetMode="External" /><Relationship Id="rId90" Type="http://schemas.openxmlformats.org/officeDocument/2006/relationships/hyperlink" Target="http://feeds.feedburner.com/~r/ChannelPartnersChannelPartners/~3/uglYddJ8NVw/?utm_source=feedburner&amp;utm_medium=twitter&amp;utm_campaign=channel_online" TargetMode="External" /><Relationship Id="rId91" Type="http://schemas.openxmlformats.org/officeDocument/2006/relationships/hyperlink" Target="https://sumall.com/thankyou?utm_source=twitter&amp;utm_medium=publishing&amp;utm_campaign=thank_you_tweet&amp;utm_content=text_and_media&amp;utm_term=ea89b2f0f4e6d22f7bc7a520" TargetMode="External" /><Relationship Id="rId92" Type="http://schemas.openxmlformats.org/officeDocument/2006/relationships/hyperlink" Target="https://twitter.com/i/web/status/1084543693728739329" TargetMode="External" /><Relationship Id="rId93" Type="http://schemas.openxmlformats.org/officeDocument/2006/relationships/hyperlink" Target="https://twitter.com/i/web/status/1084543972457005056" TargetMode="External" /><Relationship Id="rId94" Type="http://schemas.openxmlformats.org/officeDocument/2006/relationships/hyperlink" Target="https://twitter.com/i/web/status/1084549299264999424" TargetMode="External" /><Relationship Id="rId95" Type="http://schemas.openxmlformats.org/officeDocument/2006/relationships/hyperlink" Target="https://twitter.com/i/web/status/1084785629400047617" TargetMode="External" /><Relationship Id="rId96" Type="http://schemas.openxmlformats.org/officeDocument/2006/relationships/hyperlink" Target="https://twitter.com/i/web/status/1084870314960584704" TargetMode="External" /><Relationship Id="rId97" Type="http://schemas.openxmlformats.org/officeDocument/2006/relationships/hyperlink" Target="https://pages.infovista.com/Retail-NRF.html" TargetMode="External" /><Relationship Id="rId98" Type="http://schemas.openxmlformats.org/officeDocument/2006/relationships/hyperlink" Target="https://twitter.com/retailnext/status/1085175282540134402" TargetMode="External" /><Relationship Id="rId99" Type="http://schemas.openxmlformats.org/officeDocument/2006/relationships/hyperlink" Target="https://twitter.com/retailnext/status/1085175282540134402" TargetMode="External" /><Relationship Id="rId100" Type="http://schemas.openxmlformats.org/officeDocument/2006/relationships/hyperlink" Target="https://twitter.com/infovista/status/1085221591468916742" TargetMode="External" /><Relationship Id="rId101" Type="http://schemas.openxmlformats.org/officeDocument/2006/relationships/hyperlink" Target="https://www.facebook.com/retailwire/videos/1879053068887424/" TargetMode="External" /><Relationship Id="rId102" Type="http://schemas.openxmlformats.org/officeDocument/2006/relationships/hyperlink" Target="https://twitter.com/i/web/status/1084541100310843392" TargetMode="External" /><Relationship Id="rId103" Type="http://schemas.openxmlformats.org/officeDocument/2006/relationships/hyperlink" Target="https://twitter.com/i/web/status/1084548146368335877" TargetMode="External" /><Relationship Id="rId104" Type="http://schemas.openxmlformats.org/officeDocument/2006/relationships/hyperlink" Target="https://twitter.com/i/web/status/1084840567513726977" TargetMode="External" /><Relationship Id="rId105" Type="http://schemas.openxmlformats.org/officeDocument/2006/relationships/hyperlink" Target="https://twitter.com/i/web/status/1084883853091721217" TargetMode="External" /><Relationship Id="rId106" Type="http://schemas.openxmlformats.org/officeDocument/2006/relationships/hyperlink" Target="https://twitter.com/i/web/status/1084541100310843392" TargetMode="External" /><Relationship Id="rId107" Type="http://schemas.openxmlformats.org/officeDocument/2006/relationships/hyperlink" Target="https://twitter.com/i/web/status/1084548146368335877" TargetMode="External" /><Relationship Id="rId108" Type="http://schemas.openxmlformats.org/officeDocument/2006/relationships/hyperlink" Target="https://twitter.com/i/web/status/1084840567513726977" TargetMode="External" /><Relationship Id="rId109" Type="http://schemas.openxmlformats.org/officeDocument/2006/relationships/hyperlink" Target="https://twitter.com/i/web/status/1084883853091721217" TargetMode="External" /><Relationship Id="rId110" Type="http://schemas.openxmlformats.org/officeDocument/2006/relationships/hyperlink" Target="https://www.facebook.com/retailwire/videos/1879053068887424/" TargetMode="External" /><Relationship Id="rId111" Type="http://schemas.openxmlformats.org/officeDocument/2006/relationships/hyperlink" Target="https://www.infovista.com/resources/sdwan/wb/top-sdwan-myths-busted" TargetMode="External" /><Relationship Id="rId112" Type="http://schemas.openxmlformats.org/officeDocument/2006/relationships/hyperlink" Target="https://www.infovista.com/press-release/infovista-names-jos%C3%A9-duarte-as-chief-executive-officer" TargetMode="External" /><Relationship Id="rId113" Type="http://schemas.openxmlformats.org/officeDocument/2006/relationships/hyperlink" Target="https://www.infovista.com/press-release/infovista-names-jos%C3%A9-duarte-as-chief-executive-officer" TargetMode="External" /><Relationship Id="rId114" Type="http://schemas.openxmlformats.org/officeDocument/2006/relationships/hyperlink" Target="https://www.infovista.com/press-release/infovista-names-jos%C3%A9-duarte-as-chief-executive-officer" TargetMode="External" /><Relationship Id="rId115" Type="http://schemas.openxmlformats.org/officeDocument/2006/relationships/hyperlink" Target="https://globalplacementfirm.catsone.com/careers/index.php?m=portal&amp;a=details&amp;jobOrderID=912939" TargetMode="External" /><Relationship Id="rId116" Type="http://schemas.openxmlformats.org/officeDocument/2006/relationships/hyperlink" Target="https://globalplacementfirm.catsone.com/careers/index.php?m=portal&amp;a=details&amp;jobOrderID=912939" TargetMode="External" /><Relationship Id="rId117" Type="http://schemas.openxmlformats.org/officeDocument/2006/relationships/hyperlink" Target="http://globalplacementfirm.catsone.com/careers/index.php?m=portal&amp;a=details&amp;jobOrderID=912939" TargetMode="External" /><Relationship Id="rId118" Type="http://schemas.openxmlformats.org/officeDocument/2006/relationships/hyperlink" Target="http://globalplacementfirm.catsone.com/careers/index.php?m=portal&amp;a=details&amp;jobOrderID=912939" TargetMode="External" /><Relationship Id="rId119" Type="http://schemas.openxmlformats.org/officeDocument/2006/relationships/hyperlink" Target="http://globalplacementfirm.catsone.com/careers/index.php?m=portal&amp;a=details&amp;jobOrderID=912939" TargetMode="External" /><Relationship Id="rId120" Type="http://schemas.openxmlformats.org/officeDocument/2006/relationships/hyperlink" Target="https://pbs.twimg.com/media/DwYrsloWkAArVgY.jpg" TargetMode="External" /><Relationship Id="rId121" Type="http://schemas.openxmlformats.org/officeDocument/2006/relationships/hyperlink" Target="https://pbs.twimg.com/media/DwaBM0kUYAE4WrT.jpg" TargetMode="External" /><Relationship Id="rId122" Type="http://schemas.openxmlformats.org/officeDocument/2006/relationships/hyperlink" Target="https://pbs.twimg.com/media/DweTD5JUcAAwD18.jpg" TargetMode="External" /><Relationship Id="rId123" Type="http://schemas.openxmlformats.org/officeDocument/2006/relationships/hyperlink" Target="https://pbs.twimg.com/media/DwgCTlFX0AA7q3q.jpg" TargetMode="External" /><Relationship Id="rId124" Type="http://schemas.openxmlformats.org/officeDocument/2006/relationships/hyperlink" Target="https://pbs.twimg.com/media/DwksZ-IXcAsq7io.jpg" TargetMode="External" /><Relationship Id="rId125" Type="http://schemas.openxmlformats.org/officeDocument/2006/relationships/hyperlink" Target="https://pbs.twimg.com/media/DwksZ-IXcAsq7io.jpg" TargetMode="External" /><Relationship Id="rId126" Type="http://schemas.openxmlformats.org/officeDocument/2006/relationships/hyperlink" Target="https://pbs.twimg.com/media/Dw4lIO5VAAAoqOl.jpg" TargetMode="External" /><Relationship Id="rId127" Type="http://schemas.openxmlformats.org/officeDocument/2006/relationships/hyperlink" Target="https://pbs.twimg.com/media/DwYrsloWkAArVgY.jpg" TargetMode="External" /><Relationship Id="rId128" Type="http://schemas.openxmlformats.org/officeDocument/2006/relationships/hyperlink" Target="https://pbs.twimg.com/media/DxE696UXcAAFxXp.jpg" TargetMode="External" /><Relationship Id="rId129" Type="http://schemas.openxmlformats.org/officeDocument/2006/relationships/hyperlink" Target="https://pbs.twimg.com/media/Dwe62PsW0AAn4C6.jpg" TargetMode="External" /><Relationship Id="rId130" Type="http://schemas.openxmlformats.org/officeDocument/2006/relationships/hyperlink" Target="https://pbs.twimg.com/media/DwkzZH7WoAgzHRg.jpg" TargetMode="External" /><Relationship Id="rId131" Type="http://schemas.openxmlformats.org/officeDocument/2006/relationships/hyperlink" Target="https://pbs.twimg.com/media/DwkzZH7WoAgzHRg.jpg" TargetMode="External" /><Relationship Id="rId132" Type="http://schemas.openxmlformats.org/officeDocument/2006/relationships/hyperlink" Target="https://pbs.twimg.com/media/DwlF01_XgAATT5Q.jpg" TargetMode="External" /><Relationship Id="rId133" Type="http://schemas.openxmlformats.org/officeDocument/2006/relationships/hyperlink" Target="https://pbs.twimg.com/media/Dw0Js79X0AIZYe5.jpg" TargetMode="External" /><Relationship Id="rId134" Type="http://schemas.openxmlformats.org/officeDocument/2006/relationships/hyperlink" Target="https://pbs.twimg.com/media/Dw4zwRwX4AEADN1.jpg" TargetMode="External" /><Relationship Id="rId135" Type="http://schemas.openxmlformats.org/officeDocument/2006/relationships/hyperlink" Target="https://pbs.twimg.com/media/Dw0Js79X0AIZYe5.jpg" TargetMode="External" /><Relationship Id="rId136" Type="http://schemas.openxmlformats.org/officeDocument/2006/relationships/hyperlink" Target="https://pbs.twimg.com/media/Dw4zwRwX4AEADN1.jpg" TargetMode="External" /><Relationship Id="rId137" Type="http://schemas.openxmlformats.org/officeDocument/2006/relationships/hyperlink" Target="https://pbs.twimg.com/media/Dw0Js79X0AIZYe5.jpg" TargetMode="External" /><Relationship Id="rId138" Type="http://schemas.openxmlformats.org/officeDocument/2006/relationships/hyperlink" Target="https://pbs.twimg.com/media/Dw4zwRwX4AEADN1.jpg" TargetMode="External" /><Relationship Id="rId139" Type="http://schemas.openxmlformats.org/officeDocument/2006/relationships/hyperlink" Target="https://pbs.twimg.com/media/DwksZ-IXcAsq7io.jpg" TargetMode="External" /><Relationship Id="rId140" Type="http://schemas.openxmlformats.org/officeDocument/2006/relationships/hyperlink" Target="https://pbs.twimg.com/media/DwksZ-IXcAsq7io.jpg" TargetMode="External" /><Relationship Id="rId141" Type="http://schemas.openxmlformats.org/officeDocument/2006/relationships/hyperlink" Target="https://pbs.twimg.com/media/Dwoqts_XQAAxYlf.jpg" TargetMode="External" /><Relationship Id="rId142" Type="http://schemas.openxmlformats.org/officeDocument/2006/relationships/hyperlink" Target="https://pbs.twimg.com/ext_tw_video_thumb/1085187387569823750/pu/img/QNkuV9BfQUwOu2gt.jpg" TargetMode="External" /><Relationship Id="rId143" Type="http://schemas.openxmlformats.org/officeDocument/2006/relationships/hyperlink" Target="https://pbs.twimg.com/media/Dw0Js79X0AIZYe5.jpg" TargetMode="External" /><Relationship Id="rId144" Type="http://schemas.openxmlformats.org/officeDocument/2006/relationships/hyperlink" Target="https://pbs.twimg.com/media/Dw4zwRwX4AEADN1.jpg" TargetMode="External" /><Relationship Id="rId145" Type="http://schemas.openxmlformats.org/officeDocument/2006/relationships/hyperlink" Target="https://pbs.twimg.com/media/Dw0Js79X0AIZYe5.jpg" TargetMode="External" /><Relationship Id="rId146" Type="http://schemas.openxmlformats.org/officeDocument/2006/relationships/hyperlink" Target="https://pbs.twimg.com/media/Dw4zwRwX4AEADN1.jpg" TargetMode="External" /><Relationship Id="rId147" Type="http://schemas.openxmlformats.org/officeDocument/2006/relationships/hyperlink" Target="https://pbs.twimg.com/media/DwU9p3mX4AAOP-E.jpg" TargetMode="External" /><Relationship Id="rId148" Type="http://schemas.openxmlformats.org/officeDocument/2006/relationships/hyperlink" Target="https://pbs.twimg.com/media/DwYrsloWkAArVgY.jpg" TargetMode="External" /><Relationship Id="rId149" Type="http://schemas.openxmlformats.org/officeDocument/2006/relationships/hyperlink" Target="https://pbs.twimg.com/media/DxE696UXcAAFxXp.jpg" TargetMode="External" /><Relationship Id="rId150" Type="http://schemas.openxmlformats.org/officeDocument/2006/relationships/hyperlink" Target="http://pbs.twimg.com/profile_images/1016356167851929601/R0AwyOEg_normal.jpg" TargetMode="External" /><Relationship Id="rId151" Type="http://schemas.openxmlformats.org/officeDocument/2006/relationships/hyperlink" Target="http://pbs.twimg.com/profile_images/1016356167851929601/R0AwyOEg_normal.jpg" TargetMode="External" /><Relationship Id="rId152" Type="http://schemas.openxmlformats.org/officeDocument/2006/relationships/hyperlink" Target="http://pbs.twimg.com/profile_images/1016356167851929601/R0AwyOEg_normal.jpg" TargetMode="External" /><Relationship Id="rId153" Type="http://schemas.openxmlformats.org/officeDocument/2006/relationships/hyperlink" Target="http://pbs.twimg.com/profile_images/1016356167851929601/R0AwyOEg_normal.jpg" TargetMode="External" /><Relationship Id="rId154" Type="http://schemas.openxmlformats.org/officeDocument/2006/relationships/hyperlink" Target="http://pbs.twimg.com/profile_images/1016356167851929601/R0AwyOEg_normal.jpg" TargetMode="External" /><Relationship Id="rId155" Type="http://schemas.openxmlformats.org/officeDocument/2006/relationships/hyperlink" Target="http://pbs.twimg.com/profile_images/1016356167851929601/R0AwyOEg_normal.jpg" TargetMode="External" /><Relationship Id="rId156" Type="http://schemas.openxmlformats.org/officeDocument/2006/relationships/hyperlink" Target="http://pbs.twimg.com/profile_images/1016356167851929601/R0AwyOEg_normal.jpg" TargetMode="External" /><Relationship Id="rId157" Type="http://schemas.openxmlformats.org/officeDocument/2006/relationships/hyperlink" Target="http://pbs.twimg.com/profile_images/1016356167851929601/R0AwyOEg_normal.jpg" TargetMode="External" /><Relationship Id="rId158" Type="http://schemas.openxmlformats.org/officeDocument/2006/relationships/hyperlink" Target="http://pbs.twimg.com/profile_images/1016356167851929601/R0AwyOEg_normal.jpg" TargetMode="External" /><Relationship Id="rId159" Type="http://schemas.openxmlformats.org/officeDocument/2006/relationships/hyperlink" Target="http://pbs.twimg.com/profile_images/847127149261680640/3CvL3Rlg_normal.jpg" TargetMode="External" /><Relationship Id="rId160" Type="http://schemas.openxmlformats.org/officeDocument/2006/relationships/hyperlink" Target="http://pbs.twimg.com/profile_images/847127149261680640/3CvL3Rlg_normal.jpg" TargetMode="External" /><Relationship Id="rId161" Type="http://schemas.openxmlformats.org/officeDocument/2006/relationships/hyperlink" Target="http://pbs.twimg.com/profile_images/847127149261680640/3CvL3Rlg_normal.jpg" TargetMode="External" /><Relationship Id="rId162" Type="http://schemas.openxmlformats.org/officeDocument/2006/relationships/hyperlink" Target="http://pbs.twimg.com/profile_images/847127149261680640/3CvL3Rlg_normal.jpg" TargetMode="External" /><Relationship Id="rId163" Type="http://schemas.openxmlformats.org/officeDocument/2006/relationships/hyperlink" Target="http://pbs.twimg.com/profile_images/710394416846938112/8qhDsY5q_normal.jpg" TargetMode="External" /><Relationship Id="rId164" Type="http://schemas.openxmlformats.org/officeDocument/2006/relationships/hyperlink" Target="https://pbs.twimg.com/media/DwYrsloWkAArVgY.jpg" TargetMode="External" /><Relationship Id="rId165" Type="http://schemas.openxmlformats.org/officeDocument/2006/relationships/hyperlink" Target="http://pbs.twimg.com/profile_images/710693078265405440/gv9uRGDX_normal.jpg" TargetMode="External" /><Relationship Id="rId166" Type="http://schemas.openxmlformats.org/officeDocument/2006/relationships/hyperlink" Target="https://pbs.twimg.com/media/DwaBM0kUYAE4WrT.jpg" TargetMode="External" /><Relationship Id="rId167" Type="http://schemas.openxmlformats.org/officeDocument/2006/relationships/hyperlink" Target="http://pbs.twimg.com/profile_images/836624823275110400/Su_i1dqV_normal.jpg" TargetMode="External" /><Relationship Id="rId168" Type="http://schemas.openxmlformats.org/officeDocument/2006/relationships/hyperlink" Target="http://pbs.twimg.com/profile_images/607387112233562112/RI7HxGWc_normal.png" TargetMode="External" /><Relationship Id="rId169" Type="http://schemas.openxmlformats.org/officeDocument/2006/relationships/hyperlink" Target="http://pbs.twimg.com/profile_images/915303881189593088/CCfhxoHj_normal.jpg" TargetMode="External" /><Relationship Id="rId170" Type="http://schemas.openxmlformats.org/officeDocument/2006/relationships/hyperlink" Target="http://pbs.twimg.com/profile_images/915303881189593088/CCfhxoHj_normal.jpg" TargetMode="External" /><Relationship Id="rId171" Type="http://schemas.openxmlformats.org/officeDocument/2006/relationships/hyperlink" Target="http://pbs.twimg.com/profile_images/1072607252480176128/gyvvUg_M_normal.jpg" TargetMode="External" /><Relationship Id="rId172" Type="http://schemas.openxmlformats.org/officeDocument/2006/relationships/hyperlink" Target="http://abs.twimg.com/sticky/default_profile_images/default_profile_normal.png" TargetMode="External" /><Relationship Id="rId173" Type="http://schemas.openxmlformats.org/officeDocument/2006/relationships/hyperlink" Target="http://pbs.twimg.com/profile_images/729598994318557184/Mng6Eqn3_normal.jpg" TargetMode="External" /><Relationship Id="rId174" Type="http://schemas.openxmlformats.org/officeDocument/2006/relationships/hyperlink" Target="http://pbs.twimg.com/profile_images/1432162498/zen_logo_normal.jpg" TargetMode="External" /><Relationship Id="rId175" Type="http://schemas.openxmlformats.org/officeDocument/2006/relationships/hyperlink" Target="http://pbs.twimg.com/profile_images/1432162498/zen_logo_normal.jpg" TargetMode="External" /><Relationship Id="rId176" Type="http://schemas.openxmlformats.org/officeDocument/2006/relationships/hyperlink" Target="http://pbs.twimg.com/profile_images/1432162498/zen_logo_normal.jpg" TargetMode="External" /><Relationship Id="rId177" Type="http://schemas.openxmlformats.org/officeDocument/2006/relationships/hyperlink" Target="http://pbs.twimg.com/profile_images/1432162498/zen_logo_normal.jpg" TargetMode="External" /><Relationship Id="rId178" Type="http://schemas.openxmlformats.org/officeDocument/2006/relationships/hyperlink" Target="http://pbs.twimg.com/profile_images/761118751735427072/MGkdYqKS_normal.jpg" TargetMode="External" /><Relationship Id="rId179" Type="http://schemas.openxmlformats.org/officeDocument/2006/relationships/hyperlink" Target="http://pbs.twimg.com/profile_images/665640842581929984/RoKfRRPy_normal.jpg" TargetMode="External" /><Relationship Id="rId180" Type="http://schemas.openxmlformats.org/officeDocument/2006/relationships/hyperlink" Target="https://pbs.twimg.com/media/DweTD5JUcAAwD18.jpg" TargetMode="External" /><Relationship Id="rId181" Type="http://schemas.openxmlformats.org/officeDocument/2006/relationships/hyperlink" Target="http://pbs.twimg.com/profile_images/824187882168586240/j3_ddjrn_normal.jpg" TargetMode="External" /><Relationship Id="rId182" Type="http://schemas.openxmlformats.org/officeDocument/2006/relationships/hyperlink" Target="http://abs.twimg.com/sticky/default_profile_images/default_profile_normal.png" TargetMode="External" /><Relationship Id="rId183" Type="http://schemas.openxmlformats.org/officeDocument/2006/relationships/hyperlink" Target="http://pbs.twimg.com/profile_images/918518270420021249/aAizi6dK_normal.jpg" TargetMode="External" /><Relationship Id="rId184" Type="http://schemas.openxmlformats.org/officeDocument/2006/relationships/hyperlink" Target="http://pbs.twimg.com/profile_images/918518270420021249/aAizi6dK_normal.jpg" TargetMode="External" /><Relationship Id="rId185" Type="http://schemas.openxmlformats.org/officeDocument/2006/relationships/hyperlink" Target="https://pbs.twimg.com/media/DwgCTlFX0AA7q3q.jpg" TargetMode="External" /><Relationship Id="rId186" Type="http://schemas.openxmlformats.org/officeDocument/2006/relationships/hyperlink" Target="http://pbs.twimg.com/profile_images/1016356167851929601/R0AwyOEg_normal.jpg" TargetMode="External" /><Relationship Id="rId187" Type="http://schemas.openxmlformats.org/officeDocument/2006/relationships/hyperlink" Target="http://pbs.twimg.com/profile_images/443784048737918976/2AkOfVZl_normal.jpeg" TargetMode="External" /><Relationship Id="rId188" Type="http://schemas.openxmlformats.org/officeDocument/2006/relationships/hyperlink" Target="http://pbs.twimg.com/profile_images/1016356167851929601/R0AwyOEg_normal.jpg" TargetMode="External" /><Relationship Id="rId189" Type="http://schemas.openxmlformats.org/officeDocument/2006/relationships/hyperlink" Target="http://pbs.twimg.com/profile_images/1016356167851929601/R0AwyOEg_normal.jpg" TargetMode="External" /><Relationship Id="rId190" Type="http://schemas.openxmlformats.org/officeDocument/2006/relationships/hyperlink" Target="http://pbs.twimg.com/profile_images/443784048737918976/2AkOfVZl_normal.jpeg" TargetMode="External" /><Relationship Id="rId191" Type="http://schemas.openxmlformats.org/officeDocument/2006/relationships/hyperlink" Target="http://pbs.twimg.com/profile_images/443784048737918976/2AkOfVZl_normal.jpeg" TargetMode="External" /><Relationship Id="rId192" Type="http://schemas.openxmlformats.org/officeDocument/2006/relationships/hyperlink" Target="http://pbs.twimg.com/profile_images/443784048737918976/2AkOfVZl_normal.jpeg" TargetMode="External" /><Relationship Id="rId193" Type="http://schemas.openxmlformats.org/officeDocument/2006/relationships/hyperlink" Target="http://pbs.twimg.com/profile_images/542320702024458243/EJjNbKMF_normal.jpeg" TargetMode="External" /><Relationship Id="rId194" Type="http://schemas.openxmlformats.org/officeDocument/2006/relationships/hyperlink" Target="http://pbs.twimg.com/profile_images/542320702024458243/EJjNbKMF_normal.jpeg" TargetMode="External" /><Relationship Id="rId195" Type="http://schemas.openxmlformats.org/officeDocument/2006/relationships/hyperlink" Target="https://pbs.twimg.com/media/DwksZ-IXcAsq7io.jpg" TargetMode="External" /><Relationship Id="rId196" Type="http://schemas.openxmlformats.org/officeDocument/2006/relationships/hyperlink" Target="http://pbs.twimg.com/profile_images/879948679800643585/flbo9IGX_normal.jpg" TargetMode="External" /><Relationship Id="rId197" Type="http://schemas.openxmlformats.org/officeDocument/2006/relationships/hyperlink" Target="http://pbs.twimg.com/profile_images/879948679800643585/flbo9IGX_normal.jpg" TargetMode="External" /><Relationship Id="rId198" Type="http://schemas.openxmlformats.org/officeDocument/2006/relationships/hyperlink" Target="https://pbs.twimg.com/media/DwksZ-IXcAsq7io.jpg" TargetMode="External" /><Relationship Id="rId199" Type="http://schemas.openxmlformats.org/officeDocument/2006/relationships/hyperlink" Target="http://pbs.twimg.com/profile_images/524678868355928064/5z7Jamar_normal.png" TargetMode="External" /><Relationship Id="rId200" Type="http://schemas.openxmlformats.org/officeDocument/2006/relationships/hyperlink" Target="http://pbs.twimg.com/profile_images/524678868355928064/5z7Jamar_normal.png" TargetMode="External" /><Relationship Id="rId201" Type="http://schemas.openxmlformats.org/officeDocument/2006/relationships/hyperlink" Target="http://pbs.twimg.com/profile_images/661211619855220736/6-imYLWK_normal.jpg" TargetMode="External" /><Relationship Id="rId202" Type="http://schemas.openxmlformats.org/officeDocument/2006/relationships/hyperlink" Target="http://pbs.twimg.com/profile_images/661211619855220736/6-imYLWK_normal.jpg" TargetMode="External" /><Relationship Id="rId203" Type="http://schemas.openxmlformats.org/officeDocument/2006/relationships/hyperlink" Target="http://pbs.twimg.com/profile_images/1271539831/BSMHub_ICON_-_Plug_In2_normal.PNG" TargetMode="External" /><Relationship Id="rId204" Type="http://schemas.openxmlformats.org/officeDocument/2006/relationships/hyperlink" Target="http://pbs.twimg.com/profile_images/725441990536503296/gkzM-gUz_normal.jpg" TargetMode="External" /><Relationship Id="rId205" Type="http://schemas.openxmlformats.org/officeDocument/2006/relationships/hyperlink" Target="http://pbs.twimg.com/profile_images/725441990536503296/gkzM-gUz_normal.jpg" TargetMode="External" /><Relationship Id="rId206" Type="http://schemas.openxmlformats.org/officeDocument/2006/relationships/hyperlink" Target="http://pbs.twimg.com/profile_images/725441990536503296/gkzM-gUz_normal.jpg" TargetMode="External" /><Relationship Id="rId207" Type="http://schemas.openxmlformats.org/officeDocument/2006/relationships/hyperlink" Target="http://pbs.twimg.com/profile_images/865722028245962752/YyAEk5aB_normal.jpg" TargetMode="External" /><Relationship Id="rId208" Type="http://schemas.openxmlformats.org/officeDocument/2006/relationships/hyperlink" Target="http://pbs.twimg.com/profile_images/865722028245962752/YyAEk5aB_normal.jpg" TargetMode="External" /><Relationship Id="rId209" Type="http://schemas.openxmlformats.org/officeDocument/2006/relationships/hyperlink" Target="http://pbs.twimg.com/profile_images/865722028245962752/YyAEk5aB_normal.jpg" TargetMode="External" /><Relationship Id="rId210" Type="http://schemas.openxmlformats.org/officeDocument/2006/relationships/hyperlink" Target="http://pbs.twimg.com/profile_images/972135771518877696/LxoFekS5_normal.jpg" TargetMode="External" /><Relationship Id="rId211" Type="http://schemas.openxmlformats.org/officeDocument/2006/relationships/hyperlink" Target="http://pbs.twimg.com/profile_images/550791041071448064/66ifmR2f_normal.jpeg" TargetMode="External" /><Relationship Id="rId212" Type="http://schemas.openxmlformats.org/officeDocument/2006/relationships/hyperlink" Target="http://pbs.twimg.com/profile_images/550791041071448064/66ifmR2f_normal.jpeg" TargetMode="External" /><Relationship Id="rId213" Type="http://schemas.openxmlformats.org/officeDocument/2006/relationships/hyperlink" Target="http://pbs.twimg.com/profile_images/550791041071448064/66ifmR2f_normal.jpeg" TargetMode="External" /><Relationship Id="rId214" Type="http://schemas.openxmlformats.org/officeDocument/2006/relationships/hyperlink" Target="http://pbs.twimg.com/profile_images/1024933219798532097/a2-p80RG_normal.jpg" TargetMode="External" /><Relationship Id="rId215" Type="http://schemas.openxmlformats.org/officeDocument/2006/relationships/hyperlink" Target="http://pbs.twimg.com/profile_images/1024933219798532097/a2-p80RG_normal.jpg" TargetMode="External" /><Relationship Id="rId216" Type="http://schemas.openxmlformats.org/officeDocument/2006/relationships/hyperlink" Target="http://pbs.twimg.com/profile_images/1024933219798532097/a2-p80RG_normal.jpg" TargetMode="External" /><Relationship Id="rId217" Type="http://schemas.openxmlformats.org/officeDocument/2006/relationships/hyperlink" Target="https://pbs.twimg.com/media/Dw4lIO5VAAAoqOl.jpg" TargetMode="External" /><Relationship Id="rId218" Type="http://schemas.openxmlformats.org/officeDocument/2006/relationships/hyperlink" Target="http://pbs.twimg.com/profile_images/603903177692291073/6P0wX1bc_normal.jpg" TargetMode="External" /><Relationship Id="rId219" Type="http://schemas.openxmlformats.org/officeDocument/2006/relationships/hyperlink" Target="http://pbs.twimg.com/profile_images/555037886379458562/qb_CEWzY_normal.jpeg" TargetMode="External" /><Relationship Id="rId220" Type="http://schemas.openxmlformats.org/officeDocument/2006/relationships/hyperlink" Target="http://pbs.twimg.com/profile_images/485072454050516992/-Og89gWm_normal.jpeg" TargetMode="External" /><Relationship Id="rId221" Type="http://schemas.openxmlformats.org/officeDocument/2006/relationships/hyperlink" Target="http://pbs.twimg.com/profile_images/485072454050516992/-Og89gWm_normal.jpeg" TargetMode="External" /><Relationship Id="rId222" Type="http://schemas.openxmlformats.org/officeDocument/2006/relationships/hyperlink" Target="http://pbs.twimg.com/profile_images/485072454050516992/-Og89gWm_normal.jpeg" TargetMode="External" /><Relationship Id="rId223" Type="http://schemas.openxmlformats.org/officeDocument/2006/relationships/hyperlink" Target="http://pbs.twimg.com/profile_images/772525056165605376/Ie8Iyyzy_normal.jpg" TargetMode="External" /><Relationship Id="rId224" Type="http://schemas.openxmlformats.org/officeDocument/2006/relationships/hyperlink" Target="http://pbs.twimg.com/profile_images/1085278376556924928/EWzWDrVj_normal.jpg" TargetMode="External" /><Relationship Id="rId225" Type="http://schemas.openxmlformats.org/officeDocument/2006/relationships/hyperlink" Target="http://pbs.twimg.com/profile_images/1085278376556924928/EWzWDrVj_normal.jpg" TargetMode="External" /><Relationship Id="rId226" Type="http://schemas.openxmlformats.org/officeDocument/2006/relationships/hyperlink" Target="http://pbs.twimg.com/profile_images/1085278376556924928/EWzWDrVj_normal.jpg" TargetMode="External" /><Relationship Id="rId227" Type="http://schemas.openxmlformats.org/officeDocument/2006/relationships/hyperlink" Target="http://pbs.twimg.com/profile_images/736279971367378944/hsuVnIam_normal.jpg" TargetMode="External" /><Relationship Id="rId228" Type="http://schemas.openxmlformats.org/officeDocument/2006/relationships/hyperlink" Target="http://pbs.twimg.com/profile_images/736279971367378944/hsuVnIam_normal.jpg" TargetMode="External" /><Relationship Id="rId229" Type="http://schemas.openxmlformats.org/officeDocument/2006/relationships/hyperlink" Target="http://pbs.twimg.com/profile_images/736279971367378944/hsuVnIam_normal.jpg" TargetMode="External" /><Relationship Id="rId230" Type="http://schemas.openxmlformats.org/officeDocument/2006/relationships/hyperlink" Target="http://pbs.twimg.com/profile_images/736279971367378944/hsuVnIam_normal.jpg" TargetMode="External" /><Relationship Id="rId231" Type="http://schemas.openxmlformats.org/officeDocument/2006/relationships/hyperlink" Target="http://pbs.twimg.com/profile_images/736279971367378944/hsuVnIam_normal.jpg" TargetMode="External" /><Relationship Id="rId232" Type="http://schemas.openxmlformats.org/officeDocument/2006/relationships/hyperlink" Target="http://pbs.twimg.com/profile_images/430824310236659712/Gp4ebTAz_normal.png" TargetMode="External" /><Relationship Id="rId233" Type="http://schemas.openxmlformats.org/officeDocument/2006/relationships/hyperlink" Target="http://pbs.twimg.com/profile_images/736279971367378944/hsuVnIam_normal.jpg" TargetMode="External" /><Relationship Id="rId234" Type="http://schemas.openxmlformats.org/officeDocument/2006/relationships/hyperlink" Target="http://pbs.twimg.com/profile_images/736279971367378944/hsuVnIam_normal.jpg" TargetMode="External" /><Relationship Id="rId235" Type="http://schemas.openxmlformats.org/officeDocument/2006/relationships/hyperlink" Target="http://pbs.twimg.com/profile_images/736279971367378944/hsuVnIam_normal.jpg" TargetMode="External" /><Relationship Id="rId236" Type="http://schemas.openxmlformats.org/officeDocument/2006/relationships/hyperlink" Target="http://pbs.twimg.com/profile_images/736279971367378944/hsuVnIam_normal.jpg" TargetMode="External" /><Relationship Id="rId237" Type="http://schemas.openxmlformats.org/officeDocument/2006/relationships/hyperlink" Target="http://pbs.twimg.com/profile_images/985495411564695552/i90ppaeE_normal.jpg" TargetMode="External" /><Relationship Id="rId238" Type="http://schemas.openxmlformats.org/officeDocument/2006/relationships/hyperlink" Target="http://pbs.twimg.com/profile_images/661266259573538816/UWf7WU6P_normal.jpg" TargetMode="External" /><Relationship Id="rId239" Type="http://schemas.openxmlformats.org/officeDocument/2006/relationships/hyperlink" Target="http://pbs.twimg.com/profile_images/661266259573538816/UWf7WU6P_normal.jpg" TargetMode="External" /><Relationship Id="rId240" Type="http://schemas.openxmlformats.org/officeDocument/2006/relationships/hyperlink" Target="http://pbs.twimg.com/profile_images/920642736012906496/4Bb-ntZm_normal.jpg" TargetMode="External" /><Relationship Id="rId241" Type="http://schemas.openxmlformats.org/officeDocument/2006/relationships/hyperlink" Target="https://pbs.twimg.com/media/DwYrsloWkAArVgY.jpg" TargetMode="External" /><Relationship Id="rId242" Type="http://schemas.openxmlformats.org/officeDocument/2006/relationships/hyperlink" Target="http://pbs.twimg.com/profile_images/1041816941944438785/NVhv7RBh_normal.jpg" TargetMode="External" /><Relationship Id="rId243" Type="http://schemas.openxmlformats.org/officeDocument/2006/relationships/hyperlink" Target="http://pbs.twimg.com/profile_images/1041816941944438785/NVhv7RBh_normal.jpg" TargetMode="External" /><Relationship Id="rId244" Type="http://schemas.openxmlformats.org/officeDocument/2006/relationships/hyperlink" Target="http://pbs.twimg.com/profile_images/1041816941944438785/NVhv7RBh_normal.jpg" TargetMode="External" /><Relationship Id="rId245" Type="http://schemas.openxmlformats.org/officeDocument/2006/relationships/hyperlink" Target="https://pbs.twimg.com/media/DxE696UXcAAFxXp.jpg" TargetMode="External" /><Relationship Id="rId246" Type="http://schemas.openxmlformats.org/officeDocument/2006/relationships/hyperlink" Target="https://pbs.twimg.com/media/Dwe62PsW0AAn4C6.jpg" TargetMode="External" /><Relationship Id="rId247" Type="http://schemas.openxmlformats.org/officeDocument/2006/relationships/hyperlink" Target="https://pbs.twimg.com/media/DwkzZH7WoAgzHRg.jpg" TargetMode="External" /><Relationship Id="rId248" Type="http://schemas.openxmlformats.org/officeDocument/2006/relationships/hyperlink" Target="http://pbs.twimg.com/profile_images/486909028979572736/U5Zv516a_normal.jpeg" TargetMode="External" /><Relationship Id="rId249" Type="http://schemas.openxmlformats.org/officeDocument/2006/relationships/hyperlink" Target="https://pbs.twimg.com/media/DwkzZH7WoAgzHRg.jpg" TargetMode="External" /><Relationship Id="rId250" Type="http://schemas.openxmlformats.org/officeDocument/2006/relationships/hyperlink" Target="https://pbs.twimg.com/media/DwlF01_XgAATT5Q.jpg" TargetMode="External" /><Relationship Id="rId251" Type="http://schemas.openxmlformats.org/officeDocument/2006/relationships/hyperlink" Target="http://pbs.twimg.com/profile_images/661211619855220736/6-imYLWK_normal.jpg" TargetMode="External" /><Relationship Id="rId252" Type="http://schemas.openxmlformats.org/officeDocument/2006/relationships/hyperlink" Target="http://pbs.twimg.com/profile_images/1037605937375313921/YuiR4LKQ_normal.jpg" TargetMode="External" /><Relationship Id="rId253" Type="http://schemas.openxmlformats.org/officeDocument/2006/relationships/hyperlink" Target="http://pbs.twimg.com/profile_images/661211619855220736/6-imYLWK_normal.jpg" TargetMode="External" /><Relationship Id="rId254" Type="http://schemas.openxmlformats.org/officeDocument/2006/relationships/hyperlink" Target="http://pbs.twimg.com/profile_images/661211619855220736/6-imYLWK_normal.jpg" TargetMode="External" /><Relationship Id="rId255" Type="http://schemas.openxmlformats.org/officeDocument/2006/relationships/hyperlink" Target="http://pbs.twimg.com/profile_images/661211619855220736/6-imYLWK_normal.jpg" TargetMode="External" /><Relationship Id="rId256" Type="http://schemas.openxmlformats.org/officeDocument/2006/relationships/hyperlink" Target="http://pbs.twimg.com/profile_images/736279971367378944/hsuVnIam_normal.jpg" TargetMode="External" /><Relationship Id="rId257" Type="http://schemas.openxmlformats.org/officeDocument/2006/relationships/hyperlink" Target="http://pbs.twimg.com/profile_images/1037605937375313921/YuiR4LKQ_normal.jpg" TargetMode="External" /><Relationship Id="rId258" Type="http://schemas.openxmlformats.org/officeDocument/2006/relationships/hyperlink" Target="http://pbs.twimg.com/profile_images/1037605937375313921/YuiR4LKQ_normal.jpg" TargetMode="External" /><Relationship Id="rId259" Type="http://schemas.openxmlformats.org/officeDocument/2006/relationships/hyperlink" Target="http://pbs.twimg.com/profile_images/1037605937375313921/YuiR4LKQ_normal.jpg" TargetMode="External" /><Relationship Id="rId260" Type="http://schemas.openxmlformats.org/officeDocument/2006/relationships/hyperlink" Target="http://pbs.twimg.com/profile_images/563103242259681280/1IgTFGmV_normal.jpeg" TargetMode="External" /><Relationship Id="rId261" Type="http://schemas.openxmlformats.org/officeDocument/2006/relationships/hyperlink" Target="http://pbs.twimg.com/profile_images/563103242259681280/1IgTFGmV_normal.jpeg" TargetMode="External" /><Relationship Id="rId262" Type="http://schemas.openxmlformats.org/officeDocument/2006/relationships/hyperlink" Target="http://pbs.twimg.com/profile_images/563103242259681280/1IgTFGmV_normal.jpeg" TargetMode="External" /><Relationship Id="rId263" Type="http://schemas.openxmlformats.org/officeDocument/2006/relationships/hyperlink" Target="https://pbs.twimg.com/media/Dw0Js79X0AIZYe5.jpg" TargetMode="External" /><Relationship Id="rId264" Type="http://schemas.openxmlformats.org/officeDocument/2006/relationships/hyperlink" Target="https://pbs.twimg.com/media/Dw4zwRwX4AEADN1.jpg" TargetMode="External" /><Relationship Id="rId265" Type="http://schemas.openxmlformats.org/officeDocument/2006/relationships/hyperlink" Target="http://pbs.twimg.com/profile_images/2549139273/l96597ujfmwapwcub2cw_normal.jpeg" TargetMode="External" /><Relationship Id="rId266" Type="http://schemas.openxmlformats.org/officeDocument/2006/relationships/hyperlink" Target="http://pbs.twimg.com/profile_images/2549139273/l96597ujfmwapwcub2cw_normal.jpeg" TargetMode="External" /><Relationship Id="rId267" Type="http://schemas.openxmlformats.org/officeDocument/2006/relationships/hyperlink" Target="http://pbs.twimg.com/profile_images/2549139273/l96597ujfmwapwcub2cw_normal.jpeg" TargetMode="External" /><Relationship Id="rId268" Type="http://schemas.openxmlformats.org/officeDocument/2006/relationships/hyperlink" Target="https://pbs.twimg.com/media/Dw0Js79X0AIZYe5.jpg" TargetMode="External" /><Relationship Id="rId269" Type="http://schemas.openxmlformats.org/officeDocument/2006/relationships/hyperlink" Target="https://pbs.twimg.com/media/Dw4zwRwX4AEADN1.jpg" TargetMode="External" /><Relationship Id="rId270" Type="http://schemas.openxmlformats.org/officeDocument/2006/relationships/hyperlink" Target="https://pbs.twimg.com/media/Dw0Js79X0AIZYe5.jpg" TargetMode="External" /><Relationship Id="rId271" Type="http://schemas.openxmlformats.org/officeDocument/2006/relationships/hyperlink" Target="https://pbs.twimg.com/media/Dw4zwRwX4AEADN1.jpg" TargetMode="External" /><Relationship Id="rId272" Type="http://schemas.openxmlformats.org/officeDocument/2006/relationships/hyperlink" Target="http://pbs.twimg.com/profile_images/736279971367378944/hsuVnIam_normal.jpg" TargetMode="External" /><Relationship Id="rId273" Type="http://schemas.openxmlformats.org/officeDocument/2006/relationships/hyperlink" Target="http://pbs.twimg.com/profile_images/736279971367378944/hsuVnIam_normal.jpg" TargetMode="External" /><Relationship Id="rId274" Type="http://schemas.openxmlformats.org/officeDocument/2006/relationships/hyperlink" Target="http://pbs.twimg.com/profile_images/1037605937375313921/YuiR4LKQ_normal.jpg" TargetMode="External" /><Relationship Id="rId275" Type="http://schemas.openxmlformats.org/officeDocument/2006/relationships/hyperlink" Target="http://pbs.twimg.com/profile_images/736279971367378944/hsuVnIam_normal.jpg" TargetMode="External" /><Relationship Id="rId276" Type="http://schemas.openxmlformats.org/officeDocument/2006/relationships/hyperlink" Target="http://pbs.twimg.com/profile_images/736279971367378944/hsuVnIam_normal.jpg" TargetMode="External" /><Relationship Id="rId277" Type="http://schemas.openxmlformats.org/officeDocument/2006/relationships/hyperlink" Target="http://pbs.twimg.com/profile_images/1037605937375313921/YuiR4LKQ_normal.jpg" TargetMode="External" /><Relationship Id="rId278" Type="http://schemas.openxmlformats.org/officeDocument/2006/relationships/hyperlink" Target="http://pbs.twimg.com/profile_images/1037605937375313921/YuiR4LKQ_normal.jpg" TargetMode="External" /><Relationship Id="rId279" Type="http://schemas.openxmlformats.org/officeDocument/2006/relationships/hyperlink" Target="https://pbs.twimg.com/media/DwksZ-IXcAsq7io.jpg" TargetMode="External" /><Relationship Id="rId280" Type="http://schemas.openxmlformats.org/officeDocument/2006/relationships/hyperlink" Target="https://pbs.twimg.com/media/DwksZ-IXcAsq7io.jpg" TargetMode="External" /><Relationship Id="rId281" Type="http://schemas.openxmlformats.org/officeDocument/2006/relationships/hyperlink" Target="http://pbs.twimg.com/profile_images/422620132/me_normal.jpg" TargetMode="External" /><Relationship Id="rId282" Type="http://schemas.openxmlformats.org/officeDocument/2006/relationships/hyperlink" Target="http://pbs.twimg.com/profile_images/1037605937375313921/YuiR4LKQ_normal.jpg" TargetMode="External" /><Relationship Id="rId283" Type="http://schemas.openxmlformats.org/officeDocument/2006/relationships/hyperlink" Target="http://pbs.twimg.com/profile_images/1037605937375313921/YuiR4LKQ_normal.jpg" TargetMode="External" /><Relationship Id="rId284" Type="http://schemas.openxmlformats.org/officeDocument/2006/relationships/hyperlink" Target="http://pbs.twimg.com/profile_images/1037605937375313921/YuiR4LKQ_normal.jpg" TargetMode="External" /><Relationship Id="rId285" Type="http://schemas.openxmlformats.org/officeDocument/2006/relationships/hyperlink" Target="http://pbs.twimg.com/profile_images/1039713555875020801/DdPN3Xbl_normal.jpg" TargetMode="External" /><Relationship Id="rId286" Type="http://schemas.openxmlformats.org/officeDocument/2006/relationships/hyperlink" Target="http://pbs.twimg.com/profile_images/1037605937375313921/YuiR4LKQ_normal.jpg" TargetMode="External" /><Relationship Id="rId287" Type="http://schemas.openxmlformats.org/officeDocument/2006/relationships/hyperlink" Target="http://pbs.twimg.com/profile_images/1039713555875020801/DdPN3Xbl_normal.jpg" TargetMode="External" /><Relationship Id="rId288" Type="http://schemas.openxmlformats.org/officeDocument/2006/relationships/hyperlink" Target="http://pbs.twimg.com/profile_images/736279971367378944/hsuVnIam_normal.jpg" TargetMode="External" /><Relationship Id="rId289" Type="http://schemas.openxmlformats.org/officeDocument/2006/relationships/hyperlink" Target="https://pbs.twimg.com/media/Dwoqts_XQAAxYlf.jpg" TargetMode="External" /><Relationship Id="rId290" Type="http://schemas.openxmlformats.org/officeDocument/2006/relationships/hyperlink" Target="http://pbs.twimg.com/profile_images/736279971367378944/hsuVnIam_normal.jpg" TargetMode="External" /><Relationship Id="rId291" Type="http://schemas.openxmlformats.org/officeDocument/2006/relationships/hyperlink" Target="http://pbs.twimg.com/profile_images/736279971367378944/hsuVnIam_normal.jpg" TargetMode="External" /><Relationship Id="rId292" Type="http://schemas.openxmlformats.org/officeDocument/2006/relationships/hyperlink" Target="http://pbs.twimg.com/profile_images/736279971367378944/hsuVnIam_normal.jpg" TargetMode="External" /><Relationship Id="rId293" Type="http://schemas.openxmlformats.org/officeDocument/2006/relationships/hyperlink" Target="http://pbs.twimg.com/profile_images/736279971367378944/hsuVnIam_normal.jpg" TargetMode="External" /><Relationship Id="rId294" Type="http://schemas.openxmlformats.org/officeDocument/2006/relationships/hyperlink" Target="http://pbs.twimg.com/profile_images/736279971367378944/hsuVnIam_normal.jpg" TargetMode="External" /><Relationship Id="rId295" Type="http://schemas.openxmlformats.org/officeDocument/2006/relationships/hyperlink" Target="http://pbs.twimg.com/profile_images/736279971367378944/hsuVnIam_normal.jpg" TargetMode="External" /><Relationship Id="rId296" Type="http://schemas.openxmlformats.org/officeDocument/2006/relationships/hyperlink" Target="http://pbs.twimg.com/profile_images/736279971367378944/hsuVnIam_normal.jpg" TargetMode="External" /><Relationship Id="rId297" Type="http://schemas.openxmlformats.org/officeDocument/2006/relationships/hyperlink" Target="http://pbs.twimg.com/profile_images/736279971367378944/hsuVnIam_normal.jpg" TargetMode="External" /><Relationship Id="rId298" Type="http://schemas.openxmlformats.org/officeDocument/2006/relationships/hyperlink" Target="http://pbs.twimg.com/profile_images/736279971367378944/hsuVnIam_normal.jpg" TargetMode="External" /><Relationship Id="rId299" Type="http://schemas.openxmlformats.org/officeDocument/2006/relationships/hyperlink" Target="http://pbs.twimg.com/profile_images/736279971367378944/hsuVnIam_normal.jpg" TargetMode="External" /><Relationship Id="rId300" Type="http://schemas.openxmlformats.org/officeDocument/2006/relationships/hyperlink" Target="https://pbs.twimg.com/ext_tw_video_thumb/1085187387569823750/pu/img/QNkuV9BfQUwOu2gt.jpg" TargetMode="External" /><Relationship Id="rId301" Type="http://schemas.openxmlformats.org/officeDocument/2006/relationships/hyperlink" Target="http://pbs.twimg.com/profile_images/736279971367378944/hsuVnIam_normal.jpg" TargetMode="External" /><Relationship Id="rId302" Type="http://schemas.openxmlformats.org/officeDocument/2006/relationships/hyperlink" Target="http://pbs.twimg.com/profile_images/736279971367378944/hsuVnIam_normal.jpg" TargetMode="External" /><Relationship Id="rId303" Type="http://schemas.openxmlformats.org/officeDocument/2006/relationships/hyperlink" Target="http://pbs.twimg.com/profile_images/736279971367378944/hsuVnIam_normal.jpg" TargetMode="External" /><Relationship Id="rId304" Type="http://schemas.openxmlformats.org/officeDocument/2006/relationships/hyperlink" Target="http://pbs.twimg.com/profile_images/736279971367378944/hsuVnIam_normal.jpg" TargetMode="External" /><Relationship Id="rId305" Type="http://schemas.openxmlformats.org/officeDocument/2006/relationships/hyperlink" Target="http://pbs.twimg.com/profile_images/1037605937375313921/YuiR4LKQ_normal.jpg" TargetMode="External" /><Relationship Id="rId306" Type="http://schemas.openxmlformats.org/officeDocument/2006/relationships/hyperlink" Target="http://pbs.twimg.com/profile_images/1037605937375313921/YuiR4LKQ_normal.jpg" TargetMode="External" /><Relationship Id="rId307" Type="http://schemas.openxmlformats.org/officeDocument/2006/relationships/hyperlink" Target="http://pbs.twimg.com/profile_images/1039713555875020801/DdPN3Xbl_normal.jpg" TargetMode="External" /><Relationship Id="rId308" Type="http://schemas.openxmlformats.org/officeDocument/2006/relationships/hyperlink" Target="http://pbs.twimg.com/profile_images/1037605937375313921/YuiR4LKQ_normal.jpg" TargetMode="External" /><Relationship Id="rId309" Type="http://schemas.openxmlformats.org/officeDocument/2006/relationships/hyperlink" Target="http://pbs.twimg.com/profile_images/1039713555875020801/DdPN3Xbl_normal.jpg" TargetMode="External" /><Relationship Id="rId310" Type="http://schemas.openxmlformats.org/officeDocument/2006/relationships/hyperlink" Target="http://pbs.twimg.com/profile_images/767505105562198016/bpo3-7x__normal.jpg" TargetMode="External" /><Relationship Id="rId311" Type="http://schemas.openxmlformats.org/officeDocument/2006/relationships/hyperlink" Target="http://pbs.twimg.com/profile_images/767505105562198016/bpo3-7x__normal.jpg" TargetMode="External" /><Relationship Id="rId312" Type="http://schemas.openxmlformats.org/officeDocument/2006/relationships/hyperlink" Target="http://pbs.twimg.com/profile_images/767505105562198016/bpo3-7x__normal.jpg" TargetMode="External" /><Relationship Id="rId313" Type="http://schemas.openxmlformats.org/officeDocument/2006/relationships/hyperlink" Target="http://pbs.twimg.com/profile_images/958799440466255872/5rd9264q_normal.jpg" TargetMode="External" /><Relationship Id="rId314" Type="http://schemas.openxmlformats.org/officeDocument/2006/relationships/hyperlink" Target="http://pbs.twimg.com/profile_images/958799440466255872/5rd9264q_normal.jpg" TargetMode="External" /><Relationship Id="rId315" Type="http://schemas.openxmlformats.org/officeDocument/2006/relationships/hyperlink" Target="http://pbs.twimg.com/profile_images/958799440466255872/5rd9264q_normal.jpg" TargetMode="External" /><Relationship Id="rId316" Type="http://schemas.openxmlformats.org/officeDocument/2006/relationships/hyperlink" Target="http://pbs.twimg.com/profile_images/71209706/rlogo_normal.jpg" TargetMode="External" /><Relationship Id="rId317" Type="http://schemas.openxmlformats.org/officeDocument/2006/relationships/hyperlink" Target="http://pbs.twimg.com/profile_images/71209706/rlogo_normal.jpg" TargetMode="External" /><Relationship Id="rId318" Type="http://schemas.openxmlformats.org/officeDocument/2006/relationships/hyperlink" Target="http://pbs.twimg.com/profile_images/71209706/rlogo_normal.jpg" TargetMode="External" /><Relationship Id="rId319" Type="http://schemas.openxmlformats.org/officeDocument/2006/relationships/hyperlink" Target="https://pbs.twimg.com/media/Dw0Js79X0AIZYe5.jpg" TargetMode="External" /><Relationship Id="rId320" Type="http://schemas.openxmlformats.org/officeDocument/2006/relationships/hyperlink" Target="http://pbs.twimg.com/profile_images/1037605937375313921/YuiR4LKQ_normal.jpg" TargetMode="External" /><Relationship Id="rId321" Type="http://schemas.openxmlformats.org/officeDocument/2006/relationships/hyperlink" Target="http://pbs.twimg.com/profile_images/1037605937375313921/YuiR4LKQ_normal.jpg" TargetMode="External" /><Relationship Id="rId322" Type="http://schemas.openxmlformats.org/officeDocument/2006/relationships/hyperlink" Target="http://pbs.twimg.com/profile_images/1037605937375313921/YuiR4LKQ_normal.jpg" TargetMode="External" /><Relationship Id="rId323" Type="http://schemas.openxmlformats.org/officeDocument/2006/relationships/hyperlink" Target="https://pbs.twimg.com/media/Dw4zwRwX4AEADN1.jpg" TargetMode="External" /><Relationship Id="rId324" Type="http://schemas.openxmlformats.org/officeDocument/2006/relationships/hyperlink" Target="http://pbs.twimg.com/profile_images/1037605937375313921/YuiR4LKQ_normal.jpg" TargetMode="External" /><Relationship Id="rId325" Type="http://schemas.openxmlformats.org/officeDocument/2006/relationships/hyperlink" Target="http://pbs.twimg.com/profile_images/1077011815769538560/Fx6mhqpj_normal.jpg" TargetMode="External" /><Relationship Id="rId326" Type="http://schemas.openxmlformats.org/officeDocument/2006/relationships/hyperlink" Target="https://pbs.twimg.com/media/Dw0Js79X0AIZYe5.jpg" TargetMode="External" /><Relationship Id="rId327" Type="http://schemas.openxmlformats.org/officeDocument/2006/relationships/hyperlink" Target="http://pbs.twimg.com/profile_images/1037605937375313921/YuiR4LKQ_normal.jpg" TargetMode="External" /><Relationship Id="rId328" Type="http://schemas.openxmlformats.org/officeDocument/2006/relationships/hyperlink" Target="http://pbs.twimg.com/profile_images/1037605937375313921/YuiR4LKQ_normal.jpg" TargetMode="External" /><Relationship Id="rId329" Type="http://schemas.openxmlformats.org/officeDocument/2006/relationships/hyperlink" Target="http://pbs.twimg.com/profile_images/1037605937375313921/YuiR4LKQ_normal.jpg" TargetMode="External" /><Relationship Id="rId330" Type="http://schemas.openxmlformats.org/officeDocument/2006/relationships/hyperlink" Target="https://pbs.twimg.com/media/Dw4zwRwX4AEADN1.jpg" TargetMode="External" /><Relationship Id="rId331" Type="http://schemas.openxmlformats.org/officeDocument/2006/relationships/hyperlink" Target="http://pbs.twimg.com/profile_images/1037605937375313921/YuiR4LKQ_normal.jpg" TargetMode="External" /><Relationship Id="rId332" Type="http://schemas.openxmlformats.org/officeDocument/2006/relationships/hyperlink" Target="http://pbs.twimg.com/profile_images/1037605937375313921/YuiR4LKQ_normal.jpg" TargetMode="External" /><Relationship Id="rId333" Type="http://schemas.openxmlformats.org/officeDocument/2006/relationships/hyperlink" Target="http://pbs.twimg.com/profile_images/1077011815769538560/Fx6mhqpj_normal.jpg" TargetMode="External" /><Relationship Id="rId334" Type="http://schemas.openxmlformats.org/officeDocument/2006/relationships/hyperlink" Target="https://pbs.twimg.com/media/DwU9p3mX4AAOP-E.jpg" TargetMode="External" /><Relationship Id="rId335" Type="http://schemas.openxmlformats.org/officeDocument/2006/relationships/hyperlink" Target="https://pbs.twimg.com/media/DwYrsloWkAArVgY.jpg" TargetMode="External" /><Relationship Id="rId336" Type="http://schemas.openxmlformats.org/officeDocument/2006/relationships/hyperlink" Target="http://pbs.twimg.com/profile_images/1037605937375313921/YuiR4LKQ_normal.jpg" TargetMode="External" /><Relationship Id="rId337" Type="http://schemas.openxmlformats.org/officeDocument/2006/relationships/hyperlink" Target="https://pbs.twimg.com/media/DxE696UXcAAFxXp.jpg" TargetMode="External" /><Relationship Id="rId338" Type="http://schemas.openxmlformats.org/officeDocument/2006/relationships/hyperlink" Target="http://pbs.twimg.com/profile_images/1077011815769538560/Fx6mhqpj_normal.jpg" TargetMode="External" /><Relationship Id="rId339" Type="http://schemas.openxmlformats.org/officeDocument/2006/relationships/hyperlink" Target="http://pbs.twimg.com/profile_images/1083528801907224576/sRKRXZxp_normal.jpg" TargetMode="External" /><Relationship Id="rId340" Type="http://schemas.openxmlformats.org/officeDocument/2006/relationships/hyperlink" Target="http://pbs.twimg.com/profile_images/1083528801907224576/sRKRXZxp_normal.jpg" TargetMode="External" /><Relationship Id="rId341" Type="http://schemas.openxmlformats.org/officeDocument/2006/relationships/hyperlink" Target="http://pbs.twimg.com/profile_images/1083528801907224576/sRKRXZxp_normal.jpg" TargetMode="External" /><Relationship Id="rId342" Type="http://schemas.openxmlformats.org/officeDocument/2006/relationships/hyperlink" Target="http://pbs.twimg.com/profile_images/1083528801907224576/sRKRXZxp_normal.jpg" TargetMode="External" /><Relationship Id="rId343" Type="http://schemas.openxmlformats.org/officeDocument/2006/relationships/hyperlink" Target="http://pbs.twimg.com/profile_images/1083528801907224576/sRKRXZxp_normal.jpg" TargetMode="External" /><Relationship Id="rId344" Type="http://schemas.openxmlformats.org/officeDocument/2006/relationships/hyperlink" Target="https://twitter.com/#!/craig_galbraith/status/1081221917338681345" TargetMode="External" /><Relationship Id="rId345" Type="http://schemas.openxmlformats.org/officeDocument/2006/relationships/hyperlink" Target="https://twitter.com/#!/craig_galbraith/status/1081221917338681345" TargetMode="External" /><Relationship Id="rId346" Type="http://schemas.openxmlformats.org/officeDocument/2006/relationships/hyperlink" Target="https://twitter.com/#!/craig_galbraith/status/1081221917338681345" TargetMode="External" /><Relationship Id="rId347" Type="http://schemas.openxmlformats.org/officeDocument/2006/relationships/hyperlink" Target="https://twitter.com/#!/craig_galbraith/status/1081221917338681345" TargetMode="External" /><Relationship Id="rId348" Type="http://schemas.openxmlformats.org/officeDocument/2006/relationships/hyperlink" Target="https://twitter.com/#!/craig_galbraith/status/1081221917338681345" TargetMode="External" /><Relationship Id="rId349" Type="http://schemas.openxmlformats.org/officeDocument/2006/relationships/hyperlink" Target="https://twitter.com/#!/craig_galbraith/status/1081221917338681345" TargetMode="External" /><Relationship Id="rId350" Type="http://schemas.openxmlformats.org/officeDocument/2006/relationships/hyperlink" Target="https://twitter.com/#!/craig_galbraith/status/1081221917338681345" TargetMode="External" /><Relationship Id="rId351" Type="http://schemas.openxmlformats.org/officeDocument/2006/relationships/hyperlink" Target="https://twitter.com/#!/craig_galbraith/status/1081221917338681345" TargetMode="External" /><Relationship Id="rId352" Type="http://schemas.openxmlformats.org/officeDocument/2006/relationships/hyperlink" Target="https://twitter.com/#!/craig_galbraith/status/1081221917338681345" TargetMode="External" /><Relationship Id="rId353" Type="http://schemas.openxmlformats.org/officeDocument/2006/relationships/hyperlink" Target="https://twitter.com/#!/lornagarey/status/1081761872490217472" TargetMode="External" /><Relationship Id="rId354" Type="http://schemas.openxmlformats.org/officeDocument/2006/relationships/hyperlink" Target="https://twitter.com/#!/lornagarey/status/1081761872490217472" TargetMode="External" /><Relationship Id="rId355" Type="http://schemas.openxmlformats.org/officeDocument/2006/relationships/hyperlink" Target="https://twitter.com/#!/lornagarey/status/1081761872490217472" TargetMode="External" /><Relationship Id="rId356" Type="http://schemas.openxmlformats.org/officeDocument/2006/relationships/hyperlink" Target="https://twitter.com/#!/lornagarey/status/1081761872490217472" TargetMode="External" /><Relationship Id="rId357" Type="http://schemas.openxmlformats.org/officeDocument/2006/relationships/hyperlink" Target="https://twitter.com/#!/thailandtribun3/status/1082613650081308672" TargetMode="External" /><Relationship Id="rId358" Type="http://schemas.openxmlformats.org/officeDocument/2006/relationships/hyperlink" Target="https://twitter.com/#!/liogt/status/1082634948224389121" TargetMode="External" /><Relationship Id="rId359" Type="http://schemas.openxmlformats.org/officeDocument/2006/relationships/hyperlink" Target="https://twitter.com/#!/sgnews_tribe/status/1082637319344148481" TargetMode="External" /><Relationship Id="rId360" Type="http://schemas.openxmlformats.org/officeDocument/2006/relationships/hyperlink" Target="https://twitter.com/#!/news_t3ch/status/1082694819326046208" TargetMode="External" /><Relationship Id="rId361" Type="http://schemas.openxmlformats.org/officeDocument/2006/relationships/hyperlink" Target="https://twitter.com/#!/denainfreddy/status/1082694908052467712" TargetMode="External" /><Relationship Id="rId362" Type="http://schemas.openxmlformats.org/officeDocument/2006/relationships/hyperlink" Target="https://twitter.com/#!/wlmaroc/status/1082695485394169862" TargetMode="External" /><Relationship Id="rId363" Type="http://schemas.openxmlformats.org/officeDocument/2006/relationships/hyperlink" Target="https://twitter.com/#!/edwardgately/status/1082756344300650497" TargetMode="External" /><Relationship Id="rId364" Type="http://schemas.openxmlformats.org/officeDocument/2006/relationships/hyperlink" Target="https://twitter.com/#!/edwardgately/status/1082756344300650497" TargetMode="External" /><Relationship Id="rId365" Type="http://schemas.openxmlformats.org/officeDocument/2006/relationships/hyperlink" Target="https://twitter.com/#!/gegelechti18/status/1082769346399735810" TargetMode="External" /><Relationship Id="rId366" Type="http://schemas.openxmlformats.org/officeDocument/2006/relationships/hyperlink" Target="https://twitter.com/#!/emilietanguy1/status/1082880389595754497" TargetMode="External" /><Relationship Id="rId367" Type="http://schemas.openxmlformats.org/officeDocument/2006/relationships/hyperlink" Target="https://twitter.com/#!/itnewsfrance/status/1082910879555952642" TargetMode="External" /><Relationship Id="rId368" Type="http://schemas.openxmlformats.org/officeDocument/2006/relationships/hyperlink" Target="https://twitter.com/#!/prpnews/status/1081914779546062849" TargetMode="External" /><Relationship Id="rId369" Type="http://schemas.openxmlformats.org/officeDocument/2006/relationships/hyperlink" Target="https://twitter.com/#!/prpnews/status/1081922462001098752" TargetMode="External" /><Relationship Id="rId370" Type="http://schemas.openxmlformats.org/officeDocument/2006/relationships/hyperlink" Target="https://twitter.com/#!/prpnews/status/1081957581004918784" TargetMode="External" /><Relationship Id="rId371" Type="http://schemas.openxmlformats.org/officeDocument/2006/relationships/hyperlink" Target="https://twitter.com/#!/prpnews/status/1082911396617162752" TargetMode="External" /><Relationship Id="rId372" Type="http://schemas.openxmlformats.org/officeDocument/2006/relationships/hyperlink" Target="https://twitter.com/#!/pvynckier/status/1082909396911439873" TargetMode="External" /><Relationship Id="rId373" Type="http://schemas.openxmlformats.org/officeDocument/2006/relationships/hyperlink" Target="https://twitter.com/#!/ebourderioux/status/1082932592557592578" TargetMode="External" /><Relationship Id="rId374" Type="http://schemas.openxmlformats.org/officeDocument/2006/relationships/hyperlink" Target="https://twitter.com/#!/lontchi/status/1082995932365434880" TargetMode="External" /><Relationship Id="rId375" Type="http://schemas.openxmlformats.org/officeDocument/2006/relationships/hyperlink" Target="https://twitter.com/#!/mondeinformatiq/status/1082694865077587968" TargetMode="External" /><Relationship Id="rId376" Type="http://schemas.openxmlformats.org/officeDocument/2006/relationships/hyperlink" Target="https://twitter.com/#!/almalleu/status/1083018001769746433" TargetMode="External" /><Relationship Id="rId377" Type="http://schemas.openxmlformats.org/officeDocument/2006/relationships/hyperlink" Target="https://twitter.com/#!/jamesandersoncp/status/1083101748355510272" TargetMode="External" /><Relationship Id="rId378" Type="http://schemas.openxmlformats.org/officeDocument/2006/relationships/hyperlink" Target="https://twitter.com/#!/jamesandersoncp/status/1083101748355510272" TargetMode="External" /><Relationship Id="rId379" Type="http://schemas.openxmlformats.org/officeDocument/2006/relationships/hyperlink" Target="https://twitter.com/#!/onug_/status/1083118249041108997" TargetMode="External" /><Relationship Id="rId380" Type="http://schemas.openxmlformats.org/officeDocument/2006/relationships/hyperlink" Target="https://twitter.com/#!/craig_galbraith/status/1081221917338681345" TargetMode="External" /><Relationship Id="rId381" Type="http://schemas.openxmlformats.org/officeDocument/2006/relationships/hyperlink" Target="https://twitter.com/#!/channelkevinmo/status/1082249470719463425" TargetMode="External" /><Relationship Id="rId382" Type="http://schemas.openxmlformats.org/officeDocument/2006/relationships/hyperlink" Target="https://twitter.com/#!/craig_galbraith/status/1081221917338681345" TargetMode="External" /><Relationship Id="rId383" Type="http://schemas.openxmlformats.org/officeDocument/2006/relationships/hyperlink" Target="https://twitter.com/#!/craig_galbraith/status/1081221917338681345" TargetMode="External" /><Relationship Id="rId384" Type="http://schemas.openxmlformats.org/officeDocument/2006/relationships/hyperlink" Target="https://twitter.com/#!/channelkevinmo/status/1082249470719463425" TargetMode="External" /><Relationship Id="rId385" Type="http://schemas.openxmlformats.org/officeDocument/2006/relationships/hyperlink" Target="https://twitter.com/#!/channelkevinmo/status/1083331872363606017" TargetMode="External" /><Relationship Id="rId386" Type="http://schemas.openxmlformats.org/officeDocument/2006/relationships/hyperlink" Target="https://twitter.com/#!/channelkevinmo/status/1083331872363606017" TargetMode="External" /><Relationship Id="rId387" Type="http://schemas.openxmlformats.org/officeDocument/2006/relationships/hyperlink" Target="https://twitter.com/#!/apaxpartners_fr/status/1083355024762327042" TargetMode="External" /><Relationship Id="rId388" Type="http://schemas.openxmlformats.org/officeDocument/2006/relationships/hyperlink" Target="https://twitter.com/#!/apaxpartners_fr/status/1083355024762327042" TargetMode="External" /><Relationship Id="rId389" Type="http://schemas.openxmlformats.org/officeDocument/2006/relationships/hyperlink" Target="https://twitter.com/#!/ema_research/status/1083446011773812736" TargetMode="External" /><Relationship Id="rId390" Type="http://schemas.openxmlformats.org/officeDocument/2006/relationships/hyperlink" Target="https://twitter.com/#!/opensystemsag/status/1083764869063528448" TargetMode="External" /><Relationship Id="rId391" Type="http://schemas.openxmlformats.org/officeDocument/2006/relationships/hyperlink" Target="https://twitter.com/#!/opensystemsag/status/1083764869063528448" TargetMode="External" /><Relationship Id="rId392" Type="http://schemas.openxmlformats.org/officeDocument/2006/relationships/hyperlink" Target="https://twitter.com/#!/ema_research/status/1083446011773812736" TargetMode="External" /><Relationship Id="rId393" Type="http://schemas.openxmlformats.org/officeDocument/2006/relationships/hyperlink" Target="https://twitter.com/#!/versanetworks/status/1083774281438261248" TargetMode="External" /><Relationship Id="rId394" Type="http://schemas.openxmlformats.org/officeDocument/2006/relationships/hyperlink" Target="https://twitter.com/#!/versanetworks/status/1083774281438261248" TargetMode="External" /><Relationship Id="rId395" Type="http://schemas.openxmlformats.org/officeDocument/2006/relationships/hyperlink" Target="https://twitter.com/#!/channel_online/status/1081159368215797760" TargetMode="External" /><Relationship Id="rId396" Type="http://schemas.openxmlformats.org/officeDocument/2006/relationships/hyperlink" Target="https://twitter.com/#!/channel_online/status/1081159368215797760" TargetMode="External" /><Relationship Id="rId397" Type="http://schemas.openxmlformats.org/officeDocument/2006/relationships/hyperlink" Target="https://twitter.com/#!/bsmhub/status/1084511968994750464" TargetMode="External" /><Relationship Id="rId398" Type="http://schemas.openxmlformats.org/officeDocument/2006/relationships/hyperlink" Target="https://twitter.com/#!/cameronjannice/status/1084539909988380673" TargetMode="External" /><Relationship Id="rId399" Type="http://schemas.openxmlformats.org/officeDocument/2006/relationships/hyperlink" Target="https://twitter.com/#!/cameronjannice/status/1084539909988380673" TargetMode="External" /><Relationship Id="rId400" Type="http://schemas.openxmlformats.org/officeDocument/2006/relationships/hyperlink" Target="https://twitter.com/#!/cameronjannice/status/1084539909988380673" TargetMode="External" /><Relationship Id="rId401" Type="http://schemas.openxmlformats.org/officeDocument/2006/relationships/hyperlink" Target="https://twitter.com/#!/sammartino/status/1084545118974169088" TargetMode="External" /><Relationship Id="rId402" Type="http://schemas.openxmlformats.org/officeDocument/2006/relationships/hyperlink" Target="https://twitter.com/#!/sammartino/status/1084545118974169088" TargetMode="External" /><Relationship Id="rId403" Type="http://schemas.openxmlformats.org/officeDocument/2006/relationships/hyperlink" Target="https://twitter.com/#!/sammartino/status/1084545118974169088" TargetMode="External" /><Relationship Id="rId404" Type="http://schemas.openxmlformats.org/officeDocument/2006/relationships/hyperlink" Target="https://twitter.com/#!/retroanalog60/status/1084570042245832704" TargetMode="External" /><Relationship Id="rId405" Type="http://schemas.openxmlformats.org/officeDocument/2006/relationships/hyperlink" Target="https://twitter.com/#!/ericlunn12509/status/1084543630566739970" TargetMode="External" /><Relationship Id="rId406" Type="http://schemas.openxmlformats.org/officeDocument/2006/relationships/hyperlink" Target="https://twitter.com/#!/ericlunn12509/status/1084543729925537792" TargetMode="External" /><Relationship Id="rId407" Type="http://schemas.openxmlformats.org/officeDocument/2006/relationships/hyperlink" Target="https://twitter.com/#!/ericlunn12509/status/1084610166161575936" TargetMode="External" /><Relationship Id="rId408" Type="http://schemas.openxmlformats.org/officeDocument/2006/relationships/hyperlink" Target="https://twitter.com/#!/josediazevans/status/1084765866745577472" TargetMode="External" /><Relationship Id="rId409" Type="http://schemas.openxmlformats.org/officeDocument/2006/relationships/hyperlink" Target="https://twitter.com/#!/josediazevans/status/1084765866745577472" TargetMode="External" /><Relationship Id="rId410" Type="http://schemas.openxmlformats.org/officeDocument/2006/relationships/hyperlink" Target="https://twitter.com/#!/josediazevans/status/1084765866745577472" TargetMode="External" /><Relationship Id="rId411" Type="http://schemas.openxmlformats.org/officeDocument/2006/relationships/hyperlink" Target="https://twitter.com/#!/dutchitchannel/status/1084845385254764544" TargetMode="External" /><Relationship Id="rId412" Type="http://schemas.openxmlformats.org/officeDocument/2006/relationships/hyperlink" Target="https://twitter.com/#!/ssamjames/status/1084900258109444096" TargetMode="External" /><Relationship Id="rId413" Type="http://schemas.openxmlformats.org/officeDocument/2006/relationships/hyperlink" Target="https://twitter.com/#!/randocuc/status/1085015846026731520" TargetMode="External" /><Relationship Id="rId414" Type="http://schemas.openxmlformats.org/officeDocument/2006/relationships/hyperlink" Target="https://twitter.com/#!/varcusmiscidi/status/1085022399010086912" TargetMode="External" /><Relationship Id="rId415" Type="http://schemas.openxmlformats.org/officeDocument/2006/relationships/hyperlink" Target="https://twitter.com/#!/varcusmiscidi/status/1085022399010086912" TargetMode="External" /><Relationship Id="rId416" Type="http://schemas.openxmlformats.org/officeDocument/2006/relationships/hyperlink" Target="https://twitter.com/#!/varcusmiscidi/status/1085022399010086912" TargetMode="External" /><Relationship Id="rId417" Type="http://schemas.openxmlformats.org/officeDocument/2006/relationships/hyperlink" Target="https://twitter.com/#!/witoldkepinski/status/1085094564027908096" TargetMode="External" /><Relationship Id="rId418" Type="http://schemas.openxmlformats.org/officeDocument/2006/relationships/hyperlink" Target="https://twitter.com/#!/4someone_cares/status/1085281850808061952" TargetMode="External" /><Relationship Id="rId419" Type="http://schemas.openxmlformats.org/officeDocument/2006/relationships/hyperlink" Target="https://twitter.com/#!/4someone_cares/status/1085281850808061952" TargetMode="External" /><Relationship Id="rId420" Type="http://schemas.openxmlformats.org/officeDocument/2006/relationships/hyperlink" Target="https://twitter.com/#!/4someone_cares/status/1085281850808061952" TargetMode="External" /><Relationship Id="rId421" Type="http://schemas.openxmlformats.org/officeDocument/2006/relationships/hyperlink" Target="https://twitter.com/#!/ricardo_belmar/status/1084602325782679552" TargetMode="External" /><Relationship Id="rId422" Type="http://schemas.openxmlformats.org/officeDocument/2006/relationships/hyperlink" Target="https://twitter.com/#!/ricardo_belmar/status/1084602325782679552" TargetMode="External" /><Relationship Id="rId423" Type="http://schemas.openxmlformats.org/officeDocument/2006/relationships/hyperlink" Target="https://twitter.com/#!/ricardo_belmar/status/1084602325782679552" TargetMode="External" /><Relationship Id="rId424" Type="http://schemas.openxmlformats.org/officeDocument/2006/relationships/hyperlink" Target="https://twitter.com/#!/ricardo_belmar/status/1084602325782679552" TargetMode="External" /><Relationship Id="rId425" Type="http://schemas.openxmlformats.org/officeDocument/2006/relationships/hyperlink" Target="https://twitter.com/#!/ricardo_belmar/status/1085073982381006848" TargetMode="External" /><Relationship Id="rId426" Type="http://schemas.openxmlformats.org/officeDocument/2006/relationships/hyperlink" Target="https://twitter.com/#!/retailnext/status/1085299170267807744" TargetMode="External" /><Relationship Id="rId427" Type="http://schemas.openxmlformats.org/officeDocument/2006/relationships/hyperlink" Target="https://twitter.com/#!/ricardo_belmar/status/1085073982381006848" TargetMode="External" /><Relationship Id="rId428" Type="http://schemas.openxmlformats.org/officeDocument/2006/relationships/hyperlink" Target="https://twitter.com/#!/ricardo_belmar/status/1085188593683853319" TargetMode="External" /><Relationship Id="rId429" Type="http://schemas.openxmlformats.org/officeDocument/2006/relationships/hyperlink" Target="https://twitter.com/#!/ricardo_belmar/status/1085231054875774977" TargetMode="External" /><Relationship Id="rId430" Type="http://schemas.openxmlformats.org/officeDocument/2006/relationships/hyperlink" Target="https://twitter.com/#!/ricardo_belmar/status/1085321512775831552" TargetMode="External" /><Relationship Id="rId431" Type="http://schemas.openxmlformats.org/officeDocument/2006/relationships/hyperlink" Target="https://twitter.com/#!/fmfrancoise/status/1085592186849320961" TargetMode="External" /><Relationship Id="rId432" Type="http://schemas.openxmlformats.org/officeDocument/2006/relationships/hyperlink" Target="https://twitter.com/#!/senderocloud/status/1085601694698950656" TargetMode="External" /><Relationship Id="rId433" Type="http://schemas.openxmlformats.org/officeDocument/2006/relationships/hyperlink" Target="https://twitter.com/#!/senderocloud/status/1085601714173038592" TargetMode="External" /><Relationship Id="rId434" Type="http://schemas.openxmlformats.org/officeDocument/2006/relationships/hyperlink" Target="https://twitter.com/#!/obs_mea/status/1085951818566418433" TargetMode="External" /><Relationship Id="rId435" Type="http://schemas.openxmlformats.org/officeDocument/2006/relationships/hyperlink" Target="https://twitter.com/#!/henrychalian/status/1083035733387104256" TargetMode="External" /><Relationship Id="rId436" Type="http://schemas.openxmlformats.org/officeDocument/2006/relationships/hyperlink" Target="https://twitter.com/#!/henrychalian/status/1084865182558507018" TargetMode="External" /><Relationship Id="rId437" Type="http://schemas.openxmlformats.org/officeDocument/2006/relationships/hyperlink" Target="https://twitter.com/#!/henrychalian/status/1084865182558507018" TargetMode="External" /><Relationship Id="rId438" Type="http://schemas.openxmlformats.org/officeDocument/2006/relationships/hyperlink" Target="https://twitter.com/#!/henrychalian/status/1084865182558507018" TargetMode="External" /><Relationship Id="rId439" Type="http://schemas.openxmlformats.org/officeDocument/2006/relationships/hyperlink" Target="https://twitter.com/#!/henrychalian/status/1086025060865970176" TargetMode="External" /><Relationship Id="rId440" Type="http://schemas.openxmlformats.org/officeDocument/2006/relationships/hyperlink" Target="https://twitter.com/#!/infovista/status/1083039690540941313" TargetMode="External" /><Relationship Id="rId441" Type="http://schemas.openxmlformats.org/officeDocument/2006/relationships/hyperlink" Target="https://twitter.com/#!/infovista/status/1083453693599666176" TargetMode="External" /><Relationship Id="rId442" Type="http://schemas.openxmlformats.org/officeDocument/2006/relationships/hyperlink" Target="https://twitter.com/#!/indretailer/status/1083465062256390144" TargetMode="External" /><Relationship Id="rId443" Type="http://schemas.openxmlformats.org/officeDocument/2006/relationships/hyperlink" Target="https://twitter.com/#!/infovista/status/1083453693599666176" TargetMode="External" /><Relationship Id="rId444" Type="http://schemas.openxmlformats.org/officeDocument/2006/relationships/hyperlink" Target="https://twitter.com/#!/infovista/status/1083475288368001025" TargetMode="External" /><Relationship Id="rId445" Type="http://schemas.openxmlformats.org/officeDocument/2006/relationships/hyperlink" Target="https://twitter.com/#!/channel_online/status/1083843532090208257" TargetMode="External" /><Relationship Id="rId446" Type="http://schemas.openxmlformats.org/officeDocument/2006/relationships/hyperlink" Target="https://twitter.com/#!/infovista/status/1084120673457455104" TargetMode="External" /><Relationship Id="rId447" Type="http://schemas.openxmlformats.org/officeDocument/2006/relationships/hyperlink" Target="https://twitter.com/#!/channel_online/status/1081159368215797760" TargetMode="External" /><Relationship Id="rId448" Type="http://schemas.openxmlformats.org/officeDocument/2006/relationships/hyperlink" Target="https://twitter.com/#!/channel_online/status/1082753888900403200" TargetMode="External" /><Relationship Id="rId449" Type="http://schemas.openxmlformats.org/officeDocument/2006/relationships/hyperlink" Target="https://twitter.com/#!/channel_online/status/1083843532090208257" TargetMode="External" /><Relationship Id="rId450" Type="http://schemas.openxmlformats.org/officeDocument/2006/relationships/hyperlink" Target="https://twitter.com/#!/ricardo_belmar/status/1083227830685786112" TargetMode="External" /><Relationship Id="rId451" Type="http://schemas.openxmlformats.org/officeDocument/2006/relationships/hyperlink" Target="https://twitter.com/#!/infovista/status/1083010456338468865" TargetMode="External" /><Relationship Id="rId452" Type="http://schemas.openxmlformats.org/officeDocument/2006/relationships/hyperlink" Target="https://twitter.com/#!/infovista/status/1083497465972703232" TargetMode="External" /><Relationship Id="rId453" Type="http://schemas.openxmlformats.org/officeDocument/2006/relationships/hyperlink" Target="https://twitter.com/#!/infovista/status/1084120673457455104" TargetMode="External" /><Relationship Id="rId454" Type="http://schemas.openxmlformats.org/officeDocument/2006/relationships/hyperlink" Target="https://twitter.com/#!/gregbuzek/status/1085001341578162176" TargetMode="External" /><Relationship Id="rId455" Type="http://schemas.openxmlformats.org/officeDocument/2006/relationships/hyperlink" Target="https://twitter.com/#!/gregbuzek/status/1085001341578162176" TargetMode="External" /><Relationship Id="rId456" Type="http://schemas.openxmlformats.org/officeDocument/2006/relationships/hyperlink" Target="https://twitter.com/#!/gregbuzek/status/1085001341578162176" TargetMode="External" /><Relationship Id="rId457" Type="http://schemas.openxmlformats.org/officeDocument/2006/relationships/hyperlink" Target="https://twitter.com/#!/infovista/status/1084533755107258372" TargetMode="External" /><Relationship Id="rId458" Type="http://schemas.openxmlformats.org/officeDocument/2006/relationships/hyperlink" Target="https://twitter.com/#!/infovista/status/1084861466942074882" TargetMode="External" /><Relationship Id="rId459" Type="http://schemas.openxmlformats.org/officeDocument/2006/relationships/hyperlink" Target="https://twitter.com/#!/vmcantrell/status/1085781431224283137" TargetMode="External" /><Relationship Id="rId460" Type="http://schemas.openxmlformats.org/officeDocument/2006/relationships/hyperlink" Target="https://twitter.com/#!/vmcantrell/status/1085781431224283137" TargetMode="External" /><Relationship Id="rId461" Type="http://schemas.openxmlformats.org/officeDocument/2006/relationships/hyperlink" Target="https://twitter.com/#!/vmcantrell/status/1085781431224283137" TargetMode="External" /><Relationship Id="rId462" Type="http://schemas.openxmlformats.org/officeDocument/2006/relationships/hyperlink" Target="https://twitter.com/#!/infovista/status/1084533755107258372" TargetMode="External" /><Relationship Id="rId463" Type="http://schemas.openxmlformats.org/officeDocument/2006/relationships/hyperlink" Target="https://twitter.com/#!/infovista/status/1084861466942074882" TargetMode="External" /><Relationship Id="rId464" Type="http://schemas.openxmlformats.org/officeDocument/2006/relationships/hyperlink" Target="https://twitter.com/#!/infovista/status/1084533755107258372" TargetMode="External" /><Relationship Id="rId465" Type="http://schemas.openxmlformats.org/officeDocument/2006/relationships/hyperlink" Target="https://twitter.com/#!/infovista/status/1084861466942074882" TargetMode="External" /><Relationship Id="rId466" Type="http://schemas.openxmlformats.org/officeDocument/2006/relationships/hyperlink" Target="https://twitter.com/#!/ricardo_belmar/status/1085073982381006848" TargetMode="External" /><Relationship Id="rId467" Type="http://schemas.openxmlformats.org/officeDocument/2006/relationships/hyperlink" Target="https://twitter.com/#!/ricardo_belmar/status/1085188593683853319" TargetMode="External" /><Relationship Id="rId468" Type="http://schemas.openxmlformats.org/officeDocument/2006/relationships/hyperlink" Target="https://twitter.com/#!/infovista/status/1085221591468916742" TargetMode="External" /><Relationship Id="rId469" Type="http://schemas.openxmlformats.org/officeDocument/2006/relationships/hyperlink" Target="https://twitter.com/#!/ricardo_belmar/status/1085188593683853319" TargetMode="External" /><Relationship Id="rId470" Type="http://schemas.openxmlformats.org/officeDocument/2006/relationships/hyperlink" Target="https://twitter.com/#!/ricardo_belmar/status/1085231054875774977" TargetMode="External" /><Relationship Id="rId471" Type="http://schemas.openxmlformats.org/officeDocument/2006/relationships/hyperlink" Target="https://twitter.com/#!/infovista/status/1085221591468916742" TargetMode="External" /><Relationship Id="rId472" Type="http://schemas.openxmlformats.org/officeDocument/2006/relationships/hyperlink" Target="https://twitter.com/#!/infovista/status/1085990400115048448" TargetMode="External" /><Relationship Id="rId473" Type="http://schemas.openxmlformats.org/officeDocument/2006/relationships/hyperlink" Target="https://twitter.com/#!/ema_research/status/1083446011773812736" TargetMode="External" /><Relationship Id="rId474" Type="http://schemas.openxmlformats.org/officeDocument/2006/relationships/hyperlink" Target="https://twitter.com/#!/ema_research/status/1083446011773812736" TargetMode="External" /><Relationship Id="rId475" Type="http://schemas.openxmlformats.org/officeDocument/2006/relationships/hyperlink" Target="https://twitter.com/#!/shamusema/status/1083493401750892546" TargetMode="External" /><Relationship Id="rId476" Type="http://schemas.openxmlformats.org/officeDocument/2006/relationships/hyperlink" Target="https://twitter.com/#!/infovista/status/1085990400115048448" TargetMode="External" /><Relationship Id="rId477" Type="http://schemas.openxmlformats.org/officeDocument/2006/relationships/hyperlink" Target="https://twitter.com/#!/infovista/status/1085990400115048448" TargetMode="External" /><Relationship Id="rId478" Type="http://schemas.openxmlformats.org/officeDocument/2006/relationships/hyperlink" Target="https://twitter.com/#!/infovista/status/1086041477204135936" TargetMode="External" /><Relationship Id="rId479" Type="http://schemas.openxmlformats.org/officeDocument/2006/relationships/hyperlink" Target="https://twitter.com/#!/retailbrandon/status/1086045872805347328" TargetMode="External" /><Relationship Id="rId480" Type="http://schemas.openxmlformats.org/officeDocument/2006/relationships/hyperlink" Target="https://twitter.com/#!/infovista/status/1086041477204135936" TargetMode="External" /><Relationship Id="rId481" Type="http://schemas.openxmlformats.org/officeDocument/2006/relationships/hyperlink" Target="https://twitter.com/#!/retailbrandon/status/1086045872805347328" TargetMode="External" /><Relationship Id="rId482" Type="http://schemas.openxmlformats.org/officeDocument/2006/relationships/hyperlink" Target="https://twitter.com/#!/ricardo_belmar/status/1083227830685786112" TargetMode="External" /><Relationship Id="rId483" Type="http://schemas.openxmlformats.org/officeDocument/2006/relationships/hyperlink" Target="https://twitter.com/#!/ricardo_belmar/status/1083725627239346176" TargetMode="External" /><Relationship Id="rId484" Type="http://schemas.openxmlformats.org/officeDocument/2006/relationships/hyperlink" Target="https://twitter.com/#!/ricardo_belmar/status/1084543693728739329" TargetMode="External" /><Relationship Id="rId485" Type="http://schemas.openxmlformats.org/officeDocument/2006/relationships/hyperlink" Target="https://twitter.com/#!/ricardo_belmar/status/1084543972457005056" TargetMode="External" /><Relationship Id="rId486" Type="http://schemas.openxmlformats.org/officeDocument/2006/relationships/hyperlink" Target="https://twitter.com/#!/ricardo_belmar/status/1084549299264999424" TargetMode="External" /><Relationship Id="rId487" Type="http://schemas.openxmlformats.org/officeDocument/2006/relationships/hyperlink" Target="https://twitter.com/#!/ricardo_belmar/status/1084602325782679552" TargetMode="External" /><Relationship Id="rId488" Type="http://schemas.openxmlformats.org/officeDocument/2006/relationships/hyperlink" Target="https://twitter.com/#!/ricardo_belmar/status/1084602393055109120" TargetMode="External" /><Relationship Id="rId489" Type="http://schemas.openxmlformats.org/officeDocument/2006/relationships/hyperlink" Target="https://twitter.com/#!/ricardo_belmar/status/1084785629400047617" TargetMode="External" /><Relationship Id="rId490" Type="http://schemas.openxmlformats.org/officeDocument/2006/relationships/hyperlink" Target="https://twitter.com/#!/ricardo_belmar/status/1084870314960584704" TargetMode="External" /><Relationship Id="rId491" Type="http://schemas.openxmlformats.org/officeDocument/2006/relationships/hyperlink" Target="https://twitter.com/#!/ricardo_belmar/status/1084893415568039937" TargetMode="External" /><Relationship Id="rId492" Type="http://schemas.openxmlformats.org/officeDocument/2006/relationships/hyperlink" Target="https://twitter.com/#!/ricardo_belmar/status/1084893480332259329" TargetMode="External" /><Relationship Id="rId493" Type="http://schemas.openxmlformats.org/officeDocument/2006/relationships/hyperlink" Target="https://twitter.com/#!/ricardo_belmar/status/1084893568588759041" TargetMode="External" /><Relationship Id="rId494" Type="http://schemas.openxmlformats.org/officeDocument/2006/relationships/hyperlink" Target="https://twitter.com/#!/ricardo_belmar/status/1085187436014055426" TargetMode="External" /><Relationship Id="rId495" Type="http://schemas.openxmlformats.org/officeDocument/2006/relationships/hyperlink" Target="https://twitter.com/#!/ricardo_belmar/status/1085188593683853319" TargetMode="External" /><Relationship Id="rId496" Type="http://schemas.openxmlformats.org/officeDocument/2006/relationships/hyperlink" Target="https://twitter.com/#!/ricardo_belmar/status/1085188593683853319" TargetMode="External" /><Relationship Id="rId497" Type="http://schemas.openxmlformats.org/officeDocument/2006/relationships/hyperlink" Target="https://twitter.com/#!/ricardo_belmar/status/1085231054875774977" TargetMode="External" /><Relationship Id="rId498" Type="http://schemas.openxmlformats.org/officeDocument/2006/relationships/hyperlink" Target="https://twitter.com/#!/ricardo_belmar/status/1085589924097806346" TargetMode="External" /><Relationship Id="rId499" Type="http://schemas.openxmlformats.org/officeDocument/2006/relationships/hyperlink" Target="https://twitter.com/#!/infovista/status/1085221591468916742" TargetMode="External" /><Relationship Id="rId500" Type="http://schemas.openxmlformats.org/officeDocument/2006/relationships/hyperlink" Target="https://twitter.com/#!/infovista/status/1086041477204135936" TargetMode="External" /><Relationship Id="rId501" Type="http://schemas.openxmlformats.org/officeDocument/2006/relationships/hyperlink" Target="https://twitter.com/#!/retailbrandon/status/1086045872805347328" TargetMode="External" /><Relationship Id="rId502" Type="http://schemas.openxmlformats.org/officeDocument/2006/relationships/hyperlink" Target="https://twitter.com/#!/infovista/status/1086041477204135936" TargetMode="External" /><Relationship Id="rId503" Type="http://schemas.openxmlformats.org/officeDocument/2006/relationships/hyperlink" Target="https://twitter.com/#!/retailbrandon/status/1086045872805347328" TargetMode="External" /><Relationship Id="rId504" Type="http://schemas.openxmlformats.org/officeDocument/2006/relationships/hyperlink" Target="https://twitter.com/#!/lorrikim/status/1086331018720595968" TargetMode="External" /><Relationship Id="rId505" Type="http://schemas.openxmlformats.org/officeDocument/2006/relationships/hyperlink" Target="https://twitter.com/#!/lorrikim/status/1086331018720595968" TargetMode="External" /><Relationship Id="rId506" Type="http://schemas.openxmlformats.org/officeDocument/2006/relationships/hyperlink" Target="https://twitter.com/#!/lorrikim/status/1086331018720595968" TargetMode="External" /><Relationship Id="rId507" Type="http://schemas.openxmlformats.org/officeDocument/2006/relationships/hyperlink" Target="https://twitter.com/#!/joeskorupa/status/1086331138946154498" TargetMode="External" /><Relationship Id="rId508" Type="http://schemas.openxmlformats.org/officeDocument/2006/relationships/hyperlink" Target="https://twitter.com/#!/joeskorupa/status/1086331138946154498" TargetMode="External" /><Relationship Id="rId509" Type="http://schemas.openxmlformats.org/officeDocument/2006/relationships/hyperlink" Target="https://twitter.com/#!/joeskorupa/status/1086331138946154498" TargetMode="External" /><Relationship Id="rId510" Type="http://schemas.openxmlformats.org/officeDocument/2006/relationships/hyperlink" Target="https://twitter.com/#!/risnewsinsights/status/1086331159947075584" TargetMode="External" /><Relationship Id="rId511" Type="http://schemas.openxmlformats.org/officeDocument/2006/relationships/hyperlink" Target="https://twitter.com/#!/risnewsinsights/status/1086331159947075584" TargetMode="External" /><Relationship Id="rId512" Type="http://schemas.openxmlformats.org/officeDocument/2006/relationships/hyperlink" Target="https://twitter.com/#!/risnewsinsights/status/1086331159947075584" TargetMode="External" /><Relationship Id="rId513" Type="http://schemas.openxmlformats.org/officeDocument/2006/relationships/hyperlink" Target="https://twitter.com/#!/infovista/status/1084533755107258372" TargetMode="External" /><Relationship Id="rId514" Type="http://schemas.openxmlformats.org/officeDocument/2006/relationships/hyperlink" Target="https://twitter.com/#!/infovista/status/1084541100310843392" TargetMode="External" /><Relationship Id="rId515" Type="http://schemas.openxmlformats.org/officeDocument/2006/relationships/hyperlink" Target="https://twitter.com/#!/infovista/status/1084548146368335877" TargetMode="External" /><Relationship Id="rId516" Type="http://schemas.openxmlformats.org/officeDocument/2006/relationships/hyperlink" Target="https://twitter.com/#!/infovista/status/1084840567513726977" TargetMode="External" /><Relationship Id="rId517" Type="http://schemas.openxmlformats.org/officeDocument/2006/relationships/hyperlink" Target="https://twitter.com/#!/infovista/status/1084861466942074882" TargetMode="External" /><Relationship Id="rId518" Type="http://schemas.openxmlformats.org/officeDocument/2006/relationships/hyperlink" Target="https://twitter.com/#!/infovista/status/1084883853091721217" TargetMode="External" /><Relationship Id="rId519" Type="http://schemas.openxmlformats.org/officeDocument/2006/relationships/hyperlink" Target="https://twitter.com/#!/retailaggregate/status/1086331305078353920" TargetMode="External" /><Relationship Id="rId520" Type="http://schemas.openxmlformats.org/officeDocument/2006/relationships/hyperlink" Target="https://twitter.com/#!/infovista/status/1084533755107258372" TargetMode="External" /><Relationship Id="rId521" Type="http://schemas.openxmlformats.org/officeDocument/2006/relationships/hyperlink" Target="https://twitter.com/#!/infovista/status/1084541100310843392" TargetMode="External" /><Relationship Id="rId522" Type="http://schemas.openxmlformats.org/officeDocument/2006/relationships/hyperlink" Target="https://twitter.com/#!/infovista/status/1084548146368335877" TargetMode="External" /><Relationship Id="rId523" Type="http://schemas.openxmlformats.org/officeDocument/2006/relationships/hyperlink" Target="https://twitter.com/#!/infovista/status/1084840567513726977" TargetMode="External" /><Relationship Id="rId524" Type="http://schemas.openxmlformats.org/officeDocument/2006/relationships/hyperlink" Target="https://twitter.com/#!/infovista/status/1084861466942074882" TargetMode="External" /><Relationship Id="rId525" Type="http://schemas.openxmlformats.org/officeDocument/2006/relationships/hyperlink" Target="https://twitter.com/#!/infovista/status/1084883853091721217" TargetMode="External" /><Relationship Id="rId526" Type="http://schemas.openxmlformats.org/officeDocument/2006/relationships/hyperlink" Target="https://twitter.com/#!/infovista/status/1085221591468916742" TargetMode="External" /><Relationship Id="rId527" Type="http://schemas.openxmlformats.org/officeDocument/2006/relationships/hyperlink" Target="https://twitter.com/#!/retailaggregate/status/1086331305078353920" TargetMode="External" /><Relationship Id="rId528" Type="http://schemas.openxmlformats.org/officeDocument/2006/relationships/hyperlink" Target="https://twitter.com/#!/infovista/status/1082339127255859200" TargetMode="External" /><Relationship Id="rId529" Type="http://schemas.openxmlformats.org/officeDocument/2006/relationships/hyperlink" Target="https://twitter.com/#!/infovista/status/1082600808036872192" TargetMode="External" /><Relationship Id="rId530" Type="http://schemas.openxmlformats.org/officeDocument/2006/relationships/hyperlink" Target="https://twitter.com/#!/infovista/status/1083408444621754371" TargetMode="External" /><Relationship Id="rId531" Type="http://schemas.openxmlformats.org/officeDocument/2006/relationships/hyperlink" Target="https://twitter.com/#!/infovista/status/1085713825050054656" TargetMode="External" /><Relationship Id="rId532" Type="http://schemas.openxmlformats.org/officeDocument/2006/relationships/hyperlink" Target="https://twitter.com/#!/retailaggregate/status/1086331305078353920" TargetMode="External" /><Relationship Id="rId533" Type="http://schemas.openxmlformats.org/officeDocument/2006/relationships/hyperlink" Target="https://twitter.com/#!/globalplacefirm/status/1082555021886140417" TargetMode="External" /><Relationship Id="rId534" Type="http://schemas.openxmlformats.org/officeDocument/2006/relationships/hyperlink" Target="https://twitter.com/#!/globalplacefirm/status/1083644699649499136" TargetMode="External" /><Relationship Id="rId535" Type="http://schemas.openxmlformats.org/officeDocument/2006/relationships/hyperlink" Target="https://twitter.com/#!/globalplacefirm/status/1084731872146378752" TargetMode="External" /><Relationship Id="rId536" Type="http://schemas.openxmlformats.org/officeDocument/2006/relationships/hyperlink" Target="https://twitter.com/#!/globalplacefirm/status/1085821546944438273" TargetMode="External" /><Relationship Id="rId537" Type="http://schemas.openxmlformats.org/officeDocument/2006/relationships/hyperlink" Target="https://twitter.com/#!/globalplacefirm/status/1086377710098747392" TargetMode="External" /><Relationship Id="rId538" Type="http://schemas.openxmlformats.org/officeDocument/2006/relationships/comments" Target="../comments1.xml" /><Relationship Id="rId539" Type="http://schemas.openxmlformats.org/officeDocument/2006/relationships/vmlDrawing" Target="../drawings/vmlDrawing1.vml" /><Relationship Id="rId540" Type="http://schemas.openxmlformats.org/officeDocument/2006/relationships/table" Target="../tables/table1.xml" /><Relationship Id="rId54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co/RPFgghUnUl" TargetMode="External" /><Relationship Id="rId2" Type="http://schemas.openxmlformats.org/officeDocument/2006/relationships/hyperlink" Target="https://www.channelpartnersonline.com/gallery/tbi-avaya-avant-lead-list-of-new-changing-channel-programs/" TargetMode="External" /><Relationship Id="rId3" Type="http://schemas.openxmlformats.org/officeDocument/2006/relationships/hyperlink" Target="http://feeds.feedburner.com/~r/ChannelPartnersChannelPartners/~3/UWaLsew4N6w/?utm_source=feedburner&amp;utm_medium=twitter&amp;utm_campaign=channel_online" TargetMode="External" /><Relationship Id="rId4" Type="http://schemas.openxmlformats.org/officeDocument/2006/relationships/hyperlink" Target="https://thailandtribune.com/infovista-names-jose-duarte-as-chief-executive-officer/?utm_source=dlvr.it&amp;utm_medium=twitter" TargetMode="External" /><Relationship Id="rId5" Type="http://schemas.openxmlformats.org/officeDocument/2006/relationships/hyperlink" Target="https://www.infovista.com/press-release/infovista-names-jos%C3%A9-duarte-as-chief-executive-officer" TargetMode="External" /><Relationship Id="rId6" Type="http://schemas.openxmlformats.org/officeDocument/2006/relationships/hyperlink" Target="https://www.singaporenewstribe.com/infovista-names-jose-duarte-as-chief-executive-officer/?utm_source=dlvr.it&amp;utm_medium=twitter" TargetMode="External" /><Relationship Id="rId7" Type="http://schemas.openxmlformats.org/officeDocument/2006/relationships/hyperlink" Target="https://www.lemondeinformatique.fr/actualites/lire-telex-l-anssi-attaquee-par-des-hackers-gilets-jaunes-open-acquiert-la-marketpace-izberg-amazon-rachete-cloudendure-jose-duarte-nomme-ceo-d-infovista-73921.html?utm_source=dlvr.it&amp;utm_medium=twitter" TargetMode="External" /><Relationship Id="rId8"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9"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10" Type="http://schemas.openxmlformats.org/officeDocument/2006/relationships/hyperlink" Target="http://feeds.feedburner.com/~r/ChannelPartnersChannelPartners/~3/uglYddJ8NVw/?utm_source=feedburner&amp;utm_medium=twitter&amp;utm_campaign=channel_online" TargetMode="External" /><Relationship Id="rId11"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12"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13" Type="http://schemas.openxmlformats.org/officeDocument/2006/relationships/hyperlink" Target="http://www.pressreleasepoint.com/infovista-appoints-cheryl-ragland-chief-marketing-officer" TargetMode="External" /><Relationship Id="rId14" Type="http://schemas.openxmlformats.org/officeDocument/2006/relationships/hyperlink" Target="http://www.pressreleasepoint.com/infovista-teams-westcon-comstor-grow-channel-application-aware-sd-wan-solutions" TargetMode="External" /><Relationship Id="rId15" Type="http://schemas.openxmlformats.org/officeDocument/2006/relationships/hyperlink" Target="http://www.pressreleasepoint.com/infovista-partners-fortinet-deliver-secure-application-aware-sd-wan" TargetMode="External" /><Relationship Id="rId16" Type="http://schemas.openxmlformats.org/officeDocument/2006/relationships/hyperlink" Target="http://www.pressreleasepoint.com/infovista-names-jose-duarte-chief-executive-officer" TargetMode="External" /><Relationship Id="rId17" Type="http://schemas.openxmlformats.org/officeDocument/2006/relationships/hyperlink" Target="https://www.lemondeinformatique.fr/actualites/lire-telex-l-anssi-attaquee-par-des-hackers-gilets-jaunes-open-acquiert-la-marketpace-izberg-amazon-rachete-cloudendure-jose-duarte-nomme-ceo-d-infovista-73921.html?utm_source=ActiveCampaign&amp;utm_medium=email&amp;utm_campaign=NL+LMI+Quoti+09012019&amp;ep_ee=d325a79beb20a556c709b0214bee0a372a03714b" TargetMode="External" /><Relationship Id="rId18" Type="http://schemas.openxmlformats.org/officeDocument/2006/relationships/hyperlink" Target="https://www.lemondeinformatique.fr/actualites/lire-telex-l-anssi-attaquee-par-des-hackers-gilets-jaunes-open-acquiert-la-marketpace-izberg-amazon-rachete-cloudendure-jose-duarte-nomme-ceo-d-infovista-73921.html?utm_source=dlvr.it&amp;utm_medium=twitter" TargetMode="External" /><Relationship Id="rId19"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20" Type="http://schemas.openxmlformats.org/officeDocument/2006/relationships/hyperlink" Target="http://feeds.feedburner.com/~r/ChannelPartnersChannelPartners/~3/uglYddJ8NVw/?utm_source=feedburner&amp;utm_medium=twitter&amp;utm_campaign=channel_online" TargetMode="External" /><Relationship Id="rId21" Type="http://schemas.openxmlformats.org/officeDocument/2006/relationships/hyperlink" Target="https://www.onug.net/blog/digital-business-requires-an-end-to-end-intelligence-for-wan-edge/?utm_source=twitter&amp;utm_medium=social&amp;utm_campaign=onug+blog&amp;utm_term=creation&amp;utm_content=digital+business+requires+an+end-to-end+intelligence+for+wan+edge" TargetMode="External" /><Relationship Id="rId22" Type="http://schemas.openxmlformats.org/officeDocument/2006/relationships/hyperlink" Target="https://www.channelpartnersonline.com/gallery/tbi-avaya-avant-lead-list-of-new-changing-channel-programs/" TargetMode="External" /><Relationship Id="rId23" Type="http://schemas.openxmlformats.org/officeDocument/2006/relationships/hyperlink" Target="http://feeds.feedburner.com/~r/ChannelPartnersChannelPartners/~3/uglYddJ8NVw/?utm_source=feedburner&amp;utm_medium=twitter&amp;utm_campaign=channel_online" TargetMode="External" /><Relationship Id="rId24" Type="http://schemas.openxmlformats.org/officeDocument/2006/relationships/hyperlink" Target="https://www.channelpartnersonline.com/2019/01/08/infovista-taps-sap-alum-as-new-ceo-in-growth-initiative/" TargetMode="External" /><Relationship Id="rId25" Type="http://schemas.openxmlformats.org/officeDocument/2006/relationships/hyperlink" Target="http://www.enterprisemanagement.com/research/asset.php/3683/Wide-Area-Network-Transformation:-How-Enterprises-Succeed-with-Software-Defined-WAN" TargetMode="External" /><Relationship Id="rId26" Type="http://schemas.openxmlformats.org/officeDocument/2006/relationships/hyperlink" Target="http://www.enterprisemanagement.com/research/asset.php/3683/Wide-Area-Network-Transformation:-How-Enterprises-Succeed-with-Software-Defined-WAN" TargetMode="External" /><Relationship Id="rId27" Type="http://schemas.openxmlformats.org/officeDocument/2006/relationships/hyperlink" Target="http://www.enterprisemanagement.com/research/asset.php/3683/Wide-Area-Network-Transformation:-How-Enterprises-Succeed-with-Software-Defined-WAN" TargetMode="External" /><Relationship Id="rId28" Type="http://schemas.openxmlformats.org/officeDocument/2006/relationships/hyperlink" Target="http://feeds.feedburner.com/~r/ChannelPartnersChannelPartners/~3/UWaLsew4N6w/?utm_source=feedburner&amp;utm_medium=twitter&amp;utm_campaign=channel_online" TargetMode="External" /><Relationship Id="rId29" Type="http://schemas.openxmlformats.org/officeDocument/2006/relationships/hyperlink" Target="https://dutchitchannel.nl/item/615254/infovista-stelt-jose-duarte-als-nieuwe-ceo-aan.html?utm_source=dlvr.it&amp;utm_medium=twitter&amp;utm_campaign=dutchitchannel" TargetMode="External" /><Relationship Id="rId30" Type="http://schemas.openxmlformats.org/officeDocument/2006/relationships/hyperlink" Target="https://twitter.com/i/web/status/1084900258109444096" TargetMode="External" /><Relationship Id="rId31" Type="http://schemas.openxmlformats.org/officeDocument/2006/relationships/hyperlink" Target="https://twitter.com/Infovista/status/1084861466942074882" TargetMode="External" /><Relationship Id="rId32" Type="http://schemas.openxmlformats.org/officeDocument/2006/relationships/hyperlink" Target="https://twitter.com/i/web/status/1085073982381006848" TargetMode="External" /><Relationship Id="rId33" Type="http://schemas.openxmlformats.org/officeDocument/2006/relationships/hyperlink" Target="https://twitter.com/retailnext/status/1085175282540134402" TargetMode="External" /><Relationship Id="rId34" Type="http://schemas.openxmlformats.org/officeDocument/2006/relationships/hyperlink" Target="https://twitter.com/infovista/status/1085221591468916742" TargetMode="External" /><Relationship Id="rId35" Type="http://schemas.openxmlformats.org/officeDocument/2006/relationships/hyperlink" Target="https://twitter.com/i/web/status/1085321512775831552" TargetMode="External" /><Relationship Id="rId36" Type="http://schemas.openxmlformats.org/officeDocument/2006/relationships/hyperlink" Target="https://www.openpr.com/news/1487885/Software-Defined-Wide-Area-Network-SD-WAN-Market-at-a-Highest-CAGR-of-66-2-by-Top-Key-Players-Analysis-Citrix-Cisco-Aryaka-Networks-Talari-Networks-CloudGenix-InfoVista-Pertino-VeloCloud-now-part-of-VMware-FatPipe-Networks-to-2024.html" TargetMode="External" /><Relationship Id="rId37" Type="http://schemas.openxmlformats.org/officeDocument/2006/relationships/hyperlink" Target="https://twitter.com/i/web/status/1085601714173038592" TargetMode="External" /><Relationship Id="rId38" Type="http://schemas.openxmlformats.org/officeDocument/2006/relationships/hyperlink" Target="https://www.linkedin.com/pulse/buying-future-smart-retail-me-dorne-lovegrove/" TargetMode="External" /><Relationship Id="rId39" Type="http://schemas.openxmlformats.org/officeDocument/2006/relationships/hyperlink" Target="https://www.infovista.com/press-release/infovista-names-jos%C3%A9-duarte-as-chief-executive-officer" TargetMode="External" /><Relationship Id="rId40" Type="http://schemas.openxmlformats.org/officeDocument/2006/relationships/hyperlink" Target="https://www.infovista.com/press-release/infovista-names-jos%C3%A9-duarte-as-chief-executive-officer" TargetMode="External" /><Relationship Id="rId41" Type="http://schemas.openxmlformats.org/officeDocument/2006/relationships/hyperlink" Target="https://lnkd.in/ePsp5p9" TargetMode="External" /><Relationship Id="rId42" Type="http://schemas.openxmlformats.org/officeDocument/2006/relationships/hyperlink" Target="https://independentretailer.com/2019/01/03/2019-retail-predictions/" TargetMode="External" /><Relationship Id="rId43" Type="http://schemas.openxmlformats.org/officeDocument/2006/relationships/hyperlink" Target="https://lnkd.in/e3YASgk" TargetMode="External" /><Relationship Id="rId44" Type="http://schemas.openxmlformats.org/officeDocument/2006/relationships/hyperlink" Target="https://goo.gl/fb/rhvLT5" TargetMode="External" /><Relationship Id="rId45" Type="http://schemas.openxmlformats.org/officeDocument/2006/relationships/hyperlink" Target="https://goo.gl/fb/rhvLT5" TargetMode="External" /><Relationship Id="rId46" Type="http://schemas.openxmlformats.org/officeDocument/2006/relationships/hyperlink" Target="http://feeds.feedburner.com/~r/ChannelPartnersChannelPartners/~3/uglYddJ8NVw/?utm_source=feedburner&amp;utm_medium=twitter&amp;utm_campaign=channel_online" TargetMode="External" /><Relationship Id="rId47" Type="http://schemas.openxmlformats.org/officeDocument/2006/relationships/hyperlink" Target="http://feeds.feedburner.com/~r/ChannelPartnersChannelPartners/~3/uglYddJ8NVw/?utm_source=feedburner&amp;utm_medium=twitter&amp;utm_campaign=channel_online" TargetMode="External" /><Relationship Id="rId48" Type="http://schemas.openxmlformats.org/officeDocument/2006/relationships/hyperlink" Target="http://feeds.feedburner.com/~r/ChannelPartnersChannelPartners/~3/uglYddJ8NVw/?utm_source=feedburner&amp;utm_medium=twitter&amp;utm_campaign=channel_online" TargetMode="External" /><Relationship Id="rId49" Type="http://schemas.openxmlformats.org/officeDocument/2006/relationships/hyperlink" Target="https://www.channelpartnersonline.com/2019/01/08/infovista-taps-sap-alum-as-new-ceo-in-growth-initiative/" TargetMode="External" /><Relationship Id="rId50" Type="http://schemas.openxmlformats.org/officeDocument/2006/relationships/hyperlink" Target="https://www.facebook.com/retailwire/videos/1879053068887424/" TargetMode="External" /><Relationship Id="rId51" Type="http://schemas.openxmlformats.org/officeDocument/2006/relationships/hyperlink" Target="https://www.networkworld.com/article/3331844/wide-area-networking/survey-enterprises-want-end-to-end-management-of-sd-wan.html?upd=1547749358621" TargetMode="External" /><Relationship Id="rId52" Type="http://schemas.openxmlformats.org/officeDocument/2006/relationships/hyperlink" Target="http://www.enterprisemanagement.com/research/asset.php/3683/Wide-Area-Network-Transformation:-How-Enterprises-Succeed-with-Software-Defined-WAN" TargetMode="External" /><Relationship Id="rId53" Type="http://schemas.openxmlformats.org/officeDocument/2006/relationships/hyperlink" Target="https://sumall.com/thankyou?utm_source=twitter&amp;utm_medium=publishing&amp;utm_campaign=thank_you_tweet&amp;utm_content=text_and_media&amp;utm_term=ea89b2f0f4e6d22f7bc7a520" TargetMode="External" /><Relationship Id="rId54" Type="http://schemas.openxmlformats.org/officeDocument/2006/relationships/hyperlink" Target="https://twitter.com/i/web/status/1084543693728739329" TargetMode="External" /><Relationship Id="rId55" Type="http://schemas.openxmlformats.org/officeDocument/2006/relationships/hyperlink" Target="https://twitter.com/i/web/status/1084543972457005056" TargetMode="External" /><Relationship Id="rId56" Type="http://schemas.openxmlformats.org/officeDocument/2006/relationships/hyperlink" Target="https://twitter.com/i/web/status/1084549299264999424" TargetMode="External" /><Relationship Id="rId57" Type="http://schemas.openxmlformats.org/officeDocument/2006/relationships/hyperlink" Target="https://twitter.com/i/web/status/1084785629400047617" TargetMode="External" /><Relationship Id="rId58" Type="http://schemas.openxmlformats.org/officeDocument/2006/relationships/hyperlink" Target="https://twitter.com/i/web/status/1084870314960584704" TargetMode="External" /><Relationship Id="rId59" Type="http://schemas.openxmlformats.org/officeDocument/2006/relationships/hyperlink" Target="https://pages.infovista.com/Retail-NRF.html" TargetMode="External" /><Relationship Id="rId60" Type="http://schemas.openxmlformats.org/officeDocument/2006/relationships/hyperlink" Target="https://twitter.com/i/web/status/1084541100310843392" TargetMode="External" /><Relationship Id="rId61" Type="http://schemas.openxmlformats.org/officeDocument/2006/relationships/hyperlink" Target="https://twitter.com/i/web/status/1084548146368335877" TargetMode="External" /><Relationship Id="rId62" Type="http://schemas.openxmlformats.org/officeDocument/2006/relationships/hyperlink" Target="https://twitter.com/i/web/status/1084840567513726977" TargetMode="External" /><Relationship Id="rId63" Type="http://schemas.openxmlformats.org/officeDocument/2006/relationships/hyperlink" Target="https://twitter.com/i/web/status/1084883853091721217" TargetMode="External" /><Relationship Id="rId64" Type="http://schemas.openxmlformats.org/officeDocument/2006/relationships/hyperlink" Target="https://www.infovista.com/resources/sdwan/wb/top-sdwan-myths-busted" TargetMode="External" /><Relationship Id="rId65" Type="http://schemas.openxmlformats.org/officeDocument/2006/relationships/hyperlink" Target="https://www.infovista.com/press-release/infovista-names-jos%C3%A9-duarte-as-chief-executive-officer" TargetMode="External" /><Relationship Id="rId66" Type="http://schemas.openxmlformats.org/officeDocument/2006/relationships/hyperlink" Target="https://www.infovista.com/press-release/infovista-names-jos%C3%A9-duarte-as-chief-executive-officer" TargetMode="External" /><Relationship Id="rId67" Type="http://schemas.openxmlformats.org/officeDocument/2006/relationships/hyperlink" Target="https://www.infovista.com/press-release/infovista-names-jos%C3%A9-duarte-as-chief-executive-officer" TargetMode="External" /><Relationship Id="rId68" Type="http://schemas.openxmlformats.org/officeDocument/2006/relationships/hyperlink" Target="https://globalplacementfirm.catsone.com/careers/index.php?m=portal&amp;a=details&amp;jobOrderID=912939" TargetMode="External" /><Relationship Id="rId69" Type="http://schemas.openxmlformats.org/officeDocument/2006/relationships/hyperlink" Target="https://globalplacementfirm.catsone.com/careers/index.php?m=portal&amp;a=details&amp;jobOrderID=912939" TargetMode="External" /><Relationship Id="rId70" Type="http://schemas.openxmlformats.org/officeDocument/2006/relationships/hyperlink" Target="http://globalplacementfirm.catsone.com/careers/index.php?m=portal&amp;a=details&amp;jobOrderID=912939" TargetMode="External" /><Relationship Id="rId71" Type="http://schemas.openxmlformats.org/officeDocument/2006/relationships/hyperlink" Target="http://globalplacementfirm.catsone.com/careers/index.php?m=portal&amp;a=details&amp;jobOrderID=912939" TargetMode="External" /><Relationship Id="rId72" Type="http://schemas.openxmlformats.org/officeDocument/2006/relationships/hyperlink" Target="http://globalplacementfirm.catsone.com/careers/index.php?m=portal&amp;a=details&amp;jobOrderID=912939" TargetMode="External" /><Relationship Id="rId73" Type="http://schemas.openxmlformats.org/officeDocument/2006/relationships/hyperlink" Target="https://pbs.twimg.com/media/DwYrsloWkAArVgY.jpg" TargetMode="External" /><Relationship Id="rId74" Type="http://schemas.openxmlformats.org/officeDocument/2006/relationships/hyperlink" Target="https://pbs.twimg.com/media/DwaBM0kUYAE4WrT.jpg" TargetMode="External" /><Relationship Id="rId75" Type="http://schemas.openxmlformats.org/officeDocument/2006/relationships/hyperlink" Target="https://pbs.twimg.com/media/DweTD5JUcAAwD18.jpg" TargetMode="External" /><Relationship Id="rId76" Type="http://schemas.openxmlformats.org/officeDocument/2006/relationships/hyperlink" Target="https://pbs.twimg.com/media/DwgCTlFX0AA7q3q.jpg" TargetMode="External" /><Relationship Id="rId77" Type="http://schemas.openxmlformats.org/officeDocument/2006/relationships/hyperlink" Target="https://pbs.twimg.com/media/DwksZ-IXcAsq7io.jpg" TargetMode="External" /><Relationship Id="rId78" Type="http://schemas.openxmlformats.org/officeDocument/2006/relationships/hyperlink" Target="https://pbs.twimg.com/media/Dw4lIO5VAAAoqOl.jpg" TargetMode="External" /><Relationship Id="rId79" Type="http://schemas.openxmlformats.org/officeDocument/2006/relationships/hyperlink" Target="https://pbs.twimg.com/media/DwYrsloWkAArVgY.jpg" TargetMode="External" /><Relationship Id="rId80" Type="http://schemas.openxmlformats.org/officeDocument/2006/relationships/hyperlink" Target="https://pbs.twimg.com/media/DxE696UXcAAFxXp.jpg" TargetMode="External" /><Relationship Id="rId81" Type="http://schemas.openxmlformats.org/officeDocument/2006/relationships/hyperlink" Target="https://pbs.twimg.com/media/Dwe62PsW0AAn4C6.jpg" TargetMode="External" /><Relationship Id="rId82" Type="http://schemas.openxmlformats.org/officeDocument/2006/relationships/hyperlink" Target="https://pbs.twimg.com/media/DwkzZH7WoAgzHRg.jpg" TargetMode="External" /><Relationship Id="rId83" Type="http://schemas.openxmlformats.org/officeDocument/2006/relationships/hyperlink" Target="https://pbs.twimg.com/media/DwlF01_XgAATT5Q.jpg" TargetMode="External" /><Relationship Id="rId84" Type="http://schemas.openxmlformats.org/officeDocument/2006/relationships/hyperlink" Target="https://pbs.twimg.com/media/Dw0Js79X0AIZYe5.jpg" TargetMode="External" /><Relationship Id="rId85" Type="http://schemas.openxmlformats.org/officeDocument/2006/relationships/hyperlink" Target="https://pbs.twimg.com/media/Dw4zwRwX4AEADN1.jpg" TargetMode="External" /><Relationship Id="rId86" Type="http://schemas.openxmlformats.org/officeDocument/2006/relationships/hyperlink" Target="https://pbs.twimg.com/media/Dwoqts_XQAAxYlf.jpg" TargetMode="External" /><Relationship Id="rId87" Type="http://schemas.openxmlformats.org/officeDocument/2006/relationships/hyperlink" Target="https://pbs.twimg.com/ext_tw_video_thumb/1085187387569823750/pu/img/QNkuV9BfQUwOu2gt.jpg" TargetMode="External" /><Relationship Id="rId88" Type="http://schemas.openxmlformats.org/officeDocument/2006/relationships/hyperlink" Target="https://pbs.twimg.com/media/DwU9p3mX4AAOP-E.jpg" TargetMode="External" /><Relationship Id="rId89" Type="http://schemas.openxmlformats.org/officeDocument/2006/relationships/hyperlink" Target="https://pbs.twimg.com/media/DwYrsloWkAArVgY.jpg" TargetMode="External" /><Relationship Id="rId90" Type="http://schemas.openxmlformats.org/officeDocument/2006/relationships/hyperlink" Target="https://pbs.twimg.com/media/DxE696UXcAAFxXp.jpg" TargetMode="External" /><Relationship Id="rId91" Type="http://schemas.openxmlformats.org/officeDocument/2006/relationships/hyperlink" Target="http://pbs.twimg.com/profile_images/1016356167851929601/R0AwyOEg_normal.jpg" TargetMode="External" /><Relationship Id="rId92" Type="http://schemas.openxmlformats.org/officeDocument/2006/relationships/hyperlink" Target="http://pbs.twimg.com/profile_images/847127149261680640/3CvL3Rlg_normal.jpg" TargetMode="External" /><Relationship Id="rId93" Type="http://schemas.openxmlformats.org/officeDocument/2006/relationships/hyperlink" Target="http://pbs.twimg.com/profile_images/710394416846938112/8qhDsY5q_normal.jpg" TargetMode="External" /><Relationship Id="rId94" Type="http://schemas.openxmlformats.org/officeDocument/2006/relationships/hyperlink" Target="https://pbs.twimg.com/media/DwYrsloWkAArVgY.jpg" TargetMode="External" /><Relationship Id="rId95" Type="http://schemas.openxmlformats.org/officeDocument/2006/relationships/hyperlink" Target="http://pbs.twimg.com/profile_images/710693078265405440/gv9uRGDX_normal.jpg" TargetMode="External" /><Relationship Id="rId96" Type="http://schemas.openxmlformats.org/officeDocument/2006/relationships/hyperlink" Target="https://pbs.twimg.com/media/DwaBM0kUYAE4WrT.jpg" TargetMode="External" /><Relationship Id="rId97" Type="http://schemas.openxmlformats.org/officeDocument/2006/relationships/hyperlink" Target="http://pbs.twimg.com/profile_images/836624823275110400/Su_i1dqV_normal.jpg" TargetMode="External" /><Relationship Id="rId98" Type="http://schemas.openxmlformats.org/officeDocument/2006/relationships/hyperlink" Target="http://pbs.twimg.com/profile_images/607387112233562112/RI7HxGWc_normal.png" TargetMode="External" /><Relationship Id="rId99" Type="http://schemas.openxmlformats.org/officeDocument/2006/relationships/hyperlink" Target="http://pbs.twimg.com/profile_images/915303881189593088/CCfhxoHj_normal.jpg" TargetMode="External" /><Relationship Id="rId100" Type="http://schemas.openxmlformats.org/officeDocument/2006/relationships/hyperlink" Target="http://pbs.twimg.com/profile_images/1072607252480176128/gyvvUg_M_normal.jpg" TargetMode="External" /><Relationship Id="rId101" Type="http://schemas.openxmlformats.org/officeDocument/2006/relationships/hyperlink" Target="http://abs.twimg.com/sticky/default_profile_images/default_profile_normal.png" TargetMode="External" /><Relationship Id="rId102" Type="http://schemas.openxmlformats.org/officeDocument/2006/relationships/hyperlink" Target="http://pbs.twimg.com/profile_images/729598994318557184/Mng6Eqn3_normal.jpg" TargetMode="External" /><Relationship Id="rId103" Type="http://schemas.openxmlformats.org/officeDocument/2006/relationships/hyperlink" Target="http://pbs.twimg.com/profile_images/1432162498/zen_logo_normal.jpg" TargetMode="External" /><Relationship Id="rId104" Type="http://schemas.openxmlformats.org/officeDocument/2006/relationships/hyperlink" Target="http://pbs.twimg.com/profile_images/1432162498/zen_logo_normal.jpg" TargetMode="External" /><Relationship Id="rId105" Type="http://schemas.openxmlformats.org/officeDocument/2006/relationships/hyperlink" Target="http://pbs.twimg.com/profile_images/1432162498/zen_logo_normal.jpg" TargetMode="External" /><Relationship Id="rId106" Type="http://schemas.openxmlformats.org/officeDocument/2006/relationships/hyperlink" Target="http://pbs.twimg.com/profile_images/1432162498/zen_logo_normal.jpg" TargetMode="External" /><Relationship Id="rId107" Type="http://schemas.openxmlformats.org/officeDocument/2006/relationships/hyperlink" Target="http://pbs.twimg.com/profile_images/761118751735427072/MGkdYqKS_normal.jpg" TargetMode="External" /><Relationship Id="rId108" Type="http://schemas.openxmlformats.org/officeDocument/2006/relationships/hyperlink" Target="http://pbs.twimg.com/profile_images/665640842581929984/RoKfRRPy_normal.jpg" TargetMode="External" /><Relationship Id="rId109" Type="http://schemas.openxmlformats.org/officeDocument/2006/relationships/hyperlink" Target="https://pbs.twimg.com/media/DweTD5JUcAAwD18.jpg" TargetMode="External" /><Relationship Id="rId110" Type="http://schemas.openxmlformats.org/officeDocument/2006/relationships/hyperlink" Target="http://pbs.twimg.com/profile_images/824187882168586240/j3_ddjrn_normal.jpg" TargetMode="External" /><Relationship Id="rId111" Type="http://schemas.openxmlformats.org/officeDocument/2006/relationships/hyperlink" Target="http://abs.twimg.com/sticky/default_profile_images/default_profile_normal.png" TargetMode="External" /><Relationship Id="rId112" Type="http://schemas.openxmlformats.org/officeDocument/2006/relationships/hyperlink" Target="http://pbs.twimg.com/profile_images/918518270420021249/aAizi6dK_normal.jpg" TargetMode="External" /><Relationship Id="rId113" Type="http://schemas.openxmlformats.org/officeDocument/2006/relationships/hyperlink" Target="https://pbs.twimg.com/media/DwgCTlFX0AA7q3q.jpg" TargetMode="External" /><Relationship Id="rId114" Type="http://schemas.openxmlformats.org/officeDocument/2006/relationships/hyperlink" Target="http://pbs.twimg.com/profile_images/443784048737918976/2AkOfVZl_normal.jpeg" TargetMode="External" /><Relationship Id="rId115" Type="http://schemas.openxmlformats.org/officeDocument/2006/relationships/hyperlink" Target="http://pbs.twimg.com/profile_images/443784048737918976/2AkOfVZl_normal.jpeg" TargetMode="External" /><Relationship Id="rId116" Type="http://schemas.openxmlformats.org/officeDocument/2006/relationships/hyperlink" Target="http://pbs.twimg.com/profile_images/542320702024458243/EJjNbKMF_normal.jpeg" TargetMode="External" /><Relationship Id="rId117" Type="http://schemas.openxmlformats.org/officeDocument/2006/relationships/hyperlink" Target="https://pbs.twimg.com/media/DwksZ-IXcAsq7io.jpg" TargetMode="External" /><Relationship Id="rId118" Type="http://schemas.openxmlformats.org/officeDocument/2006/relationships/hyperlink" Target="http://pbs.twimg.com/profile_images/879948679800643585/flbo9IGX_normal.jpg" TargetMode="External" /><Relationship Id="rId119" Type="http://schemas.openxmlformats.org/officeDocument/2006/relationships/hyperlink" Target="http://pbs.twimg.com/profile_images/524678868355928064/5z7Jamar_normal.png" TargetMode="External" /><Relationship Id="rId120" Type="http://schemas.openxmlformats.org/officeDocument/2006/relationships/hyperlink" Target="http://pbs.twimg.com/profile_images/661211619855220736/6-imYLWK_normal.jpg" TargetMode="External" /><Relationship Id="rId121" Type="http://schemas.openxmlformats.org/officeDocument/2006/relationships/hyperlink" Target="http://pbs.twimg.com/profile_images/1271539831/BSMHub_ICON_-_Plug_In2_normal.PNG" TargetMode="External" /><Relationship Id="rId122" Type="http://schemas.openxmlformats.org/officeDocument/2006/relationships/hyperlink" Target="http://pbs.twimg.com/profile_images/725441990536503296/gkzM-gUz_normal.jpg" TargetMode="External" /><Relationship Id="rId123" Type="http://schemas.openxmlformats.org/officeDocument/2006/relationships/hyperlink" Target="http://pbs.twimg.com/profile_images/865722028245962752/YyAEk5aB_normal.jpg" TargetMode="External" /><Relationship Id="rId124" Type="http://schemas.openxmlformats.org/officeDocument/2006/relationships/hyperlink" Target="http://pbs.twimg.com/profile_images/972135771518877696/LxoFekS5_normal.jpg" TargetMode="External" /><Relationship Id="rId125" Type="http://schemas.openxmlformats.org/officeDocument/2006/relationships/hyperlink" Target="http://pbs.twimg.com/profile_images/550791041071448064/66ifmR2f_normal.jpeg" TargetMode="External" /><Relationship Id="rId126" Type="http://schemas.openxmlformats.org/officeDocument/2006/relationships/hyperlink" Target="http://pbs.twimg.com/profile_images/550791041071448064/66ifmR2f_normal.jpeg" TargetMode="External" /><Relationship Id="rId127" Type="http://schemas.openxmlformats.org/officeDocument/2006/relationships/hyperlink" Target="http://pbs.twimg.com/profile_images/550791041071448064/66ifmR2f_normal.jpeg" TargetMode="External" /><Relationship Id="rId128" Type="http://schemas.openxmlformats.org/officeDocument/2006/relationships/hyperlink" Target="http://pbs.twimg.com/profile_images/1024933219798532097/a2-p80RG_normal.jpg" TargetMode="External" /><Relationship Id="rId129" Type="http://schemas.openxmlformats.org/officeDocument/2006/relationships/hyperlink" Target="https://pbs.twimg.com/media/Dw4lIO5VAAAoqOl.jpg" TargetMode="External" /><Relationship Id="rId130" Type="http://schemas.openxmlformats.org/officeDocument/2006/relationships/hyperlink" Target="http://pbs.twimg.com/profile_images/603903177692291073/6P0wX1bc_normal.jpg" TargetMode="External" /><Relationship Id="rId131" Type="http://schemas.openxmlformats.org/officeDocument/2006/relationships/hyperlink" Target="http://pbs.twimg.com/profile_images/555037886379458562/qb_CEWzY_normal.jpeg" TargetMode="External" /><Relationship Id="rId132" Type="http://schemas.openxmlformats.org/officeDocument/2006/relationships/hyperlink" Target="http://pbs.twimg.com/profile_images/485072454050516992/-Og89gWm_normal.jpeg" TargetMode="External" /><Relationship Id="rId133" Type="http://schemas.openxmlformats.org/officeDocument/2006/relationships/hyperlink" Target="http://pbs.twimg.com/profile_images/772525056165605376/Ie8Iyyzy_normal.jpg" TargetMode="External" /><Relationship Id="rId134" Type="http://schemas.openxmlformats.org/officeDocument/2006/relationships/hyperlink" Target="http://pbs.twimg.com/profile_images/1085278376556924928/EWzWDrVj_normal.jpg" TargetMode="External" /><Relationship Id="rId135" Type="http://schemas.openxmlformats.org/officeDocument/2006/relationships/hyperlink" Target="http://pbs.twimg.com/profile_images/736279971367378944/hsuVnIam_normal.jpg" TargetMode="External" /><Relationship Id="rId136" Type="http://schemas.openxmlformats.org/officeDocument/2006/relationships/hyperlink" Target="http://pbs.twimg.com/profile_images/736279971367378944/hsuVnIam_normal.jpg" TargetMode="External" /><Relationship Id="rId137" Type="http://schemas.openxmlformats.org/officeDocument/2006/relationships/hyperlink" Target="http://pbs.twimg.com/profile_images/430824310236659712/Gp4ebTAz_normal.png" TargetMode="External" /><Relationship Id="rId138" Type="http://schemas.openxmlformats.org/officeDocument/2006/relationships/hyperlink" Target="http://pbs.twimg.com/profile_images/736279971367378944/hsuVnIam_normal.jpg" TargetMode="External" /><Relationship Id="rId139" Type="http://schemas.openxmlformats.org/officeDocument/2006/relationships/hyperlink" Target="http://pbs.twimg.com/profile_images/736279971367378944/hsuVnIam_normal.jpg" TargetMode="External" /><Relationship Id="rId140" Type="http://schemas.openxmlformats.org/officeDocument/2006/relationships/hyperlink" Target="http://pbs.twimg.com/profile_images/736279971367378944/hsuVnIam_normal.jpg" TargetMode="External" /><Relationship Id="rId141" Type="http://schemas.openxmlformats.org/officeDocument/2006/relationships/hyperlink" Target="http://pbs.twimg.com/profile_images/985495411564695552/i90ppaeE_normal.jpg" TargetMode="External" /><Relationship Id="rId142" Type="http://schemas.openxmlformats.org/officeDocument/2006/relationships/hyperlink" Target="http://pbs.twimg.com/profile_images/661266259573538816/UWf7WU6P_normal.jpg" TargetMode="External" /><Relationship Id="rId143" Type="http://schemas.openxmlformats.org/officeDocument/2006/relationships/hyperlink" Target="http://pbs.twimg.com/profile_images/661266259573538816/UWf7WU6P_normal.jpg" TargetMode="External" /><Relationship Id="rId144" Type="http://schemas.openxmlformats.org/officeDocument/2006/relationships/hyperlink" Target="http://pbs.twimg.com/profile_images/920642736012906496/4Bb-ntZm_normal.jpg" TargetMode="External" /><Relationship Id="rId145" Type="http://schemas.openxmlformats.org/officeDocument/2006/relationships/hyperlink" Target="https://pbs.twimg.com/media/DwYrsloWkAArVgY.jpg" TargetMode="External" /><Relationship Id="rId146" Type="http://schemas.openxmlformats.org/officeDocument/2006/relationships/hyperlink" Target="http://pbs.twimg.com/profile_images/1041816941944438785/NVhv7RBh_normal.jpg" TargetMode="External" /><Relationship Id="rId147" Type="http://schemas.openxmlformats.org/officeDocument/2006/relationships/hyperlink" Target="https://pbs.twimg.com/media/DxE696UXcAAFxXp.jpg" TargetMode="External" /><Relationship Id="rId148" Type="http://schemas.openxmlformats.org/officeDocument/2006/relationships/hyperlink" Target="https://pbs.twimg.com/media/Dwe62PsW0AAn4C6.jpg" TargetMode="External" /><Relationship Id="rId149" Type="http://schemas.openxmlformats.org/officeDocument/2006/relationships/hyperlink" Target="https://pbs.twimg.com/media/DwkzZH7WoAgzHRg.jpg" TargetMode="External" /><Relationship Id="rId150" Type="http://schemas.openxmlformats.org/officeDocument/2006/relationships/hyperlink" Target="http://pbs.twimg.com/profile_images/486909028979572736/U5Zv516a_normal.jpeg" TargetMode="External" /><Relationship Id="rId151" Type="http://schemas.openxmlformats.org/officeDocument/2006/relationships/hyperlink" Target="https://pbs.twimg.com/media/DwlF01_XgAATT5Q.jpg" TargetMode="External" /><Relationship Id="rId152" Type="http://schemas.openxmlformats.org/officeDocument/2006/relationships/hyperlink" Target="http://pbs.twimg.com/profile_images/661211619855220736/6-imYLWK_normal.jpg" TargetMode="External" /><Relationship Id="rId153" Type="http://schemas.openxmlformats.org/officeDocument/2006/relationships/hyperlink" Target="http://pbs.twimg.com/profile_images/1037605937375313921/YuiR4LKQ_normal.jpg" TargetMode="External" /><Relationship Id="rId154" Type="http://schemas.openxmlformats.org/officeDocument/2006/relationships/hyperlink" Target="http://pbs.twimg.com/profile_images/661211619855220736/6-imYLWK_normal.jpg" TargetMode="External" /><Relationship Id="rId155" Type="http://schemas.openxmlformats.org/officeDocument/2006/relationships/hyperlink" Target="http://pbs.twimg.com/profile_images/736279971367378944/hsuVnIam_normal.jpg" TargetMode="External" /><Relationship Id="rId156" Type="http://schemas.openxmlformats.org/officeDocument/2006/relationships/hyperlink" Target="http://pbs.twimg.com/profile_images/1037605937375313921/YuiR4LKQ_normal.jpg" TargetMode="External" /><Relationship Id="rId157" Type="http://schemas.openxmlformats.org/officeDocument/2006/relationships/hyperlink" Target="http://pbs.twimg.com/profile_images/1037605937375313921/YuiR4LKQ_normal.jpg" TargetMode="External" /><Relationship Id="rId158" Type="http://schemas.openxmlformats.org/officeDocument/2006/relationships/hyperlink" Target="http://pbs.twimg.com/profile_images/563103242259681280/1IgTFGmV_normal.jpeg" TargetMode="External" /><Relationship Id="rId159" Type="http://schemas.openxmlformats.org/officeDocument/2006/relationships/hyperlink" Target="https://pbs.twimg.com/media/Dw0Js79X0AIZYe5.jpg" TargetMode="External" /><Relationship Id="rId160" Type="http://schemas.openxmlformats.org/officeDocument/2006/relationships/hyperlink" Target="https://pbs.twimg.com/media/Dw4zwRwX4AEADN1.jpg" TargetMode="External" /><Relationship Id="rId161" Type="http://schemas.openxmlformats.org/officeDocument/2006/relationships/hyperlink" Target="http://pbs.twimg.com/profile_images/2549139273/l96597ujfmwapwcub2cw_normal.jpeg" TargetMode="External" /><Relationship Id="rId162" Type="http://schemas.openxmlformats.org/officeDocument/2006/relationships/hyperlink" Target="http://pbs.twimg.com/profile_images/1037605937375313921/YuiR4LKQ_normal.jpg" TargetMode="External" /><Relationship Id="rId163" Type="http://schemas.openxmlformats.org/officeDocument/2006/relationships/hyperlink" Target="http://pbs.twimg.com/profile_images/1037605937375313921/YuiR4LKQ_normal.jpg" TargetMode="External" /><Relationship Id="rId164" Type="http://schemas.openxmlformats.org/officeDocument/2006/relationships/hyperlink" Target="http://pbs.twimg.com/profile_images/422620132/me_normal.jpg" TargetMode="External" /><Relationship Id="rId165" Type="http://schemas.openxmlformats.org/officeDocument/2006/relationships/hyperlink" Target="http://pbs.twimg.com/profile_images/1037605937375313921/YuiR4LKQ_normal.jpg" TargetMode="External" /><Relationship Id="rId166" Type="http://schemas.openxmlformats.org/officeDocument/2006/relationships/hyperlink" Target="http://pbs.twimg.com/profile_images/1039713555875020801/DdPN3Xbl_normal.jpg" TargetMode="External" /><Relationship Id="rId167" Type="http://schemas.openxmlformats.org/officeDocument/2006/relationships/hyperlink" Target="https://pbs.twimg.com/media/Dwoqts_XQAAxYlf.jpg" TargetMode="External" /><Relationship Id="rId168" Type="http://schemas.openxmlformats.org/officeDocument/2006/relationships/hyperlink" Target="http://pbs.twimg.com/profile_images/736279971367378944/hsuVnIam_normal.jpg" TargetMode="External" /><Relationship Id="rId169" Type="http://schemas.openxmlformats.org/officeDocument/2006/relationships/hyperlink" Target="http://pbs.twimg.com/profile_images/736279971367378944/hsuVnIam_normal.jpg" TargetMode="External" /><Relationship Id="rId170" Type="http://schemas.openxmlformats.org/officeDocument/2006/relationships/hyperlink" Target="http://pbs.twimg.com/profile_images/736279971367378944/hsuVnIam_normal.jpg" TargetMode="External" /><Relationship Id="rId171" Type="http://schemas.openxmlformats.org/officeDocument/2006/relationships/hyperlink" Target="http://pbs.twimg.com/profile_images/736279971367378944/hsuVnIam_normal.jpg" TargetMode="External" /><Relationship Id="rId172" Type="http://schemas.openxmlformats.org/officeDocument/2006/relationships/hyperlink" Target="http://pbs.twimg.com/profile_images/736279971367378944/hsuVnIam_normal.jpg" TargetMode="External" /><Relationship Id="rId173" Type="http://schemas.openxmlformats.org/officeDocument/2006/relationships/hyperlink" Target="http://pbs.twimg.com/profile_images/736279971367378944/hsuVnIam_normal.jpg" TargetMode="External" /><Relationship Id="rId174" Type="http://schemas.openxmlformats.org/officeDocument/2006/relationships/hyperlink" Target="http://pbs.twimg.com/profile_images/736279971367378944/hsuVnIam_normal.jpg" TargetMode="External" /><Relationship Id="rId175" Type="http://schemas.openxmlformats.org/officeDocument/2006/relationships/hyperlink" Target="http://pbs.twimg.com/profile_images/736279971367378944/hsuVnIam_normal.jpg" TargetMode="External" /><Relationship Id="rId176" Type="http://schemas.openxmlformats.org/officeDocument/2006/relationships/hyperlink" Target="http://pbs.twimg.com/profile_images/736279971367378944/hsuVnIam_normal.jpg" TargetMode="External" /><Relationship Id="rId177" Type="http://schemas.openxmlformats.org/officeDocument/2006/relationships/hyperlink" Target="https://pbs.twimg.com/ext_tw_video_thumb/1085187387569823750/pu/img/QNkuV9BfQUwOu2gt.jpg" TargetMode="External" /><Relationship Id="rId178" Type="http://schemas.openxmlformats.org/officeDocument/2006/relationships/hyperlink" Target="http://pbs.twimg.com/profile_images/736279971367378944/hsuVnIam_normal.jpg" TargetMode="External" /><Relationship Id="rId179" Type="http://schemas.openxmlformats.org/officeDocument/2006/relationships/hyperlink" Target="http://pbs.twimg.com/profile_images/767505105562198016/bpo3-7x__normal.jpg" TargetMode="External" /><Relationship Id="rId180" Type="http://schemas.openxmlformats.org/officeDocument/2006/relationships/hyperlink" Target="http://pbs.twimg.com/profile_images/958799440466255872/5rd9264q_normal.jpg" TargetMode="External" /><Relationship Id="rId181" Type="http://schemas.openxmlformats.org/officeDocument/2006/relationships/hyperlink" Target="http://pbs.twimg.com/profile_images/71209706/rlogo_normal.jpg" TargetMode="External" /><Relationship Id="rId182" Type="http://schemas.openxmlformats.org/officeDocument/2006/relationships/hyperlink" Target="http://pbs.twimg.com/profile_images/1037605937375313921/YuiR4LKQ_normal.jpg" TargetMode="External" /><Relationship Id="rId183" Type="http://schemas.openxmlformats.org/officeDocument/2006/relationships/hyperlink" Target="http://pbs.twimg.com/profile_images/1037605937375313921/YuiR4LKQ_normal.jpg" TargetMode="External" /><Relationship Id="rId184" Type="http://schemas.openxmlformats.org/officeDocument/2006/relationships/hyperlink" Target="http://pbs.twimg.com/profile_images/1037605937375313921/YuiR4LKQ_normal.jpg" TargetMode="External" /><Relationship Id="rId185" Type="http://schemas.openxmlformats.org/officeDocument/2006/relationships/hyperlink" Target="http://pbs.twimg.com/profile_images/1037605937375313921/YuiR4LKQ_normal.jpg" TargetMode="External" /><Relationship Id="rId186" Type="http://schemas.openxmlformats.org/officeDocument/2006/relationships/hyperlink" Target="http://pbs.twimg.com/profile_images/1077011815769538560/Fx6mhqpj_normal.jpg" TargetMode="External" /><Relationship Id="rId187" Type="http://schemas.openxmlformats.org/officeDocument/2006/relationships/hyperlink" Target="https://pbs.twimg.com/media/DwU9p3mX4AAOP-E.jpg" TargetMode="External" /><Relationship Id="rId188" Type="http://schemas.openxmlformats.org/officeDocument/2006/relationships/hyperlink" Target="https://pbs.twimg.com/media/DwYrsloWkAArVgY.jpg" TargetMode="External" /><Relationship Id="rId189" Type="http://schemas.openxmlformats.org/officeDocument/2006/relationships/hyperlink" Target="http://pbs.twimg.com/profile_images/1037605937375313921/YuiR4LKQ_normal.jpg" TargetMode="External" /><Relationship Id="rId190" Type="http://schemas.openxmlformats.org/officeDocument/2006/relationships/hyperlink" Target="https://pbs.twimg.com/media/DxE696UXcAAFxXp.jpg" TargetMode="External" /><Relationship Id="rId191" Type="http://schemas.openxmlformats.org/officeDocument/2006/relationships/hyperlink" Target="http://pbs.twimg.com/profile_images/1083528801907224576/sRKRXZxp_normal.jpg" TargetMode="External" /><Relationship Id="rId192" Type="http://schemas.openxmlformats.org/officeDocument/2006/relationships/hyperlink" Target="http://pbs.twimg.com/profile_images/1083528801907224576/sRKRXZxp_normal.jpg" TargetMode="External" /><Relationship Id="rId193" Type="http://schemas.openxmlformats.org/officeDocument/2006/relationships/hyperlink" Target="http://pbs.twimg.com/profile_images/1083528801907224576/sRKRXZxp_normal.jpg" TargetMode="External" /><Relationship Id="rId194" Type="http://schemas.openxmlformats.org/officeDocument/2006/relationships/hyperlink" Target="http://pbs.twimg.com/profile_images/1083528801907224576/sRKRXZxp_normal.jpg" TargetMode="External" /><Relationship Id="rId195" Type="http://schemas.openxmlformats.org/officeDocument/2006/relationships/hyperlink" Target="http://pbs.twimg.com/profile_images/1083528801907224576/sRKRXZxp_normal.jpg" TargetMode="External" /><Relationship Id="rId196" Type="http://schemas.openxmlformats.org/officeDocument/2006/relationships/hyperlink" Target="https://twitter.com/#!/craig_galbraith/status/1081221917338681345" TargetMode="External" /><Relationship Id="rId197" Type="http://schemas.openxmlformats.org/officeDocument/2006/relationships/hyperlink" Target="https://twitter.com/#!/lornagarey/status/1081761872490217472" TargetMode="External" /><Relationship Id="rId198" Type="http://schemas.openxmlformats.org/officeDocument/2006/relationships/hyperlink" Target="https://twitter.com/#!/thailandtribun3/status/1082613650081308672" TargetMode="External" /><Relationship Id="rId199" Type="http://schemas.openxmlformats.org/officeDocument/2006/relationships/hyperlink" Target="https://twitter.com/#!/liogt/status/1082634948224389121" TargetMode="External" /><Relationship Id="rId200" Type="http://schemas.openxmlformats.org/officeDocument/2006/relationships/hyperlink" Target="https://twitter.com/#!/sgnews_tribe/status/1082637319344148481" TargetMode="External" /><Relationship Id="rId201" Type="http://schemas.openxmlformats.org/officeDocument/2006/relationships/hyperlink" Target="https://twitter.com/#!/news_t3ch/status/1082694819326046208" TargetMode="External" /><Relationship Id="rId202" Type="http://schemas.openxmlformats.org/officeDocument/2006/relationships/hyperlink" Target="https://twitter.com/#!/denainfreddy/status/1082694908052467712" TargetMode="External" /><Relationship Id="rId203" Type="http://schemas.openxmlformats.org/officeDocument/2006/relationships/hyperlink" Target="https://twitter.com/#!/wlmaroc/status/1082695485394169862" TargetMode="External" /><Relationship Id="rId204" Type="http://schemas.openxmlformats.org/officeDocument/2006/relationships/hyperlink" Target="https://twitter.com/#!/edwardgately/status/1082756344300650497" TargetMode="External" /><Relationship Id="rId205" Type="http://schemas.openxmlformats.org/officeDocument/2006/relationships/hyperlink" Target="https://twitter.com/#!/gegelechti18/status/1082769346399735810" TargetMode="External" /><Relationship Id="rId206" Type="http://schemas.openxmlformats.org/officeDocument/2006/relationships/hyperlink" Target="https://twitter.com/#!/emilietanguy1/status/1082880389595754497" TargetMode="External" /><Relationship Id="rId207" Type="http://schemas.openxmlformats.org/officeDocument/2006/relationships/hyperlink" Target="https://twitter.com/#!/itnewsfrance/status/1082910879555952642" TargetMode="External" /><Relationship Id="rId208" Type="http://schemas.openxmlformats.org/officeDocument/2006/relationships/hyperlink" Target="https://twitter.com/#!/prpnews/status/1081914779546062849" TargetMode="External" /><Relationship Id="rId209" Type="http://schemas.openxmlformats.org/officeDocument/2006/relationships/hyperlink" Target="https://twitter.com/#!/prpnews/status/1081922462001098752" TargetMode="External" /><Relationship Id="rId210" Type="http://schemas.openxmlformats.org/officeDocument/2006/relationships/hyperlink" Target="https://twitter.com/#!/prpnews/status/1081957581004918784" TargetMode="External" /><Relationship Id="rId211" Type="http://schemas.openxmlformats.org/officeDocument/2006/relationships/hyperlink" Target="https://twitter.com/#!/prpnews/status/1082911396617162752" TargetMode="External" /><Relationship Id="rId212" Type="http://schemas.openxmlformats.org/officeDocument/2006/relationships/hyperlink" Target="https://twitter.com/#!/pvynckier/status/1082909396911439873" TargetMode="External" /><Relationship Id="rId213" Type="http://schemas.openxmlformats.org/officeDocument/2006/relationships/hyperlink" Target="https://twitter.com/#!/ebourderioux/status/1082932592557592578" TargetMode="External" /><Relationship Id="rId214" Type="http://schemas.openxmlformats.org/officeDocument/2006/relationships/hyperlink" Target="https://twitter.com/#!/lontchi/status/1082995932365434880" TargetMode="External" /><Relationship Id="rId215" Type="http://schemas.openxmlformats.org/officeDocument/2006/relationships/hyperlink" Target="https://twitter.com/#!/mondeinformatiq/status/1082694865077587968" TargetMode="External" /><Relationship Id="rId216" Type="http://schemas.openxmlformats.org/officeDocument/2006/relationships/hyperlink" Target="https://twitter.com/#!/almalleu/status/1083018001769746433" TargetMode="External" /><Relationship Id="rId217" Type="http://schemas.openxmlformats.org/officeDocument/2006/relationships/hyperlink" Target="https://twitter.com/#!/jamesandersoncp/status/1083101748355510272" TargetMode="External" /><Relationship Id="rId218" Type="http://schemas.openxmlformats.org/officeDocument/2006/relationships/hyperlink" Target="https://twitter.com/#!/onug_/status/1083118249041108997" TargetMode="External" /><Relationship Id="rId219" Type="http://schemas.openxmlformats.org/officeDocument/2006/relationships/hyperlink" Target="https://twitter.com/#!/channelkevinmo/status/1082249470719463425" TargetMode="External" /><Relationship Id="rId220" Type="http://schemas.openxmlformats.org/officeDocument/2006/relationships/hyperlink" Target="https://twitter.com/#!/channelkevinmo/status/1083331872363606017" TargetMode="External" /><Relationship Id="rId221" Type="http://schemas.openxmlformats.org/officeDocument/2006/relationships/hyperlink" Target="https://twitter.com/#!/apaxpartners_fr/status/1083355024762327042" TargetMode="External" /><Relationship Id="rId222" Type="http://schemas.openxmlformats.org/officeDocument/2006/relationships/hyperlink" Target="https://twitter.com/#!/ema_research/status/1083446011773812736" TargetMode="External" /><Relationship Id="rId223" Type="http://schemas.openxmlformats.org/officeDocument/2006/relationships/hyperlink" Target="https://twitter.com/#!/opensystemsag/status/1083764869063528448" TargetMode="External" /><Relationship Id="rId224" Type="http://schemas.openxmlformats.org/officeDocument/2006/relationships/hyperlink" Target="https://twitter.com/#!/versanetworks/status/1083774281438261248" TargetMode="External" /><Relationship Id="rId225" Type="http://schemas.openxmlformats.org/officeDocument/2006/relationships/hyperlink" Target="https://twitter.com/#!/channel_online/status/1081159368215797760" TargetMode="External" /><Relationship Id="rId226" Type="http://schemas.openxmlformats.org/officeDocument/2006/relationships/hyperlink" Target="https://twitter.com/#!/bsmhub/status/1084511968994750464" TargetMode="External" /><Relationship Id="rId227" Type="http://schemas.openxmlformats.org/officeDocument/2006/relationships/hyperlink" Target="https://twitter.com/#!/cameronjannice/status/1084539909988380673" TargetMode="External" /><Relationship Id="rId228" Type="http://schemas.openxmlformats.org/officeDocument/2006/relationships/hyperlink" Target="https://twitter.com/#!/sammartino/status/1084545118974169088" TargetMode="External" /><Relationship Id="rId229" Type="http://schemas.openxmlformats.org/officeDocument/2006/relationships/hyperlink" Target="https://twitter.com/#!/retroanalog60/status/1084570042245832704" TargetMode="External" /><Relationship Id="rId230" Type="http://schemas.openxmlformats.org/officeDocument/2006/relationships/hyperlink" Target="https://twitter.com/#!/ericlunn12509/status/1084543630566739970" TargetMode="External" /><Relationship Id="rId231" Type="http://schemas.openxmlformats.org/officeDocument/2006/relationships/hyperlink" Target="https://twitter.com/#!/ericlunn12509/status/1084543729925537792" TargetMode="External" /><Relationship Id="rId232" Type="http://schemas.openxmlformats.org/officeDocument/2006/relationships/hyperlink" Target="https://twitter.com/#!/ericlunn12509/status/1084610166161575936" TargetMode="External" /><Relationship Id="rId233" Type="http://schemas.openxmlformats.org/officeDocument/2006/relationships/hyperlink" Target="https://twitter.com/#!/josediazevans/status/1084765866745577472" TargetMode="External" /><Relationship Id="rId234" Type="http://schemas.openxmlformats.org/officeDocument/2006/relationships/hyperlink" Target="https://twitter.com/#!/dutchitchannel/status/1084845385254764544" TargetMode="External" /><Relationship Id="rId235" Type="http://schemas.openxmlformats.org/officeDocument/2006/relationships/hyperlink" Target="https://twitter.com/#!/ssamjames/status/1084900258109444096" TargetMode="External" /><Relationship Id="rId236" Type="http://schemas.openxmlformats.org/officeDocument/2006/relationships/hyperlink" Target="https://twitter.com/#!/randocuc/status/1085015846026731520" TargetMode="External" /><Relationship Id="rId237" Type="http://schemas.openxmlformats.org/officeDocument/2006/relationships/hyperlink" Target="https://twitter.com/#!/varcusmiscidi/status/1085022399010086912" TargetMode="External" /><Relationship Id="rId238" Type="http://schemas.openxmlformats.org/officeDocument/2006/relationships/hyperlink" Target="https://twitter.com/#!/witoldkepinski/status/1085094564027908096" TargetMode="External" /><Relationship Id="rId239" Type="http://schemas.openxmlformats.org/officeDocument/2006/relationships/hyperlink" Target="https://twitter.com/#!/4someone_cares/status/1085281850808061952" TargetMode="External" /><Relationship Id="rId240" Type="http://schemas.openxmlformats.org/officeDocument/2006/relationships/hyperlink" Target="https://twitter.com/#!/ricardo_belmar/status/1084602325782679552" TargetMode="External" /><Relationship Id="rId241" Type="http://schemas.openxmlformats.org/officeDocument/2006/relationships/hyperlink" Target="https://twitter.com/#!/ricardo_belmar/status/1085073982381006848" TargetMode="External" /><Relationship Id="rId242" Type="http://schemas.openxmlformats.org/officeDocument/2006/relationships/hyperlink" Target="https://twitter.com/#!/retailnext/status/1085299170267807744" TargetMode="External" /><Relationship Id="rId243" Type="http://schemas.openxmlformats.org/officeDocument/2006/relationships/hyperlink" Target="https://twitter.com/#!/ricardo_belmar/status/1085188593683853319" TargetMode="External" /><Relationship Id="rId244" Type="http://schemas.openxmlformats.org/officeDocument/2006/relationships/hyperlink" Target="https://twitter.com/#!/ricardo_belmar/status/1085231054875774977" TargetMode="External" /><Relationship Id="rId245" Type="http://schemas.openxmlformats.org/officeDocument/2006/relationships/hyperlink" Target="https://twitter.com/#!/ricardo_belmar/status/1085321512775831552" TargetMode="External" /><Relationship Id="rId246" Type="http://schemas.openxmlformats.org/officeDocument/2006/relationships/hyperlink" Target="https://twitter.com/#!/fmfrancoise/status/1085592186849320961" TargetMode="External" /><Relationship Id="rId247" Type="http://schemas.openxmlformats.org/officeDocument/2006/relationships/hyperlink" Target="https://twitter.com/#!/senderocloud/status/1085601694698950656" TargetMode="External" /><Relationship Id="rId248" Type="http://schemas.openxmlformats.org/officeDocument/2006/relationships/hyperlink" Target="https://twitter.com/#!/senderocloud/status/1085601714173038592" TargetMode="External" /><Relationship Id="rId249" Type="http://schemas.openxmlformats.org/officeDocument/2006/relationships/hyperlink" Target="https://twitter.com/#!/obs_mea/status/1085951818566418433" TargetMode="External" /><Relationship Id="rId250" Type="http://schemas.openxmlformats.org/officeDocument/2006/relationships/hyperlink" Target="https://twitter.com/#!/henrychalian/status/1083035733387104256" TargetMode="External" /><Relationship Id="rId251" Type="http://schemas.openxmlformats.org/officeDocument/2006/relationships/hyperlink" Target="https://twitter.com/#!/henrychalian/status/1084865182558507018" TargetMode="External" /><Relationship Id="rId252" Type="http://schemas.openxmlformats.org/officeDocument/2006/relationships/hyperlink" Target="https://twitter.com/#!/henrychalian/status/1086025060865970176" TargetMode="External" /><Relationship Id="rId253" Type="http://schemas.openxmlformats.org/officeDocument/2006/relationships/hyperlink" Target="https://twitter.com/#!/infovista/status/1083039690540941313" TargetMode="External" /><Relationship Id="rId254" Type="http://schemas.openxmlformats.org/officeDocument/2006/relationships/hyperlink" Target="https://twitter.com/#!/infovista/status/1083453693599666176" TargetMode="External" /><Relationship Id="rId255" Type="http://schemas.openxmlformats.org/officeDocument/2006/relationships/hyperlink" Target="https://twitter.com/#!/indretailer/status/1083465062256390144" TargetMode="External" /><Relationship Id="rId256" Type="http://schemas.openxmlformats.org/officeDocument/2006/relationships/hyperlink" Target="https://twitter.com/#!/infovista/status/1083475288368001025" TargetMode="External" /><Relationship Id="rId257" Type="http://schemas.openxmlformats.org/officeDocument/2006/relationships/hyperlink" Target="https://twitter.com/#!/channel_online/status/1083843532090208257" TargetMode="External" /><Relationship Id="rId258" Type="http://schemas.openxmlformats.org/officeDocument/2006/relationships/hyperlink" Target="https://twitter.com/#!/infovista/status/1084120673457455104" TargetMode="External" /><Relationship Id="rId259" Type="http://schemas.openxmlformats.org/officeDocument/2006/relationships/hyperlink" Target="https://twitter.com/#!/channel_online/status/1082753888900403200" TargetMode="External" /><Relationship Id="rId260" Type="http://schemas.openxmlformats.org/officeDocument/2006/relationships/hyperlink" Target="https://twitter.com/#!/ricardo_belmar/status/1083227830685786112" TargetMode="External" /><Relationship Id="rId261" Type="http://schemas.openxmlformats.org/officeDocument/2006/relationships/hyperlink" Target="https://twitter.com/#!/infovista/status/1083010456338468865" TargetMode="External" /><Relationship Id="rId262" Type="http://schemas.openxmlformats.org/officeDocument/2006/relationships/hyperlink" Target="https://twitter.com/#!/infovista/status/1083497465972703232" TargetMode="External" /><Relationship Id="rId263" Type="http://schemas.openxmlformats.org/officeDocument/2006/relationships/hyperlink" Target="https://twitter.com/#!/gregbuzek/status/1085001341578162176" TargetMode="External" /><Relationship Id="rId264" Type="http://schemas.openxmlformats.org/officeDocument/2006/relationships/hyperlink" Target="https://twitter.com/#!/infovista/status/1084533755107258372" TargetMode="External" /><Relationship Id="rId265" Type="http://schemas.openxmlformats.org/officeDocument/2006/relationships/hyperlink" Target="https://twitter.com/#!/infovista/status/1084861466942074882" TargetMode="External" /><Relationship Id="rId266" Type="http://schemas.openxmlformats.org/officeDocument/2006/relationships/hyperlink" Target="https://twitter.com/#!/vmcantrell/status/1085781431224283137" TargetMode="External" /><Relationship Id="rId267" Type="http://schemas.openxmlformats.org/officeDocument/2006/relationships/hyperlink" Target="https://twitter.com/#!/infovista/status/1085221591468916742" TargetMode="External" /><Relationship Id="rId268" Type="http://schemas.openxmlformats.org/officeDocument/2006/relationships/hyperlink" Target="https://twitter.com/#!/infovista/status/1085990400115048448" TargetMode="External" /><Relationship Id="rId269" Type="http://schemas.openxmlformats.org/officeDocument/2006/relationships/hyperlink" Target="https://twitter.com/#!/shamusema/status/1083493401750892546" TargetMode="External" /><Relationship Id="rId270" Type="http://schemas.openxmlformats.org/officeDocument/2006/relationships/hyperlink" Target="https://twitter.com/#!/infovista/status/1086041477204135936" TargetMode="External" /><Relationship Id="rId271" Type="http://schemas.openxmlformats.org/officeDocument/2006/relationships/hyperlink" Target="https://twitter.com/#!/retailbrandon/status/1086045872805347328" TargetMode="External" /><Relationship Id="rId272" Type="http://schemas.openxmlformats.org/officeDocument/2006/relationships/hyperlink" Target="https://twitter.com/#!/ricardo_belmar/status/1083725627239346176" TargetMode="External" /><Relationship Id="rId273" Type="http://schemas.openxmlformats.org/officeDocument/2006/relationships/hyperlink" Target="https://twitter.com/#!/ricardo_belmar/status/1084543693728739329" TargetMode="External" /><Relationship Id="rId274" Type="http://schemas.openxmlformats.org/officeDocument/2006/relationships/hyperlink" Target="https://twitter.com/#!/ricardo_belmar/status/1084543972457005056" TargetMode="External" /><Relationship Id="rId275" Type="http://schemas.openxmlformats.org/officeDocument/2006/relationships/hyperlink" Target="https://twitter.com/#!/ricardo_belmar/status/1084549299264999424" TargetMode="External" /><Relationship Id="rId276" Type="http://schemas.openxmlformats.org/officeDocument/2006/relationships/hyperlink" Target="https://twitter.com/#!/ricardo_belmar/status/1084602393055109120" TargetMode="External" /><Relationship Id="rId277" Type="http://schemas.openxmlformats.org/officeDocument/2006/relationships/hyperlink" Target="https://twitter.com/#!/ricardo_belmar/status/1084785629400047617" TargetMode="External" /><Relationship Id="rId278" Type="http://schemas.openxmlformats.org/officeDocument/2006/relationships/hyperlink" Target="https://twitter.com/#!/ricardo_belmar/status/1084870314960584704" TargetMode="External" /><Relationship Id="rId279" Type="http://schemas.openxmlformats.org/officeDocument/2006/relationships/hyperlink" Target="https://twitter.com/#!/ricardo_belmar/status/1084893415568039937" TargetMode="External" /><Relationship Id="rId280" Type="http://schemas.openxmlformats.org/officeDocument/2006/relationships/hyperlink" Target="https://twitter.com/#!/ricardo_belmar/status/1084893480332259329" TargetMode="External" /><Relationship Id="rId281" Type="http://schemas.openxmlformats.org/officeDocument/2006/relationships/hyperlink" Target="https://twitter.com/#!/ricardo_belmar/status/1084893568588759041" TargetMode="External" /><Relationship Id="rId282" Type="http://schemas.openxmlformats.org/officeDocument/2006/relationships/hyperlink" Target="https://twitter.com/#!/ricardo_belmar/status/1085187436014055426" TargetMode="External" /><Relationship Id="rId283" Type="http://schemas.openxmlformats.org/officeDocument/2006/relationships/hyperlink" Target="https://twitter.com/#!/ricardo_belmar/status/1085589924097806346" TargetMode="External" /><Relationship Id="rId284" Type="http://schemas.openxmlformats.org/officeDocument/2006/relationships/hyperlink" Target="https://twitter.com/#!/lorrikim/status/1086331018720595968" TargetMode="External" /><Relationship Id="rId285" Type="http://schemas.openxmlformats.org/officeDocument/2006/relationships/hyperlink" Target="https://twitter.com/#!/joeskorupa/status/1086331138946154498" TargetMode="External" /><Relationship Id="rId286" Type="http://schemas.openxmlformats.org/officeDocument/2006/relationships/hyperlink" Target="https://twitter.com/#!/risnewsinsights/status/1086331159947075584" TargetMode="External" /><Relationship Id="rId287" Type="http://schemas.openxmlformats.org/officeDocument/2006/relationships/hyperlink" Target="https://twitter.com/#!/infovista/status/1084541100310843392" TargetMode="External" /><Relationship Id="rId288" Type="http://schemas.openxmlformats.org/officeDocument/2006/relationships/hyperlink" Target="https://twitter.com/#!/infovista/status/1084548146368335877" TargetMode="External" /><Relationship Id="rId289" Type="http://schemas.openxmlformats.org/officeDocument/2006/relationships/hyperlink" Target="https://twitter.com/#!/infovista/status/1084840567513726977" TargetMode="External" /><Relationship Id="rId290" Type="http://schemas.openxmlformats.org/officeDocument/2006/relationships/hyperlink" Target="https://twitter.com/#!/infovista/status/1084883853091721217" TargetMode="External" /><Relationship Id="rId291" Type="http://schemas.openxmlformats.org/officeDocument/2006/relationships/hyperlink" Target="https://twitter.com/#!/retailaggregate/status/1086331305078353920" TargetMode="External" /><Relationship Id="rId292" Type="http://schemas.openxmlformats.org/officeDocument/2006/relationships/hyperlink" Target="https://twitter.com/#!/infovista/status/1082339127255859200" TargetMode="External" /><Relationship Id="rId293" Type="http://schemas.openxmlformats.org/officeDocument/2006/relationships/hyperlink" Target="https://twitter.com/#!/infovista/status/1082600808036872192" TargetMode="External" /><Relationship Id="rId294" Type="http://schemas.openxmlformats.org/officeDocument/2006/relationships/hyperlink" Target="https://twitter.com/#!/infovista/status/1083408444621754371" TargetMode="External" /><Relationship Id="rId295" Type="http://schemas.openxmlformats.org/officeDocument/2006/relationships/hyperlink" Target="https://twitter.com/#!/infovista/status/1085713825050054656" TargetMode="External" /><Relationship Id="rId296" Type="http://schemas.openxmlformats.org/officeDocument/2006/relationships/hyperlink" Target="https://twitter.com/#!/globalplacefirm/status/1082555021886140417" TargetMode="External" /><Relationship Id="rId297" Type="http://schemas.openxmlformats.org/officeDocument/2006/relationships/hyperlink" Target="https://twitter.com/#!/globalplacefirm/status/1083644699649499136" TargetMode="External" /><Relationship Id="rId298" Type="http://schemas.openxmlformats.org/officeDocument/2006/relationships/hyperlink" Target="https://twitter.com/#!/globalplacefirm/status/1084731872146378752" TargetMode="External" /><Relationship Id="rId299" Type="http://schemas.openxmlformats.org/officeDocument/2006/relationships/hyperlink" Target="https://twitter.com/#!/globalplacefirm/status/1085821546944438273" TargetMode="External" /><Relationship Id="rId300" Type="http://schemas.openxmlformats.org/officeDocument/2006/relationships/hyperlink" Target="https://twitter.com/#!/globalplacefirm/status/1086377710098747392" TargetMode="External" /><Relationship Id="rId301" Type="http://schemas.openxmlformats.org/officeDocument/2006/relationships/comments" Target="../comments12.xml" /><Relationship Id="rId302" Type="http://schemas.openxmlformats.org/officeDocument/2006/relationships/vmlDrawing" Target="../drawings/vmlDrawing6.vml" /><Relationship Id="rId303" Type="http://schemas.openxmlformats.org/officeDocument/2006/relationships/table" Target="../tables/table22.xml" /><Relationship Id="rId30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pScXrUBAk" TargetMode="External" /><Relationship Id="rId2" Type="http://schemas.openxmlformats.org/officeDocument/2006/relationships/hyperlink" Target="http://go.conveyservices.com/overview" TargetMode="External" /><Relationship Id="rId3" Type="http://schemas.openxmlformats.org/officeDocument/2006/relationships/hyperlink" Target="http://t.co/YryUwy6FaG" TargetMode="External" /><Relationship Id="rId4" Type="http://schemas.openxmlformats.org/officeDocument/2006/relationships/hyperlink" Target="http://www.jask.ai/" TargetMode="External" /><Relationship Id="rId5" Type="http://schemas.openxmlformats.org/officeDocument/2006/relationships/hyperlink" Target="http://t.co/gj7mcIGaHn" TargetMode="External" /><Relationship Id="rId6" Type="http://schemas.openxmlformats.org/officeDocument/2006/relationships/hyperlink" Target="http://www.hp.com/" TargetMode="External" /><Relationship Id="rId7" Type="http://schemas.openxmlformats.org/officeDocument/2006/relationships/hyperlink" Target="http://t.co/pxXI1YmJb2" TargetMode="External" /><Relationship Id="rId8" Type="http://schemas.openxmlformats.org/officeDocument/2006/relationships/hyperlink" Target="https://t.co/LznjJCRpdS" TargetMode="External" /><Relationship Id="rId9" Type="http://schemas.openxmlformats.org/officeDocument/2006/relationships/hyperlink" Target="https://t.co/1VfNdnDfdn" TargetMode="External" /><Relationship Id="rId10" Type="http://schemas.openxmlformats.org/officeDocument/2006/relationships/hyperlink" Target="http://t.co/cJpaRvNN44" TargetMode="External" /><Relationship Id="rId11" Type="http://schemas.openxmlformats.org/officeDocument/2006/relationships/hyperlink" Target="http://t.co/F3qiQUOvsU" TargetMode="External" /><Relationship Id="rId12" Type="http://schemas.openxmlformats.org/officeDocument/2006/relationships/hyperlink" Target="http://t.co/dHATyUqEES" TargetMode="External" /><Relationship Id="rId13" Type="http://schemas.openxmlformats.org/officeDocument/2006/relationships/hyperlink" Target="http://t.co/dcn6ZQ50fk" TargetMode="External" /><Relationship Id="rId14" Type="http://schemas.openxmlformats.org/officeDocument/2006/relationships/hyperlink" Target="http://t.co/Xr7oEGzFqE" TargetMode="External" /><Relationship Id="rId15" Type="http://schemas.openxmlformats.org/officeDocument/2006/relationships/hyperlink" Target="https://t.co/CPSAd3tQJl" TargetMode="External" /><Relationship Id="rId16" Type="http://schemas.openxmlformats.org/officeDocument/2006/relationships/hyperlink" Target="https://t.co/C77ZVbbBds" TargetMode="External" /><Relationship Id="rId17" Type="http://schemas.openxmlformats.org/officeDocument/2006/relationships/hyperlink" Target="https://t.co/Kk2N1EBz2M" TargetMode="External" /><Relationship Id="rId18" Type="http://schemas.openxmlformats.org/officeDocument/2006/relationships/hyperlink" Target="https://t.co/4hXcEWPf31" TargetMode="External" /><Relationship Id="rId19" Type="http://schemas.openxmlformats.org/officeDocument/2006/relationships/hyperlink" Target="http://t.co/B3g6Ow2cEe" TargetMode="External" /><Relationship Id="rId20" Type="http://schemas.openxmlformats.org/officeDocument/2006/relationships/hyperlink" Target="http://t.co/bpScXrUBAk" TargetMode="External" /><Relationship Id="rId21" Type="http://schemas.openxmlformats.org/officeDocument/2006/relationships/hyperlink" Target="http://t.co/9GH4C1DrcS" TargetMode="External" /><Relationship Id="rId22" Type="http://schemas.openxmlformats.org/officeDocument/2006/relationships/hyperlink" Target="http://www.pressreleasepoint.com/" TargetMode="External" /><Relationship Id="rId23" Type="http://schemas.openxmlformats.org/officeDocument/2006/relationships/hyperlink" Target="http://pvynckier.pagesperso-orange.fr/" TargetMode="External" /><Relationship Id="rId24" Type="http://schemas.openxmlformats.org/officeDocument/2006/relationships/hyperlink" Target="https://t.co/5YTYsswN0a" TargetMode="External" /><Relationship Id="rId25" Type="http://schemas.openxmlformats.org/officeDocument/2006/relationships/hyperlink" Target="http://www.onug.net/" TargetMode="External" /><Relationship Id="rId26" Type="http://schemas.openxmlformats.org/officeDocument/2006/relationships/hyperlink" Target="http://www.tbicom.com/" TargetMode="External" /><Relationship Id="rId27" Type="http://schemas.openxmlformats.org/officeDocument/2006/relationships/hyperlink" Target="http://channelpartnersconference.com/" TargetMode="External" /><Relationship Id="rId28" Type="http://schemas.openxmlformats.org/officeDocument/2006/relationships/hyperlink" Target="http://www.apax.fr/" TargetMode="External" /><Relationship Id="rId29" Type="http://schemas.openxmlformats.org/officeDocument/2006/relationships/hyperlink" Target="http://t.co/akYionwpYB" TargetMode="External" /><Relationship Id="rId30" Type="http://schemas.openxmlformats.org/officeDocument/2006/relationships/hyperlink" Target="https://t.co/1EXSHH9wxD" TargetMode="External" /><Relationship Id="rId31" Type="http://schemas.openxmlformats.org/officeDocument/2006/relationships/hyperlink" Target="https://t.co/XVgqXBckk1" TargetMode="External" /><Relationship Id="rId32" Type="http://schemas.openxmlformats.org/officeDocument/2006/relationships/hyperlink" Target="http://www.versa-networks.com/" TargetMode="External" /><Relationship Id="rId33" Type="http://schemas.openxmlformats.org/officeDocument/2006/relationships/hyperlink" Target="http://www.businessservicemanagementhub.com/" TargetMode="External" /><Relationship Id="rId34" Type="http://schemas.openxmlformats.org/officeDocument/2006/relationships/hyperlink" Target="https://t.co/G78dJhQimi" TargetMode="External" /><Relationship Id="rId35" Type="http://schemas.openxmlformats.org/officeDocument/2006/relationships/hyperlink" Target="http://t.co/rIqYGRwaxd" TargetMode="External" /><Relationship Id="rId36" Type="http://schemas.openxmlformats.org/officeDocument/2006/relationships/hyperlink" Target="https://t.co/UTWdMk1UcL" TargetMode="External" /><Relationship Id="rId37" Type="http://schemas.openxmlformats.org/officeDocument/2006/relationships/hyperlink" Target="http://www.stevesammartino.com/" TargetMode="External" /><Relationship Id="rId38" Type="http://schemas.openxmlformats.org/officeDocument/2006/relationships/hyperlink" Target="http://t.co/PW2R9id2O8" TargetMode="External" /><Relationship Id="rId39" Type="http://schemas.openxmlformats.org/officeDocument/2006/relationships/hyperlink" Target="http://www.celtics.com/" TargetMode="External" /><Relationship Id="rId40" Type="http://schemas.openxmlformats.org/officeDocument/2006/relationships/hyperlink" Target="http://www.dutchitchannel.nl/" TargetMode="External" /><Relationship Id="rId41" Type="http://schemas.openxmlformats.org/officeDocument/2006/relationships/hyperlink" Target="https://t.co/jrYHVGUkHY" TargetMode="External" /><Relationship Id="rId42" Type="http://schemas.openxmlformats.org/officeDocument/2006/relationships/hyperlink" Target="https://t.co/aSUtObRPrp" TargetMode="External" /><Relationship Id="rId43" Type="http://schemas.openxmlformats.org/officeDocument/2006/relationships/hyperlink" Target="http://www.stance.com/" TargetMode="External" /><Relationship Id="rId44" Type="http://schemas.openxmlformats.org/officeDocument/2006/relationships/hyperlink" Target="http://t.co/tqkaiF92H3" TargetMode="External" /><Relationship Id="rId45" Type="http://schemas.openxmlformats.org/officeDocument/2006/relationships/hyperlink" Target="http://t.co/DMkkMQ8DxD" TargetMode="External" /><Relationship Id="rId46" Type="http://schemas.openxmlformats.org/officeDocument/2006/relationships/hyperlink" Target="https://t.co/2uaXqeKTqp" TargetMode="External" /><Relationship Id="rId47" Type="http://schemas.openxmlformats.org/officeDocument/2006/relationships/hyperlink" Target="http://t.co/r7NMG06qaM" TargetMode="External" /><Relationship Id="rId48" Type="http://schemas.openxmlformats.org/officeDocument/2006/relationships/hyperlink" Target="https://t.co/aqhzdXHpe8" TargetMode="External" /><Relationship Id="rId49" Type="http://schemas.openxmlformats.org/officeDocument/2006/relationships/hyperlink" Target="https://t.co/YsKIxquoRj" TargetMode="External" /><Relationship Id="rId50" Type="http://schemas.openxmlformats.org/officeDocument/2006/relationships/hyperlink" Target="http://orange-business.com/en" TargetMode="External" /><Relationship Id="rId51" Type="http://schemas.openxmlformats.org/officeDocument/2006/relationships/hyperlink" Target="http://blogs.wsj.com/laidoff/2010/01/04/participating-in-a-career-transition-program/" TargetMode="External" /><Relationship Id="rId52" Type="http://schemas.openxmlformats.org/officeDocument/2006/relationships/hyperlink" Target="http://www.nickfrazier.com/" TargetMode="External" /><Relationship Id="rId53" Type="http://schemas.openxmlformats.org/officeDocument/2006/relationships/hyperlink" Target="https://t.co/2QJMpquUaA" TargetMode="External" /><Relationship Id="rId54" Type="http://schemas.openxmlformats.org/officeDocument/2006/relationships/hyperlink" Target="https://t.co/Ceq5hN9OcS" TargetMode="External" /><Relationship Id="rId55" Type="http://schemas.openxmlformats.org/officeDocument/2006/relationships/hyperlink" Target="https://t.co/BB7Hj0XXMx" TargetMode="External" /><Relationship Id="rId56" Type="http://schemas.openxmlformats.org/officeDocument/2006/relationships/hyperlink" Target="https://t.co/zEvwN2GsTc" TargetMode="External" /><Relationship Id="rId57" Type="http://schemas.openxmlformats.org/officeDocument/2006/relationships/hyperlink" Target="http://www.ihlservices.com/" TargetMode="External" /><Relationship Id="rId58" Type="http://schemas.openxmlformats.org/officeDocument/2006/relationships/hyperlink" Target="https://t.co/iLQe3Sl5xA" TargetMode="External" /><Relationship Id="rId59" Type="http://schemas.openxmlformats.org/officeDocument/2006/relationships/hyperlink" Target="http://t.co/QZfZtkVzXO" TargetMode="External" /><Relationship Id="rId60" Type="http://schemas.openxmlformats.org/officeDocument/2006/relationships/hyperlink" Target="http://www.networkworld.com/" TargetMode="External" /><Relationship Id="rId61" Type="http://schemas.openxmlformats.org/officeDocument/2006/relationships/hyperlink" Target="http://t.co/ysAvVYd8m8" TargetMode="External" /><Relationship Id="rId62" Type="http://schemas.openxmlformats.org/officeDocument/2006/relationships/hyperlink" Target="https://t.co/wEuX3HajSK" TargetMode="External" /><Relationship Id="rId63" Type="http://schemas.openxmlformats.org/officeDocument/2006/relationships/hyperlink" Target="http://www.advantageaustria.org/us" TargetMode="External" /><Relationship Id="rId64" Type="http://schemas.openxmlformats.org/officeDocument/2006/relationships/hyperlink" Target="http://t.co/k7Icm8IwfJ" TargetMode="External" /><Relationship Id="rId65" Type="http://schemas.openxmlformats.org/officeDocument/2006/relationships/hyperlink" Target="http://t.co/QNnB52XXOz" TargetMode="External" /><Relationship Id="rId66" Type="http://schemas.openxmlformats.org/officeDocument/2006/relationships/hyperlink" Target="http://www.globalplacementfirm.com/" TargetMode="External" /><Relationship Id="rId67" Type="http://schemas.openxmlformats.org/officeDocument/2006/relationships/hyperlink" Target="https://pbs.twimg.com/profile_banners/337872034/1494953317" TargetMode="External" /><Relationship Id="rId68" Type="http://schemas.openxmlformats.org/officeDocument/2006/relationships/hyperlink" Target="https://pbs.twimg.com/profile_banners/376374928/1403035508" TargetMode="External" /><Relationship Id="rId69" Type="http://schemas.openxmlformats.org/officeDocument/2006/relationships/hyperlink" Target="https://pbs.twimg.com/profile_banners/1414619154/1512437255" TargetMode="External" /><Relationship Id="rId70" Type="http://schemas.openxmlformats.org/officeDocument/2006/relationships/hyperlink" Target="https://pbs.twimg.com/profile_banners/3806068992/1547221619" TargetMode="External" /><Relationship Id="rId71" Type="http://schemas.openxmlformats.org/officeDocument/2006/relationships/hyperlink" Target="https://pbs.twimg.com/profile_banners/23704470/1524611623" TargetMode="External" /><Relationship Id="rId72" Type="http://schemas.openxmlformats.org/officeDocument/2006/relationships/hyperlink" Target="https://pbs.twimg.com/profile_banners/17193794/1532019699" TargetMode="External" /><Relationship Id="rId73" Type="http://schemas.openxmlformats.org/officeDocument/2006/relationships/hyperlink" Target="https://pbs.twimg.com/profile_banners/19769002/1541996200" TargetMode="External" /><Relationship Id="rId74" Type="http://schemas.openxmlformats.org/officeDocument/2006/relationships/hyperlink" Target="https://pbs.twimg.com/profile_banners/1976311878/1467144409" TargetMode="External" /><Relationship Id="rId75" Type="http://schemas.openxmlformats.org/officeDocument/2006/relationships/hyperlink" Target="https://pbs.twimg.com/profile_banners/18334915/1538685034" TargetMode="External" /><Relationship Id="rId76" Type="http://schemas.openxmlformats.org/officeDocument/2006/relationships/hyperlink" Target="https://pbs.twimg.com/profile_banners/44962577/1493837119" TargetMode="External" /><Relationship Id="rId77" Type="http://schemas.openxmlformats.org/officeDocument/2006/relationships/hyperlink" Target="https://pbs.twimg.com/profile_banners/110546136/1526580670" TargetMode="External" /><Relationship Id="rId78" Type="http://schemas.openxmlformats.org/officeDocument/2006/relationships/hyperlink" Target="https://pbs.twimg.com/profile_banners/21102657/1536219492" TargetMode="External" /><Relationship Id="rId79" Type="http://schemas.openxmlformats.org/officeDocument/2006/relationships/hyperlink" Target="https://pbs.twimg.com/profile_banners/78968315/1541173126" TargetMode="External" /><Relationship Id="rId80" Type="http://schemas.openxmlformats.org/officeDocument/2006/relationships/hyperlink" Target="https://pbs.twimg.com/profile_banners/710393496709042176/1458206823" TargetMode="External" /><Relationship Id="rId81" Type="http://schemas.openxmlformats.org/officeDocument/2006/relationships/hyperlink" Target="https://pbs.twimg.com/profile_banners/30398424/1402892850" TargetMode="External" /><Relationship Id="rId82" Type="http://schemas.openxmlformats.org/officeDocument/2006/relationships/hyperlink" Target="https://pbs.twimg.com/profile_banners/710690556545015808/1458277438" TargetMode="External" /><Relationship Id="rId83" Type="http://schemas.openxmlformats.org/officeDocument/2006/relationships/hyperlink" Target="https://pbs.twimg.com/profile_banners/2175615878/1490265868" TargetMode="External" /><Relationship Id="rId84" Type="http://schemas.openxmlformats.org/officeDocument/2006/relationships/hyperlink" Target="https://pbs.twimg.com/profile_banners/770539774981599232/1544358563" TargetMode="External" /><Relationship Id="rId85" Type="http://schemas.openxmlformats.org/officeDocument/2006/relationships/hyperlink" Target="https://pbs.twimg.com/profile_banners/95868974/1516379738" TargetMode="External" /><Relationship Id="rId86" Type="http://schemas.openxmlformats.org/officeDocument/2006/relationships/hyperlink" Target="https://pbs.twimg.com/profile_banners/2918181827/1483561120" TargetMode="External" /><Relationship Id="rId87" Type="http://schemas.openxmlformats.org/officeDocument/2006/relationships/hyperlink" Target="https://pbs.twimg.com/profile_banners/3334677605/1536081023" TargetMode="External" /><Relationship Id="rId88" Type="http://schemas.openxmlformats.org/officeDocument/2006/relationships/hyperlink" Target="https://pbs.twimg.com/profile_banners/1356498416/1447536046" TargetMode="External" /><Relationship Id="rId89" Type="http://schemas.openxmlformats.org/officeDocument/2006/relationships/hyperlink" Target="https://pbs.twimg.com/profile_banners/14890044/1432639770" TargetMode="External" /><Relationship Id="rId90" Type="http://schemas.openxmlformats.org/officeDocument/2006/relationships/hyperlink" Target="https://pbs.twimg.com/profile_banners/4269561920/1480967311" TargetMode="External" /><Relationship Id="rId91" Type="http://schemas.openxmlformats.org/officeDocument/2006/relationships/hyperlink" Target="https://pbs.twimg.com/profile_banners/1063624591/1547737106" TargetMode="External" /><Relationship Id="rId92" Type="http://schemas.openxmlformats.org/officeDocument/2006/relationships/hyperlink" Target="https://pbs.twimg.com/profile_banners/64783109/1546555222" TargetMode="External" /><Relationship Id="rId93" Type="http://schemas.openxmlformats.org/officeDocument/2006/relationships/hyperlink" Target="https://pbs.twimg.com/profile_banners/2383963063/1433189244" TargetMode="External" /><Relationship Id="rId94" Type="http://schemas.openxmlformats.org/officeDocument/2006/relationships/hyperlink" Target="https://pbs.twimg.com/profile_banners/2912720607/1522848642" TargetMode="External" /><Relationship Id="rId95" Type="http://schemas.openxmlformats.org/officeDocument/2006/relationships/hyperlink" Target="https://pbs.twimg.com/profile_banners/31163497/1536247734" TargetMode="External" /><Relationship Id="rId96" Type="http://schemas.openxmlformats.org/officeDocument/2006/relationships/hyperlink" Target="https://pbs.twimg.com/profile_banners/304265563/1452088118" TargetMode="External" /><Relationship Id="rId97" Type="http://schemas.openxmlformats.org/officeDocument/2006/relationships/hyperlink" Target="https://pbs.twimg.com/profile_banners/1368225481/1413926175" TargetMode="External" /><Relationship Id="rId98" Type="http://schemas.openxmlformats.org/officeDocument/2006/relationships/hyperlink" Target="https://pbs.twimg.com/profile_banners/227711916/1363390092" TargetMode="External" /><Relationship Id="rId99" Type="http://schemas.openxmlformats.org/officeDocument/2006/relationships/hyperlink" Target="https://pbs.twimg.com/profile_banners/180028868/1461793846" TargetMode="External" /><Relationship Id="rId100" Type="http://schemas.openxmlformats.org/officeDocument/2006/relationships/hyperlink" Target="https://pbs.twimg.com/profile_banners/55332053/1350876322" TargetMode="External" /><Relationship Id="rId101" Type="http://schemas.openxmlformats.org/officeDocument/2006/relationships/hyperlink" Target="https://pbs.twimg.com/profile_banners/85728742/1538681705" TargetMode="External" /><Relationship Id="rId102" Type="http://schemas.openxmlformats.org/officeDocument/2006/relationships/hyperlink" Target="https://pbs.twimg.com/profile_banners/12021112/1493022746" TargetMode="External" /><Relationship Id="rId103" Type="http://schemas.openxmlformats.org/officeDocument/2006/relationships/hyperlink" Target="https://pbs.twimg.com/profile_banners/62060517/1520610489" TargetMode="External" /><Relationship Id="rId104" Type="http://schemas.openxmlformats.org/officeDocument/2006/relationships/hyperlink" Target="https://pbs.twimg.com/profile_banners/59140023/1532807737" TargetMode="External" /><Relationship Id="rId105" Type="http://schemas.openxmlformats.org/officeDocument/2006/relationships/hyperlink" Target="https://pbs.twimg.com/profile_banners/625491197/1490723104" TargetMode="External" /><Relationship Id="rId106" Type="http://schemas.openxmlformats.org/officeDocument/2006/relationships/hyperlink" Target="https://pbs.twimg.com/profile_banners/2468162977/1432816671" TargetMode="External" /><Relationship Id="rId107" Type="http://schemas.openxmlformats.org/officeDocument/2006/relationships/hyperlink" Target="https://pbs.twimg.com/profile_banners/1594690010/1373926115" TargetMode="External" /><Relationship Id="rId108" Type="http://schemas.openxmlformats.org/officeDocument/2006/relationships/hyperlink" Target="https://pbs.twimg.com/profile_banners/19206934/1475843542" TargetMode="External" /><Relationship Id="rId109" Type="http://schemas.openxmlformats.org/officeDocument/2006/relationships/hyperlink" Target="https://pbs.twimg.com/profile_banners/1081202565218516992/1547585420" TargetMode="External" /><Relationship Id="rId110" Type="http://schemas.openxmlformats.org/officeDocument/2006/relationships/hyperlink" Target="https://pbs.twimg.com/profile_banners/343633540/1487109554" TargetMode="External" /><Relationship Id="rId111" Type="http://schemas.openxmlformats.org/officeDocument/2006/relationships/hyperlink" Target="https://pbs.twimg.com/profile_banners/809786649185947648/1496855625" TargetMode="External" /><Relationship Id="rId112" Type="http://schemas.openxmlformats.org/officeDocument/2006/relationships/hyperlink" Target="https://pbs.twimg.com/profile_banners/150490233/1531239275" TargetMode="External" /><Relationship Id="rId113" Type="http://schemas.openxmlformats.org/officeDocument/2006/relationships/hyperlink" Target="https://pbs.twimg.com/profile_banners/20619654/1495479378" TargetMode="External" /><Relationship Id="rId114" Type="http://schemas.openxmlformats.org/officeDocument/2006/relationships/hyperlink" Target="https://pbs.twimg.com/profile_banners/17759202/1543612562" TargetMode="External" /><Relationship Id="rId115" Type="http://schemas.openxmlformats.org/officeDocument/2006/relationships/hyperlink" Target="https://pbs.twimg.com/profile_banners/19669170/1473444131" TargetMode="External" /><Relationship Id="rId116" Type="http://schemas.openxmlformats.org/officeDocument/2006/relationships/hyperlink" Target="https://pbs.twimg.com/profile_banners/34026146/1473265123" TargetMode="External" /><Relationship Id="rId117" Type="http://schemas.openxmlformats.org/officeDocument/2006/relationships/hyperlink" Target="https://pbs.twimg.com/profile_banners/63787812/1531920776" TargetMode="External" /><Relationship Id="rId118" Type="http://schemas.openxmlformats.org/officeDocument/2006/relationships/hyperlink" Target="https://pbs.twimg.com/profile_banners/3229980963/1526233045" TargetMode="External" /><Relationship Id="rId119" Type="http://schemas.openxmlformats.org/officeDocument/2006/relationships/hyperlink" Target="https://pbs.twimg.com/profile_banners/4105032866/1518712618" TargetMode="External" /><Relationship Id="rId120" Type="http://schemas.openxmlformats.org/officeDocument/2006/relationships/hyperlink" Target="https://pbs.twimg.com/profile_banners/920631953384263680/1508335689" TargetMode="External" /><Relationship Id="rId121" Type="http://schemas.openxmlformats.org/officeDocument/2006/relationships/hyperlink" Target="https://pbs.twimg.com/profile_banners/14995053/1537272946" TargetMode="External" /><Relationship Id="rId122" Type="http://schemas.openxmlformats.org/officeDocument/2006/relationships/hyperlink" Target="https://pbs.twimg.com/profile_banners/16203414/1445954107" TargetMode="External" /><Relationship Id="rId123" Type="http://schemas.openxmlformats.org/officeDocument/2006/relationships/hyperlink" Target="https://pbs.twimg.com/profile_banners/18290895/1511991816" TargetMode="External" /><Relationship Id="rId124" Type="http://schemas.openxmlformats.org/officeDocument/2006/relationships/hyperlink" Target="https://pbs.twimg.com/profile_banners/95485126/1517583241" TargetMode="External" /><Relationship Id="rId125" Type="http://schemas.openxmlformats.org/officeDocument/2006/relationships/hyperlink" Target="https://pbs.twimg.com/profile_banners/4905190149/1460220847" TargetMode="External" /><Relationship Id="rId126" Type="http://schemas.openxmlformats.org/officeDocument/2006/relationships/hyperlink" Target="https://pbs.twimg.com/profile_banners/18460199/1517933784" TargetMode="External" /><Relationship Id="rId127" Type="http://schemas.openxmlformats.org/officeDocument/2006/relationships/hyperlink" Target="https://pbs.twimg.com/profile_banners/21562786/1469037124" TargetMode="External" /><Relationship Id="rId128" Type="http://schemas.openxmlformats.org/officeDocument/2006/relationships/hyperlink" Target="https://pbs.twimg.com/profile_banners/18299526/1475076991" TargetMode="External" /><Relationship Id="rId129" Type="http://schemas.openxmlformats.org/officeDocument/2006/relationships/hyperlink" Target="https://pbs.twimg.com/profile_banners/903261597967294464/1504218895" TargetMode="External" /><Relationship Id="rId130" Type="http://schemas.openxmlformats.org/officeDocument/2006/relationships/hyperlink" Target="https://pbs.twimg.com/profile_banners/19544141/1434982399" TargetMode="External" /><Relationship Id="rId131" Type="http://schemas.openxmlformats.org/officeDocument/2006/relationships/hyperlink" Target="https://pbs.twimg.com/profile_banners/2294938387/1437505131" TargetMode="External" /><Relationship Id="rId132" Type="http://schemas.openxmlformats.org/officeDocument/2006/relationships/hyperlink" Target="https://pbs.twimg.com/profile_banners/9737032/1530887330" TargetMode="External" /><Relationship Id="rId133" Type="http://schemas.openxmlformats.org/officeDocument/2006/relationships/hyperlink" Target="https://pbs.twimg.com/profile_banners/1452560851/1398962668" TargetMode="External" /><Relationship Id="rId134" Type="http://schemas.openxmlformats.org/officeDocument/2006/relationships/hyperlink" Target="https://pbs.twimg.com/profile_banners/2949777377/1471629857" TargetMode="External" /><Relationship Id="rId135" Type="http://schemas.openxmlformats.org/officeDocument/2006/relationships/hyperlink" Target="https://pbs.twimg.com/profile_banners/2811803706/1410811125" TargetMode="External" /><Relationship Id="rId136" Type="http://schemas.openxmlformats.org/officeDocument/2006/relationships/hyperlink" Target="https://pbs.twimg.com/profile_banners/31955977/1438463435" TargetMode="External" /><Relationship Id="rId137" Type="http://schemas.openxmlformats.org/officeDocument/2006/relationships/hyperlink" Target="https://pbs.twimg.com/profile_banners/19007524/1407874528" TargetMode="External" /><Relationship Id="rId138" Type="http://schemas.openxmlformats.org/officeDocument/2006/relationships/hyperlink" Target="https://pbs.twimg.com/profile_banners/1077009064826208257/1545614632" TargetMode="External" /><Relationship Id="rId139" Type="http://schemas.openxmlformats.org/officeDocument/2006/relationships/hyperlink" Target="https://pbs.twimg.com/profile_banners/301006633/1547791816"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pbs.twimg.com/profile_background_images/477591975/Convey-Background.jp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6/bg.gif" TargetMode="External" /><Relationship Id="rId146" Type="http://schemas.openxmlformats.org/officeDocument/2006/relationships/hyperlink" Target="http://abs.twimg.com/images/themes/theme4/bg.gif" TargetMode="External" /><Relationship Id="rId147" Type="http://schemas.openxmlformats.org/officeDocument/2006/relationships/hyperlink" Target="http://abs.twimg.com/images/themes/theme15/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6/bg.gif" TargetMode="External" /><Relationship Id="rId150" Type="http://schemas.openxmlformats.org/officeDocument/2006/relationships/hyperlink" Target="http://abs.twimg.com/images/themes/theme5/bg.gif" TargetMode="External" /><Relationship Id="rId151" Type="http://schemas.openxmlformats.org/officeDocument/2006/relationships/hyperlink" Target="http://abs.twimg.com/images/themes/theme14/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9/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9/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3/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3/bg.gif" TargetMode="External" /><Relationship Id="rId165" Type="http://schemas.openxmlformats.org/officeDocument/2006/relationships/hyperlink" Target="http://abs.twimg.com/images/themes/theme14/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8/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2/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5/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5/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5/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9/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4/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9/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4/bg.gif" TargetMode="External" /><Relationship Id="rId195" Type="http://schemas.openxmlformats.org/officeDocument/2006/relationships/hyperlink" Target="http://pbs.twimg.com/profile_background_images/753770776/9920b3f382fc4ca1181d494e4723b5b7.jpe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4/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4/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7/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3/bg.gif" TargetMode="External" /><Relationship Id="rId206" Type="http://schemas.openxmlformats.org/officeDocument/2006/relationships/hyperlink" Target="http://abs.twimg.com/images/themes/theme15/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0/bg.gif" TargetMode="External" /><Relationship Id="rId210" Type="http://schemas.openxmlformats.org/officeDocument/2006/relationships/hyperlink" Target="http://abs.twimg.com/images/themes/theme10/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5/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5/bg.png" TargetMode="External" /><Relationship Id="rId220" Type="http://schemas.openxmlformats.org/officeDocument/2006/relationships/hyperlink" Target="http://abs.twimg.com/images/themes/theme7/bg.gif" TargetMode="External" /><Relationship Id="rId221" Type="http://schemas.openxmlformats.org/officeDocument/2006/relationships/hyperlink" Target="http://pbs.twimg.com/profile_images/1016356167851929601/R0AwyOEg_normal.jpg" TargetMode="External" /><Relationship Id="rId222" Type="http://schemas.openxmlformats.org/officeDocument/2006/relationships/hyperlink" Target="http://pbs.twimg.com/profile_images/478991216109813760/parb-Qp5_normal.png" TargetMode="External" /><Relationship Id="rId223" Type="http://schemas.openxmlformats.org/officeDocument/2006/relationships/hyperlink" Target="http://pbs.twimg.com/profile_images/847784605331505152/c3kM6PFy_normal.jpg" TargetMode="External" /><Relationship Id="rId224" Type="http://schemas.openxmlformats.org/officeDocument/2006/relationships/hyperlink" Target="http://pbs.twimg.com/profile_images/413506694891593728/Gx2mfj1X_normal.png" TargetMode="External" /><Relationship Id="rId225" Type="http://schemas.openxmlformats.org/officeDocument/2006/relationships/hyperlink" Target="http://pbs.twimg.com/profile_images/950420911630569472/4VSzxaaZ_normal.jpg" TargetMode="External" /><Relationship Id="rId226" Type="http://schemas.openxmlformats.org/officeDocument/2006/relationships/hyperlink" Target="http://pbs.twimg.com/profile_images/1067871603030020096/quMo2XHq_normal.jpg" TargetMode="External" /><Relationship Id="rId227" Type="http://schemas.openxmlformats.org/officeDocument/2006/relationships/hyperlink" Target="http://pbs.twimg.com/profile_images/1019990546763296769/mEfZyGEg_normal.jpg" TargetMode="External" /><Relationship Id="rId228" Type="http://schemas.openxmlformats.org/officeDocument/2006/relationships/hyperlink" Target="http://pbs.twimg.com/profile_images/1186746262/S_normal.png" TargetMode="External" /><Relationship Id="rId229" Type="http://schemas.openxmlformats.org/officeDocument/2006/relationships/hyperlink" Target="http://pbs.twimg.com/profile_images/1006481790427648000/5ufTC1mB_normal.jpg" TargetMode="External" /><Relationship Id="rId230" Type="http://schemas.openxmlformats.org/officeDocument/2006/relationships/hyperlink" Target="http://pbs.twimg.com/profile_images/573650841233571841/TXppPVvf_normal.png" TargetMode="External" /><Relationship Id="rId231" Type="http://schemas.openxmlformats.org/officeDocument/2006/relationships/hyperlink" Target="http://pbs.twimg.com/profile_images/847127149261680640/3CvL3Rlg_normal.jpg" TargetMode="External" /><Relationship Id="rId232" Type="http://schemas.openxmlformats.org/officeDocument/2006/relationships/hyperlink" Target="http://pbs.twimg.com/profile_images/378800000614382487/900266bb16522aec8665fc26a8b76324_normal.jpeg" TargetMode="External" /><Relationship Id="rId233" Type="http://schemas.openxmlformats.org/officeDocument/2006/relationships/hyperlink" Target="http://pbs.twimg.com/profile_images/1014214615067254784/sR2GtKix_normal.jpg" TargetMode="External" /><Relationship Id="rId234" Type="http://schemas.openxmlformats.org/officeDocument/2006/relationships/hyperlink" Target="http://pbs.twimg.com/profile_images/1037605937375313921/YuiR4LKQ_normal.jpg" TargetMode="External" /><Relationship Id="rId235" Type="http://schemas.openxmlformats.org/officeDocument/2006/relationships/hyperlink" Target="http://pbs.twimg.com/profile_images/661211619855220736/6-imYLWK_normal.jpg" TargetMode="External" /><Relationship Id="rId236" Type="http://schemas.openxmlformats.org/officeDocument/2006/relationships/hyperlink" Target="http://pbs.twimg.com/profile_images/710394416846938112/8qhDsY5q_normal.jpg" TargetMode="External" /><Relationship Id="rId237" Type="http://schemas.openxmlformats.org/officeDocument/2006/relationships/hyperlink" Target="http://pbs.twimg.com/profile_images/478393412073177088/0bPmhiYd_normal.jpeg" TargetMode="External" /><Relationship Id="rId238" Type="http://schemas.openxmlformats.org/officeDocument/2006/relationships/hyperlink" Target="http://pbs.twimg.com/profile_images/710693078265405440/gv9uRGDX_normal.jpg" TargetMode="External" /><Relationship Id="rId239" Type="http://schemas.openxmlformats.org/officeDocument/2006/relationships/hyperlink" Target="http://pbs.twimg.com/profile_images/844862449211731968/u9546zNd_normal.jpg" TargetMode="External" /><Relationship Id="rId240" Type="http://schemas.openxmlformats.org/officeDocument/2006/relationships/hyperlink" Target="http://pbs.twimg.com/profile_images/836624823275110400/Su_i1dqV_normal.jpg" TargetMode="External" /><Relationship Id="rId241" Type="http://schemas.openxmlformats.org/officeDocument/2006/relationships/hyperlink" Target="http://pbs.twimg.com/profile_images/607387112233562112/RI7HxGWc_normal.png" TargetMode="External" /><Relationship Id="rId242" Type="http://schemas.openxmlformats.org/officeDocument/2006/relationships/hyperlink" Target="http://pbs.twimg.com/profile_images/915303881189593088/CCfhxoHj_normal.jpg" TargetMode="External" /><Relationship Id="rId243" Type="http://schemas.openxmlformats.org/officeDocument/2006/relationships/hyperlink" Target="http://pbs.twimg.com/profile_images/1072607252480176128/gyvvUg_M_normal.jpg" TargetMode="External" /><Relationship Id="rId244" Type="http://schemas.openxmlformats.org/officeDocument/2006/relationships/hyperlink" Target="http://abs.twimg.com/sticky/default_profile_images/default_profile_normal.png" TargetMode="External" /><Relationship Id="rId245" Type="http://schemas.openxmlformats.org/officeDocument/2006/relationships/hyperlink" Target="http://pbs.twimg.com/profile_images/824187882168586240/j3_ddjrn_normal.jpg" TargetMode="External" /><Relationship Id="rId246" Type="http://schemas.openxmlformats.org/officeDocument/2006/relationships/hyperlink" Target="http://pbs.twimg.com/profile_images/729598994318557184/Mng6Eqn3_normal.jpg" TargetMode="External" /><Relationship Id="rId247" Type="http://schemas.openxmlformats.org/officeDocument/2006/relationships/hyperlink" Target="http://pbs.twimg.com/profile_images/1432162498/zen_logo_normal.jpg" TargetMode="External" /><Relationship Id="rId248" Type="http://schemas.openxmlformats.org/officeDocument/2006/relationships/hyperlink" Target="http://pbs.twimg.com/profile_images/761118751735427072/MGkdYqKS_normal.jpg" TargetMode="External" /><Relationship Id="rId249" Type="http://schemas.openxmlformats.org/officeDocument/2006/relationships/hyperlink" Target="http://pbs.twimg.com/profile_images/665640842581929984/RoKfRRPy_normal.jpg" TargetMode="External" /><Relationship Id="rId250" Type="http://schemas.openxmlformats.org/officeDocument/2006/relationships/hyperlink" Target="http://pbs.twimg.com/profile_images/2104533285/Hardworking_normal.jpg" TargetMode="External" /><Relationship Id="rId251" Type="http://schemas.openxmlformats.org/officeDocument/2006/relationships/hyperlink" Target="http://abs.twimg.com/sticky/default_profile_images/default_profile_normal.png" TargetMode="External" /><Relationship Id="rId252" Type="http://schemas.openxmlformats.org/officeDocument/2006/relationships/hyperlink" Target="http://pbs.twimg.com/profile_images/918518270420021249/aAizi6dK_normal.jpg" TargetMode="External" /><Relationship Id="rId253" Type="http://schemas.openxmlformats.org/officeDocument/2006/relationships/hyperlink" Target="http://pbs.twimg.com/profile_images/894737755883921408/9aPOnCm-_normal.jpg" TargetMode="External" /><Relationship Id="rId254" Type="http://schemas.openxmlformats.org/officeDocument/2006/relationships/hyperlink" Target="http://pbs.twimg.com/profile_images/1075080573306073088/Img39tF4_normal.jpg" TargetMode="External" /><Relationship Id="rId255" Type="http://schemas.openxmlformats.org/officeDocument/2006/relationships/hyperlink" Target="http://pbs.twimg.com/profile_images/443784048737918976/2AkOfVZl_normal.jpeg" TargetMode="External" /><Relationship Id="rId256" Type="http://schemas.openxmlformats.org/officeDocument/2006/relationships/hyperlink" Target="http://pbs.twimg.com/profile_images/542320702024458243/EJjNbKMF_normal.jpeg" TargetMode="External" /><Relationship Id="rId257" Type="http://schemas.openxmlformats.org/officeDocument/2006/relationships/hyperlink" Target="http://pbs.twimg.com/profile_images/1474527734/EMA_mobius_normal.jpg" TargetMode="External" /><Relationship Id="rId258" Type="http://schemas.openxmlformats.org/officeDocument/2006/relationships/hyperlink" Target="http://pbs.twimg.com/profile_images/879948679800643585/flbo9IGX_normal.jpg" TargetMode="External" /><Relationship Id="rId259" Type="http://schemas.openxmlformats.org/officeDocument/2006/relationships/hyperlink" Target="http://pbs.twimg.com/profile_images/422620132/me_normal.jpg" TargetMode="External" /><Relationship Id="rId260" Type="http://schemas.openxmlformats.org/officeDocument/2006/relationships/hyperlink" Target="http://pbs.twimg.com/profile_images/524678868355928064/5z7Jamar_normal.png" TargetMode="External" /><Relationship Id="rId261" Type="http://schemas.openxmlformats.org/officeDocument/2006/relationships/hyperlink" Target="http://pbs.twimg.com/profile_images/1271539831/BSMHub_ICON_-_Plug_In2_normal.PNG" TargetMode="External" /><Relationship Id="rId262" Type="http://schemas.openxmlformats.org/officeDocument/2006/relationships/hyperlink" Target="http://pbs.twimg.com/profile_images/725441990536503296/gkzM-gUz_normal.jpg" TargetMode="External" /><Relationship Id="rId263" Type="http://schemas.openxmlformats.org/officeDocument/2006/relationships/hyperlink" Target="http://pbs.twimg.com/profile_images/2748734134/758d61442d82824caf89388d5c322cce_normal.jpeg" TargetMode="External" /><Relationship Id="rId264" Type="http://schemas.openxmlformats.org/officeDocument/2006/relationships/hyperlink" Target="http://pbs.twimg.com/profile_images/1047933196090978308/5XrfZm31_normal.jpg" TargetMode="External" /><Relationship Id="rId265" Type="http://schemas.openxmlformats.org/officeDocument/2006/relationships/hyperlink" Target="http://pbs.twimg.com/profile_images/865722028245962752/YyAEk5aB_normal.jpg" TargetMode="External" /><Relationship Id="rId266" Type="http://schemas.openxmlformats.org/officeDocument/2006/relationships/hyperlink" Target="http://pbs.twimg.com/profile_images/972135771518877696/LxoFekS5_normal.jpg" TargetMode="External" /><Relationship Id="rId267" Type="http://schemas.openxmlformats.org/officeDocument/2006/relationships/hyperlink" Target="http://pbs.twimg.com/profile_images/550791041071448064/66ifmR2f_normal.jpeg" TargetMode="External" /><Relationship Id="rId268" Type="http://schemas.openxmlformats.org/officeDocument/2006/relationships/hyperlink" Target="http://pbs.twimg.com/profile_images/1024933219798532097/a2-p80RG_normal.jpg" TargetMode="External" /><Relationship Id="rId269" Type="http://schemas.openxmlformats.org/officeDocument/2006/relationships/hyperlink" Target="http://pbs.twimg.com/profile_images/626790939265245184/5Pc7NYCj_normal.png" TargetMode="External" /><Relationship Id="rId270" Type="http://schemas.openxmlformats.org/officeDocument/2006/relationships/hyperlink" Target="http://pbs.twimg.com/profile_images/603903177692291073/6P0wX1bc_normal.jpg" TargetMode="External" /><Relationship Id="rId271" Type="http://schemas.openxmlformats.org/officeDocument/2006/relationships/hyperlink" Target="http://pbs.twimg.com/profile_images/2515131410/fsdpkw47ogil9uluzywq_normal.jpeg" TargetMode="External" /><Relationship Id="rId272" Type="http://schemas.openxmlformats.org/officeDocument/2006/relationships/hyperlink" Target="http://pbs.twimg.com/profile_images/555037886379458562/qb_CEWzY_normal.jpeg" TargetMode="External" /><Relationship Id="rId273" Type="http://schemas.openxmlformats.org/officeDocument/2006/relationships/hyperlink" Target="http://pbs.twimg.com/profile_images/485072454050516992/-Og89gWm_normal.jpeg" TargetMode="External" /><Relationship Id="rId274" Type="http://schemas.openxmlformats.org/officeDocument/2006/relationships/hyperlink" Target="http://pbs.twimg.com/profile_images/772525056165605376/Ie8Iyyzy_normal.jpg" TargetMode="External" /><Relationship Id="rId275" Type="http://schemas.openxmlformats.org/officeDocument/2006/relationships/hyperlink" Target="http://abs.twimg.com/sticky/default_profile_images/default_profile_3_normal.png" TargetMode="External" /><Relationship Id="rId276" Type="http://schemas.openxmlformats.org/officeDocument/2006/relationships/hyperlink" Target="http://pbs.twimg.com/profile_images/1085278376556924928/EWzWDrVj_normal.jpg" TargetMode="External" /><Relationship Id="rId277" Type="http://schemas.openxmlformats.org/officeDocument/2006/relationships/hyperlink" Target="http://pbs.twimg.com/profile_images/736279971367378944/hsuVnIam_normal.jpg" TargetMode="External" /><Relationship Id="rId278" Type="http://schemas.openxmlformats.org/officeDocument/2006/relationships/hyperlink" Target="http://pbs.twimg.com/profile_images/809808421176287232/xp5vYzEI_normal.jpg" TargetMode="External" /><Relationship Id="rId279" Type="http://schemas.openxmlformats.org/officeDocument/2006/relationships/hyperlink" Target="http://pbs.twimg.com/profile_images/722783723825967105/ehRM34Au_normal.jpg" TargetMode="External" /><Relationship Id="rId280" Type="http://schemas.openxmlformats.org/officeDocument/2006/relationships/hyperlink" Target="http://pbs.twimg.com/profile_images/2655969808/682d51618e15a7bf7c6fbb31977749a1_normal.png" TargetMode="External" /><Relationship Id="rId281" Type="http://schemas.openxmlformats.org/officeDocument/2006/relationships/hyperlink" Target="http://pbs.twimg.com/profile_images/979500839562657792/Uegbzm-8_normal.jpg" TargetMode="External" /><Relationship Id="rId282" Type="http://schemas.openxmlformats.org/officeDocument/2006/relationships/hyperlink" Target="http://pbs.twimg.com/profile_images/700424844744093696/N58MaUZz_normal.jpg" TargetMode="External" /><Relationship Id="rId283" Type="http://schemas.openxmlformats.org/officeDocument/2006/relationships/hyperlink" Target="http://pbs.twimg.com/profile_images/430824310236659712/Gp4ebTAz_normal.png" TargetMode="External" /><Relationship Id="rId284" Type="http://schemas.openxmlformats.org/officeDocument/2006/relationships/hyperlink" Target="http://pbs.twimg.com/profile_images/793169268267487232/wiA0muAW_normal.jpg" TargetMode="External" /><Relationship Id="rId285" Type="http://schemas.openxmlformats.org/officeDocument/2006/relationships/hyperlink" Target="http://pbs.twimg.com/profile_images/985495411564695552/i90ppaeE_normal.jpg" TargetMode="External" /><Relationship Id="rId286" Type="http://schemas.openxmlformats.org/officeDocument/2006/relationships/hyperlink" Target="http://pbs.twimg.com/profile_images/661266259573538816/UWf7WU6P_normal.jpg" TargetMode="External" /><Relationship Id="rId287" Type="http://schemas.openxmlformats.org/officeDocument/2006/relationships/hyperlink" Target="http://pbs.twimg.com/profile_images/920642736012906496/4Bb-ntZm_normal.jpg" TargetMode="External" /><Relationship Id="rId288" Type="http://schemas.openxmlformats.org/officeDocument/2006/relationships/hyperlink" Target="http://pbs.twimg.com/profile_images/1041816941944438785/NVhv7RBh_normal.jpg" TargetMode="External" /><Relationship Id="rId289" Type="http://schemas.openxmlformats.org/officeDocument/2006/relationships/hyperlink" Target="http://pbs.twimg.com/profile_images/659005390357598208/KDCFHFwE_normal.jpg" TargetMode="External" /><Relationship Id="rId290" Type="http://schemas.openxmlformats.org/officeDocument/2006/relationships/hyperlink" Target="http://pbs.twimg.com/profile_images/824002841027219456/cjlYD2wV_normal.jpg" TargetMode="External" /><Relationship Id="rId291" Type="http://schemas.openxmlformats.org/officeDocument/2006/relationships/hyperlink" Target="http://pbs.twimg.com/profile_images/486909028979572736/U5Zv516a_normal.jpeg" TargetMode="External" /><Relationship Id="rId292" Type="http://schemas.openxmlformats.org/officeDocument/2006/relationships/hyperlink" Target="http://pbs.twimg.com/profile_images/698594634059157504/cwOVl9TS_normal.jpg" TargetMode="External" /><Relationship Id="rId293" Type="http://schemas.openxmlformats.org/officeDocument/2006/relationships/hyperlink" Target="http://pbs.twimg.com/profile_images/710146333638791168/eBcXi-jK_normal.jpg" TargetMode="External" /><Relationship Id="rId294" Type="http://schemas.openxmlformats.org/officeDocument/2006/relationships/hyperlink" Target="http://pbs.twimg.com/profile_images/563103242259681280/1IgTFGmV_normal.jpeg" TargetMode="External" /><Relationship Id="rId295" Type="http://schemas.openxmlformats.org/officeDocument/2006/relationships/hyperlink" Target="http://pbs.twimg.com/profile_images/2549139273/l96597ujfmwapwcub2cw_normal.jpeg" TargetMode="External" /><Relationship Id="rId296" Type="http://schemas.openxmlformats.org/officeDocument/2006/relationships/hyperlink" Target="http://pbs.twimg.com/profile_images/905389052328898561/LclcIjWI_normal.jpg" TargetMode="External" /><Relationship Id="rId297" Type="http://schemas.openxmlformats.org/officeDocument/2006/relationships/hyperlink" Target="http://pbs.twimg.com/profile_images/732936301092036610/8XA82Ref_normal.jpg" TargetMode="External" /><Relationship Id="rId298" Type="http://schemas.openxmlformats.org/officeDocument/2006/relationships/hyperlink" Target="http://pbs.twimg.com/profile_images/742801390888714241/kLiTP97O_normal.jpg" TargetMode="External" /><Relationship Id="rId299" Type="http://schemas.openxmlformats.org/officeDocument/2006/relationships/hyperlink" Target="http://pbs.twimg.com/profile_images/984150624106266624/uCDQfw8C_normal.jpg" TargetMode="External" /><Relationship Id="rId300" Type="http://schemas.openxmlformats.org/officeDocument/2006/relationships/hyperlink" Target="http://pbs.twimg.com/profile_images/866639236396707841/Tpq3xr15_normal.jpg" TargetMode="External" /><Relationship Id="rId301" Type="http://schemas.openxmlformats.org/officeDocument/2006/relationships/hyperlink" Target="http://pbs.twimg.com/profile_images/1039713555875020801/DdPN3Xbl_normal.jpg" TargetMode="External" /><Relationship Id="rId302" Type="http://schemas.openxmlformats.org/officeDocument/2006/relationships/hyperlink" Target="http://pbs.twimg.com/profile_images/837058193188655104/eufRe1B5_normal.jpg" TargetMode="External" /><Relationship Id="rId303" Type="http://schemas.openxmlformats.org/officeDocument/2006/relationships/hyperlink" Target="http://pbs.twimg.com/profile_images/767505105562198016/bpo3-7x__normal.jpg" TargetMode="External" /><Relationship Id="rId304" Type="http://schemas.openxmlformats.org/officeDocument/2006/relationships/hyperlink" Target="http://pbs.twimg.com/profile_images/958799440466255872/5rd9264q_normal.jpg" TargetMode="External" /><Relationship Id="rId305" Type="http://schemas.openxmlformats.org/officeDocument/2006/relationships/hyperlink" Target="http://pbs.twimg.com/profile_images/71209706/rlogo_normal.jpg" TargetMode="External" /><Relationship Id="rId306" Type="http://schemas.openxmlformats.org/officeDocument/2006/relationships/hyperlink" Target="http://pbs.twimg.com/profile_images/1077011815769538560/Fx6mhqpj_normal.jpg" TargetMode="External" /><Relationship Id="rId307" Type="http://schemas.openxmlformats.org/officeDocument/2006/relationships/hyperlink" Target="http://pbs.twimg.com/profile_images/1083528801907224576/sRKRXZxp_normal.jpg" TargetMode="External" /><Relationship Id="rId308" Type="http://schemas.openxmlformats.org/officeDocument/2006/relationships/hyperlink" Target="https://twitter.com/craig_galbraith" TargetMode="External" /><Relationship Id="rId309" Type="http://schemas.openxmlformats.org/officeDocument/2006/relationships/hyperlink" Target="https://twitter.com/conveyservices" TargetMode="External" /><Relationship Id="rId310" Type="http://schemas.openxmlformats.org/officeDocument/2006/relationships/hyperlink" Target="https://twitter.com/htg360" TargetMode="External" /><Relationship Id="rId311" Type="http://schemas.openxmlformats.org/officeDocument/2006/relationships/hyperlink" Target="https://twitter.com/telinta_" TargetMode="External" /><Relationship Id="rId312" Type="http://schemas.openxmlformats.org/officeDocument/2006/relationships/hyperlink" Target="https://twitter.com/jasklabs" TargetMode="External" /><Relationship Id="rId313" Type="http://schemas.openxmlformats.org/officeDocument/2006/relationships/hyperlink" Target="https://twitter.com/talari" TargetMode="External" /><Relationship Id="rId314" Type="http://schemas.openxmlformats.org/officeDocument/2006/relationships/hyperlink" Target="https://twitter.com/hp" TargetMode="External" /><Relationship Id="rId315" Type="http://schemas.openxmlformats.org/officeDocument/2006/relationships/hyperlink" Target="https://twitter.com/sandlerpartners" TargetMode="External" /><Relationship Id="rId316" Type="http://schemas.openxmlformats.org/officeDocument/2006/relationships/hyperlink" Target="https://twitter.com/avaya" TargetMode="External" /><Relationship Id="rId317" Type="http://schemas.openxmlformats.org/officeDocument/2006/relationships/hyperlink" Target="https://twitter.com/avant_ccc" TargetMode="External" /><Relationship Id="rId318" Type="http://schemas.openxmlformats.org/officeDocument/2006/relationships/hyperlink" Target="https://twitter.com/lornagarey" TargetMode="External" /><Relationship Id="rId319" Type="http://schemas.openxmlformats.org/officeDocument/2006/relationships/hyperlink" Target="https://twitter.com/hpchannelnews" TargetMode="External" /><Relationship Id="rId320" Type="http://schemas.openxmlformats.org/officeDocument/2006/relationships/hyperlink" Target="https://twitter.com/nutanix" TargetMode="External" /><Relationship Id="rId321" Type="http://schemas.openxmlformats.org/officeDocument/2006/relationships/hyperlink" Target="https://twitter.com/infovista" TargetMode="External" /><Relationship Id="rId322" Type="http://schemas.openxmlformats.org/officeDocument/2006/relationships/hyperlink" Target="https://twitter.com/channel_online" TargetMode="External" /><Relationship Id="rId323" Type="http://schemas.openxmlformats.org/officeDocument/2006/relationships/hyperlink" Target="https://twitter.com/thailandtribun3" TargetMode="External" /><Relationship Id="rId324" Type="http://schemas.openxmlformats.org/officeDocument/2006/relationships/hyperlink" Target="https://twitter.com/liogt" TargetMode="External" /><Relationship Id="rId325" Type="http://schemas.openxmlformats.org/officeDocument/2006/relationships/hyperlink" Target="https://twitter.com/sgnews_tribe" TargetMode="External" /><Relationship Id="rId326" Type="http://schemas.openxmlformats.org/officeDocument/2006/relationships/hyperlink" Target="https://twitter.com/news_t3ch" TargetMode="External" /><Relationship Id="rId327" Type="http://schemas.openxmlformats.org/officeDocument/2006/relationships/hyperlink" Target="https://twitter.com/denainfreddy" TargetMode="External" /><Relationship Id="rId328" Type="http://schemas.openxmlformats.org/officeDocument/2006/relationships/hyperlink" Target="https://twitter.com/wlmaroc" TargetMode="External" /><Relationship Id="rId329" Type="http://schemas.openxmlformats.org/officeDocument/2006/relationships/hyperlink" Target="https://twitter.com/edwardgately" TargetMode="External" /><Relationship Id="rId330" Type="http://schemas.openxmlformats.org/officeDocument/2006/relationships/hyperlink" Target="https://twitter.com/gegelechti18" TargetMode="External" /><Relationship Id="rId331" Type="http://schemas.openxmlformats.org/officeDocument/2006/relationships/hyperlink" Target="https://twitter.com/emilietanguy1" TargetMode="External" /><Relationship Id="rId332" Type="http://schemas.openxmlformats.org/officeDocument/2006/relationships/hyperlink" Target="https://twitter.com/mondeinformatiq" TargetMode="External" /><Relationship Id="rId333" Type="http://schemas.openxmlformats.org/officeDocument/2006/relationships/hyperlink" Target="https://twitter.com/itnewsfrance" TargetMode="External" /><Relationship Id="rId334" Type="http://schemas.openxmlformats.org/officeDocument/2006/relationships/hyperlink" Target="https://twitter.com/prpnews" TargetMode="External" /><Relationship Id="rId335" Type="http://schemas.openxmlformats.org/officeDocument/2006/relationships/hyperlink" Target="https://twitter.com/pvynckier" TargetMode="External" /><Relationship Id="rId336" Type="http://schemas.openxmlformats.org/officeDocument/2006/relationships/hyperlink" Target="https://twitter.com/ebourderioux" TargetMode="External" /><Relationship Id="rId337" Type="http://schemas.openxmlformats.org/officeDocument/2006/relationships/hyperlink" Target="https://twitter.com/lontchi" TargetMode="External" /><Relationship Id="rId338" Type="http://schemas.openxmlformats.org/officeDocument/2006/relationships/hyperlink" Target="https://twitter.com/almalleu" TargetMode="External" /><Relationship Id="rId339" Type="http://schemas.openxmlformats.org/officeDocument/2006/relationships/hyperlink" Target="https://twitter.com/jamesandersoncp" TargetMode="External" /><Relationship Id="rId340" Type="http://schemas.openxmlformats.org/officeDocument/2006/relationships/hyperlink" Target="https://twitter.com/onug_" TargetMode="External" /><Relationship Id="rId341" Type="http://schemas.openxmlformats.org/officeDocument/2006/relationships/hyperlink" Target="https://twitter.com/tbimasteragent" TargetMode="External" /><Relationship Id="rId342" Type="http://schemas.openxmlformats.org/officeDocument/2006/relationships/hyperlink" Target="https://twitter.com/channelkevinmo" TargetMode="External" /><Relationship Id="rId343" Type="http://schemas.openxmlformats.org/officeDocument/2006/relationships/hyperlink" Target="https://twitter.com/apaxpartners_fr" TargetMode="External" /><Relationship Id="rId344" Type="http://schemas.openxmlformats.org/officeDocument/2006/relationships/hyperlink" Target="https://twitter.com/ema_research" TargetMode="External" /><Relationship Id="rId345" Type="http://schemas.openxmlformats.org/officeDocument/2006/relationships/hyperlink" Target="https://twitter.com/opensystemsag" TargetMode="External" /><Relationship Id="rId346" Type="http://schemas.openxmlformats.org/officeDocument/2006/relationships/hyperlink" Target="https://twitter.com/shamusema" TargetMode="External" /><Relationship Id="rId347" Type="http://schemas.openxmlformats.org/officeDocument/2006/relationships/hyperlink" Target="https://twitter.com/versanetworks" TargetMode="External" /><Relationship Id="rId348" Type="http://schemas.openxmlformats.org/officeDocument/2006/relationships/hyperlink" Target="https://twitter.com/bsmhub" TargetMode="External" /><Relationship Id="rId349" Type="http://schemas.openxmlformats.org/officeDocument/2006/relationships/hyperlink" Target="https://twitter.com/cameronjannice" TargetMode="External" /><Relationship Id="rId350" Type="http://schemas.openxmlformats.org/officeDocument/2006/relationships/hyperlink" Target="https://twitter.com/retailroi" TargetMode="External" /><Relationship Id="rId351" Type="http://schemas.openxmlformats.org/officeDocument/2006/relationships/hyperlink" Target="https://twitter.com/nrfbigshow" TargetMode="External" /><Relationship Id="rId352" Type="http://schemas.openxmlformats.org/officeDocument/2006/relationships/hyperlink" Target="https://twitter.com/sammartino" TargetMode="External" /><Relationship Id="rId353" Type="http://schemas.openxmlformats.org/officeDocument/2006/relationships/hyperlink" Target="https://twitter.com/retroanalog60" TargetMode="External" /><Relationship Id="rId354" Type="http://schemas.openxmlformats.org/officeDocument/2006/relationships/hyperlink" Target="https://twitter.com/ericlunn12509" TargetMode="External" /><Relationship Id="rId355" Type="http://schemas.openxmlformats.org/officeDocument/2006/relationships/hyperlink" Target="https://twitter.com/josediazevans" TargetMode="External" /><Relationship Id="rId356" Type="http://schemas.openxmlformats.org/officeDocument/2006/relationships/hyperlink" Target="https://twitter.com/dutchitchannel" TargetMode="External" /><Relationship Id="rId357" Type="http://schemas.openxmlformats.org/officeDocument/2006/relationships/hyperlink" Target="https://twitter.com/ssamjames" TargetMode="External" /><Relationship Id="rId358" Type="http://schemas.openxmlformats.org/officeDocument/2006/relationships/hyperlink" Target="https://twitter.com/yannlh" TargetMode="External" /><Relationship Id="rId359" Type="http://schemas.openxmlformats.org/officeDocument/2006/relationships/hyperlink" Target="https://twitter.com/randocuc" TargetMode="External" /><Relationship Id="rId360" Type="http://schemas.openxmlformats.org/officeDocument/2006/relationships/hyperlink" Target="https://twitter.com/varcusmiscidi" TargetMode="External" /><Relationship Id="rId361" Type="http://schemas.openxmlformats.org/officeDocument/2006/relationships/hyperlink" Target="https://twitter.com/witoldkepinski" TargetMode="External" /><Relationship Id="rId362" Type="http://schemas.openxmlformats.org/officeDocument/2006/relationships/hyperlink" Target="https://twitter.com/jaaduarte" TargetMode="External" /><Relationship Id="rId363" Type="http://schemas.openxmlformats.org/officeDocument/2006/relationships/hyperlink" Target="https://twitter.com/4someone_cares" TargetMode="External" /><Relationship Id="rId364" Type="http://schemas.openxmlformats.org/officeDocument/2006/relationships/hyperlink" Target="https://twitter.com/ricardo_belmar" TargetMode="External" /><Relationship Id="rId365" Type="http://schemas.openxmlformats.org/officeDocument/2006/relationships/hyperlink" Target="https://twitter.com/incisivio" TargetMode="External" /><Relationship Id="rId366" Type="http://schemas.openxmlformats.org/officeDocument/2006/relationships/hyperlink" Target="https://twitter.com/stance" TargetMode="External" /><Relationship Id="rId367" Type="http://schemas.openxmlformats.org/officeDocument/2006/relationships/hyperlink" Target="https://twitter.com/nespressousa" TargetMode="External" /><Relationship Id="rId368" Type="http://schemas.openxmlformats.org/officeDocument/2006/relationships/hyperlink" Target="https://twitter.com/indochino" TargetMode="External" /><Relationship Id="rId369" Type="http://schemas.openxmlformats.org/officeDocument/2006/relationships/hyperlink" Target="https://twitter.com/rayhartjen" TargetMode="External" /><Relationship Id="rId370" Type="http://schemas.openxmlformats.org/officeDocument/2006/relationships/hyperlink" Target="https://twitter.com/retailnext" TargetMode="External" /><Relationship Id="rId371" Type="http://schemas.openxmlformats.org/officeDocument/2006/relationships/hyperlink" Target="https://twitter.com/nrfnews" TargetMode="External" /><Relationship Id="rId372" Type="http://schemas.openxmlformats.org/officeDocument/2006/relationships/hyperlink" Target="https://twitter.com/fmfrancoise" TargetMode="External" /><Relationship Id="rId373" Type="http://schemas.openxmlformats.org/officeDocument/2006/relationships/hyperlink" Target="https://twitter.com/senderocloud" TargetMode="External" /><Relationship Id="rId374" Type="http://schemas.openxmlformats.org/officeDocument/2006/relationships/hyperlink" Target="https://twitter.com/obs_mea" TargetMode="External" /><Relationship Id="rId375" Type="http://schemas.openxmlformats.org/officeDocument/2006/relationships/hyperlink" Target="https://twitter.com/henrychalian" TargetMode="External" /><Relationship Id="rId376" Type="http://schemas.openxmlformats.org/officeDocument/2006/relationships/hyperlink" Target="https://twitter.com/nrf" TargetMode="External" /><Relationship Id="rId377" Type="http://schemas.openxmlformats.org/officeDocument/2006/relationships/hyperlink" Target="https://twitter.com/meaghanbrophy" TargetMode="External" /><Relationship Id="rId378" Type="http://schemas.openxmlformats.org/officeDocument/2006/relationships/hyperlink" Target="https://twitter.com/indretailer" TargetMode="External" /><Relationship Id="rId379" Type="http://schemas.openxmlformats.org/officeDocument/2006/relationships/hyperlink" Target="https://twitter.com/ihl_group" TargetMode="External" /><Relationship Id="rId380" Type="http://schemas.openxmlformats.org/officeDocument/2006/relationships/hyperlink" Target="https://twitter.com/fuze" TargetMode="External" /><Relationship Id="rId381" Type="http://schemas.openxmlformats.org/officeDocument/2006/relationships/hyperlink" Target="https://twitter.com/gregbuzek" TargetMode="External" /><Relationship Id="rId382" Type="http://schemas.openxmlformats.org/officeDocument/2006/relationships/hyperlink" Target="https://twitter.com/vmcantrell" TargetMode="External" /><Relationship Id="rId383" Type="http://schemas.openxmlformats.org/officeDocument/2006/relationships/hyperlink" Target="https://twitter.com/iamjamesrhee" TargetMode="External" /><Relationship Id="rId384" Type="http://schemas.openxmlformats.org/officeDocument/2006/relationships/hyperlink" Target="https://twitter.com/retailwire" TargetMode="External" /><Relationship Id="rId385" Type="http://schemas.openxmlformats.org/officeDocument/2006/relationships/hyperlink" Target="https://twitter.com/retailshelley" TargetMode="External" /><Relationship Id="rId386" Type="http://schemas.openxmlformats.org/officeDocument/2006/relationships/hyperlink" Target="https://twitter.com/networkworld" TargetMode="External" /><Relationship Id="rId387" Type="http://schemas.openxmlformats.org/officeDocument/2006/relationships/hyperlink" Target="https://twitter.com/g2exp" TargetMode="External" /><Relationship Id="rId388" Type="http://schemas.openxmlformats.org/officeDocument/2006/relationships/hyperlink" Target="https://twitter.com/retailbrandon" TargetMode="External" /><Relationship Id="rId389" Type="http://schemas.openxmlformats.org/officeDocument/2006/relationships/hyperlink" Target="https://twitter.com/austria_in_us" TargetMode="External" /><Relationship Id="rId390" Type="http://schemas.openxmlformats.org/officeDocument/2006/relationships/hyperlink" Target="https://twitter.com/lorrikim" TargetMode="External" /><Relationship Id="rId391" Type="http://schemas.openxmlformats.org/officeDocument/2006/relationships/hyperlink" Target="https://twitter.com/joeskorupa" TargetMode="External" /><Relationship Id="rId392" Type="http://schemas.openxmlformats.org/officeDocument/2006/relationships/hyperlink" Target="https://twitter.com/risnewsinsights" TargetMode="External" /><Relationship Id="rId393" Type="http://schemas.openxmlformats.org/officeDocument/2006/relationships/hyperlink" Target="https://twitter.com/retailaggregate" TargetMode="External" /><Relationship Id="rId394" Type="http://schemas.openxmlformats.org/officeDocument/2006/relationships/hyperlink" Target="https://twitter.com/globalplacefirm" TargetMode="External" /><Relationship Id="rId395" Type="http://schemas.openxmlformats.org/officeDocument/2006/relationships/comments" Target="../comments2.xml" /><Relationship Id="rId396" Type="http://schemas.openxmlformats.org/officeDocument/2006/relationships/vmlDrawing" Target="../drawings/vmlDrawing2.vml" /><Relationship Id="rId397" Type="http://schemas.openxmlformats.org/officeDocument/2006/relationships/table" Target="../tables/table2.xml" /><Relationship Id="rId3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infovista.com/press-release/infovista-names-jos%C3%A9-duarte-as-chief-executive-officer" TargetMode="External" /><Relationship Id="rId2" Type="http://schemas.openxmlformats.org/officeDocument/2006/relationships/hyperlink" Target="http://feeds.feedburner.com/~r/ChannelPartnersChannelPartners/~3/uglYddJ8NVw/?utm_source=feedburner&amp;utm_medium=twitter&amp;utm_campaign=channel_online" TargetMode="External" /><Relationship Id="rId3"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4" Type="http://schemas.openxmlformats.org/officeDocument/2006/relationships/hyperlink" Target="http://www.enterprisemanagement.com/research/asset.php/3683/Wide-Area-Network-Transformation:-How-Enterprises-Succeed-with-Software-Defined-WAN" TargetMode="External" /><Relationship Id="rId5" Type="http://schemas.openxmlformats.org/officeDocument/2006/relationships/hyperlink" Target="http://globalplacementfirm.catsone.com/careers/index.php?m=portal&amp;a=details&amp;jobOrderID=912939" TargetMode="External" /><Relationship Id="rId6" Type="http://schemas.openxmlformats.org/officeDocument/2006/relationships/hyperlink" Target="https://globalplacementfirm.catsone.com/careers/index.php?m=portal&amp;a=details&amp;jobOrderID=912939" TargetMode="External" /><Relationship Id="rId7" Type="http://schemas.openxmlformats.org/officeDocument/2006/relationships/hyperlink" Target="https://goo.gl/fb/rhvLT5" TargetMode="External" /><Relationship Id="rId8" Type="http://schemas.openxmlformats.org/officeDocument/2006/relationships/hyperlink" Target="https://www.channelpartnersonline.com/2019/01/08/infovista-taps-sap-alum-as-new-ceo-in-growth-initiative/" TargetMode="External" /><Relationship Id="rId9" Type="http://schemas.openxmlformats.org/officeDocument/2006/relationships/hyperlink" Target="https://www.channelpartnersonline.com/gallery/tbi-avaya-avant-lead-list-of-new-changing-channel-programs/" TargetMode="External" /><Relationship Id="rId10" Type="http://schemas.openxmlformats.org/officeDocument/2006/relationships/hyperlink" Target="https://www.lemondeinformatique.fr/actualites/lire-telex-l-anssi-attaquee-par-des-hackers-gilets-jaunes-open-acquiert-la-marketpace-izberg-amazon-rachete-cloudendure-jose-duarte-nomme-ceo-d-infovista-73921.html?utm_source=dlvr.it&amp;utm_medium=twitter" TargetMode="External" /><Relationship Id="rId11"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12" Type="http://schemas.openxmlformats.org/officeDocument/2006/relationships/hyperlink" Target="http://globalplacementfirm.catsone.com/careers/index.php?m=portal&amp;a=details&amp;jobOrderID=912939" TargetMode="External" /><Relationship Id="rId13" Type="http://schemas.openxmlformats.org/officeDocument/2006/relationships/hyperlink" Target="https://www.lemondeinformatique.fr/actualites/lire-telex-l-anssi-attaquee-par-des-hackers-gilets-jaunes-open-acquiert-la-marketpace-izberg-amazon-rachete-cloudendure-jose-duarte-nomme-ceo-d-infovista-73921.html?utm_source=dlvr.it&amp;utm_medium=twitter" TargetMode="External" /><Relationship Id="rId14" Type="http://schemas.openxmlformats.org/officeDocument/2006/relationships/hyperlink" Target="https://globalplacementfirm.catsone.com/careers/index.php?m=portal&amp;a=details&amp;jobOrderID=912939" TargetMode="External" /><Relationship Id="rId15" Type="http://schemas.openxmlformats.org/officeDocument/2006/relationships/hyperlink" Target="https://thailandtribune.com/infovista-names-jose-duarte-as-chief-executive-officer/?utm_source=dlvr.it&amp;utm_medium=twitter" TargetMode="External" /><Relationship Id="rId16" Type="http://schemas.openxmlformats.org/officeDocument/2006/relationships/hyperlink" Target="https://www.singaporenewstribe.com/infovista-names-jose-duarte-as-chief-executive-officer/?utm_source=dlvr.it&amp;utm_medium=twitter" TargetMode="External" /><Relationship Id="rId17" Type="http://schemas.openxmlformats.org/officeDocument/2006/relationships/hyperlink" Target="http://www.pressreleasepoint.com/infovista-names-jose-duarte-chief-executive-officer" TargetMode="External" /><Relationship Id="rId18" Type="http://schemas.openxmlformats.org/officeDocument/2006/relationships/hyperlink" Target="http://www.pressreleasepoint.com/infovista-appoints-cheryl-ragland-chief-marketing-officer" TargetMode="External" /><Relationship Id="rId19" Type="http://schemas.openxmlformats.org/officeDocument/2006/relationships/hyperlink" Target="http://www.pressreleasepoint.com/infovista-teams-westcon-comstor-grow-channel-application-aware-sd-wan-solutions" TargetMode="External" /><Relationship Id="rId20" Type="http://schemas.openxmlformats.org/officeDocument/2006/relationships/hyperlink" Target="http://www.pressreleasepoint.com/infovista-partners-fortinet-deliver-secure-application-aware-sd-wan" TargetMode="External" /><Relationship Id="rId21" Type="http://schemas.openxmlformats.org/officeDocument/2006/relationships/hyperlink" Target="https://www.infovista.com/press-release/infovista-names-jos%C3%A9-duarte-as-chief-executive-officer" TargetMode="External" /><Relationship Id="rId22" Type="http://schemas.openxmlformats.org/officeDocument/2006/relationships/hyperlink" Target="https://www.infovista.com/press-release/infovista-names-jos%C3%A9-duarte-as-chief-executive-officer" TargetMode="External" /><Relationship Id="rId23" Type="http://schemas.openxmlformats.org/officeDocument/2006/relationships/hyperlink" Target="https://www.infovista.com/resources/sdwan/wb/top-sdwan-myths-busted" TargetMode="External" /><Relationship Id="rId24" Type="http://schemas.openxmlformats.org/officeDocument/2006/relationships/hyperlink" Target="http://feeds.feedburner.com/~r/ChannelPartnersChannelPartners/~3/uglYddJ8NVw/?utm_source=feedburner&amp;utm_medium=twitter&amp;utm_campaign=channel_online" TargetMode="External" /><Relationship Id="rId25" Type="http://schemas.openxmlformats.org/officeDocument/2006/relationships/hyperlink" Target="https://www.channelpartnersonline.com/2019/01/08/infovista-taps-sap-alum-as-new-ceo-in-growth-initiative/" TargetMode="External" /><Relationship Id="rId26" Type="http://schemas.openxmlformats.org/officeDocument/2006/relationships/hyperlink" Target="https://twitter.com/i/web/status/1084541100310843392" TargetMode="External" /><Relationship Id="rId27" Type="http://schemas.openxmlformats.org/officeDocument/2006/relationships/hyperlink" Target="https://twitter.com/i/web/status/1084548146368335877" TargetMode="External" /><Relationship Id="rId28" Type="http://schemas.openxmlformats.org/officeDocument/2006/relationships/hyperlink" Target="https://twitter.com/i/web/status/1084840567513726977" TargetMode="External" /><Relationship Id="rId29" Type="http://schemas.openxmlformats.org/officeDocument/2006/relationships/hyperlink" Target="https://twitter.com/i/web/status/1084883853091721217" TargetMode="External" /><Relationship Id="rId30" Type="http://schemas.openxmlformats.org/officeDocument/2006/relationships/hyperlink" Target="https://lnkd.in/ePsp5p9" TargetMode="External" /><Relationship Id="rId31" Type="http://schemas.openxmlformats.org/officeDocument/2006/relationships/hyperlink" Target="https://independentretailer.com/2019/01/03/2019-retail-predictions/" TargetMode="External" /><Relationship Id="rId32" Type="http://schemas.openxmlformats.org/officeDocument/2006/relationships/hyperlink" Target="https://www.channelpartnersonline.com/gallery/tbi-avaya-avant-lead-list-of-new-changing-channel-programs/" TargetMode="External" /><Relationship Id="rId33" Type="http://schemas.openxmlformats.org/officeDocument/2006/relationships/hyperlink" Target="http://feeds.feedburner.com/~r/ChannelPartnersChannelPartners/~3/uglYddJ8NVw/?utm_source=feedburner&amp;utm_medium=twitter&amp;utm_campaign=channel_online" TargetMode="External" /><Relationship Id="rId34" Type="http://schemas.openxmlformats.org/officeDocument/2006/relationships/hyperlink" Target="https://twitter.com/infovista/status/1085221591468916742" TargetMode="External" /><Relationship Id="rId35" Type="http://schemas.openxmlformats.org/officeDocument/2006/relationships/hyperlink" Target="http://feeds.feedburner.com/~r/ChannelPartnersChannelPartners/~3/uglYddJ8NVw/?utm_source=feedburner&amp;utm_medium=twitter&amp;utm_campaign=channel_online" TargetMode="External" /><Relationship Id="rId36" Type="http://schemas.openxmlformats.org/officeDocument/2006/relationships/hyperlink" Target="https://sumall.com/thankyou?utm_source=twitter&amp;utm_medium=publishing&amp;utm_campaign=thank_you_tweet&amp;utm_content=text_and_media&amp;utm_term=ea89b2f0f4e6d22f7bc7a520" TargetMode="External" /><Relationship Id="rId37" Type="http://schemas.openxmlformats.org/officeDocument/2006/relationships/hyperlink" Target="https://twitter.com/i/web/status/1084543693728739329" TargetMode="External" /><Relationship Id="rId38" Type="http://schemas.openxmlformats.org/officeDocument/2006/relationships/hyperlink" Target="https://twitter.com/i/web/status/1084543972457005056" TargetMode="External" /><Relationship Id="rId39" Type="http://schemas.openxmlformats.org/officeDocument/2006/relationships/hyperlink" Target="https://twitter.com/i/web/status/1084549299264999424" TargetMode="External" /><Relationship Id="rId40" Type="http://schemas.openxmlformats.org/officeDocument/2006/relationships/hyperlink" Target="https://twitter.com/i/web/status/1084785629400047617" TargetMode="External" /><Relationship Id="rId41" Type="http://schemas.openxmlformats.org/officeDocument/2006/relationships/hyperlink" Target="https://twitter.com/i/web/status/1084870314960584704" TargetMode="External" /><Relationship Id="rId42" Type="http://schemas.openxmlformats.org/officeDocument/2006/relationships/hyperlink" Target="https://pages.infovista.com/Retail-NRF.html" TargetMode="External" /><Relationship Id="rId43" Type="http://schemas.openxmlformats.org/officeDocument/2006/relationships/hyperlink" Target="https://twitter.com/search?vertical=default&amp;q=@ricardo_belmar" TargetMode="External" /><Relationship Id="rId44" Type="http://schemas.openxmlformats.org/officeDocument/2006/relationships/hyperlink" Target="http://feeds.feedburner.com/~r/ChannelPartnersChannelPartners/~3/uglYddJ8NVw/?utm_source=feedburner&amp;utm_medium=twitter&amp;utm_campaign=channel_online" TargetMode="External" /><Relationship Id="rId45" Type="http://schemas.openxmlformats.org/officeDocument/2006/relationships/hyperlink" Target="http://feeds.feedburner.com/~r/ChannelPartnersChannelPartners/~3/UWaLsew4N6w/?utm_source=feedburner&amp;utm_medium=twitter&amp;utm_campaign=channel_online" TargetMode="External" /><Relationship Id="rId46" Type="http://schemas.openxmlformats.org/officeDocument/2006/relationships/hyperlink" Target="https://goo.gl/fb/rhvLT5" TargetMode="External" /><Relationship Id="rId47" Type="http://schemas.openxmlformats.org/officeDocument/2006/relationships/hyperlink" Target="https://www.channelpartnersonline.com/2019/01/08/infovista-taps-sap-alum-as-new-ceo-in-growth-initiative/" TargetMode="External" /><Relationship Id="rId48" Type="http://schemas.openxmlformats.org/officeDocument/2006/relationships/hyperlink" Target="http://www.enterprisemanagement.com/research/asset.php/3683/Wide-Area-Network-Transformation:-How-Enterprises-Succeed-with-Software-Defined-WAN" TargetMode="External" /><Relationship Id="rId49" Type="http://schemas.openxmlformats.org/officeDocument/2006/relationships/hyperlink" Target="https://www.lemondeinformatique.fr/actualites/lire-telex-l-anssi-attaquee-par-des-hackers-gilets-jaunes-open-acquiert-la-marketpace-izberg-amazon-rachete-cloudendure-jose-duarte-nomme-ceo-d-infovista-73921.html" TargetMode="External" /><Relationship Id="rId50" Type="http://schemas.openxmlformats.org/officeDocument/2006/relationships/hyperlink" Target="https://lnkd.in/d89MVBr" TargetMode="External" /><Relationship Id="rId51" Type="http://schemas.openxmlformats.org/officeDocument/2006/relationships/hyperlink" Target="https://lnkd.in/dvCAh4B" TargetMode="External" /><Relationship Id="rId52" Type="http://schemas.openxmlformats.org/officeDocument/2006/relationships/hyperlink" Target="https://twitter.com/i/web/status/1084900258109444096" TargetMode="External" /><Relationship Id="rId53" Type="http://schemas.openxmlformats.org/officeDocument/2006/relationships/table" Target="../tables/table12.xml" /><Relationship Id="rId54" Type="http://schemas.openxmlformats.org/officeDocument/2006/relationships/table" Target="../tables/table13.xml" /><Relationship Id="rId55" Type="http://schemas.openxmlformats.org/officeDocument/2006/relationships/table" Target="../tables/table14.xml" /><Relationship Id="rId56" Type="http://schemas.openxmlformats.org/officeDocument/2006/relationships/table" Target="../tables/table15.xml" /><Relationship Id="rId57" Type="http://schemas.openxmlformats.org/officeDocument/2006/relationships/table" Target="../tables/table16.xml" /><Relationship Id="rId58" Type="http://schemas.openxmlformats.org/officeDocument/2006/relationships/table" Target="../tables/table17.xml" /><Relationship Id="rId59" Type="http://schemas.openxmlformats.org/officeDocument/2006/relationships/table" Target="../tables/table18.xml" /><Relationship Id="rId6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1437</v>
      </c>
      <c r="BB2" s="13" t="s">
        <v>1461</v>
      </c>
      <c r="BC2" s="13" t="s">
        <v>1462</v>
      </c>
      <c r="BD2" s="117" t="s">
        <v>1972</v>
      </c>
      <c r="BE2" s="117" t="s">
        <v>1973</v>
      </c>
      <c r="BF2" s="117" t="s">
        <v>1974</v>
      </c>
      <c r="BG2" s="117" t="s">
        <v>1975</v>
      </c>
      <c r="BH2" s="117" t="s">
        <v>1976</v>
      </c>
      <c r="BI2" s="117" t="s">
        <v>1977</v>
      </c>
      <c r="BJ2" s="117" t="s">
        <v>1978</v>
      </c>
      <c r="BK2" s="117" t="s">
        <v>1979</v>
      </c>
      <c r="BL2" s="117" t="s">
        <v>1980</v>
      </c>
    </row>
    <row r="3" spans="1:64" ht="15" customHeight="1">
      <c r="A3" s="64" t="s">
        <v>212</v>
      </c>
      <c r="B3" s="64" t="s">
        <v>267</v>
      </c>
      <c r="C3" s="65" t="s">
        <v>2026</v>
      </c>
      <c r="D3" s="66">
        <v>3</v>
      </c>
      <c r="E3" s="67" t="s">
        <v>132</v>
      </c>
      <c r="F3" s="68">
        <v>35</v>
      </c>
      <c r="G3" s="65"/>
      <c r="H3" s="69"/>
      <c r="I3" s="70"/>
      <c r="J3" s="70"/>
      <c r="K3" s="34" t="s">
        <v>65</v>
      </c>
      <c r="L3" s="71">
        <v>3</v>
      </c>
      <c r="M3" s="71"/>
      <c r="N3" s="72"/>
      <c r="O3" s="78" t="s">
        <v>299</v>
      </c>
      <c r="P3" s="80">
        <v>43469.67554398148</v>
      </c>
      <c r="Q3" s="78" t="s">
        <v>301</v>
      </c>
      <c r="R3" s="83" t="s">
        <v>381</v>
      </c>
      <c r="S3" s="78" t="s">
        <v>430</v>
      </c>
      <c r="T3" s="78"/>
      <c r="U3" s="78"/>
      <c r="V3" s="83" t="s">
        <v>490</v>
      </c>
      <c r="W3" s="80">
        <v>43469.67554398148</v>
      </c>
      <c r="X3" s="83" t="s">
        <v>538</v>
      </c>
      <c r="Y3" s="78"/>
      <c r="Z3" s="78"/>
      <c r="AA3" s="84" t="s">
        <v>643</v>
      </c>
      <c r="AB3" s="78"/>
      <c r="AC3" s="78" t="b">
        <v>0</v>
      </c>
      <c r="AD3" s="78">
        <v>1</v>
      </c>
      <c r="AE3" s="84" t="s">
        <v>748</v>
      </c>
      <c r="AF3" s="78" t="b">
        <v>0</v>
      </c>
      <c r="AG3" s="78" t="s">
        <v>751</v>
      </c>
      <c r="AH3" s="78"/>
      <c r="AI3" s="84" t="s">
        <v>748</v>
      </c>
      <c r="AJ3" s="78" t="b">
        <v>0</v>
      </c>
      <c r="AK3" s="78">
        <v>6</v>
      </c>
      <c r="AL3" s="84" t="s">
        <v>748</v>
      </c>
      <c r="AM3" s="78" t="s">
        <v>761</v>
      </c>
      <c r="AN3" s="78" t="b">
        <v>0</v>
      </c>
      <c r="AO3" s="84" t="s">
        <v>643</v>
      </c>
      <c r="AP3" s="78" t="s">
        <v>780</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268</v>
      </c>
      <c r="C4" s="65" t="s">
        <v>2026</v>
      </c>
      <c r="D4" s="66">
        <v>3</v>
      </c>
      <c r="E4" s="67" t="s">
        <v>132</v>
      </c>
      <c r="F4" s="68">
        <v>35</v>
      </c>
      <c r="G4" s="65"/>
      <c r="H4" s="69"/>
      <c r="I4" s="70"/>
      <c r="J4" s="70"/>
      <c r="K4" s="34" t="s">
        <v>65</v>
      </c>
      <c r="L4" s="77">
        <v>4</v>
      </c>
      <c r="M4" s="77"/>
      <c r="N4" s="72"/>
      <c r="O4" s="79" t="s">
        <v>299</v>
      </c>
      <c r="P4" s="81">
        <v>43469.67554398148</v>
      </c>
      <c r="Q4" s="79" t="s">
        <v>301</v>
      </c>
      <c r="R4" s="82" t="s">
        <v>381</v>
      </c>
      <c r="S4" s="79" t="s">
        <v>430</v>
      </c>
      <c r="T4" s="79"/>
      <c r="U4" s="79"/>
      <c r="V4" s="82" t="s">
        <v>490</v>
      </c>
      <c r="W4" s="81">
        <v>43469.67554398148</v>
      </c>
      <c r="X4" s="82" t="s">
        <v>538</v>
      </c>
      <c r="Y4" s="79"/>
      <c r="Z4" s="79"/>
      <c r="AA4" s="85" t="s">
        <v>643</v>
      </c>
      <c r="AB4" s="79"/>
      <c r="AC4" s="79" t="b">
        <v>0</v>
      </c>
      <c r="AD4" s="79">
        <v>1</v>
      </c>
      <c r="AE4" s="85" t="s">
        <v>748</v>
      </c>
      <c r="AF4" s="79" t="b">
        <v>0</v>
      </c>
      <c r="AG4" s="79" t="s">
        <v>751</v>
      </c>
      <c r="AH4" s="79"/>
      <c r="AI4" s="85" t="s">
        <v>748</v>
      </c>
      <c r="AJ4" s="79" t="b">
        <v>0</v>
      </c>
      <c r="AK4" s="79">
        <v>6</v>
      </c>
      <c r="AL4" s="85" t="s">
        <v>748</v>
      </c>
      <c r="AM4" s="79" t="s">
        <v>761</v>
      </c>
      <c r="AN4" s="79" t="b">
        <v>0</v>
      </c>
      <c r="AO4" s="85" t="s">
        <v>643</v>
      </c>
      <c r="AP4" s="79" t="s">
        <v>780</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c r="BE4" s="49"/>
      <c r="BF4" s="48"/>
      <c r="BG4" s="49"/>
      <c r="BH4" s="48"/>
      <c r="BI4" s="49"/>
      <c r="BJ4" s="48"/>
      <c r="BK4" s="49"/>
      <c r="BL4" s="48"/>
    </row>
    <row r="5" spans="1:64" ht="15">
      <c r="A5" s="64" t="s">
        <v>212</v>
      </c>
      <c r="B5" s="64" t="s">
        <v>269</v>
      </c>
      <c r="C5" s="65" t="s">
        <v>2026</v>
      </c>
      <c r="D5" s="66">
        <v>3</v>
      </c>
      <c r="E5" s="67" t="s">
        <v>132</v>
      </c>
      <c r="F5" s="68">
        <v>35</v>
      </c>
      <c r="G5" s="65"/>
      <c r="H5" s="69"/>
      <c r="I5" s="70"/>
      <c r="J5" s="70"/>
      <c r="K5" s="34" t="s">
        <v>65</v>
      </c>
      <c r="L5" s="77">
        <v>5</v>
      </c>
      <c r="M5" s="77"/>
      <c r="N5" s="72"/>
      <c r="O5" s="79" t="s">
        <v>299</v>
      </c>
      <c r="P5" s="81">
        <v>43469.67554398148</v>
      </c>
      <c r="Q5" s="79" t="s">
        <v>301</v>
      </c>
      <c r="R5" s="82" t="s">
        <v>381</v>
      </c>
      <c r="S5" s="79" t="s">
        <v>430</v>
      </c>
      <c r="T5" s="79"/>
      <c r="U5" s="79"/>
      <c r="V5" s="82" t="s">
        <v>490</v>
      </c>
      <c r="W5" s="81">
        <v>43469.67554398148</v>
      </c>
      <c r="X5" s="82" t="s">
        <v>538</v>
      </c>
      <c r="Y5" s="79"/>
      <c r="Z5" s="79"/>
      <c r="AA5" s="85" t="s">
        <v>643</v>
      </c>
      <c r="AB5" s="79"/>
      <c r="AC5" s="79" t="b">
        <v>0</v>
      </c>
      <c r="AD5" s="79">
        <v>1</v>
      </c>
      <c r="AE5" s="85" t="s">
        <v>748</v>
      </c>
      <c r="AF5" s="79" t="b">
        <v>0</v>
      </c>
      <c r="AG5" s="79" t="s">
        <v>751</v>
      </c>
      <c r="AH5" s="79"/>
      <c r="AI5" s="85" t="s">
        <v>748</v>
      </c>
      <c r="AJ5" s="79" t="b">
        <v>0</v>
      </c>
      <c r="AK5" s="79">
        <v>6</v>
      </c>
      <c r="AL5" s="85" t="s">
        <v>748</v>
      </c>
      <c r="AM5" s="79" t="s">
        <v>761</v>
      </c>
      <c r="AN5" s="79" t="b">
        <v>0</v>
      </c>
      <c r="AO5" s="85" t="s">
        <v>643</v>
      </c>
      <c r="AP5" s="79" t="s">
        <v>780</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212</v>
      </c>
      <c r="B6" s="64" t="s">
        <v>270</v>
      </c>
      <c r="C6" s="65" t="s">
        <v>2026</v>
      </c>
      <c r="D6" s="66">
        <v>3</v>
      </c>
      <c r="E6" s="67" t="s">
        <v>132</v>
      </c>
      <c r="F6" s="68">
        <v>35</v>
      </c>
      <c r="G6" s="65"/>
      <c r="H6" s="69"/>
      <c r="I6" s="70"/>
      <c r="J6" s="70"/>
      <c r="K6" s="34" t="s">
        <v>65</v>
      </c>
      <c r="L6" s="77">
        <v>6</v>
      </c>
      <c r="M6" s="77"/>
      <c r="N6" s="72"/>
      <c r="O6" s="79" t="s">
        <v>299</v>
      </c>
      <c r="P6" s="81">
        <v>43469.67554398148</v>
      </c>
      <c r="Q6" s="79" t="s">
        <v>301</v>
      </c>
      <c r="R6" s="82" t="s">
        <v>381</v>
      </c>
      <c r="S6" s="79" t="s">
        <v>430</v>
      </c>
      <c r="T6" s="79"/>
      <c r="U6" s="79"/>
      <c r="V6" s="82" t="s">
        <v>490</v>
      </c>
      <c r="W6" s="81">
        <v>43469.67554398148</v>
      </c>
      <c r="X6" s="82" t="s">
        <v>538</v>
      </c>
      <c r="Y6" s="79"/>
      <c r="Z6" s="79"/>
      <c r="AA6" s="85" t="s">
        <v>643</v>
      </c>
      <c r="AB6" s="79"/>
      <c r="AC6" s="79" t="b">
        <v>0</v>
      </c>
      <c r="AD6" s="79">
        <v>1</v>
      </c>
      <c r="AE6" s="85" t="s">
        <v>748</v>
      </c>
      <c r="AF6" s="79" t="b">
        <v>0</v>
      </c>
      <c r="AG6" s="79" t="s">
        <v>751</v>
      </c>
      <c r="AH6" s="79"/>
      <c r="AI6" s="85" t="s">
        <v>748</v>
      </c>
      <c r="AJ6" s="79" t="b">
        <v>0</v>
      </c>
      <c r="AK6" s="79">
        <v>6</v>
      </c>
      <c r="AL6" s="85" t="s">
        <v>748</v>
      </c>
      <c r="AM6" s="79" t="s">
        <v>761</v>
      </c>
      <c r="AN6" s="79" t="b">
        <v>0</v>
      </c>
      <c r="AO6" s="85" t="s">
        <v>643</v>
      </c>
      <c r="AP6" s="79" t="s">
        <v>780</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c r="BE6" s="49"/>
      <c r="BF6" s="48"/>
      <c r="BG6" s="49"/>
      <c r="BH6" s="48"/>
      <c r="BI6" s="49"/>
      <c r="BJ6" s="48"/>
      <c r="BK6" s="49"/>
      <c r="BL6" s="48"/>
    </row>
    <row r="7" spans="1:64" ht="15">
      <c r="A7" s="64" t="s">
        <v>212</v>
      </c>
      <c r="B7" s="64" t="s">
        <v>271</v>
      </c>
      <c r="C7" s="65" t="s">
        <v>2026</v>
      </c>
      <c r="D7" s="66">
        <v>3</v>
      </c>
      <c r="E7" s="67" t="s">
        <v>132</v>
      </c>
      <c r="F7" s="68">
        <v>35</v>
      </c>
      <c r="G7" s="65"/>
      <c r="H7" s="69"/>
      <c r="I7" s="70"/>
      <c r="J7" s="70"/>
      <c r="K7" s="34" t="s">
        <v>65</v>
      </c>
      <c r="L7" s="77">
        <v>7</v>
      </c>
      <c r="M7" s="77"/>
      <c r="N7" s="72"/>
      <c r="O7" s="79" t="s">
        <v>299</v>
      </c>
      <c r="P7" s="81">
        <v>43469.67554398148</v>
      </c>
      <c r="Q7" s="79" t="s">
        <v>301</v>
      </c>
      <c r="R7" s="82" t="s">
        <v>381</v>
      </c>
      <c r="S7" s="79" t="s">
        <v>430</v>
      </c>
      <c r="T7" s="79"/>
      <c r="U7" s="79"/>
      <c r="V7" s="82" t="s">
        <v>490</v>
      </c>
      <c r="W7" s="81">
        <v>43469.67554398148</v>
      </c>
      <c r="X7" s="82" t="s">
        <v>538</v>
      </c>
      <c r="Y7" s="79"/>
      <c r="Z7" s="79"/>
      <c r="AA7" s="85" t="s">
        <v>643</v>
      </c>
      <c r="AB7" s="79"/>
      <c r="AC7" s="79" t="b">
        <v>0</v>
      </c>
      <c r="AD7" s="79">
        <v>1</v>
      </c>
      <c r="AE7" s="85" t="s">
        <v>748</v>
      </c>
      <c r="AF7" s="79" t="b">
        <v>0</v>
      </c>
      <c r="AG7" s="79" t="s">
        <v>751</v>
      </c>
      <c r="AH7" s="79"/>
      <c r="AI7" s="85" t="s">
        <v>748</v>
      </c>
      <c r="AJ7" s="79" t="b">
        <v>0</v>
      </c>
      <c r="AK7" s="79">
        <v>6</v>
      </c>
      <c r="AL7" s="85" t="s">
        <v>748</v>
      </c>
      <c r="AM7" s="79" t="s">
        <v>761</v>
      </c>
      <c r="AN7" s="79" t="b">
        <v>0</v>
      </c>
      <c r="AO7" s="85" t="s">
        <v>643</v>
      </c>
      <c r="AP7" s="79" t="s">
        <v>780</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c r="BE7" s="49"/>
      <c r="BF7" s="48"/>
      <c r="BG7" s="49"/>
      <c r="BH7" s="48"/>
      <c r="BI7" s="49"/>
      <c r="BJ7" s="48"/>
      <c r="BK7" s="49"/>
      <c r="BL7" s="48"/>
    </row>
    <row r="8" spans="1:64" ht="15">
      <c r="A8" s="64" t="s">
        <v>212</v>
      </c>
      <c r="B8" s="64" t="s">
        <v>272</v>
      </c>
      <c r="C8" s="65" t="s">
        <v>2026</v>
      </c>
      <c r="D8" s="66">
        <v>3</v>
      </c>
      <c r="E8" s="67" t="s">
        <v>132</v>
      </c>
      <c r="F8" s="68">
        <v>35</v>
      </c>
      <c r="G8" s="65"/>
      <c r="H8" s="69"/>
      <c r="I8" s="70"/>
      <c r="J8" s="70"/>
      <c r="K8" s="34" t="s">
        <v>65</v>
      </c>
      <c r="L8" s="77">
        <v>8</v>
      </c>
      <c r="M8" s="77"/>
      <c r="N8" s="72"/>
      <c r="O8" s="79" t="s">
        <v>299</v>
      </c>
      <c r="P8" s="81">
        <v>43469.67554398148</v>
      </c>
      <c r="Q8" s="79" t="s">
        <v>301</v>
      </c>
      <c r="R8" s="82" t="s">
        <v>381</v>
      </c>
      <c r="S8" s="79" t="s">
        <v>430</v>
      </c>
      <c r="T8" s="79"/>
      <c r="U8" s="79"/>
      <c r="V8" s="82" t="s">
        <v>490</v>
      </c>
      <c r="W8" s="81">
        <v>43469.67554398148</v>
      </c>
      <c r="X8" s="82" t="s">
        <v>538</v>
      </c>
      <c r="Y8" s="79"/>
      <c r="Z8" s="79"/>
      <c r="AA8" s="85" t="s">
        <v>643</v>
      </c>
      <c r="AB8" s="79"/>
      <c r="AC8" s="79" t="b">
        <v>0</v>
      </c>
      <c r="AD8" s="79">
        <v>1</v>
      </c>
      <c r="AE8" s="85" t="s">
        <v>748</v>
      </c>
      <c r="AF8" s="79" t="b">
        <v>0</v>
      </c>
      <c r="AG8" s="79" t="s">
        <v>751</v>
      </c>
      <c r="AH8" s="79"/>
      <c r="AI8" s="85" t="s">
        <v>748</v>
      </c>
      <c r="AJ8" s="79" t="b">
        <v>0</v>
      </c>
      <c r="AK8" s="79">
        <v>6</v>
      </c>
      <c r="AL8" s="85" t="s">
        <v>748</v>
      </c>
      <c r="AM8" s="79" t="s">
        <v>761</v>
      </c>
      <c r="AN8" s="79" t="b">
        <v>0</v>
      </c>
      <c r="AO8" s="85" t="s">
        <v>643</v>
      </c>
      <c r="AP8" s="79" t="s">
        <v>780</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c r="BE8" s="49"/>
      <c r="BF8" s="48"/>
      <c r="BG8" s="49"/>
      <c r="BH8" s="48"/>
      <c r="BI8" s="49"/>
      <c r="BJ8" s="48"/>
      <c r="BK8" s="49"/>
      <c r="BL8" s="48"/>
    </row>
    <row r="9" spans="1:64" ht="15">
      <c r="A9" s="64" t="s">
        <v>212</v>
      </c>
      <c r="B9" s="64" t="s">
        <v>273</v>
      </c>
      <c r="C9" s="65" t="s">
        <v>2026</v>
      </c>
      <c r="D9" s="66">
        <v>3</v>
      </c>
      <c r="E9" s="67" t="s">
        <v>132</v>
      </c>
      <c r="F9" s="68">
        <v>35</v>
      </c>
      <c r="G9" s="65"/>
      <c r="H9" s="69"/>
      <c r="I9" s="70"/>
      <c r="J9" s="70"/>
      <c r="K9" s="34" t="s">
        <v>65</v>
      </c>
      <c r="L9" s="77">
        <v>9</v>
      </c>
      <c r="M9" s="77"/>
      <c r="N9" s="72"/>
      <c r="O9" s="79" t="s">
        <v>299</v>
      </c>
      <c r="P9" s="81">
        <v>43469.67554398148</v>
      </c>
      <c r="Q9" s="79" t="s">
        <v>301</v>
      </c>
      <c r="R9" s="82" t="s">
        <v>381</v>
      </c>
      <c r="S9" s="79" t="s">
        <v>430</v>
      </c>
      <c r="T9" s="79"/>
      <c r="U9" s="79"/>
      <c r="V9" s="82" t="s">
        <v>490</v>
      </c>
      <c r="W9" s="81">
        <v>43469.67554398148</v>
      </c>
      <c r="X9" s="82" t="s">
        <v>538</v>
      </c>
      <c r="Y9" s="79"/>
      <c r="Z9" s="79"/>
      <c r="AA9" s="85" t="s">
        <v>643</v>
      </c>
      <c r="AB9" s="79"/>
      <c r="AC9" s="79" t="b">
        <v>0</v>
      </c>
      <c r="AD9" s="79">
        <v>1</v>
      </c>
      <c r="AE9" s="85" t="s">
        <v>748</v>
      </c>
      <c r="AF9" s="79" t="b">
        <v>0</v>
      </c>
      <c r="AG9" s="79" t="s">
        <v>751</v>
      </c>
      <c r="AH9" s="79"/>
      <c r="AI9" s="85" t="s">
        <v>748</v>
      </c>
      <c r="AJ9" s="79" t="b">
        <v>0</v>
      </c>
      <c r="AK9" s="79">
        <v>6</v>
      </c>
      <c r="AL9" s="85" t="s">
        <v>748</v>
      </c>
      <c r="AM9" s="79" t="s">
        <v>761</v>
      </c>
      <c r="AN9" s="79" t="b">
        <v>0</v>
      </c>
      <c r="AO9" s="85" t="s">
        <v>643</v>
      </c>
      <c r="AP9" s="79" t="s">
        <v>780</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212</v>
      </c>
      <c r="B10" s="64" t="s">
        <v>274</v>
      </c>
      <c r="C10" s="65" t="s">
        <v>2026</v>
      </c>
      <c r="D10" s="66">
        <v>3</v>
      </c>
      <c r="E10" s="67" t="s">
        <v>132</v>
      </c>
      <c r="F10" s="68">
        <v>35</v>
      </c>
      <c r="G10" s="65"/>
      <c r="H10" s="69"/>
      <c r="I10" s="70"/>
      <c r="J10" s="70"/>
      <c r="K10" s="34" t="s">
        <v>65</v>
      </c>
      <c r="L10" s="77">
        <v>10</v>
      </c>
      <c r="M10" s="77"/>
      <c r="N10" s="72"/>
      <c r="O10" s="79" t="s">
        <v>299</v>
      </c>
      <c r="P10" s="81">
        <v>43469.67554398148</v>
      </c>
      <c r="Q10" s="79" t="s">
        <v>301</v>
      </c>
      <c r="R10" s="82" t="s">
        <v>381</v>
      </c>
      <c r="S10" s="79" t="s">
        <v>430</v>
      </c>
      <c r="T10" s="79"/>
      <c r="U10" s="79"/>
      <c r="V10" s="82" t="s">
        <v>490</v>
      </c>
      <c r="W10" s="81">
        <v>43469.67554398148</v>
      </c>
      <c r="X10" s="82" t="s">
        <v>538</v>
      </c>
      <c r="Y10" s="79"/>
      <c r="Z10" s="79"/>
      <c r="AA10" s="85" t="s">
        <v>643</v>
      </c>
      <c r="AB10" s="79"/>
      <c r="AC10" s="79" t="b">
        <v>0</v>
      </c>
      <c r="AD10" s="79">
        <v>1</v>
      </c>
      <c r="AE10" s="85" t="s">
        <v>748</v>
      </c>
      <c r="AF10" s="79" t="b">
        <v>0</v>
      </c>
      <c r="AG10" s="79" t="s">
        <v>751</v>
      </c>
      <c r="AH10" s="79"/>
      <c r="AI10" s="85" t="s">
        <v>748</v>
      </c>
      <c r="AJ10" s="79" t="b">
        <v>0</v>
      </c>
      <c r="AK10" s="79">
        <v>6</v>
      </c>
      <c r="AL10" s="85" t="s">
        <v>748</v>
      </c>
      <c r="AM10" s="79" t="s">
        <v>761</v>
      </c>
      <c r="AN10" s="79" t="b">
        <v>0</v>
      </c>
      <c r="AO10" s="85" t="s">
        <v>643</v>
      </c>
      <c r="AP10" s="79" t="s">
        <v>780</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c r="BE10" s="49"/>
      <c r="BF10" s="48"/>
      <c r="BG10" s="49"/>
      <c r="BH10" s="48"/>
      <c r="BI10" s="49"/>
      <c r="BJ10" s="48"/>
      <c r="BK10" s="49"/>
      <c r="BL10" s="48"/>
    </row>
    <row r="11" spans="1:64" ht="15">
      <c r="A11" s="64" t="s">
        <v>212</v>
      </c>
      <c r="B11" s="64" t="s">
        <v>275</v>
      </c>
      <c r="C11" s="65" t="s">
        <v>2026</v>
      </c>
      <c r="D11" s="66">
        <v>3</v>
      </c>
      <c r="E11" s="67" t="s">
        <v>132</v>
      </c>
      <c r="F11" s="68">
        <v>35</v>
      </c>
      <c r="G11" s="65"/>
      <c r="H11" s="69"/>
      <c r="I11" s="70"/>
      <c r="J11" s="70"/>
      <c r="K11" s="34" t="s">
        <v>65</v>
      </c>
      <c r="L11" s="77">
        <v>11</v>
      </c>
      <c r="M11" s="77"/>
      <c r="N11" s="72"/>
      <c r="O11" s="79" t="s">
        <v>299</v>
      </c>
      <c r="P11" s="81">
        <v>43469.67554398148</v>
      </c>
      <c r="Q11" s="79" t="s">
        <v>301</v>
      </c>
      <c r="R11" s="82" t="s">
        <v>381</v>
      </c>
      <c r="S11" s="79" t="s">
        <v>430</v>
      </c>
      <c r="T11" s="79"/>
      <c r="U11" s="79"/>
      <c r="V11" s="82" t="s">
        <v>490</v>
      </c>
      <c r="W11" s="81">
        <v>43469.67554398148</v>
      </c>
      <c r="X11" s="82" t="s">
        <v>538</v>
      </c>
      <c r="Y11" s="79"/>
      <c r="Z11" s="79"/>
      <c r="AA11" s="85" t="s">
        <v>643</v>
      </c>
      <c r="AB11" s="79"/>
      <c r="AC11" s="79" t="b">
        <v>0</v>
      </c>
      <c r="AD11" s="79">
        <v>1</v>
      </c>
      <c r="AE11" s="85" t="s">
        <v>748</v>
      </c>
      <c r="AF11" s="79" t="b">
        <v>0</v>
      </c>
      <c r="AG11" s="79" t="s">
        <v>751</v>
      </c>
      <c r="AH11" s="79"/>
      <c r="AI11" s="85" t="s">
        <v>748</v>
      </c>
      <c r="AJ11" s="79" t="b">
        <v>0</v>
      </c>
      <c r="AK11" s="79">
        <v>6</v>
      </c>
      <c r="AL11" s="85" t="s">
        <v>748</v>
      </c>
      <c r="AM11" s="79" t="s">
        <v>761</v>
      </c>
      <c r="AN11" s="79" t="b">
        <v>0</v>
      </c>
      <c r="AO11" s="85" t="s">
        <v>643</v>
      </c>
      <c r="AP11" s="79" t="s">
        <v>780</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c r="BE11" s="49"/>
      <c r="BF11" s="48"/>
      <c r="BG11" s="49"/>
      <c r="BH11" s="48"/>
      <c r="BI11" s="49"/>
      <c r="BJ11" s="48"/>
      <c r="BK11" s="49"/>
      <c r="BL11" s="48"/>
    </row>
    <row r="12" spans="1:64" ht="15">
      <c r="A12" s="64" t="s">
        <v>213</v>
      </c>
      <c r="B12" s="64" t="s">
        <v>276</v>
      </c>
      <c r="C12" s="65" t="s">
        <v>2026</v>
      </c>
      <c r="D12" s="66">
        <v>3</v>
      </c>
      <c r="E12" s="67" t="s">
        <v>132</v>
      </c>
      <c r="F12" s="68">
        <v>35</v>
      </c>
      <c r="G12" s="65"/>
      <c r="H12" s="69"/>
      <c r="I12" s="70"/>
      <c r="J12" s="70"/>
      <c r="K12" s="34" t="s">
        <v>65</v>
      </c>
      <c r="L12" s="77">
        <v>12</v>
      </c>
      <c r="M12" s="77"/>
      <c r="N12" s="72"/>
      <c r="O12" s="79" t="s">
        <v>299</v>
      </c>
      <c r="P12" s="81">
        <v>43471.16554398148</v>
      </c>
      <c r="Q12" s="79" t="s">
        <v>302</v>
      </c>
      <c r="R12" s="82" t="s">
        <v>382</v>
      </c>
      <c r="S12" s="79" t="s">
        <v>431</v>
      </c>
      <c r="T12" s="79"/>
      <c r="U12" s="79"/>
      <c r="V12" s="82" t="s">
        <v>491</v>
      </c>
      <c r="W12" s="81">
        <v>43471.16554398148</v>
      </c>
      <c r="X12" s="82" t="s">
        <v>539</v>
      </c>
      <c r="Y12" s="79"/>
      <c r="Z12" s="79"/>
      <c r="AA12" s="85" t="s">
        <v>644</v>
      </c>
      <c r="AB12" s="79"/>
      <c r="AC12" s="79" t="b">
        <v>0</v>
      </c>
      <c r="AD12" s="79">
        <v>0</v>
      </c>
      <c r="AE12" s="85" t="s">
        <v>748</v>
      </c>
      <c r="AF12" s="79" t="b">
        <v>0</v>
      </c>
      <c r="AG12" s="79" t="s">
        <v>751</v>
      </c>
      <c r="AH12" s="79"/>
      <c r="AI12" s="85" t="s">
        <v>748</v>
      </c>
      <c r="AJ12" s="79" t="b">
        <v>0</v>
      </c>
      <c r="AK12" s="79">
        <v>2</v>
      </c>
      <c r="AL12" s="85" t="s">
        <v>672</v>
      </c>
      <c r="AM12" s="79" t="s">
        <v>762</v>
      </c>
      <c r="AN12" s="79" t="b">
        <v>0</v>
      </c>
      <c r="AO12" s="85" t="s">
        <v>672</v>
      </c>
      <c r="AP12" s="79" t="s">
        <v>176</v>
      </c>
      <c r="AQ12" s="79">
        <v>0</v>
      </c>
      <c r="AR12" s="79">
        <v>0</v>
      </c>
      <c r="AS12" s="79"/>
      <c r="AT12" s="79"/>
      <c r="AU12" s="79"/>
      <c r="AV12" s="79"/>
      <c r="AW12" s="79"/>
      <c r="AX12" s="79"/>
      <c r="AY12" s="79"/>
      <c r="AZ12" s="79"/>
      <c r="BA12">
        <v>1</v>
      </c>
      <c r="BB12" s="78" t="str">
        <f>REPLACE(INDEX(GroupVertices[Group],MATCH(Edges[[#This Row],[Vertex 1]],GroupVertices[Vertex],0)),1,1,"")</f>
        <v>6</v>
      </c>
      <c r="BC12" s="78" t="str">
        <f>REPLACE(INDEX(GroupVertices[Group],MATCH(Edges[[#This Row],[Vertex 2]],GroupVertices[Vertex],0)),1,1,"")</f>
        <v>6</v>
      </c>
      <c r="BD12" s="48"/>
      <c r="BE12" s="49"/>
      <c r="BF12" s="48"/>
      <c r="BG12" s="49"/>
      <c r="BH12" s="48"/>
      <c r="BI12" s="49"/>
      <c r="BJ12" s="48"/>
      <c r="BK12" s="49"/>
      <c r="BL12" s="48"/>
    </row>
    <row r="13" spans="1:64" ht="15">
      <c r="A13" s="64" t="s">
        <v>213</v>
      </c>
      <c r="B13" s="64" t="s">
        <v>277</v>
      </c>
      <c r="C13" s="65" t="s">
        <v>2026</v>
      </c>
      <c r="D13" s="66">
        <v>3</v>
      </c>
      <c r="E13" s="67" t="s">
        <v>132</v>
      </c>
      <c r="F13" s="68">
        <v>35</v>
      </c>
      <c r="G13" s="65"/>
      <c r="H13" s="69"/>
      <c r="I13" s="70"/>
      <c r="J13" s="70"/>
      <c r="K13" s="34" t="s">
        <v>65</v>
      </c>
      <c r="L13" s="77">
        <v>13</v>
      </c>
      <c r="M13" s="77"/>
      <c r="N13" s="72"/>
      <c r="O13" s="79" t="s">
        <v>299</v>
      </c>
      <c r="P13" s="81">
        <v>43471.16554398148</v>
      </c>
      <c r="Q13" s="79" t="s">
        <v>302</v>
      </c>
      <c r="R13" s="82" t="s">
        <v>382</v>
      </c>
      <c r="S13" s="79" t="s">
        <v>431</v>
      </c>
      <c r="T13" s="79"/>
      <c r="U13" s="79"/>
      <c r="V13" s="82" t="s">
        <v>491</v>
      </c>
      <c r="W13" s="81">
        <v>43471.16554398148</v>
      </c>
      <c r="X13" s="82" t="s">
        <v>539</v>
      </c>
      <c r="Y13" s="79"/>
      <c r="Z13" s="79"/>
      <c r="AA13" s="85" t="s">
        <v>644</v>
      </c>
      <c r="AB13" s="79"/>
      <c r="AC13" s="79" t="b">
        <v>0</v>
      </c>
      <c r="AD13" s="79">
        <v>0</v>
      </c>
      <c r="AE13" s="85" t="s">
        <v>748</v>
      </c>
      <c r="AF13" s="79" t="b">
        <v>0</v>
      </c>
      <c r="AG13" s="79" t="s">
        <v>751</v>
      </c>
      <c r="AH13" s="79"/>
      <c r="AI13" s="85" t="s">
        <v>748</v>
      </c>
      <c r="AJ13" s="79" t="b">
        <v>0</v>
      </c>
      <c r="AK13" s="79">
        <v>2</v>
      </c>
      <c r="AL13" s="85" t="s">
        <v>672</v>
      </c>
      <c r="AM13" s="79" t="s">
        <v>762</v>
      </c>
      <c r="AN13" s="79" t="b">
        <v>0</v>
      </c>
      <c r="AO13" s="85" t="s">
        <v>672</v>
      </c>
      <c r="AP13" s="79" t="s">
        <v>176</v>
      </c>
      <c r="AQ13" s="79">
        <v>0</v>
      </c>
      <c r="AR13" s="79">
        <v>0</v>
      </c>
      <c r="AS13" s="79"/>
      <c r="AT13" s="79"/>
      <c r="AU13" s="79"/>
      <c r="AV13" s="79"/>
      <c r="AW13" s="79"/>
      <c r="AX13" s="79"/>
      <c r="AY13" s="79"/>
      <c r="AZ13" s="79"/>
      <c r="BA13">
        <v>1</v>
      </c>
      <c r="BB13" s="78" t="str">
        <f>REPLACE(INDEX(GroupVertices[Group],MATCH(Edges[[#This Row],[Vertex 1]],GroupVertices[Vertex],0)),1,1,"")</f>
        <v>6</v>
      </c>
      <c r="BC13" s="78" t="str">
        <f>REPLACE(INDEX(GroupVertices[Group],MATCH(Edges[[#This Row],[Vertex 2]],GroupVertices[Vertex],0)),1,1,"")</f>
        <v>6</v>
      </c>
      <c r="BD13" s="48"/>
      <c r="BE13" s="49"/>
      <c r="BF13" s="48"/>
      <c r="BG13" s="49"/>
      <c r="BH13" s="48"/>
      <c r="BI13" s="49"/>
      <c r="BJ13" s="48"/>
      <c r="BK13" s="49"/>
      <c r="BL13" s="48"/>
    </row>
    <row r="14" spans="1:64" ht="15">
      <c r="A14" s="64" t="s">
        <v>213</v>
      </c>
      <c r="B14" s="64" t="s">
        <v>256</v>
      </c>
      <c r="C14" s="65" t="s">
        <v>2026</v>
      </c>
      <c r="D14" s="66">
        <v>3</v>
      </c>
      <c r="E14" s="67" t="s">
        <v>132</v>
      </c>
      <c r="F14" s="68">
        <v>35</v>
      </c>
      <c r="G14" s="65"/>
      <c r="H14" s="69"/>
      <c r="I14" s="70"/>
      <c r="J14" s="70"/>
      <c r="K14" s="34" t="s">
        <v>65</v>
      </c>
      <c r="L14" s="77">
        <v>14</v>
      </c>
      <c r="M14" s="77"/>
      <c r="N14" s="72"/>
      <c r="O14" s="79" t="s">
        <v>299</v>
      </c>
      <c r="P14" s="81">
        <v>43471.16554398148</v>
      </c>
      <c r="Q14" s="79" t="s">
        <v>302</v>
      </c>
      <c r="R14" s="82" t="s">
        <v>382</v>
      </c>
      <c r="S14" s="79" t="s">
        <v>431</v>
      </c>
      <c r="T14" s="79"/>
      <c r="U14" s="79"/>
      <c r="V14" s="82" t="s">
        <v>491</v>
      </c>
      <c r="W14" s="81">
        <v>43471.16554398148</v>
      </c>
      <c r="X14" s="82" t="s">
        <v>539</v>
      </c>
      <c r="Y14" s="79"/>
      <c r="Z14" s="79"/>
      <c r="AA14" s="85" t="s">
        <v>644</v>
      </c>
      <c r="AB14" s="79"/>
      <c r="AC14" s="79" t="b">
        <v>0</v>
      </c>
      <c r="AD14" s="79">
        <v>0</v>
      </c>
      <c r="AE14" s="85" t="s">
        <v>748</v>
      </c>
      <c r="AF14" s="79" t="b">
        <v>0</v>
      </c>
      <c r="AG14" s="79" t="s">
        <v>751</v>
      </c>
      <c r="AH14" s="79"/>
      <c r="AI14" s="85" t="s">
        <v>748</v>
      </c>
      <c r="AJ14" s="79" t="b">
        <v>0</v>
      </c>
      <c r="AK14" s="79">
        <v>2</v>
      </c>
      <c r="AL14" s="85" t="s">
        <v>672</v>
      </c>
      <c r="AM14" s="79" t="s">
        <v>762</v>
      </c>
      <c r="AN14" s="79" t="b">
        <v>0</v>
      </c>
      <c r="AO14" s="85" t="s">
        <v>672</v>
      </c>
      <c r="AP14" s="79" t="s">
        <v>176</v>
      </c>
      <c r="AQ14" s="79">
        <v>0</v>
      </c>
      <c r="AR14" s="79">
        <v>0</v>
      </c>
      <c r="AS14" s="79"/>
      <c r="AT14" s="79"/>
      <c r="AU14" s="79"/>
      <c r="AV14" s="79"/>
      <c r="AW14" s="79"/>
      <c r="AX14" s="79"/>
      <c r="AY14" s="79"/>
      <c r="AZ14" s="79"/>
      <c r="BA14">
        <v>1</v>
      </c>
      <c r="BB14" s="78" t="str">
        <f>REPLACE(INDEX(GroupVertices[Group],MATCH(Edges[[#This Row],[Vertex 1]],GroupVertices[Vertex],0)),1,1,"")</f>
        <v>6</v>
      </c>
      <c r="BC14" s="78" t="str">
        <f>REPLACE(INDEX(GroupVertices[Group],MATCH(Edges[[#This Row],[Vertex 2]],GroupVertices[Vertex],0)),1,1,"")</f>
        <v>3</v>
      </c>
      <c r="BD14" s="48"/>
      <c r="BE14" s="49"/>
      <c r="BF14" s="48"/>
      <c r="BG14" s="49"/>
      <c r="BH14" s="48"/>
      <c r="BI14" s="49"/>
      <c r="BJ14" s="48"/>
      <c r="BK14" s="49"/>
      <c r="BL14" s="48"/>
    </row>
    <row r="15" spans="1:64" ht="15">
      <c r="A15" s="64" t="s">
        <v>213</v>
      </c>
      <c r="B15" s="64" t="s">
        <v>237</v>
      </c>
      <c r="C15" s="65" t="s">
        <v>2026</v>
      </c>
      <c r="D15" s="66">
        <v>3</v>
      </c>
      <c r="E15" s="67" t="s">
        <v>132</v>
      </c>
      <c r="F15" s="68">
        <v>35</v>
      </c>
      <c r="G15" s="65"/>
      <c r="H15" s="69"/>
      <c r="I15" s="70"/>
      <c r="J15" s="70"/>
      <c r="K15" s="34" t="s">
        <v>65</v>
      </c>
      <c r="L15" s="77">
        <v>15</v>
      </c>
      <c r="M15" s="77"/>
      <c r="N15" s="72"/>
      <c r="O15" s="79" t="s">
        <v>299</v>
      </c>
      <c r="P15" s="81">
        <v>43471.16554398148</v>
      </c>
      <c r="Q15" s="79" t="s">
        <v>302</v>
      </c>
      <c r="R15" s="82" t="s">
        <v>382</v>
      </c>
      <c r="S15" s="79" t="s">
        <v>431</v>
      </c>
      <c r="T15" s="79"/>
      <c r="U15" s="79"/>
      <c r="V15" s="82" t="s">
        <v>491</v>
      </c>
      <c r="W15" s="81">
        <v>43471.16554398148</v>
      </c>
      <c r="X15" s="82" t="s">
        <v>539</v>
      </c>
      <c r="Y15" s="79"/>
      <c r="Z15" s="79"/>
      <c r="AA15" s="85" t="s">
        <v>644</v>
      </c>
      <c r="AB15" s="79"/>
      <c r="AC15" s="79" t="b">
        <v>0</v>
      </c>
      <c r="AD15" s="79">
        <v>0</v>
      </c>
      <c r="AE15" s="85" t="s">
        <v>748</v>
      </c>
      <c r="AF15" s="79" t="b">
        <v>0</v>
      </c>
      <c r="AG15" s="79" t="s">
        <v>751</v>
      </c>
      <c r="AH15" s="79"/>
      <c r="AI15" s="85" t="s">
        <v>748</v>
      </c>
      <c r="AJ15" s="79" t="b">
        <v>0</v>
      </c>
      <c r="AK15" s="79">
        <v>2</v>
      </c>
      <c r="AL15" s="85" t="s">
        <v>672</v>
      </c>
      <c r="AM15" s="79" t="s">
        <v>762</v>
      </c>
      <c r="AN15" s="79" t="b">
        <v>0</v>
      </c>
      <c r="AO15" s="85" t="s">
        <v>672</v>
      </c>
      <c r="AP15" s="79" t="s">
        <v>176</v>
      </c>
      <c r="AQ15" s="79">
        <v>0</v>
      </c>
      <c r="AR15" s="79">
        <v>0</v>
      </c>
      <c r="AS15" s="79"/>
      <c r="AT15" s="79"/>
      <c r="AU15" s="79"/>
      <c r="AV15" s="79"/>
      <c r="AW15" s="79"/>
      <c r="AX15" s="79"/>
      <c r="AY15" s="79"/>
      <c r="AZ15" s="79"/>
      <c r="BA15">
        <v>1</v>
      </c>
      <c r="BB15" s="78" t="str">
        <f>REPLACE(INDEX(GroupVertices[Group],MATCH(Edges[[#This Row],[Vertex 1]],GroupVertices[Vertex],0)),1,1,"")</f>
        <v>6</v>
      </c>
      <c r="BC15" s="78" t="str">
        <f>REPLACE(INDEX(GroupVertices[Group],MATCH(Edges[[#This Row],[Vertex 2]],GroupVertices[Vertex],0)),1,1,"")</f>
        <v>6</v>
      </c>
      <c r="BD15" s="48">
        <v>1</v>
      </c>
      <c r="BE15" s="49">
        <v>6.25</v>
      </c>
      <c r="BF15" s="48">
        <v>0</v>
      </c>
      <c r="BG15" s="49">
        <v>0</v>
      </c>
      <c r="BH15" s="48">
        <v>0</v>
      </c>
      <c r="BI15" s="49">
        <v>0</v>
      </c>
      <c r="BJ15" s="48">
        <v>15</v>
      </c>
      <c r="BK15" s="49">
        <v>93.75</v>
      </c>
      <c r="BL15" s="48">
        <v>16</v>
      </c>
    </row>
    <row r="16" spans="1:64" ht="15">
      <c r="A16" s="64" t="s">
        <v>214</v>
      </c>
      <c r="B16" s="64" t="s">
        <v>214</v>
      </c>
      <c r="C16" s="65" t="s">
        <v>2026</v>
      </c>
      <c r="D16" s="66">
        <v>3</v>
      </c>
      <c r="E16" s="67" t="s">
        <v>132</v>
      </c>
      <c r="F16" s="68">
        <v>35</v>
      </c>
      <c r="G16" s="65"/>
      <c r="H16" s="69"/>
      <c r="I16" s="70"/>
      <c r="J16" s="70"/>
      <c r="K16" s="34" t="s">
        <v>65</v>
      </c>
      <c r="L16" s="77">
        <v>16</v>
      </c>
      <c r="M16" s="77"/>
      <c r="N16" s="72"/>
      <c r="O16" s="79" t="s">
        <v>176</v>
      </c>
      <c r="P16" s="81">
        <v>43473.51599537037</v>
      </c>
      <c r="Q16" s="79" t="s">
        <v>303</v>
      </c>
      <c r="R16" s="82" t="s">
        <v>383</v>
      </c>
      <c r="S16" s="79" t="s">
        <v>432</v>
      </c>
      <c r="T16" s="79"/>
      <c r="U16" s="79"/>
      <c r="V16" s="82" t="s">
        <v>492</v>
      </c>
      <c r="W16" s="81">
        <v>43473.51599537037</v>
      </c>
      <c r="X16" s="82" t="s">
        <v>540</v>
      </c>
      <c r="Y16" s="79"/>
      <c r="Z16" s="79"/>
      <c r="AA16" s="85" t="s">
        <v>645</v>
      </c>
      <c r="AB16" s="79"/>
      <c r="AC16" s="79" t="b">
        <v>0</v>
      </c>
      <c r="AD16" s="79">
        <v>0</v>
      </c>
      <c r="AE16" s="85" t="s">
        <v>748</v>
      </c>
      <c r="AF16" s="79" t="b">
        <v>0</v>
      </c>
      <c r="AG16" s="79" t="s">
        <v>752</v>
      </c>
      <c r="AH16" s="79"/>
      <c r="AI16" s="85" t="s">
        <v>748</v>
      </c>
      <c r="AJ16" s="79" t="b">
        <v>0</v>
      </c>
      <c r="AK16" s="79">
        <v>0</v>
      </c>
      <c r="AL16" s="85" t="s">
        <v>748</v>
      </c>
      <c r="AM16" s="79" t="s">
        <v>763</v>
      </c>
      <c r="AN16" s="79" t="b">
        <v>0</v>
      </c>
      <c r="AO16" s="85" t="s">
        <v>645</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8</v>
      </c>
      <c r="BK16" s="49">
        <v>100</v>
      </c>
      <c r="BL16" s="48">
        <v>8</v>
      </c>
    </row>
    <row r="17" spans="1:64" ht="15">
      <c r="A17" s="64" t="s">
        <v>215</v>
      </c>
      <c r="B17" s="64" t="s">
        <v>256</v>
      </c>
      <c r="C17" s="65" t="s">
        <v>2026</v>
      </c>
      <c r="D17" s="66">
        <v>3</v>
      </c>
      <c r="E17" s="67" t="s">
        <v>132</v>
      </c>
      <c r="F17" s="68">
        <v>35</v>
      </c>
      <c r="G17" s="65"/>
      <c r="H17" s="69"/>
      <c r="I17" s="70"/>
      <c r="J17" s="70"/>
      <c r="K17" s="34" t="s">
        <v>65</v>
      </c>
      <c r="L17" s="77">
        <v>17</v>
      </c>
      <c r="M17" s="77"/>
      <c r="N17" s="72"/>
      <c r="O17" s="79" t="s">
        <v>299</v>
      </c>
      <c r="P17" s="81">
        <v>43473.57476851852</v>
      </c>
      <c r="Q17" s="79" t="s">
        <v>304</v>
      </c>
      <c r="R17" s="82" t="s">
        <v>384</v>
      </c>
      <c r="S17" s="79" t="s">
        <v>433</v>
      </c>
      <c r="T17" s="79"/>
      <c r="U17" s="82" t="s">
        <v>475</v>
      </c>
      <c r="V17" s="82" t="s">
        <v>475</v>
      </c>
      <c r="W17" s="81">
        <v>43473.57476851852</v>
      </c>
      <c r="X17" s="82" t="s">
        <v>541</v>
      </c>
      <c r="Y17" s="79"/>
      <c r="Z17" s="79"/>
      <c r="AA17" s="85" t="s">
        <v>646</v>
      </c>
      <c r="AB17" s="79"/>
      <c r="AC17" s="79" t="b">
        <v>0</v>
      </c>
      <c r="AD17" s="79">
        <v>0</v>
      </c>
      <c r="AE17" s="85" t="s">
        <v>748</v>
      </c>
      <c r="AF17" s="79" t="b">
        <v>0</v>
      </c>
      <c r="AG17" s="79" t="s">
        <v>752</v>
      </c>
      <c r="AH17" s="79"/>
      <c r="AI17" s="85" t="s">
        <v>748</v>
      </c>
      <c r="AJ17" s="79" t="b">
        <v>0</v>
      </c>
      <c r="AK17" s="79">
        <v>1</v>
      </c>
      <c r="AL17" s="85" t="s">
        <v>740</v>
      </c>
      <c r="AM17" s="79" t="s">
        <v>764</v>
      </c>
      <c r="AN17" s="79" t="b">
        <v>0</v>
      </c>
      <c r="AO17" s="85" t="s">
        <v>740</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0</v>
      </c>
      <c r="BE17" s="49">
        <v>0</v>
      </c>
      <c r="BF17" s="48">
        <v>0</v>
      </c>
      <c r="BG17" s="49">
        <v>0</v>
      </c>
      <c r="BH17" s="48">
        <v>0</v>
      </c>
      <c r="BI17" s="49">
        <v>0</v>
      </c>
      <c r="BJ17" s="48">
        <v>10</v>
      </c>
      <c r="BK17" s="49">
        <v>100</v>
      </c>
      <c r="BL17" s="48">
        <v>10</v>
      </c>
    </row>
    <row r="18" spans="1:64" ht="15">
      <c r="A18" s="64" t="s">
        <v>216</v>
      </c>
      <c r="B18" s="64" t="s">
        <v>216</v>
      </c>
      <c r="C18" s="65" t="s">
        <v>2026</v>
      </c>
      <c r="D18" s="66">
        <v>3</v>
      </c>
      <c r="E18" s="67" t="s">
        <v>132</v>
      </c>
      <c r="F18" s="68">
        <v>35</v>
      </c>
      <c r="G18" s="65"/>
      <c r="H18" s="69"/>
      <c r="I18" s="70"/>
      <c r="J18" s="70"/>
      <c r="K18" s="34" t="s">
        <v>65</v>
      </c>
      <c r="L18" s="77">
        <v>18</v>
      </c>
      <c r="M18" s="77"/>
      <c r="N18" s="72"/>
      <c r="O18" s="79" t="s">
        <v>176</v>
      </c>
      <c r="P18" s="81">
        <v>43473.58131944444</v>
      </c>
      <c r="Q18" s="79" t="s">
        <v>305</v>
      </c>
      <c r="R18" s="82" t="s">
        <v>385</v>
      </c>
      <c r="S18" s="79" t="s">
        <v>434</v>
      </c>
      <c r="T18" s="79"/>
      <c r="U18" s="79"/>
      <c r="V18" s="82" t="s">
        <v>493</v>
      </c>
      <c r="W18" s="81">
        <v>43473.58131944444</v>
      </c>
      <c r="X18" s="82" t="s">
        <v>542</v>
      </c>
      <c r="Y18" s="79"/>
      <c r="Z18" s="79"/>
      <c r="AA18" s="85" t="s">
        <v>647</v>
      </c>
      <c r="AB18" s="79"/>
      <c r="AC18" s="79" t="b">
        <v>0</v>
      </c>
      <c r="AD18" s="79">
        <v>0</v>
      </c>
      <c r="AE18" s="85" t="s">
        <v>748</v>
      </c>
      <c r="AF18" s="79" t="b">
        <v>0</v>
      </c>
      <c r="AG18" s="79" t="s">
        <v>752</v>
      </c>
      <c r="AH18" s="79"/>
      <c r="AI18" s="85" t="s">
        <v>748</v>
      </c>
      <c r="AJ18" s="79" t="b">
        <v>0</v>
      </c>
      <c r="AK18" s="79">
        <v>0</v>
      </c>
      <c r="AL18" s="85" t="s">
        <v>748</v>
      </c>
      <c r="AM18" s="79" t="s">
        <v>763</v>
      </c>
      <c r="AN18" s="79" t="b">
        <v>0</v>
      </c>
      <c r="AO18" s="85" t="s">
        <v>647</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8</v>
      </c>
      <c r="BK18" s="49">
        <v>100</v>
      </c>
      <c r="BL18" s="48">
        <v>8</v>
      </c>
    </row>
    <row r="19" spans="1:64" ht="15">
      <c r="A19" s="64" t="s">
        <v>217</v>
      </c>
      <c r="B19" s="64" t="s">
        <v>217</v>
      </c>
      <c r="C19" s="65" t="s">
        <v>2026</v>
      </c>
      <c r="D19" s="66">
        <v>3</v>
      </c>
      <c r="E19" s="67" t="s">
        <v>132</v>
      </c>
      <c r="F19" s="68">
        <v>35</v>
      </c>
      <c r="G19" s="65"/>
      <c r="H19" s="69"/>
      <c r="I19" s="70"/>
      <c r="J19" s="70"/>
      <c r="K19" s="34" t="s">
        <v>65</v>
      </c>
      <c r="L19" s="77">
        <v>19</v>
      </c>
      <c r="M19" s="77"/>
      <c r="N19" s="72"/>
      <c r="O19" s="79" t="s">
        <v>176</v>
      </c>
      <c r="P19" s="81">
        <v>43473.73998842593</v>
      </c>
      <c r="Q19" s="79" t="s">
        <v>306</v>
      </c>
      <c r="R19" s="82" t="s">
        <v>386</v>
      </c>
      <c r="S19" s="79" t="s">
        <v>435</v>
      </c>
      <c r="T19" s="79"/>
      <c r="U19" s="82" t="s">
        <v>476</v>
      </c>
      <c r="V19" s="82" t="s">
        <v>476</v>
      </c>
      <c r="W19" s="81">
        <v>43473.73998842593</v>
      </c>
      <c r="X19" s="82" t="s">
        <v>543</v>
      </c>
      <c r="Y19" s="79"/>
      <c r="Z19" s="79"/>
      <c r="AA19" s="85" t="s">
        <v>648</v>
      </c>
      <c r="AB19" s="79"/>
      <c r="AC19" s="79" t="b">
        <v>0</v>
      </c>
      <c r="AD19" s="79">
        <v>0</v>
      </c>
      <c r="AE19" s="85" t="s">
        <v>748</v>
      </c>
      <c r="AF19" s="79" t="b">
        <v>0</v>
      </c>
      <c r="AG19" s="79" t="s">
        <v>753</v>
      </c>
      <c r="AH19" s="79"/>
      <c r="AI19" s="85" t="s">
        <v>748</v>
      </c>
      <c r="AJ19" s="79" t="b">
        <v>0</v>
      </c>
      <c r="AK19" s="79">
        <v>0</v>
      </c>
      <c r="AL19" s="85" t="s">
        <v>748</v>
      </c>
      <c r="AM19" s="79" t="s">
        <v>763</v>
      </c>
      <c r="AN19" s="79" t="b">
        <v>0</v>
      </c>
      <c r="AO19" s="85" t="s">
        <v>648</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23</v>
      </c>
      <c r="BK19" s="49">
        <v>100</v>
      </c>
      <c r="BL19" s="48">
        <v>23</v>
      </c>
    </row>
    <row r="20" spans="1:64" ht="15">
      <c r="A20" s="64" t="s">
        <v>218</v>
      </c>
      <c r="B20" s="64" t="s">
        <v>218</v>
      </c>
      <c r="C20" s="65" t="s">
        <v>2026</v>
      </c>
      <c r="D20" s="66">
        <v>3</v>
      </c>
      <c r="E20" s="67" t="s">
        <v>132</v>
      </c>
      <c r="F20" s="68">
        <v>35</v>
      </c>
      <c r="G20" s="65"/>
      <c r="H20" s="69"/>
      <c r="I20" s="70"/>
      <c r="J20" s="70"/>
      <c r="K20" s="34" t="s">
        <v>65</v>
      </c>
      <c r="L20" s="77">
        <v>20</v>
      </c>
      <c r="M20" s="77"/>
      <c r="N20" s="72"/>
      <c r="O20" s="79" t="s">
        <v>176</v>
      </c>
      <c r="P20" s="81">
        <v>43473.74023148148</v>
      </c>
      <c r="Q20" s="79" t="s">
        <v>307</v>
      </c>
      <c r="R20" s="82" t="s">
        <v>387</v>
      </c>
      <c r="S20" s="79" t="s">
        <v>435</v>
      </c>
      <c r="T20" s="79"/>
      <c r="U20" s="79"/>
      <c r="V20" s="82" t="s">
        <v>494</v>
      </c>
      <c r="W20" s="81">
        <v>43473.74023148148</v>
      </c>
      <c r="X20" s="82" t="s">
        <v>544</v>
      </c>
      <c r="Y20" s="79"/>
      <c r="Z20" s="79"/>
      <c r="AA20" s="85" t="s">
        <v>649</v>
      </c>
      <c r="AB20" s="79"/>
      <c r="AC20" s="79" t="b">
        <v>0</v>
      </c>
      <c r="AD20" s="79">
        <v>0</v>
      </c>
      <c r="AE20" s="85" t="s">
        <v>748</v>
      </c>
      <c r="AF20" s="79" t="b">
        <v>0</v>
      </c>
      <c r="AG20" s="79" t="s">
        <v>753</v>
      </c>
      <c r="AH20" s="79"/>
      <c r="AI20" s="85" t="s">
        <v>748</v>
      </c>
      <c r="AJ20" s="79" t="b">
        <v>0</v>
      </c>
      <c r="AK20" s="79">
        <v>0</v>
      </c>
      <c r="AL20" s="85" t="s">
        <v>748</v>
      </c>
      <c r="AM20" s="79" t="s">
        <v>765</v>
      </c>
      <c r="AN20" s="79" t="b">
        <v>0</v>
      </c>
      <c r="AO20" s="85" t="s">
        <v>649</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26</v>
      </c>
      <c r="BK20" s="49">
        <v>100</v>
      </c>
      <c r="BL20" s="48">
        <v>26</v>
      </c>
    </row>
    <row r="21" spans="1:64" ht="15">
      <c r="A21" s="64" t="s">
        <v>219</v>
      </c>
      <c r="B21" s="64" t="s">
        <v>219</v>
      </c>
      <c r="C21" s="65" t="s">
        <v>2026</v>
      </c>
      <c r="D21" s="66">
        <v>3</v>
      </c>
      <c r="E21" s="67" t="s">
        <v>132</v>
      </c>
      <c r="F21" s="68">
        <v>35</v>
      </c>
      <c r="G21" s="65"/>
      <c r="H21" s="69"/>
      <c r="I21" s="70"/>
      <c r="J21" s="70"/>
      <c r="K21" s="34" t="s">
        <v>65</v>
      </c>
      <c r="L21" s="77">
        <v>21</v>
      </c>
      <c r="M21" s="77"/>
      <c r="N21" s="72"/>
      <c r="O21" s="79" t="s">
        <v>176</v>
      </c>
      <c r="P21" s="81">
        <v>43473.74181712963</v>
      </c>
      <c r="Q21" s="79" t="s">
        <v>308</v>
      </c>
      <c r="R21" s="82" t="s">
        <v>387</v>
      </c>
      <c r="S21" s="79" t="s">
        <v>435</v>
      </c>
      <c r="T21" s="79"/>
      <c r="U21" s="79"/>
      <c r="V21" s="82" t="s">
        <v>495</v>
      </c>
      <c r="W21" s="81">
        <v>43473.74181712963</v>
      </c>
      <c r="X21" s="82" t="s">
        <v>545</v>
      </c>
      <c r="Y21" s="79"/>
      <c r="Z21" s="79"/>
      <c r="AA21" s="85" t="s">
        <v>650</v>
      </c>
      <c r="AB21" s="79"/>
      <c r="AC21" s="79" t="b">
        <v>0</v>
      </c>
      <c r="AD21" s="79">
        <v>0</v>
      </c>
      <c r="AE21" s="85" t="s">
        <v>748</v>
      </c>
      <c r="AF21" s="79" t="b">
        <v>0</v>
      </c>
      <c r="AG21" s="79" t="s">
        <v>753</v>
      </c>
      <c r="AH21" s="79"/>
      <c r="AI21" s="85" t="s">
        <v>748</v>
      </c>
      <c r="AJ21" s="79" t="b">
        <v>0</v>
      </c>
      <c r="AK21" s="79">
        <v>0</v>
      </c>
      <c r="AL21" s="85" t="s">
        <v>748</v>
      </c>
      <c r="AM21" s="79" t="s">
        <v>765</v>
      </c>
      <c r="AN21" s="79" t="b">
        <v>0</v>
      </c>
      <c r="AO21" s="85" t="s">
        <v>650</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23</v>
      </c>
      <c r="BK21" s="49">
        <v>100</v>
      </c>
      <c r="BL21" s="48">
        <v>23</v>
      </c>
    </row>
    <row r="22" spans="1:64" ht="15">
      <c r="A22" s="64" t="s">
        <v>220</v>
      </c>
      <c r="B22" s="64" t="s">
        <v>256</v>
      </c>
      <c r="C22" s="65" t="s">
        <v>2026</v>
      </c>
      <c r="D22" s="66">
        <v>3</v>
      </c>
      <c r="E22" s="67" t="s">
        <v>132</v>
      </c>
      <c r="F22" s="68">
        <v>35</v>
      </c>
      <c r="G22" s="65"/>
      <c r="H22" s="69"/>
      <c r="I22" s="70"/>
      <c r="J22" s="70"/>
      <c r="K22" s="34" t="s">
        <v>65</v>
      </c>
      <c r="L22" s="77">
        <v>22</v>
      </c>
      <c r="M22" s="77"/>
      <c r="N22" s="72"/>
      <c r="O22" s="79" t="s">
        <v>299</v>
      </c>
      <c r="P22" s="81">
        <v>43473.90975694444</v>
      </c>
      <c r="Q22" s="79" t="s">
        <v>309</v>
      </c>
      <c r="R22" s="82" t="s">
        <v>388</v>
      </c>
      <c r="S22" s="79" t="s">
        <v>431</v>
      </c>
      <c r="T22" s="79"/>
      <c r="U22" s="79"/>
      <c r="V22" s="82" t="s">
        <v>496</v>
      </c>
      <c r="W22" s="81">
        <v>43473.90975694444</v>
      </c>
      <c r="X22" s="82" t="s">
        <v>546</v>
      </c>
      <c r="Y22" s="79"/>
      <c r="Z22" s="79"/>
      <c r="AA22" s="85" t="s">
        <v>651</v>
      </c>
      <c r="AB22" s="79"/>
      <c r="AC22" s="79" t="b">
        <v>0</v>
      </c>
      <c r="AD22" s="79">
        <v>0</v>
      </c>
      <c r="AE22" s="85" t="s">
        <v>748</v>
      </c>
      <c r="AF22" s="79" t="b">
        <v>0</v>
      </c>
      <c r="AG22" s="79" t="s">
        <v>751</v>
      </c>
      <c r="AH22" s="79"/>
      <c r="AI22" s="85" t="s">
        <v>748</v>
      </c>
      <c r="AJ22" s="79" t="b">
        <v>0</v>
      </c>
      <c r="AK22" s="79">
        <v>1</v>
      </c>
      <c r="AL22" s="85" t="s">
        <v>706</v>
      </c>
      <c r="AM22" s="79" t="s">
        <v>761</v>
      </c>
      <c r="AN22" s="79" t="b">
        <v>0</v>
      </c>
      <c r="AO22" s="85" t="s">
        <v>706</v>
      </c>
      <c r="AP22" s="79" t="s">
        <v>176</v>
      </c>
      <c r="AQ22" s="79">
        <v>0</v>
      </c>
      <c r="AR22" s="79">
        <v>0</v>
      </c>
      <c r="AS22" s="79"/>
      <c r="AT22" s="79"/>
      <c r="AU22" s="79"/>
      <c r="AV22" s="79"/>
      <c r="AW22" s="79"/>
      <c r="AX22" s="79"/>
      <c r="AY22" s="79"/>
      <c r="AZ22" s="79"/>
      <c r="BA22">
        <v>1</v>
      </c>
      <c r="BB22" s="78" t="str">
        <f>REPLACE(INDEX(GroupVertices[Group],MATCH(Edges[[#This Row],[Vertex 1]],GroupVertices[Vertex],0)),1,1,"")</f>
        <v>6</v>
      </c>
      <c r="BC22" s="78" t="str">
        <f>REPLACE(INDEX(GroupVertices[Group],MATCH(Edges[[#This Row],[Vertex 2]],GroupVertices[Vertex],0)),1,1,"")</f>
        <v>3</v>
      </c>
      <c r="BD22" s="48"/>
      <c r="BE22" s="49"/>
      <c r="BF22" s="48"/>
      <c r="BG22" s="49"/>
      <c r="BH22" s="48"/>
      <c r="BI22" s="49"/>
      <c r="BJ22" s="48"/>
      <c r="BK22" s="49"/>
      <c r="BL22" s="48"/>
    </row>
    <row r="23" spans="1:64" ht="15">
      <c r="A23" s="64" t="s">
        <v>220</v>
      </c>
      <c r="B23" s="64" t="s">
        <v>237</v>
      </c>
      <c r="C23" s="65" t="s">
        <v>2026</v>
      </c>
      <c r="D23" s="66">
        <v>3</v>
      </c>
      <c r="E23" s="67" t="s">
        <v>132</v>
      </c>
      <c r="F23" s="68">
        <v>35</v>
      </c>
      <c r="G23" s="65"/>
      <c r="H23" s="69"/>
      <c r="I23" s="70"/>
      <c r="J23" s="70"/>
      <c r="K23" s="34" t="s">
        <v>65</v>
      </c>
      <c r="L23" s="77">
        <v>23</v>
      </c>
      <c r="M23" s="77"/>
      <c r="N23" s="72"/>
      <c r="O23" s="79" t="s">
        <v>299</v>
      </c>
      <c r="P23" s="81">
        <v>43473.90975694444</v>
      </c>
      <c r="Q23" s="79" t="s">
        <v>309</v>
      </c>
      <c r="R23" s="82" t="s">
        <v>388</v>
      </c>
      <c r="S23" s="79" t="s">
        <v>431</v>
      </c>
      <c r="T23" s="79"/>
      <c r="U23" s="79"/>
      <c r="V23" s="82" t="s">
        <v>496</v>
      </c>
      <c r="W23" s="81">
        <v>43473.90975694444</v>
      </c>
      <c r="X23" s="82" t="s">
        <v>546</v>
      </c>
      <c r="Y23" s="79"/>
      <c r="Z23" s="79"/>
      <c r="AA23" s="85" t="s">
        <v>651</v>
      </c>
      <c r="AB23" s="79"/>
      <c r="AC23" s="79" t="b">
        <v>0</v>
      </c>
      <c r="AD23" s="79">
        <v>0</v>
      </c>
      <c r="AE23" s="85" t="s">
        <v>748</v>
      </c>
      <c r="AF23" s="79" t="b">
        <v>0</v>
      </c>
      <c r="AG23" s="79" t="s">
        <v>751</v>
      </c>
      <c r="AH23" s="79"/>
      <c r="AI23" s="85" t="s">
        <v>748</v>
      </c>
      <c r="AJ23" s="79" t="b">
        <v>0</v>
      </c>
      <c r="AK23" s="79">
        <v>1</v>
      </c>
      <c r="AL23" s="85" t="s">
        <v>706</v>
      </c>
      <c r="AM23" s="79" t="s">
        <v>761</v>
      </c>
      <c r="AN23" s="79" t="b">
        <v>0</v>
      </c>
      <c r="AO23" s="85" t="s">
        <v>706</v>
      </c>
      <c r="AP23" s="79" t="s">
        <v>176</v>
      </c>
      <c r="AQ23" s="79">
        <v>0</v>
      </c>
      <c r="AR23" s="79">
        <v>0</v>
      </c>
      <c r="AS23" s="79"/>
      <c r="AT23" s="79"/>
      <c r="AU23" s="79"/>
      <c r="AV23" s="79"/>
      <c r="AW23" s="79"/>
      <c r="AX23" s="79"/>
      <c r="AY23" s="79"/>
      <c r="AZ23" s="79"/>
      <c r="BA23">
        <v>1</v>
      </c>
      <c r="BB23" s="78" t="str">
        <f>REPLACE(INDEX(GroupVertices[Group],MATCH(Edges[[#This Row],[Vertex 1]],GroupVertices[Vertex],0)),1,1,"")</f>
        <v>6</v>
      </c>
      <c r="BC23" s="78" t="str">
        <f>REPLACE(INDEX(GroupVertices[Group],MATCH(Edges[[#This Row],[Vertex 2]],GroupVertices[Vertex],0)),1,1,"")</f>
        <v>6</v>
      </c>
      <c r="BD23" s="48">
        <v>0</v>
      </c>
      <c r="BE23" s="49">
        <v>0</v>
      </c>
      <c r="BF23" s="48">
        <v>0</v>
      </c>
      <c r="BG23" s="49">
        <v>0</v>
      </c>
      <c r="BH23" s="48">
        <v>0</v>
      </c>
      <c r="BI23" s="49">
        <v>0</v>
      </c>
      <c r="BJ23" s="48">
        <v>10</v>
      </c>
      <c r="BK23" s="49">
        <v>100</v>
      </c>
      <c r="BL23" s="48">
        <v>10</v>
      </c>
    </row>
    <row r="24" spans="1:64" ht="15">
      <c r="A24" s="64" t="s">
        <v>221</v>
      </c>
      <c r="B24" s="64" t="s">
        <v>221</v>
      </c>
      <c r="C24" s="65" t="s">
        <v>2026</v>
      </c>
      <c r="D24" s="66">
        <v>3</v>
      </c>
      <c r="E24" s="67" t="s">
        <v>132</v>
      </c>
      <c r="F24" s="68">
        <v>35</v>
      </c>
      <c r="G24" s="65"/>
      <c r="H24" s="69"/>
      <c r="I24" s="70"/>
      <c r="J24" s="70"/>
      <c r="K24" s="34" t="s">
        <v>65</v>
      </c>
      <c r="L24" s="77">
        <v>24</v>
      </c>
      <c r="M24" s="77"/>
      <c r="N24" s="72"/>
      <c r="O24" s="79" t="s">
        <v>176</v>
      </c>
      <c r="P24" s="81">
        <v>43473.94563657408</v>
      </c>
      <c r="Q24" s="79" t="s">
        <v>310</v>
      </c>
      <c r="R24" s="82" t="s">
        <v>387</v>
      </c>
      <c r="S24" s="79" t="s">
        <v>435</v>
      </c>
      <c r="T24" s="79"/>
      <c r="U24" s="79"/>
      <c r="V24" s="82" t="s">
        <v>497</v>
      </c>
      <c r="W24" s="81">
        <v>43473.94563657408</v>
      </c>
      <c r="X24" s="82" t="s">
        <v>547</v>
      </c>
      <c r="Y24" s="79"/>
      <c r="Z24" s="79"/>
      <c r="AA24" s="85" t="s">
        <v>652</v>
      </c>
      <c r="AB24" s="79"/>
      <c r="AC24" s="79" t="b">
        <v>0</v>
      </c>
      <c r="AD24" s="79">
        <v>0</v>
      </c>
      <c r="AE24" s="85" t="s">
        <v>748</v>
      </c>
      <c r="AF24" s="79" t="b">
        <v>0</v>
      </c>
      <c r="AG24" s="79" t="s">
        <v>753</v>
      </c>
      <c r="AH24" s="79"/>
      <c r="AI24" s="85" t="s">
        <v>748</v>
      </c>
      <c r="AJ24" s="79" t="b">
        <v>0</v>
      </c>
      <c r="AK24" s="79">
        <v>0</v>
      </c>
      <c r="AL24" s="85" t="s">
        <v>748</v>
      </c>
      <c r="AM24" s="79" t="s">
        <v>762</v>
      </c>
      <c r="AN24" s="79" t="b">
        <v>0</v>
      </c>
      <c r="AO24" s="85" t="s">
        <v>652</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23</v>
      </c>
      <c r="BK24" s="49">
        <v>100</v>
      </c>
      <c r="BL24" s="48">
        <v>23</v>
      </c>
    </row>
    <row r="25" spans="1:64" ht="15">
      <c r="A25" s="64" t="s">
        <v>222</v>
      </c>
      <c r="B25" s="64" t="s">
        <v>228</v>
      </c>
      <c r="C25" s="65" t="s">
        <v>2026</v>
      </c>
      <c r="D25" s="66">
        <v>3</v>
      </c>
      <c r="E25" s="67" t="s">
        <v>132</v>
      </c>
      <c r="F25" s="68">
        <v>35</v>
      </c>
      <c r="G25" s="65"/>
      <c r="H25" s="69"/>
      <c r="I25" s="70"/>
      <c r="J25" s="70"/>
      <c r="K25" s="34" t="s">
        <v>65</v>
      </c>
      <c r="L25" s="77">
        <v>25</v>
      </c>
      <c r="M25" s="77"/>
      <c r="N25" s="72"/>
      <c r="O25" s="79" t="s">
        <v>299</v>
      </c>
      <c r="P25" s="81">
        <v>43474.25206018519</v>
      </c>
      <c r="Q25" s="79" t="s">
        <v>311</v>
      </c>
      <c r="R25" s="79"/>
      <c r="S25" s="79"/>
      <c r="T25" s="79"/>
      <c r="U25" s="79"/>
      <c r="V25" s="82" t="s">
        <v>498</v>
      </c>
      <c r="W25" s="81">
        <v>43474.25206018519</v>
      </c>
      <c r="X25" s="82" t="s">
        <v>548</v>
      </c>
      <c r="Y25" s="79"/>
      <c r="Z25" s="79"/>
      <c r="AA25" s="85" t="s">
        <v>653</v>
      </c>
      <c r="AB25" s="79"/>
      <c r="AC25" s="79" t="b">
        <v>0</v>
      </c>
      <c r="AD25" s="79">
        <v>0</v>
      </c>
      <c r="AE25" s="85" t="s">
        <v>748</v>
      </c>
      <c r="AF25" s="79" t="b">
        <v>0</v>
      </c>
      <c r="AG25" s="79" t="s">
        <v>753</v>
      </c>
      <c r="AH25" s="79"/>
      <c r="AI25" s="85" t="s">
        <v>748</v>
      </c>
      <c r="AJ25" s="79" t="b">
        <v>0</v>
      </c>
      <c r="AK25" s="79">
        <v>2</v>
      </c>
      <c r="AL25" s="85" t="s">
        <v>662</v>
      </c>
      <c r="AM25" s="79" t="s">
        <v>764</v>
      </c>
      <c r="AN25" s="79" t="b">
        <v>0</v>
      </c>
      <c r="AO25" s="85" t="s">
        <v>662</v>
      </c>
      <c r="AP25" s="79" t="s">
        <v>176</v>
      </c>
      <c r="AQ25" s="79">
        <v>0</v>
      </c>
      <c r="AR25" s="79">
        <v>0</v>
      </c>
      <c r="AS25" s="79"/>
      <c r="AT25" s="79"/>
      <c r="AU25" s="79"/>
      <c r="AV25" s="79"/>
      <c r="AW25" s="79"/>
      <c r="AX25" s="79"/>
      <c r="AY25" s="79"/>
      <c r="AZ25" s="79"/>
      <c r="BA25">
        <v>1</v>
      </c>
      <c r="BB25" s="78" t="str">
        <f>REPLACE(INDEX(GroupVertices[Group],MATCH(Edges[[#This Row],[Vertex 1]],GroupVertices[Vertex],0)),1,1,"")</f>
        <v>8</v>
      </c>
      <c r="BC25" s="78" t="str">
        <f>REPLACE(INDEX(GroupVertices[Group],MATCH(Edges[[#This Row],[Vertex 2]],GroupVertices[Vertex],0)),1,1,"")</f>
        <v>8</v>
      </c>
      <c r="BD25" s="48">
        <v>0</v>
      </c>
      <c r="BE25" s="49">
        <v>0</v>
      </c>
      <c r="BF25" s="48">
        <v>0</v>
      </c>
      <c r="BG25" s="49">
        <v>0</v>
      </c>
      <c r="BH25" s="48">
        <v>0</v>
      </c>
      <c r="BI25" s="49">
        <v>0</v>
      </c>
      <c r="BJ25" s="48">
        <v>20</v>
      </c>
      <c r="BK25" s="49">
        <v>100</v>
      </c>
      <c r="BL25" s="48">
        <v>20</v>
      </c>
    </row>
    <row r="26" spans="1:64" ht="15">
      <c r="A26" s="64" t="s">
        <v>223</v>
      </c>
      <c r="B26" s="64" t="s">
        <v>223</v>
      </c>
      <c r="C26" s="65" t="s">
        <v>2026</v>
      </c>
      <c r="D26" s="66">
        <v>3</v>
      </c>
      <c r="E26" s="67" t="s">
        <v>132</v>
      </c>
      <c r="F26" s="68">
        <v>35</v>
      </c>
      <c r="G26" s="65"/>
      <c r="H26" s="69"/>
      <c r="I26" s="70"/>
      <c r="J26" s="70"/>
      <c r="K26" s="34" t="s">
        <v>65</v>
      </c>
      <c r="L26" s="77">
        <v>26</v>
      </c>
      <c r="M26" s="77"/>
      <c r="N26" s="72"/>
      <c r="O26" s="79" t="s">
        <v>176</v>
      </c>
      <c r="P26" s="81">
        <v>43474.33619212963</v>
      </c>
      <c r="Q26" s="79" t="s">
        <v>312</v>
      </c>
      <c r="R26" s="82" t="s">
        <v>387</v>
      </c>
      <c r="S26" s="79" t="s">
        <v>435</v>
      </c>
      <c r="T26" s="79" t="s">
        <v>453</v>
      </c>
      <c r="U26" s="79"/>
      <c r="V26" s="82" t="s">
        <v>499</v>
      </c>
      <c r="W26" s="81">
        <v>43474.33619212963</v>
      </c>
      <c r="X26" s="82" t="s">
        <v>549</v>
      </c>
      <c r="Y26" s="79"/>
      <c r="Z26" s="79"/>
      <c r="AA26" s="85" t="s">
        <v>654</v>
      </c>
      <c r="AB26" s="79"/>
      <c r="AC26" s="79" t="b">
        <v>0</v>
      </c>
      <c r="AD26" s="79">
        <v>0</v>
      </c>
      <c r="AE26" s="85" t="s">
        <v>748</v>
      </c>
      <c r="AF26" s="79" t="b">
        <v>0</v>
      </c>
      <c r="AG26" s="79" t="s">
        <v>753</v>
      </c>
      <c r="AH26" s="79"/>
      <c r="AI26" s="85" t="s">
        <v>748</v>
      </c>
      <c r="AJ26" s="79" t="b">
        <v>0</v>
      </c>
      <c r="AK26" s="79">
        <v>0</v>
      </c>
      <c r="AL26" s="85" t="s">
        <v>748</v>
      </c>
      <c r="AM26" s="79" t="s">
        <v>765</v>
      </c>
      <c r="AN26" s="79" t="b">
        <v>0</v>
      </c>
      <c r="AO26" s="85" t="s">
        <v>654</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24</v>
      </c>
      <c r="BK26" s="49">
        <v>100</v>
      </c>
      <c r="BL26" s="48">
        <v>24</v>
      </c>
    </row>
    <row r="27" spans="1:64" ht="15">
      <c r="A27" s="64" t="s">
        <v>224</v>
      </c>
      <c r="B27" s="64" t="s">
        <v>224</v>
      </c>
      <c r="C27" s="65" t="s">
        <v>2027</v>
      </c>
      <c r="D27" s="66">
        <v>10</v>
      </c>
      <c r="E27" s="67" t="s">
        <v>136</v>
      </c>
      <c r="F27" s="68">
        <v>12</v>
      </c>
      <c r="G27" s="65"/>
      <c r="H27" s="69"/>
      <c r="I27" s="70"/>
      <c r="J27" s="70"/>
      <c r="K27" s="34" t="s">
        <v>65</v>
      </c>
      <c r="L27" s="77">
        <v>27</v>
      </c>
      <c r="M27" s="77"/>
      <c r="N27" s="72"/>
      <c r="O27" s="79" t="s">
        <v>176</v>
      </c>
      <c r="P27" s="81">
        <v>43471.587488425925</v>
      </c>
      <c r="Q27" s="79" t="s">
        <v>313</v>
      </c>
      <c r="R27" s="82" t="s">
        <v>389</v>
      </c>
      <c r="S27" s="79" t="s">
        <v>436</v>
      </c>
      <c r="T27" s="79"/>
      <c r="U27" s="79"/>
      <c r="V27" s="82" t="s">
        <v>500</v>
      </c>
      <c r="W27" s="81">
        <v>43471.587488425925</v>
      </c>
      <c r="X27" s="82" t="s">
        <v>550</v>
      </c>
      <c r="Y27" s="79"/>
      <c r="Z27" s="79"/>
      <c r="AA27" s="85" t="s">
        <v>655</v>
      </c>
      <c r="AB27" s="79"/>
      <c r="AC27" s="79" t="b">
        <v>0</v>
      </c>
      <c r="AD27" s="79">
        <v>0</v>
      </c>
      <c r="AE27" s="85" t="s">
        <v>748</v>
      </c>
      <c r="AF27" s="79" t="b">
        <v>0</v>
      </c>
      <c r="AG27" s="79" t="s">
        <v>751</v>
      </c>
      <c r="AH27" s="79"/>
      <c r="AI27" s="85" t="s">
        <v>748</v>
      </c>
      <c r="AJ27" s="79" t="b">
        <v>0</v>
      </c>
      <c r="AK27" s="79">
        <v>0</v>
      </c>
      <c r="AL27" s="85" t="s">
        <v>748</v>
      </c>
      <c r="AM27" s="79" t="s">
        <v>766</v>
      </c>
      <c r="AN27" s="79" t="b">
        <v>0</v>
      </c>
      <c r="AO27" s="85" t="s">
        <v>655</v>
      </c>
      <c r="AP27" s="79" t="s">
        <v>176</v>
      </c>
      <c r="AQ27" s="79">
        <v>0</v>
      </c>
      <c r="AR27" s="79">
        <v>0</v>
      </c>
      <c r="AS27" s="79"/>
      <c r="AT27" s="79"/>
      <c r="AU27" s="79"/>
      <c r="AV27" s="79"/>
      <c r="AW27" s="79"/>
      <c r="AX27" s="79"/>
      <c r="AY27" s="79"/>
      <c r="AZ27" s="79"/>
      <c r="BA27">
        <v>4</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8</v>
      </c>
      <c r="BK27" s="49">
        <v>100</v>
      </c>
      <c r="BL27" s="48">
        <v>8</v>
      </c>
    </row>
    <row r="28" spans="1:64" ht="15">
      <c r="A28" s="64" t="s">
        <v>224</v>
      </c>
      <c r="B28" s="64" t="s">
        <v>224</v>
      </c>
      <c r="C28" s="65" t="s">
        <v>2027</v>
      </c>
      <c r="D28" s="66">
        <v>10</v>
      </c>
      <c r="E28" s="67" t="s">
        <v>136</v>
      </c>
      <c r="F28" s="68">
        <v>12</v>
      </c>
      <c r="G28" s="65"/>
      <c r="H28" s="69"/>
      <c r="I28" s="70"/>
      <c r="J28" s="70"/>
      <c r="K28" s="34" t="s">
        <v>65</v>
      </c>
      <c r="L28" s="77">
        <v>28</v>
      </c>
      <c r="M28" s="77"/>
      <c r="N28" s="72"/>
      <c r="O28" s="79" t="s">
        <v>176</v>
      </c>
      <c r="P28" s="81">
        <v>43471.60868055555</v>
      </c>
      <c r="Q28" s="79" t="s">
        <v>314</v>
      </c>
      <c r="R28" s="82" t="s">
        <v>390</v>
      </c>
      <c r="S28" s="79" t="s">
        <v>436</v>
      </c>
      <c r="T28" s="79"/>
      <c r="U28" s="79"/>
      <c r="V28" s="82" t="s">
        <v>500</v>
      </c>
      <c r="W28" s="81">
        <v>43471.60868055555</v>
      </c>
      <c r="X28" s="82" t="s">
        <v>551</v>
      </c>
      <c r="Y28" s="79"/>
      <c r="Z28" s="79"/>
      <c r="AA28" s="85" t="s">
        <v>656</v>
      </c>
      <c r="AB28" s="79"/>
      <c r="AC28" s="79" t="b">
        <v>0</v>
      </c>
      <c r="AD28" s="79">
        <v>0</v>
      </c>
      <c r="AE28" s="85" t="s">
        <v>748</v>
      </c>
      <c r="AF28" s="79" t="b">
        <v>0</v>
      </c>
      <c r="AG28" s="79" t="s">
        <v>751</v>
      </c>
      <c r="AH28" s="79"/>
      <c r="AI28" s="85" t="s">
        <v>748</v>
      </c>
      <c r="AJ28" s="79" t="b">
        <v>0</v>
      </c>
      <c r="AK28" s="79">
        <v>0</v>
      </c>
      <c r="AL28" s="85" t="s">
        <v>748</v>
      </c>
      <c r="AM28" s="79" t="s">
        <v>766</v>
      </c>
      <c r="AN28" s="79" t="b">
        <v>0</v>
      </c>
      <c r="AO28" s="85" t="s">
        <v>656</v>
      </c>
      <c r="AP28" s="79" t="s">
        <v>176</v>
      </c>
      <c r="AQ28" s="79">
        <v>0</v>
      </c>
      <c r="AR28" s="79">
        <v>0</v>
      </c>
      <c r="AS28" s="79"/>
      <c r="AT28" s="79"/>
      <c r="AU28" s="79"/>
      <c r="AV28" s="79"/>
      <c r="AW28" s="79"/>
      <c r="AX28" s="79"/>
      <c r="AY28" s="79"/>
      <c r="AZ28" s="79"/>
      <c r="BA28">
        <v>4</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15</v>
      </c>
      <c r="BK28" s="49">
        <v>100</v>
      </c>
      <c r="BL28" s="48">
        <v>15</v>
      </c>
    </row>
    <row r="29" spans="1:64" ht="15">
      <c r="A29" s="64" t="s">
        <v>224</v>
      </c>
      <c r="B29" s="64" t="s">
        <v>224</v>
      </c>
      <c r="C29" s="65" t="s">
        <v>2027</v>
      </c>
      <c r="D29" s="66">
        <v>10</v>
      </c>
      <c r="E29" s="67" t="s">
        <v>136</v>
      </c>
      <c r="F29" s="68">
        <v>12</v>
      </c>
      <c r="G29" s="65"/>
      <c r="H29" s="69"/>
      <c r="I29" s="70"/>
      <c r="J29" s="70"/>
      <c r="K29" s="34" t="s">
        <v>65</v>
      </c>
      <c r="L29" s="77">
        <v>29</v>
      </c>
      <c r="M29" s="77"/>
      <c r="N29" s="72"/>
      <c r="O29" s="79" t="s">
        <v>176</v>
      </c>
      <c r="P29" s="81">
        <v>43471.70559027778</v>
      </c>
      <c r="Q29" s="79" t="s">
        <v>315</v>
      </c>
      <c r="R29" s="82" t="s">
        <v>391</v>
      </c>
      <c r="S29" s="79" t="s">
        <v>436</v>
      </c>
      <c r="T29" s="79"/>
      <c r="U29" s="79"/>
      <c r="V29" s="82" t="s">
        <v>500</v>
      </c>
      <c r="W29" s="81">
        <v>43471.70559027778</v>
      </c>
      <c r="X29" s="82" t="s">
        <v>552</v>
      </c>
      <c r="Y29" s="79"/>
      <c r="Z29" s="79"/>
      <c r="AA29" s="85" t="s">
        <v>657</v>
      </c>
      <c r="AB29" s="79"/>
      <c r="AC29" s="79" t="b">
        <v>0</v>
      </c>
      <c r="AD29" s="79">
        <v>0</v>
      </c>
      <c r="AE29" s="85" t="s">
        <v>748</v>
      </c>
      <c r="AF29" s="79" t="b">
        <v>0</v>
      </c>
      <c r="AG29" s="79" t="s">
        <v>751</v>
      </c>
      <c r="AH29" s="79"/>
      <c r="AI29" s="85" t="s">
        <v>748</v>
      </c>
      <c r="AJ29" s="79" t="b">
        <v>0</v>
      </c>
      <c r="AK29" s="79">
        <v>0</v>
      </c>
      <c r="AL29" s="85" t="s">
        <v>748</v>
      </c>
      <c r="AM29" s="79" t="s">
        <v>766</v>
      </c>
      <c r="AN29" s="79" t="b">
        <v>0</v>
      </c>
      <c r="AO29" s="85" t="s">
        <v>657</v>
      </c>
      <c r="AP29" s="79" t="s">
        <v>176</v>
      </c>
      <c r="AQ29" s="79">
        <v>0</v>
      </c>
      <c r="AR29" s="79">
        <v>0</v>
      </c>
      <c r="AS29" s="79"/>
      <c r="AT29" s="79"/>
      <c r="AU29" s="79"/>
      <c r="AV29" s="79"/>
      <c r="AW29" s="79"/>
      <c r="AX29" s="79"/>
      <c r="AY29" s="79"/>
      <c r="AZ29" s="79"/>
      <c r="BA29">
        <v>4</v>
      </c>
      <c r="BB29" s="78" t="str">
        <f>REPLACE(INDEX(GroupVertices[Group],MATCH(Edges[[#This Row],[Vertex 1]],GroupVertices[Vertex],0)),1,1,"")</f>
        <v>1</v>
      </c>
      <c r="BC29" s="78" t="str">
        <f>REPLACE(INDEX(GroupVertices[Group],MATCH(Edges[[#This Row],[Vertex 2]],GroupVertices[Vertex],0)),1,1,"")</f>
        <v>1</v>
      </c>
      <c r="BD29" s="48">
        <v>1</v>
      </c>
      <c r="BE29" s="49">
        <v>9.090909090909092</v>
      </c>
      <c r="BF29" s="48">
        <v>0</v>
      </c>
      <c r="BG29" s="49">
        <v>0</v>
      </c>
      <c r="BH29" s="48">
        <v>0</v>
      </c>
      <c r="BI29" s="49">
        <v>0</v>
      </c>
      <c r="BJ29" s="48">
        <v>10</v>
      </c>
      <c r="BK29" s="49">
        <v>90.9090909090909</v>
      </c>
      <c r="BL29" s="48">
        <v>11</v>
      </c>
    </row>
    <row r="30" spans="1:64" ht="15">
      <c r="A30" s="64" t="s">
        <v>224</v>
      </c>
      <c r="B30" s="64" t="s">
        <v>224</v>
      </c>
      <c r="C30" s="65" t="s">
        <v>2027</v>
      </c>
      <c r="D30" s="66">
        <v>10</v>
      </c>
      <c r="E30" s="67" t="s">
        <v>136</v>
      </c>
      <c r="F30" s="68">
        <v>12</v>
      </c>
      <c r="G30" s="65"/>
      <c r="H30" s="69"/>
      <c r="I30" s="70"/>
      <c r="J30" s="70"/>
      <c r="K30" s="34" t="s">
        <v>65</v>
      </c>
      <c r="L30" s="77">
        <v>30</v>
      </c>
      <c r="M30" s="77"/>
      <c r="N30" s="72"/>
      <c r="O30" s="79" t="s">
        <v>176</v>
      </c>
      <c r="P30" s="81">
        <v>43474.33762731482</v>
      </c>
      <c r="Q30" s="79" t="s">
        <v>316</v>
      </c>
      <c r="R30" s="82" t="s">
        <v>392</v>
      </c>
      <c r="S30" s="79" t="s">
        <v>436</v>
      </c>
      <c r="T30" s="79"/>
      <c r="U30" s="79"/>
      <c r="V30" s="82" t="s">
        <v>500</v>
      </c>
      <c r="W30" s="81">
        <v>43474.33762731482</v>
      </c>
      <c r="X30" s="82" t="s">
        <v>553</v>
      </c>
      <c r="Y30" s="79"/>
      <c r="Z30" s="79"/>
      <c r="AA30" s="85" t="s">
        <v>658</v>
      </c>
      <c r="AB30" s="79"/>
      <c r="AC30" s="79" t="b">
        <v>0</v>
      </c>
      <c r="AD30" s="79">
        <v>0</v>
      </c>
      <c r="AE30" s="85" t="s">
        <v>748</v>
      </c>
      <c r="AF30" s="79" t="b">
        <v>0</v>
      </c>
      <c r="AG30" s="79" t="s">
        <v>751</v>
      </c>
      <c r="AH30" s="79"/>
      <c r="AI30" s="85" t="s">
        <v>748</v>
      </c>
      <c r="AJ30" s="79" t="b">
        <v>0</v>
      </c>
      <c r="AK30" s="79">
        <v>0</v>
      </c>
      <c r="AL30" s="85" t="s">
        <v>748</v>
      </c>
      <c r="AM30" s="79" t="s">
        <v>766</v>
      </c>
      <c r="AN30" s="79" t="b">
        <v>0</v>
      </c>
      <c r="AO30" s="85" t="s">
        <v>658</v>
      </c>
      <c r="AP30" s="79" t="s">
        <v>176</v>
      </c>
      <c r="AQ30" s="79">
        <v>0</v>
      </c>
      <c r="AR30" s="79">
        <v>0</v>
      </c>
      <c r="AS30" s="79"/>
      <c r="AT30" s="79"/>
      <c r="AU30" s="79"/>
      <c r="AV30" s="79"/>
      <c r="AW30" s="79"/>
      <c r="AX30" s="79"/>
      <c r="AY30" s="79"/>
      <c r="AZ30" s="79"/>
      <c r="BA30">
        <v>4</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8</v>
      </c>
      <c r="BK30" s="49">
        <v>100</v>
      </c>
      <c r="BL30" s="48">
        <v>8</v>
      </c>
    </row>
    <row r="31" spans="1:64" ht="15">
      <c r="A31" s="64" t="s">
        <v>225</v>
      </c>
      <c r="B31" s="64" t="s">
        <v>225</v>
      </c>
      <c r="C31" s="65" t="s">
        <v>2026</v>
      </c>
      <c r="D31" s="66">
        <v>3</v>
      </c>
      <c r="E31" s="67" t="s">
        <v>132</v>
      </c>
      <c r="F31" s="68">
        <v>35</v>
      </c>
      <c r="G31" s="65"/>
      <c r="H31" s="69"/>
      <c r="I31" s="70"/>
      <c r="J31" s="70"/>
      <c r="K31" s="34" t="s">
        <v>65</v>
      </c>
      <c r="L31" s="77">
        <v>31</v>
      </c>
      <c r="M31" s="77"/>
      <c r="N31" s="72"/>
      <c r="O31" s="79" t="s">
        <v>176</v>
      </c>
      <c r="P31" s="81">
        <v>43474.33210648148</v>
      </c>
      <c r="Q31" s="79" t="s">
        <v>317</v>
      </c>
      <c r="R31" s="82" t="s">
        <v>393</v>
      </c>
      <c r="S31" s="79" t="s">
        <v>435</v>
      </c>
      <c r="T31" s="79"/>
      <c r="U31" s="79"/>
      <c r="V31" s="82" t="s">
        <v>501</v>
      </c>
      <c r="W31" s="81">
        <v>43474.33210648148</v>
      </c>
      <c r="X31" s="82" t="s">
        <v>554</v>
      </c>
      <c r="Y31" s="79"/>
      <c r="Z31" s="79"/>
      <c r="AA31" s="85" t="s">
        <v>659</v>
      </c>
      <c r="AB31" s="79"/>
      <c r="AC31" s="79" t="b">
        <v>0</v>
      </c>
      <c r="AD31" s="79">
        <v>0</v>
      </c>
      <c r="AE31" s="85" t="s">
        <v>748</v>
      </c>
      <c r="AF31" s="79" t="b">
        <v>0</v>
      </c>
      <c r="AG31" s="79" t="s">
        <v>753</v>
      </c>
      <c r="AH31" s="79"/>
      <c r="AI31" s="85" t="s">
        <v>748</v>
      </c>
      <c r="AJ31" s="79" t="b">
        <v>0</v>
      </c>
      <c r="AK31" s="79">
        <v>1</v>
      </c>
      <c r="AL31" s="85" t="s">
        <v>748</v>
      </c>
      <c r="AM31" s="79" t="s">
        <v>761</v>
      </c>
      <c r="AN31" s="79" t="b">
        <v>0</v>
      </c>
      <c r="AO31" s="85" t="s">
        <v>659</v>
      </c>
      <c r="AP31" s="79" t="s">
        <v>176</v>
      </c>
      <c r="AQ31" s="79">
        <v>0</v>
      </c>
      <c r="AR31" s="79">
        <v>0</v>
      </c>
      <c r="AS31" s="79"/>
      <c r="AT31" s="79"/>
      <c r="AU31" s="79"/>
      <c r="AV31" s="79"/>
      <c r="AW31" s="79"/>
      <c r="AX31" s="79"/>
      <c r="AY31" s="79"/>
      <c r="AZ31" s="79"/>
      <c r="BA31">
        <v>1</v>
      </c>
      <c r="BB31" s="78" t="str">
        <f>REPLACE(INDEX(GroupVertices[Group],MATCH(Edges[[#This Row],[Vertex 1]],GroupVertices[Vertex],0)),1,1,"")</f>
        <v>11</v>
      </c>
      <c r="BC31" s="78" t="str">
        <f>REPLACE(INDEX(GroupVertices[Group],MATCH(Edges[[#This Row],[Vertex 2]],GroupVertices[Vertex],0)),1,1,"")</f>
        <v>11</v>
      </c>
      <c r="BD31" s="48">
        <v>0</v>
      </c>
      <c r="BE31" s="49">
        <v>0</v>
      </c>
      <c r="BF31" s="48">
        <v>0</v>
      </c>
      <c r="BG31" s="49">
        <v>0</v>
      </c>
      <c r="BH31" s="48">
        <v>0</v>
      </c>
      <c r="BI31" s="49">
        <v>0</v>
      </c>
      <c r="BJ31" s="48">
        <v>26</v>
      </c>
      <c r="BK31" s="49">
        <v>100</v>
      </c>
      <c r="BL31" s="48">
        <v>26</v>
      </c>
    </row>
    <row r="32" spans="1:64" ht="15">
      <c r="A32" s="64" t="s">
        <v>226</v>
      </c>
      <c r="B32" s="64" t="s">
        <v>225</v>
      </c>
      <c r="C32" s="65" t="s">
        <v>2026</v>
      </c>
      <c r="D32" s="66">
        <v>3</v>
      </c>
      <c r="E32" s="67" t="s">
        <v>132</v>
      </c>
      <c r="F32" s="68">
        <v>35</v>
      </c>
      <c r="G32" s="65"/>
      <c r="H32" s="69"/>
      <c r="I32" s="70"/>
      <c r="J32" s="70"/>
      <c r="K32" s="34" t="s">
        <v>65</v>
      </c>
      <c r="L32" s="77">
        <v>32</v>
      </c>
      <c r="M32" s="77"/>
      <c r="N32" s="72"/>
      <c r="O32" s="79" t="s">
        <v>299</v>
      </c>
      <c r="P32" s="81">
        <v>43474.39611111111</v>
      </c>
      <c r="Q32" s="79" t="s">
        <v>318</v>
      </c>
      <c r="R32" s="79"/>
      <c r="S32" s="79"/>
      <c r="T32" s="79"/>
      <c r="U32" s="79"/>
      <c r="V32" s="82" t="s">
        <v>502</v>
      </c>
      <c r="W32" s="81">
        <v>43474.39611111111</v>
      </c>
      <c r="X32" s="82" t="s">
        <v>555</v>
      </c>
      <c r="Y32" s="79"/>
      <c r="Z32" s="79"/>
      <c r="AA32" s="85" t="s">
        <v>660</v>
      </c>
      <c r="AB32" s="79"/>
      <c r="AC32" s="79" t="b">
        <v>0</v>
      </c>
      <c r="AD32" s="79">
        <v>0</v>
      </c>
      <c r="AE32" s="85" t="s">
        <v>748</v>
      </c>
      <c r="AF32" s="79" t="b">
        <v>0</v>
      </c>
      <c r="AG32" s="79" t="s">
        <v>753</v>
      </c>
      <c r="AH32" s="79"/>
      <c r="AI32" s="85" t="s">
        <v>748</v>
      </c>
      <c r="AJ32" s="79" t="b">
        <v>0</v>
      </c>
      <c r="AK32" s="79">
        <v>1</v>
      </c>
      <c r="AL32" s="85" t="s">
        <v>659</v>
      </c>
      <c r="AM32" s="79" t="s">
        <v>767</v>
      </c>
      <c r="AN32" s="79" t="b">
        <v>0</v>
      </c>
      <c r="AO32" s="85" t="s">
        <v>659</v>
      </c>
      <c r="AP32" s="79" t="s">
        <v>176</v>
      </c>
      <c r="AQ32" s="79">
        <v>0</v>
      </c>
      <c r="AR32" s="79">
        <v>0</v>
      </c>
      <c r="AS32" s="79"/>
      <c r="AT32" s="79"/>
      <c r="AU32" s="79"/>
      <c r="AV32" s="79"/>
      <c r="AW32" s="79"/>
      <c r="AX32" s="79"/>
      <c r="AY32" s="79"/>
      <c r="AZ32" s="79"/>
      <c r="BA32">
        <v>1</v>
      </c>
      <c r="BB32" s="78" t="str">
        <f>REPLACE(INDEX(GroupVertices[Group],MATCH(Edges[[#This Row],[Vertex 1]],GroupVertices[Vertex],0)),1,1,"")</f>
        <v>11</v>
      </c>
      <c r="BC32" s="78" t="str">
        <f>REPLACE(INDEX(GroupVertices[Group],MATCH(Edges[[#This Row],[Vertex 2]],GroupVertices[Vertex],0)),1,1,"")</f>
        <v>11</v>
      </c>
      <c r="BD32" s="48">
        <v>0</v>
      </c>
      <c r="BE32" s="49">
        <v>0</v>
      </c>
      <c r="BF32" s="48">
        <v>0</v>
      </c>
      <c r="BG32" s="49">
        <v>0</v>
      </c>
      <c r="BH32" s="48">
        <v>0</v>
      </c>
      <c r="BI32" s="49">
        <v>0</v>
      </c>
      <c r="BJ32" s="48">
        <v>21</v>
      </c>
      <c r="BK32" s="49">
        <v>100</v>
      </c>
      <c r="BL32" s="48">
        <v>21</v>
      </c>
    </row>
    <row r="33" spans="1:64" ht="15">
      <c r="A33" s="64" t="s">
        <v>227</v>
      </c>
      <c r="B33" s="64" t="s">
        <v>227</v>
      </c>
      <c r="C33" s="65" t="s">
        <v>2026</v>
      </c>
      <c r="D33" s="66">
        <v>3</v>
      </c>
      <c r="E33" s="67" t="s">
        <v>132</v>
      </c>
      <c r="F33" s="68">
        <v>35</v>
      </c>
      <c r="G33" s="65"/>
      <c r="H33" s="69"/>
      <c r="I33" s="70"/>
      <c r="J33" s="70"/>
      <c r="K33" s="34" t="s">
        <v>65</v>
      </c>
      <c r="L33" s="77">
        <v>33</v>
      </c>
      <c r="M33" s="77"/>
      <c r="N33" s="72"/>
      <c r="O33" s="79" t="s">
        <v>176</v>
      </c>
      <c r="P33" s="81">
        <v>43474.57090277778</v>
      </c>
      <c r="Q33" s="79" t="s">
        <v>319</v>
      </c>
      <c r="R33" s="82" t="s">
        <v>386</v>
      </c>
      <c r="S33" s="79" t="s">
        <v>435</v>
      </c>
      <c r="T33" s="79"/>
      <c r="U33" s="82" t="s">
        <v>477</v>
      </c>
      <c r="V33" s="82" t="s">
        <v>477</v>
      </c>
      <c r="W33" s="81">
        <v>43474.57090277778</v>
      </c>
      <c r="X33" s="82" t="s">
        <v>556</v>
      </c>
      <c r="Y33" s="79"/>
      <c r="Z33" s="79"/>
      <c r="AA33" s="85" t="s">
        <v>661</v>
      </c>
      <c r="AB33" s="79"/>
      <c r="AC33" s="79" t="b">
        <v>0</v>
      </c>
      <c r="AD33" s="79">
        <v>0</v>
      </c>
      <c r="AE33" s="85" t="s">
        <v>748</v>
      </c>
      <c r="AF33" s="79" t="b">
        <v>0</v>
      </c>
      <c r="AG33" s="79" t="s">
        <v>753</v>
      </c>
      <c r="AH33" s="79"/>
      <c r="AI33" s="85" t="s">
        <v>748</v>
      </c>
      <c r="AJ33" s="79" t="b">
        <v>0</v>
      </c>
      <c r="AK33" s="79">
        <v>0</v>
      </c>
      <c r="AL33" s="85" t="s">
        <v>748</v>
      </c>
      <c r="AM33" s="79" t="s">
        <v>763</v>
      </c>
      <c r="AN33" s="79" t="b">
        <v>0</v>
      </c>
      <c r="AO33" s="85" t="s">
        <v>661</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23</v>
      </c>
      <c r="BK33" s="49">
        <v>100</v>
      </c>
      <c r="BL33" s="48">
        <v>23</v>
      </c>
    </row>
    <row r="34" spans="1:64" ht="15">
      <c r="A34" s="64" t="s">
        <v>228</v>
      </c>
      <c r="B34" s="64" t="s">
        <v>228</v>
      </c>
      <c r="C34" s="65" t="s">
        <v>2026</v>
      </c>
      <c r="D34" s="66">
        <v>3</v>
      </c>
      <c r="E34" s="67" t="s">
        <v>132</v>
      </c>
      <c r="F34" s="68">
        <v>35</v>
      </c>
      <c r="G34" s="65"/>
      <c r="H34" s="69"/>
      <c r="I34" s="70"/>
      <c r="J34" s="70"/>
      <c r="K34" s="34" t="s">
        <v>65</v>
      </c>
      <c r="L34" s="77">
        <v>34</v>
      </c>
      <c r="M34" s="77"/>
      <c r="N34" s="72"/>
      <c r="O34" s="79" t="s">
        <v>176</v>
      </c>
      <c r="P34" s="81">
        <v>43473.74010416667</v>
      </c>
      <c r="Q34" s="79" t="s">
        <v>320</v>
      </c>
      <c r="R34" s="82" t="s">
        <v>387</v>
      </c>
      <c r="S34" s="79" t="s">
        <v>435</v>
      </c>
      <c r="T34" s="79"/>
      <c r="U34" s="79"/>
      <c r="V34" s="82" t="s">
        <v>503</v>
      </c>
      <c r="W34" s="81">
        <v>43473.74010416667</v>
      </c>
      <c r="X34" s="82" t="s">
        <v>557</v>
      </c>
      <c r="Y34" s="79"/>
      <c r="Z34" s="79"/>
      <c r="AA34" s="85" t="s">
        <v>662</v>
      </c>
      <c r="AB34" s="79"/>
      <c r="AC34" s="79" t="b">
        <v>0</v>
      </c>
      <c r="AD34" s="79">
        <v>0</v>
      </c>
      <c r="AE34" s="85" t="s">
        <v>748</v>
      </c>
      <c r="AF34" s="79" t="b">
        <v>0</v>
      </c>
      <c r="AG34" s="79" t="s">
        <v>753</v>
      </c>
      <c r="AH34" s="79"/>
      <c r="AI34" s="85" t="s">
        <v>748</v>
      </c>
      <c r="AJ34" s="79" t="b">
        <v>0</v>
      </c>
      <c r="AK34" s="79">
        <v>0</v>
      </c>
      <c r="AL34" s="85" t="s">
        <v>748</v>
      </c>
      <c r="AM34" s="79" t="s">
        <v>765</v>
      </c>
      <c r="AN34" s="79" t="b">
        <v>0</v>
      </c>
      <c r="AO34" s="85" t="s">
        <v>662</v>
      </c>
      <c r="AP34" s="79" t="s">
        <v>176</v>
      </c>
      <c r="AQ34" s="79">
        <v>0</v>
      </c>
      <c r="AR34" s="79">
        <v>0</v>
      </c>
      <c r="AS34" s="79"/>
      <c r="AT34" s="79"/>
      <c r="AU34" s="79"/>
      <c r="AV34" s="79"/>
      <c r="AW34" s="79"/>
      <c r="AX34" s="79"/>
      <c r="AY34" s="79"/>
      <c r="AZ34" s="79"/>
      <c r="BA34">
        <v>1</v>
      </c>
      <c r="BB34" s="78" t="str">
        <f>REPLACE(INDEX(GroupVertices[Group],MATCH(Edges[[#This Row],[Vertex 1]],GroupVertices[Vertex],0)),1,1,"")</f>
        <v>8</v>
      </c>
      <c r="BC34" s="78" t="str">
        <f>REPLACE(INDEX(GroupVertices[Group],MATCH(Edges[[#This Row],[Vertex 2]],GroupVertices[Vertex],0)),1,1,"")</f>
        <v>8</v>
      </c>
      <c r="BD34" s="48">
        <v>0</v>
      </c>
      <c r="BE34" s="49">
        <v>0</v>
      </c>
      <c r="BF34" s="48">
        <v>0</v>
      </c>
      <c r="BG34" s="49">
        <v>0</v>
      </c>
      <c r="BH34" s="48">
        <v>0</v>
      </c>
      <c r="BI34" s="49">
        <v>0</v>
      </c>
      <c r="BJ34" s="48">
        <v>42</v>
      </c>
      <c r="BK34" s="49">
        <v>100</v>
      </c>
      <c r="BL34" s="48">
        <v>42</v>
      </c>
    </row>
    <row r="35" spans="1:64" ht="15">
      <c r="A35" s="64" t="s">
        <v>229</v>
      </c>
      <c r="B35" s="64" t="s">
        <v>228</v>
      </c>
      <c r="C35" s="65" t="s">
        <v>2026</v>
      </c>
      <c r="D35" s="66">
        <v>3</v>
      </c>
      <c r="E35" s="67" t="s">
        <v>132</v>
      </c>
      <c r="F35" s="68">
        <v>35</v>
      </c>
      <c r="G35" s="65"/>
      <c r="H35" s="69"/>
      <c r="I35" s="70"/>
      <c r="J35" s="70"/>
      <c r="K35" s="34" t="s">
        <v>65</v>
      </c>
      <c r="L35" s="77">
        <v>35</v>
      </c>
      <c r="M35" s="77"/>
      <c r="N35" s="72"/>
      <c r="O35" s="79" t="s">
        <v>299</v>
      </c>
      <c r="P35" s="81">
        <v>43474.63179398148</v>
      </c>
      <c r="Q35" s="79" t="s">
        <v>311</v>
      </c>
      <c r="R35" s="79"/>
      <c r="S35" s="79"/>
      <c r="T35" s="79"/>
      <c r="U35" s="79"/>
      <c r="V35" s="82" t="s">
        <v>498</v>
      </c>
      <c r="W35" s="81">
        <v>43474.63179398148</v>
      </c>
      <c r="X35" s="82" t="s">
        <v>558</v>
      </c>
      <c r="Y35" s="79"/>
      <c r="Z35" s="79"/>
      <c r="AA35" s="85" t="s">
        <v>663</v>
      </c>
      <c r="AB35" s="79"/>
      <c r="AC35" s="79" t="b">
        <v>0</v>
      </c>
      <c r="AD35" s="79">
        <v>0</v>
      </c>
      <c r="AE35" s="85" t="s">
        <v>748</v>
      </c>
      <c r="AF35" s="79" t="b">
        <v>0</v>
      </c>
      <c r="AG35" s="79" t="s">
        <v>753</v>
      </c>
      <c r="AH35" s="79"/>
      <c r="AI35" s="85" t="s">
        <v>748</v>
      </c>
      <c r="AJ35" s="79" t="b">
        <v>0</v>
      </c>
      <c r="AK35" s="79">
        <v>2</v>
      </c>
      <c r="AL35" s="85" t="s">
        <v>662</v>
      </c>
      <c r="AM35" s="79" t="s">
        <v>761</v>
      </c>
      <c r="AN35" s="79" t="b">
        <v>0</v>
      </c>
      <c r="AO35" s="85" t="s">
        <v>662</v>
      </c>
      <c r="AP35" s="79" t="s">
        <v>176</v>
      </c>
      <c r="AQ35" s="79">
        <v>0</v>
      </c>
      <c r="AR35" s="79">
        <v>0</v>
      </c>
      <c r="AS35" s="79"/>
      <c r="AT35" s="79"/>
      <c r="AU35" s="79"/>
      <c r="AV35" s="79"/>
      <c r="AW35" s="79"/>
      <c r="AX35" s="79"/>
      <c r="AY35" s="79"/>
      <c r="AZ35" s="79"/>
      <c r="BA35">
        <v>1</v>
      </c>
      <c r="BB35" s="78" t="str">
        <f>REPLACE(INDEX(GroupVertices[Group],MATCH(Edges[[#This Row],[Vertex 1]],GroupVertices[Vertex],0)),1,1,"")</f>
        <v>8</v>
      </c>
      <c r="BC35" s="78" t="str">
        <f>REPLACE(INDEX(GroupVertices[Group],MATCH(Edges[[#This Row],[Vertex 2]],GroupVertices[Vertex],0)),1,1,"")</f>
        <v>8</v>
      </c>
      <c r="BD35" s="48">
        <v>0</v>
      </c>
      <c r="BE35" s="49">
        <v>0</v>
      </c>
      <c r="BF35" s="48">
        <v>0</v>
      </c>
      <c r="BG35" s="49">
        <v>0</v>
      </c>
      <c r="BH35" s="48">
        <v>0</v>
      </c>
      <c r="BI35" s="49">
        <v>0</v>
      </c>
      <c r="BJ35" s="48">
        <v>20</v>
      </c>
      <c r="BK35" s="49">
        <v>100</v>
      </c>
      <c r="BL35" s="48">
        <v>20</v>
      </c>
    </row>
    <row r="36" spans="1:64" ht="15">
      <c r="A36" s="64" t="s">
        <v>230</v>
      </c>
      <c r="B36" s="64" t="s">
        <v>256</v>
      </c>
      <c r="C36" s="65" t="s">
        <v>2026</v>
      </c>
      <c r="D36" s="66">
        <v>3</v>
      </c>
      <c r="E36" s="67" t="s">
        <v>132</v>
      </c>
      <c r="F36" s="68">
        <v>35</v>
      </c>
      <c r="G36" s="65"/>
      <c r="H36" s="69"/>
      <c r="I36" s="70"/>
      <c r="J36" s="70"/>
      <c r="K36" s="34" t="s">
        <v>65</v>
      </c>
      <c r="L36" s="77">
        <v>36</v>
      </c>
      <c r="M36" s="77"/>
      <c r="N36" s="72"/>
      <c r="O36" s="79" t="s">
        <v>299</v>
      </c>
      <c r="P36" s="81">
        <v>43474.86289351852</v>
      </c>
      <c r="Q36" s="79" t="s">
        <v>309</v>
      </c>
      <c r="R36" s="82" t="s">
        <v>388</v>
      </c>
      <c r="S36" s="79" t="s">
        <v>431</v>
      </c>
      <c r="T36" s="79"/>
      <c r="U36" s="79"/>
      <c r="V36" s="82" t="s">
        <v>504</v>
      </c>
      <c r="W36" s="81">
        <v>43474.86289351852</v>
      </c>
      <c r="X36" s="82" t="s">
        <v>559</v>
      </c>
      <c r="Y36" s="79"/>
      <c r="Z36" s="79"/>
      <c r="AA36" s="85" t="s">
        <v>664</v>
      </c>
      <c r="AB36" s="79"/>
      <c r="AC36" s="79" t="b">
        <v>0</v>
      </c>
      <c r="AD36" s="79">
        <v>0</v>
      </c>
      <c r="AE36" s="85" t="s">
        <v>748</v>
      </c>
      <c r="AF36" s="79" t="b">
        <v>0</v>
      </c>
      <c r="AG36" s="79" t="s">
        <v>751</v>
      </c>
      <c r="AH36" s="79"/>
      <c r="AI36" s="85" t="s">
        <v>748</v>
      </c>
      <c r="AJ36" s="79" t="b">
        <v>0</v>
      </c>
      <c r="AK36" s="79">
        <v>3</v>
      </c>
      <c r="AL36" s="85" t="s">
        <v>706</v>
      </c>
      <c r="AM36" s="79" t="s">
        <v>761</v>
      </c>
      <c r="AN36" s="79" t="b">
        <v>0</v>
      </c>
      <c r="AO36" s="85" t="s">
        <v>706</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3</v>
      </c>
      <c r="BD36" s="48"/>
      <c r="BE36" s="49"/>
      <c r="BF36" s="48"/>
      <c r="BG36" s="49"/>
      <c r="BH36" s="48"/>
      <c r="BI36" s="49"/>
      <c r="BJ36" s="48"/>
      <c r="BK36" s="49"/>
      <c r="BL36" s="48"/>
    </row>
    <row r="37" spans="1:64" ht="15">
      <c r="A37" s="64" t="s">
        <v>230</v>
      </c>
      <c r="B37" s="64" t="s">
        <v>237</v>
      </c>
      <c r="C37" s="65" t="s">
        <v>2026</v>
      </c>
      <c r="D37" s="66">
        <v>3</v>
      </c>
      <c r="E37" s="67" t="s">
        <v>132</v>
      </c>
      <c r="F37" s="68">
        <v>35</v>
      </c>
      <c r="G37" s="65"/>
      <c r="H37" s="69"/>
      <c r="I37" s="70"/>
      <c r="J37" s="70"/>
      <c r="K37" s="34" t="s">
        <v>65</v>
      </c>
      <c r="L37" s="77">
        <v>37</v>
      </c>
      <c r="M37" s="77"/>
      <c r="N37" s="72"/>
      <c r="O37" s="79" t="s">
        <v>299</v>
      </c>
      <c r="P37" s="81">
        <v>43474.86289351852</v>
      </c>
      <c r="Q37" s="79" t="s">
        <v>309</v>
      </c>
      <c r="R37" s="82" t="s">
        <v>388</v>
      </c>
      <c r="S37" s="79" t="s">
        <v>431</v>
      </c>
      <c r="T37" s="79"/>
      <c r="U37" s="79"/>
      <c r="V37" s="82" t="s">
        <v>504</v>
      </c>
      <c r="W37" s="81">
        <v>43474.86289351852</v>
      </c>
      <c r="X37" s="82" t="s">
        <v>559</v>
      </c>
      <c r="Y37" s="79"/>
      <c r="Z37" s="79"/>
      <c r="AA37" s="85" t="s">
        <v>664</v>
      </c>
      <c r="AB37" s="79"/>
      <c r="AC37" s="79" t="b">
        <v>0</v>
      </c>
      <c r="AD37" s="79">
        <v>0</v>
      </c>
      <c r="AE37" s="85" t="s">
        <v>748</v>
      </c>
      <c r="AF37" s="79" t="b">
        <v>0</v>
      </c>
      <c r="AG37" s="79" t="s">
        <v>751</v>
      </c>
      <c r="AH37" s="79"/>
      <c r="AI37" s="85" t="s">
        <v>748</v>
      </c>
      <c r="AJ37" s="79" t="b">
        <v>0</v>
      </c>
      <c r="AK37" s="79">
        <v>3</v>
      </c>
      <c r="AL37" s="85" t="s">
        <v>706</v>
      </c>
      <c r="AM37" s="79" t="s">
        <v>761</v>
      </c>
      <c r="AN37" s="79" t="b">
        <v>0</v>
      </c>
      <c r="AO37" s="85" t="s">
        <v>706</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6</v>
      </c>
      <c r="BD37" s="48">
        <v>0</v>
      </c>
      <c r="BE37" s="49">
        <v>0</v>
      </c>
      <c r="BF37" s="48">
        <v>0</v>
      </c>
      <c r="BG37" s="49">
        <v>0</v>
      </c>
      <c r="BH37" s="48">
        <v>0</v>
      </c>
      <c r="BI37" s="49">
        <v>0</v>
      </c>
      <c r="BJ37" s="48">
        <v>10</v>
      </c>
      <c r="BK37" s="49">
        <v>100</v>
      </c>
      <c r="BL37" s="48">
        <v>10</v>
      </c>
    </row>
    <row r="38" spans="1:64" ht="15">
      <c r="A38" s="64" t="s">
        <v>231</v>
      </c>
      <c r="B38" s="64" t="s">
        <v>256</v>
      </c>
      <c r="C38" s="65" t="s">
        <v>2026</v>
      </c>
      <c r="D38" s="66">
        <v>3</v>
      </c>
      <c r="E38" s="67" t="s">
        <v>132</v>
      </c>
      <c r="F38" s="68">
        <v>35</v>
      </c>
      <c r="G38" s="65"/>
      <c r="H38" s="69"/>
      <c r="I38" s="70"/>
      <c r="J38" s="70"/>
      <c r="K38" s="34" t="s">
        <v>65</v>
      </c>
      <c r="L38" s="77">
        <v>38</v>
      </c>
      <c r="M38" s="77"/>
      <c r="N38" s="72"/>
      <c r="O38" s="79" t="s">
        <v>299</v>
      </c>
      <c r="P38" s="81">
        <v>43474.908425925925</v>
      </c>
      <c r="Q38" s="79" t="s">
        <v>321</v>
      </c>
      <c r="R38" s="82" t="s">
        <v>394</v>
      </c>
      <c r="S38" s="79" t="s">
        <v>437</v>
      </c>
      <c r="T38" s="79" t="s">
        <v>454</v>
      </c>
      <c r="U38" s="82" t="s">
        <v>478</v>
      </c>
      <c r="V38" s="82" t="s">
        <v>478</v>
      </c>
      <c r="W38" s="81">
        <v>43474.908425925925</v>
      </c>
      <c r="X38" s="82" t="s">
        <v>560</v>
      </c>
      <c r="Y38" s="79"/>
      <c r="Z38" s="79"/>
      <c r="AA38" s="85" t="s">
        <v>665</v>
      </c>
      <c r="AB38" s="79"/>
      <c r="AC38" s="79" t="b">
        <v>0</v>
      </c>
      <c r="AD38" s="79">
        <v>0</v>
      </c>
      <c r="AE38" s="85" t="s">
        <v>748</v>
      </c>
      <c r="AF38" s="79" t="b">
        <v>0</v>
      </c>
      <c r="AG38" s="79" t="s">
        <v>751</v>
      </c>
      <c r="AH38" s="79"/>
      <c r="AI38" s="85" t="s">
        <v>748</v>
      </c>
      <c r="AJ38" s="79" t="b">
        <v>0</v>
      </c>
      <c r="AK38" s="79">
        <v>0</v>
      </c>
      <c r="AL38" s="85" t="s">
        <v>748</v>
      </c>
      <c r="AM38" s="79" t="s">
        <v>768</v>
      </c>
      <c r="AN38" s="79" t="b">
        <v>0</v>
      </c>
      <c r="AO38" s="85" t="s">
        <v>665</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v>1</v>
      </c>
      <c r="BE38" s="49">
        <v>4.166666666666667</v>
      </c>
      <c r="BF38" s="48">
        <v>1</v>
      </c>
      <c r="BG38" s="49">
        <v>4.166666666666667</v>
      </c>
      <c r="BH38" s="48">
        <v>0</v>
      </c>
      <c r="BI38" s="49">
        <v>0</v>
      </c>
      <c r="BJ38" s="48">
        <v>22</v>
      </c>
      <c r="BK38" s="49">
        <v>91.66666666666667</v>
      </c>
      <c r="BL38" s="48">
        <v>24</v>
      </c>
    </row>
    <row r="39" spans="1:64" ht="15">
      <c r="A39" s="64" t="s">
        <v>212</v>
      </c>
      <c r="B39" s="64" t="s">
        <v>278</v>
      </c>
      <c r="C39" s="65" t="s">
        <v>2026</v>
      </c>
      <c r="D39" s="66">
        <v>3</v>
      </c>
      <c r="E39" s="67" t="s">
        <v>132</v>
      </c>
      <c r="F39" s="68">
        <v>35</v>
      </c>
      <c r="G39" s="65"/>
      <c r="H39" s="69"/>
      <c r="I39" s="70"/>
      <c r="J39" s="70"/>
      <c r="K39" s="34" t="s">
        <v>65</v>
      </c>
      <c r="L39" s="77">
        <v>39</v>
      </c>
      <c r="M39" s="77"/>
      <c r="N39" s="72"/>
      <c r="O39" s="79" t="s">
        <v>299</v>
      </c>
      <c r="P39" s="81">
        <v>43469.67554398148</v>
      </c>
      <c r="Q39" s="79" t="s">
        <v>301</v>
      </c>
      <c r="R39" s="82" t="s">
        <v>381</v>
      </c>
      <c r="S39" s="79" t="s">
        <v>430</v>
      </c>
      <c r="T39" s="79"/>
      <c r="U39" s="79"/>
      <c r="V39" s="82" t="s">
        <v>490</v>
      </c>
      <c r="W39" s="81">
        <v>43469.67554398148</v>
      </c>
      <c r="X39" s="82" t="s">
        <v>538</v>
      </c>
      <c r="Y39" s="79"/>
      <c r="Z39" s="79"/>
      <c r="AA39" s="85" t="s">
        <v>643</v>
      </c>
      <c r="AB39" s="79"/>
      <c r="AC39" s="79" t="b">
        <v>0</v>
      </c>
      <c r="AD39" s="79">
        <v>1</v>
      </c>
      <c r="AE39" s="85" t="s">
        <v>748</v>
      </c>
      <c r="AF39" s="79" t="b">
        <v>0</v>
      </c>
      <c r="AG39" s="79" t="s">
        <v>751</v>
      </c>
      <c r="AH39" s="79"/>
      <c r="AI39" s="85" t="s">
        <v>748</v>
      </c>
      <c r="AJ39" s="79" t="b">
        <v>0</v>
      </c>
      <c r="AK39" s="79">
        <v>6</v>
      </c>
      <c r="AL39" s="85" t="s">
        <v>748</v>
      </c>
      <c r="AM39" s="79" t="s">
        <v>761</v>
      </c>
      <c r="AN39" s="79" t="b">
        <v>0</v>
      </c>
      <c r="AO39" s="85" t="s">
        <v>643</v>
      </c>
      <c r="AP39" s="79" t="s">
        <v>780</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v>0</v>
      </c>
      <c r="BE39" s="49">
        <v>0</v>
      </c>
      <c r="BF39" s="48">
        <v>0</v>
      </c>
      <c r="BG39" s="49">
        <v>0</v>
      </c>
      <c r="BH39" s="48">
        <v>0</v>
      </c>
      <c r="BI39" s="49">
        <v>0</v>
      </c>
      <c r="BJ39" s="48">
        <v>26</v>
      </c>
      <c r="BK39" s="49">
        <v>100</v>
      </c>
      <c r="BL39" s="48">
        <v>26</v>
      </c>
    </row>
    <row r="40" spans="1:64" ht="15">
      <c r="A40" s="64" t="s">
        <v>232</v>
      </c>
      <c r="B40" s="64" t="s">
        <v>278</v>
      </c>
      <c r="C40" s="65" t="s">
        <v>2026</v>
      </c>
      <c r="D40" s="66">
        <v>3</v>
      </c>
      <c r="E40" s="67" t="s">
        <v>132</v>
      </c>
      <c r="F40" s="68">
        <v>35</v>
      </c>
      <c r="G40" s="65"/>
      <c r="H40" s="69"/>
      <c r="I40" s="70"/>
      <c r="J40" s="70"/>
      <c r="K40" s="34" t="s">
        <v>65</v>
      </c>
      <c r="L40" s="77">
        <v>40</v>
      </c>
      <c r="M40" s="77"/>
      <c r="N40" s="72"/>
      <c r="O40" s="79" t="s">
        <v>299</v>
      </c>
      <c r="P40" s="81">
        <v>43472.51105324074</v>
      </c>
      <c r="Q40" s="79" t="s">
        <v>322</v>
      </c>
      <c r="R40" s="82" t="s">
        <v>381</v>
      </c>
      <c r="S40" s="79" t="s">
        <v>430</v>
      </c>
      <c r="T40" s="79"/>
      <c r="U40" s="79"/>
      <c r="V40" s="82" t="s">
        <v>505</v>
      </c>
      <c r="W40" s="81">
        <v>43472.51105324074</v>
      </c>
      <c r="X40" s="82" t="s">
        <v>561</v>
      </c>
      <c r="Y40" s="79"/>
      <c r="Z40" s="79"/>
      <c r="AA40" s="85" t="s">
        <v>666</v>
      </c>
      <c r="AB40" s="79"/>
      <c r="AC40" s="79" t="b">
        <v>0</v>
      </c>
      <c r="AD40" s="79">
        <v>0</v>
      </c>
      <c r="AE40" s="85" t="s">
        <v>748</v>
      </c>
      <c r="AF40" s="79" t="b">
        <v>0</v>
      </c>
      <c r="AG40" s="79" t="s">
        <v>751</v>
      </c>
      <c r="AH40" s="79"/>
      <c r="AI40" s="85" t="s">
        <v>748</v>
      </c>
      <c r="AJ40" s="79" t="b">
        <v>0</v>
      </c>
      <c r="AK40" s="79">
        <v>6</v>
      </c>
      <c r="AL40" s="85" t="s">
        <v>643</v>
      </c>
      <c r="AM40" s="79" t="s">
        <v>764</v>
      </c>
      <c r="AN40" s="79" t="b">
        <v>0</v>
      </c>
      <c r="AO40" s="85" t="s">
        <v>643</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212</v>
      </c>
      <c r="B41" s="64" t="s">
        <v>256</v>
      </c>
      <c r="C41" s="65" t="s">
        <v>2026</v>
      </c>
      <c r="D41" s="66">
        <v>3</v>
      </c>
      <c r="E41" s="67" t="s">
        <v>132</v>
      </c>
      <c r="F41" s="68">
        <v>35</v>
      </c>
      <c r="G41" s="65"/>
      <c r="H41" s="69"/>
      <c r="I41" s="70"/>
      <c r="J41" s="70"/>
      <c r="K41" s="34" t="s">
        <v>65</v>
      </c>
      <c r="L41" s="77">
        <v>41</v>
      </c>
      <c r="M41" s="77"/>
      <c r="N41" s="72"/>
      <c r="O41" s="79" t="s">
        <v>299</v>
      </c>
      <c r="P41" s="81">
        <v>43469.67554398148</v>
      </c>
      <c r="Q41" s="79" t="s">
        <v>301</v>
      </c>
      <c r="R41" s="82" t="s">
        <v>381</v>
      </c>
      <c r="S41" s="79" t="s">
        <v>430</v>
      </c>
      <c r="T41" s="79"/>
      <c r="U41" s="79"/>
      <c r="V41" s="82" t="s">
        <v>490</v>
      </c>
      <c r="W41" s="81">
        <v>43469.67554398148</v>
      </c>
      <c r="X41" s="82" t="s">
        <v>538</v>
      </c>
      <c r="Y41" s="79"/>
      <c r="Z41" s="79"/>
      <c r="AA41" s="85" t="s">
        <v>643</v>
      </c>
      <c r="AB41" s="79"/>
      <c r="AC41" s="79" t="b">
        <v>0</v>
      </c>
      <c r="AD41" s="79">
        <v>1</v>
      </c>
      <c r="AE41" s="85" t="s">
        <v>748</v>
      </c>
      <c r="AF41" s="79" t="b">
        <v>0</v>
      </c>
      <c r="AG41" s="79" t="s">
        <v>751</v>
      </c>
      <c r="AH41" s="79"/>
      <c r="AI41" s="85" t="s">
        <v>748</v>
      </c>
      <c r="AJ41" s="79" t="b">
        <v>0</v>
      </c>
      <c r="AK41" s="79">
        <v>6</v>
      </c>
      <c r="AL41" s="85" t="s">
        <v>748</v>
      </c>
      <c r="AM41" s="79" t="s">
        <v>761</v>
      </c>
      <c r="AN41" s="79" t="b">
        <v>0</v>
      </c>
      <c r="AO41" s="85" t="s">
        <v>643</v>
      </c>
      <c r="AP41" s="79" t="s">
        <v>780</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3</v>
      </c>
      <c r="BD41" s="48"/>
      <c r="BE41" s="49"/>
      <c r="BF41" s="48"/>
      <c r="BG41" s="49"/>
      <c r="BH41" s="48"/>
      <c r="BI41" s="49"/>
      <c r="BJ41" s="48"/>
      <c r="BK41" s="49"/>
      <c r="BL41" s="48"/>
    </row>
    <row r="42" spans="1:64" ht="15">
      <c r="A42" s="64" t="s">
        <v>212</v>
      </c>
      <c r="B42" s="64" t="s">
        <v>277</v>
      </c>
      <c r="C42" s="65" t="s">
        <v>2026</v>
      </c>
      <c r="D42" s="66">
        <v>3</v>
      </c>
      <c r="E42" s="67" t="s">
        <v>132</v>
      </c>
      <c r="F42" s="68">
        <v>35</v>
      </c>
      <c r="G42" s="65"/>
      <c r="H42" s="69"/>
      <c r="I42" s="70"/>
      <c r="J42" s="70"/>
      <c r="K42" s="34" t="s">
        <v>65</v>
      </c>
      <c r="L42" s="77">
        <v>42</v>
      </c>
      <c r="M42" s="77"/>
      <c r="N42" s="72"/>
      <c r="O42" s="79" t="s">
        <v>299</v>
      </c>
      <c r="P42" s="81">
        <v>43469.67554398148</v>
      </c>
      <c r="Q42" s="79" t="s">
        <v>301</v>
      </c>
      <c r="R42" s="82" t="s">
        <v>381</v>
      </c>
      <c r="S42" s="79" t="s">
        <v>430</v>
      </c>
      <c r="T42" s="79"/>
      <c r="U42" s="79"/>
      <c r="V42" s="82" t="s">
        <v>490</v>
      </c>
      <c r="W42" s="81">
        <v>43469.67554398148</v>
      </c>
      <c r="X42" s="82" t="s">
        <v>538</v>
      </c>
      <c r="Y42" s="79"/>
      <c r="Z42" s="79"/>
      <c r="AA42" s="85" t="s">
        <v>643</v>
      </c>
      <c r="AB42" s="79"/>
      <c r="AC42" s="79" t="b">
        <v>0</v>
      </c>
      <c r="AD42" s="79">
        <v>1</v>
      </c>
      <c r="AE42" s="85" t="s">
        <v>748</v>
      </c>
      <c r="AF42" s="79" t="b">
        <v>0</v>
      </c>
      <c r="AG42" s="79" t="s">
        <v>751</v>
      </c>
      <c r="AH42" s="79"/>
      <c r="AI42" s="85" t="s">
        <v>748</v>
      </c>
      <c r="AJ42" s="79" t="b">
        <v>0</v>
      </c>
      <c r="AK42" s="79">
        <v>6</v>
      </c>
      <c r="AL42" s="85" t="s">
        <v>748</v>
      </c>
      <c r="AM42" s="79" t="s">
        <v>761</v>
      </c>
      <c r="AN42" s="79" t="b">
        <v>0</v>
      </c>
      <c r="AO42" s="85" t="s">
        <v>643</v>
      </c>
      <c r="AP42" s="79" t="s">
        <v>780</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6</v>
      </c>
      <c r="BD42" s="48"/>
      <c r="BE42" s="49"/>
      <c r="BF42" s="48"/>
      <c r="BG42" s="49"/>
      <c r="BH42" s="48"/>
      <c r="BI42" s="49"/>
      <c r="BJ42" s="48"/>
      <c r="BK42" s="49"/>
      <c r="BL42" s="48"/>
    </row>
    <row r="43" spans="1:64" ht="15">
      <c r="A43" s="64" t="s">
        <v>232</v>
      </c>
      <c r="B43" s="64" t="s">
        <v>212</v>
      </c>
      <c r="C43" s="65" t="s">
        <v>2026</v>
      </c>
      <c r="D43" s="66">
        <v>3</v>
      </c>
      <c r="E43" s="67" t="s">
        <v>132</v>
      </c>
      <c r="F43" s="68">
        <v>35</v>
      </c>
      <c r="G43" s="65"/>
      <c r="H43" s="69"/>
      <c r="I43" s="70"/>
      <c r="J43" s="70"/>
      <c r="K43" s="34" t="s">
        <v>65</v>
      </c>
      <c r="L43" s="77">
        <v>43</v>
      </c>
      <c r="M43" s="77"/>
      <c r="N43" s="72"/>
      <c r="O43" s="79" t="s">
        <v>299</v>
      </c>
      <c r="P43" s="81">
        <v>43472.51105324074</v>
      </c>
      <c r="Q43" s="79" t="s">
        <v>322</v>
      </c>
      <c r="R43" s="82" t="s">
        <v>381</v>
      </c>
      <c r="S43" s="79" t="s">
        <v>430</v>
      </c>
      <c r="T43" s="79"/>
      <c r="U43" s="79"/>
      <c r="V43" s="82" t="s">
        <v>505</v>
      </c>
      <c r="W43" s="81">
        <v>43472.51105324074</v>
      </c>
      <c r="X43" s="82" t="s">
        <v>561</v>
      </c>
      <c r="Y43" s="79"/>
      <c r="Z43" s="79"/>
      <c r="AA43" s="85" t="s">
        <v>666</v>
      </c>
      <c r="AB43" s="79"/>
      <c r="AC43" s="79" t="b">
        <v>0</v>
      </c>
      <c r="AD43" s="79">
        <v>0</v>
      </c>
      <c r="AE43" s="85" t="s">
        <v>748</v>
      </c>
      <c r="AF43" s="79" t="b">
        <v>0</v>
      </c>
      <c r="AG43" s="79" t="s">
        <v>751</v>
      </c>
      <c r="AH43" s="79"/>
      <c r="AI43" s="85" t="s">
        <v>748</v>
      </c>
      <c r="AJ43" s="79" t="b">
        <v>0</v>
      </c>
      <c r="AK43" s="79">
        <v>6</v>
      </c>
      <c r="AL43" s="85" t="s">
        <v>643</v>
      </c>
      <c r="AM43" s="79" t="s">
        <v>764</v>
      </c>
      <c r="AN43" s="79" t="b">
        <v>0</v>
      </c>
      <c r="AO43" s="85" t="s">
        <v>643</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v>0</v>
      </c>
      <c r="BE43" s="49">
        <v>0</v>
      </c>
      <c r="BF43" s="48">
        <v>0</v>
      </c>
      <c r="BG43" s="49">
        <v>0</v>
      </c>
      <c r="BH43" s="48">
        <v>0</v>
      </c>
      <c r="BI43" s="49">
        <v>0</v>
      </c>
      <c r="BJ43" s="48">
        <v>18</v>
      </c>
      <c r="BK43" s="49">
        <v>100</v>
      </c>
      <c r="BL43" s="48">
        <v>18</v>
      </c>
    </row>
    <row r="44" spans="1:64" ht="15">
      <c r="A44" s="64" t="s">
        <v>232</v>
      </c>
      <c r="B44" s="64" t="s">
        <v>256</v>
      </c>
      <c r="C44" s="65" t="s">
        <v>2026</v>
      </c>
      <c r="D44" s="66">
        <v>3</v>
      </c>
      <c r="E44" s="67" t="s">
        <v>132</v>
      </c>
      <c r="F44" s="68">
        <v>35</v>
      </c>
      <c r="G44" s="65"/>
      <c r="H44" s="69"/>
      <c r="I44" s="70"/>
      <c r="J44" s="70"/>
      <c r="K44" s="34" t="s">
        <v>65</v>
      </c>
      <c r="L44" s="77">
        <v>44</v>
      </c>
      <c r="M44" s="77"/>
      <c r="N44" s="72"/>
      <c r="O44" s="79" t="s">
        <v>299</v>
      </c>
      <c r="P44" s="81">
        <v>43475.49791666667</v>
      </c>
      <c r="Q44" s="79" t="s">
        <v>309</v>
      </c>
      <c r="R44" s="82" t="s">
        <v>388</v>
      </c>
      <c r="S44" s="79" t="s">
        <v>431</v>
      </c>
      <c r="T44" s="79"/>
      <c r="U44" s="79"/>
      <c r="V44" s="82" t="s">
        <v>505</v>
      </c>
      <c r="W44" s="81">
        <v>43475.49791666667</v>
      </c>
      <c r="X44" s="82" t="s">
        <v>562</v>
      </c>
      <c r="Y44" s="79"/>
      <c r="Z44" s="79"/>
      <c r="AA44" s="85" t="s">
        <v>667</v>
      </c>
      <c r="AB44" s="79"/>
      <c r="AC44" s="79" t="b">
        <v>0</v>
      </c>
      <c r="AD44" s="79">
        <v>0</v>
      </c>
      <c r="AE44" s="85" t="s">
        <v>748</v>
      </c>
      <c r="AF44" s="79" t="b">
        <v>0</v>
      </c>
      <c r="AG44" s="79" t="s">
        <v>751</v>
      </c>
      <c r="AH44" s="79"/>
      <c r="AI44" s="85" t="s">
        <v>748</v>
      </c>
      <c r="AJ44" s="79" t="b">
        <v>0</v>
      </c>
      <c r="AK44" s="79">
        <v>5</v>
      </c>
      <c r="AL44" s="85" t="s">
        <v>706</v>
      </c>
      <c r="AM44" s="79" t="s">
        <v>761</v>
      </c>
      <c r="AN44" s="79" t="b">
        <v>0</v>
      </c>
      <c r="AO44" s="85" t="s">
        <v>706</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3</v>
      </c>
      <c r="BD44" s="48"/>
      <c r="BE44" s="49"/>
      <c r="BF44" s="48"/>
      <c r="BG44" s="49"/>
      <c r="BH44" s="48"/>
      <c r="BI44" s="49"/>
      <c r="BJ44" s="48"/>
      <c r="BK44" s="49"/>
      <c r="BL44" s="48"/>
    </row>
    <row r="45" spans="1:64" ht="15">
      <c r="A45" s="64" t="s">
        <v>232</v>
      </c>
      <c r="B45" s="64" t="s">
        <v>237</v>
      </c>
      <c r="C45" s="65" t="s">
        <v>2026</v>
      </c>
      <c r="D45" s="66">
        <v>3</v>
      </c>
      <c r="E45" s="67" t="s">
        <v>132</v>
      </c>
      <c r="F45" s="68">
        <v>35</v>
      </c>
      <c r="G45" s="65"/>
      <c r="H45" s="69"/>
      <c r="I45" s="70"/>
      <c r="J45" s="70"/>
      <c r="K45" s="34" t="s">
        <v>65</v>
      </c>
      <c r="L45" s="77">
        <v>45</v>
      </c>
      <c r="M45" s="77"/>
      <c r="N45" s="72"/>
      <c r="O45" s="79" t="s">
        <v>299</v>
      </c>
      <c r="P45" s="81">
        <v>43475.49791666667</v>
      </c>
      <c r="Q45" s="79" t="s">
        <v>309</v>
      </c>
      <c r="R45" s="82" t="s">
        <v>388</v>
      </c>
      <c r="S45" s="79" t="s">
        <v>431</v>
      </c>
      <c r="T45" s="79"/>
      <c r="U45" s="79"/>
      <c r="V45" s="82" t="s">
        <v>505</v>
      </c>
      <c r="W45" s="81">
        <v>43475.49791666667</v>
      </c>
      <c r="X45" s="82" t="s">
        <v>562</v>
      </c>
      <c r="Y45" s="79"/>
      <c r="Z45" s="79"/>
      <c r="AA45" s="85" t="s">
        <v>667</v>
      </c>
      <c r="AB45" s="79"/>
      <c r="AC45" s="79" t="b">
        <v>0</v>
      </c>
      <c r="AD45" s="79">
        <v>0</v>
      </c>
      <c r="AE45" s="85" t="s">
        <v>748</v>
      </c>
      <c r="AF45" s="79" t="b">
        <v>0</v>
      </c>
      <c r="AG45" s="79" t="s">
        <v>751</v>
      </c>
      <c r="AH45" s="79"/>
      <c r="AI45" s="85" t="s">
        <v>748</v>
      </c>
      <c r="AJ45" s="79" t="b">
        <v>0</v>
      </c>
      <c r="AK45" s="79">
        <v>5</v>
      </c>
      <c r="AL45" s="85" t="s">
        <v>706</v>
      </c>
      <c r="AM45" s="79" t="s">
        <v>761</v>
      </c>
      <c r="AN45" s="79" t="b">
        <v>0</v>
      </c>
      <c r="AO45" s="85" t="s">
        <v>706</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6</v>
      </c>
      <c r="BD45" s="48">
        <v>0</v>
      </c>
      <c r="BE45" s="49">
        <v>0</v>
      </c>
      <c r="BF45" s="48">
        <v>0</v>
      </c>
      <c r="BG45" s="49">
        <v>0</v>
      </c>
      <c r="BH45" s="48">
        <v>0</v>
      </c>
      <c r="BI45" s="49">
        <v>0</v>
      </c>
      <c r="BJ45" s="48">
        <v>10</v>
      </c>
      <c r="BK45" s="49">
        <v>100</v>
      </c>
      <c r="BL45" s="48">
        <v>10</v>
      </c>
    </row>
    <row r="46" spans="1:64" ht="15">
      <c r="A46" s="64" t="s">
        <v>233</v>
      </c>
      <c r="B46" s="64" t="s">
        <v>237</v>
      </c>
      <c r="C46" s="65" t="s">
        <v>2026</v>
      </c>
      <c r="D46" s="66">
        <v>3</v>
      </c>
      <c r="E46" s="67" t="s">
        <v>132</v>
      </c>
      <c r="F46" s="68">
        <v>35</v>
      </c>
      <c r="G46" s="65"/>
      <c r="H46" s="69"/>
      <c r="I46" s="70"/>
      <c r="J46" s="70"/>
      <c r="K46" s="34" t="s">
        <v>65</v>
      </c>
      <c r="L46" s="77">
        <v>46</v>
      </c>
      <c r="M46" s="77"/>
      <c r="N46" s="72"/>
      <c r="O46" s="79" t="s">
        <v>299</v>
      </c>
      <c r="P46" s="81">
        <v>43475.56180555555</v>
      </c>
      <c r="Q46" s="79" t="s">
        <v>323</v>
      </c>
      <c r="R46" s="82" t="s">
        <v>395</v>
      </c>
      <c r="S46" s="79" t="s">
        <v>430</v>
      </c>
      <c r="T46" s="79" t="s">
        <v>455</v>
      </c>
      <c r="U46" s="79"/>
      <c r="V46" s="82" t="s">
        <v>506</v>
      </c>
      <c r="W46" s="81">
        <v>43475.56180555555</v>
      </c>
      <c r="X46" s="82" t="s">
        <v>563</v>
      </c>
      <c r="Y46" s="79"/>
      <c r="Z46" s="79"/>
      <c r="AA46" s="85" t="s">
        <v>668</v>
      </c>
      <c r="AB46" s="79"/>
      <c r="AC46" s="79" t="b">
        <v>0</v>
      </c>
      <c r="AD46" s="79">
        <v>1</v>
      </c>
      <c r="AE46" s="85" t="s">
        <v>748</v>
      </c>
      <c r="AF46" s="79" t="b">
        <v>0</v>
      </c>
      <c r="AG46" s="79" t="s">
        <v>751</v>
      </c>
      <c r="AH46" s="79"/>
      <c r="AI46" s="85" t="s">
        <v>748</v>
      </c>
      <c r="AJ46" s="79" t="b">
        <v>0</v>
      </c>
      <c r="AK46" s="79">
        <v>0</v>
      </c>
      <c r="AL46" s="85" t="s">
        <v>748</v>
      </c>
      <c r="AM46" s="79" t="s">
        <v>769</v>
      </c>
      <c r="AN46" s="79" t="b">
        <v>0</v>
      </c>
      <c r="AO46" s="85" t="s">
        <v>668</v>
      </c>
      <c r="AP46" s="79" t="s">
        <v>176</v>
      </c>
      <c r="AQ46" s="79">
        <v>0</v>
      </c>
      <c r="AR46" s="79">
        <v>0</v>
      </c>
      <c r="AS46" s="79"/>
      <c r="AT46" s="79"/>
      <c r="AU46" s="79"/>
      <c r="AV46" s="79"/>
      <c r="AW46" s="79"/>
      <c r="AX46" s="79"/>
      <c r="AY46" s="79"/>
      <c r="AZ46" s="79"/>
      <c r="BA46">
        <v>1</v>
      </c>
      <c r="BB46" s="78" t="str">
        <f>REPLACE(INDEX(GroupVertices[Group],MATCH(Edges[[#This Row],[Vertex 1]],GroupVertices[Vertex],0)),1,1,"")</f>
        <v>6</v>
      </c>
      <c r="BC46" s="78" t="str">
        <f>REPLACE(INDEX(GroupVertices[Group],MATCH(Edges[[#This Row],[Vertex 2]],GroupVertices[Vertex],0)),1,1,"")</f>
        <v>6</v>
      </c>
      <c r="BD46" s="48"/>
      <c r="BE46" s="49"/>
      <c r="BF46" s="48"/>
      <c r="BG46" s="49"/>
      <c r="BH46" s="48"/>
      <c r="BI46" s="49"/>
      <c r="BJ46" s="48"/>
      <c r="BK46" s="49"/>
      <c r="BL46" s="48"/>
    </row>
    <row r="47" spans="1:64" ht="15">
      <c r="A47" s="64" t="s">
        <v>233</v>
      </c>
      <c r="B47" s="64" t="s">
        <v>256</v>
      </c>
      <c r="C47" s="65" t="s">
        <v>2026</v>
      </c>
      <c r="D47" s="66">
        <v>3</v>
      </c>
      <c r="E47" s="67" t="s">
        <v>132</v>
      </c>
      <c r="F47" s="68">
        <v>35</v>
      </c>
      <c r="G47" s="65"/>
      <c r="H47" s="69"/>
      <c r="I47" s="70"/>
      <c r="J47" s="70"/>
      <c r="K47" s="34" t="s">
        <v>65</v>
      </c>
      <c r="L47" s="77">
        <v>47</v>
      </c>
      <c r="M47" s="77"/>
      <c r="N47" s="72"/>
      <c r="O47" s="79" t="s">
        <v>299</v>
      </c>
      <c r="P47" s="81">
        <v>43475.56180555555</v>
      </c>
      <c r="Q47" s="79" t="s">
        <v>323</v>
      </c>
      <c r="R47" s="82" t="s">
        <v>395</v>
      </c>
      <c r="S47" s="79" t="s">
        <v>430</v>
      </c>
      <c r="T47" s="79" t="s">
        <v>455</v>
      </c>
      <c r="U47" s="79"/>
      <c r="V47" s="82" t="s">
        <v>506</v>
      </c>
      <c r="W47" s="81">
        <v>43475.56180555555</v>
      </c>
      <c r="X47" s="82" t="s">
        <v>563</v>
      </c>
      <c r="Y47" s="79"/>
      <c r="Z47" s="79"/>
      <c r="AA47" s="85" t="s">
        <v>668</v>
      </c>
      <c r="AB47" s="79"/>
      <c r="AC47" s="79" t="b">
        <v>0</v>
      </c>
      <c r="AD47" s="79">
        <v>1</v>
      </c>
      <c r="AE47" s="85" t="s">
        <v>748</v>
      </c>
      <c r="AF47" s="79" t="b">
        <v>0</v>
      </c>
      <c r="AG47" s="79" t="s">
        <v>751</v>
      </c>
      <c r="AH47" s="79"/>
      <c r="AI47" s="85" t="s">
        <v>748</v>
      </c>
      <c r="AJ47" s="79" t="b">
        <v>0</v>
      </c>
      <c r="AK47" s="79">
        <v>0</v>
      </c>
      <c r="AL47" s="85" t="s">
        <v>748</v>
      </c>
      <c r="AM47" s="79" t="s">
        <v>769</v>
      </c>
      <c r="AN47" s="79" t="b">
        <v>0</v>
      </c>
      <c r="AO47" s="85" t="s">
        <v>668</v>
      </c>
      <c r="AP47" s="79" t="s">
        <v>176</v>
      </c>
      <c r="AQ47" s="79">
        <v>0</v>
      </c>
      <c r="AR47" s="79">
        <v>0</v>
      </c>
      <c r="AS47" s="79"/>
      <c r="AT47" s="79"/>
      <c r="AU47" s="79"/>
      <c r="AV47" s="79"/>
      <c r="AW47" s="79"/>
      <c r="AX47" s="79"/>
      <c r="AY47" s="79"/>
      <c r="AZ47" s="79"/>
      <c r="BA47">
        <v>1</v>
      </c>
      <c r="BB47" s="78" t="str">
        <f>REPLACE(INDEX(GroupVertices[Group],MATCH(Edges[[#This Row],[Vertex 1]],GroupVertices[Vertex],0)),1,1,"")</f>
        <v>6</v>
      </c>
      <c r="BC47" s="78" t="str">
        <f>REPLACE(INDEX(GroupVertices[Group],MATCH(Edges[[#This Row],[Vertex 2]],GroupVertices[Vertex],0)),1,1,"")</f>
        <v>3</v>
      </c>
      <c r="BD47" s="48">
        <v>0</v>
      </c>
      <c r="BE47" s="49">
        <v>0</v>
      </c>
      <c r="BF47" s="48">
        <v>1</v>
      </c>
      <c r="BG47" s="49">
        <v>8.333333333333334</v>
      </c>
      <c r="BH47" s="48">
        <v>0</v>
      </c>
      <c r="BI47" s="49">
        <v>0</v>
      </c>
      <c r="BJ47" s="48">
        <v>11</v>
      </c>
      <c r="BK47" s="49">
        <v>91.66666666666667</v>
      </c>
      <c r="BL47" s="48">
        <v>12</v>
      </c>
    </row>
    <row r="48" spans="1:64" ht="15">
      <c r="A48" s="64" t="s">
        <v>234</v>
      </c>
      <c r="B48" s="64" t="s">
        <v>235</v>
      </c>
      <c r="C48" s="65" t="s">
        <v>2026</v>
      </c>
      <c r="D48" s="66">
        <v>3</v>
      </c>
      <c r="E48" s="67" t="s">
        <v>132</v>
      </c>
      <c r="F48" s="68">
        <v>35</v>
      </c>
      <c r="G48" s="65"/>
      <c r="H48" s="69"/>
      <c r="I48" s="70"/>
      <c r="J48" s="70"/>
      <c r="K48" s="34" t="s">
        <v>66</v>
      </c>
      <c r="L48" s="77">
        <v>48</v>
      </c>
      <c r="M48" s="77"/>
      <c r="N48" s="72"/>
      <c r="O48" s="79" t="s">
        <v>299</v>
      </c>
      <c r="P48" s="81">
        <v>43475.81288194445</v>
      </c>
      <c r="Q48" s="79" t="s">
        <v>324</v>
      </c>
      <c r="R48" s="82" t="s">
        <v>396</v>
      </c>
      <c r="S48" s="79" t="s">
        <v>438</v>
      </c>
      <c r="T48" s="79" t="s">
        <v>456</v>
      </c>
      <c r="U48" s="82" t="s">
        <v>479</v>
      </c>
      <c r="V48" s="82" t="s">
        <v>479</v>
      </c>
      <c r="W48" s="81">
        <v>43475.81288194445</v>
      </c>
      <c r="X48" s="82" t="s">
        <v>564</v>
      </c>
      <c r="Y48" s="79"/>
      <c r="Z48" s="79"/>
      <c r="AA48" s="85" t="s">
        <v>669</v>
      </c>
      <c r="AB48" s="79"/>
      <c r="AC48" s="79" t="b">
        <v>0</v>
      </c>
      <c r="AD48" s="79">
        <v>1</v>
      </c>
      <c r="AE48" s="85" t="s">
        <v>748</v>
      </c>
      <c r="AF48" s="79" t="b">
        <v>0</v>
      </c>
      <c r="AG48" s="79" t="s">
        <v>751</v>
      </c>
      <c r="AH48" s="79"/>
      <c r="AI48" s="85" t="s">
        <v>748</v>
      </c>
      <c r="AJ48" s="79" t="b">
        <v>0</v>
      </c>
      <c r="AK48" s="79">
        <v>0</v>
      </c>
      <c r="AL48" s="85" t="s">
        <v>748</v>
      </c>
      <c r="AM48" s="79" t="s">
        <v>770</v>
      </c>
      <c r="AN48" s="79" t="b">
        <v>0</v>
      </c>
      <c r="AO48" s="85" t="s">
        <v>669</v>
      </c>
      <c r="AP48" s="79" t="s">
        <v>176</v>
      </c>
      <c r="AQ48" s="79">
        <v>0</v>
      </c>
      <c r="AR48" s="79">
        <v>0</v>
      </c>
      <c r="AS48" s="79"/>
      <c r="AT48" s="79"/>
      <c r="AU48" s="79"/>
      <c r="AV48" s="79"/>
      <c r="AW48" s="79"/>
      <c r="AX48" s="79"/>
      <c r="AY48" s="79"/>
      <c r="AZ48" s="79"/>
      <c r="BA48">
        <v>1</v>
      </c>
      <c r="BB48" s="78" t="str">
        <f>REPLACE(INDEX(GroupVertices[Group],MATCH(Edges[[#This Row],[Vertex 1]],GroupVertices[Vertex],0)),1,1,"")</f>
        <v>7</v>
      </c>
      <c r="BC48" s="78" t="str">
        <f>REPLACE(INDEX(GroupVertices[Group],MATCH(Edges[[#This Row],[Vertex 2]],GroupVertices[Vertex],0)),1,1,"")</f>
        <v>7</v>
      </c>
      <c r="BD48" s="48"/>
      <c r="BE48" s="49"/>
      <c r="BF48" s="48"/>
      <c r="BG48" s="49"/>
      <c r="BH48" s="48"/>
      <c r="BI48" s="49"/>
      <c r="BJ48" s="48"/>
      <c r="BK48" s="49"/>
      <c r="BL48" s="48"/>
    </row>
    <row r="49" spans="1:64" ht="15">
      <c r="A49" s="64" t="s">
        <v>235</v>
      </c>
      <c r="B49" s="64" t="s">
        <v>260</v>
      </c>
      <c r="C49" s="65" t="s">
        <v>2026</v>
      </c>
      <c r="D49" s="66">
        <v>3</v>
      </c>
      <c r="E49" s="67" t="s">
        <v>132</v>
      </c>
      <c r="F49" s="68">
        <v>35</v>
      </c>
      <c r="G49" s="65"/>
      <c r="H49" s="69"/>
      <c r="I49" s="70"/>
      <c r="J49" s="70"/>
      <c r="K49" s="34" t="s">
        <v>65</v>
      </c>
      <c r="L49" s="77">
        <v>49</v>
      </c>
      <c r="M49" s="77"/>
      <c r="N49" s="72"/>
      <c r="O49" s="79" t="s">
        <v>299</v>
      </c>
      <c r="P49" s="81">
        <v>43476.69275462963</v>
      </c>
      <c r="Q49" s="79" t="s">
        <v>325</v>
      </c>
      <c r="R49" s="82" t="s">
        <v>396</v>
      </c>
      <c r="S49" s="79" t="s">
        <v>438</v>
      </c>
      <c r="T49" s="79" t="s">
        <v>456</v>
      </c>
      <c r="U49" s="79"/>
      <c r="V49" s="82" t="s">
        <v>507</v>
      </c>
      <c r="W49" s="81">
        <v>43476.69275462963</v>
      </c>
      <c r="X49" s="82" t="s">
        <v>565</v>
      </c>
      <c r="Y49" s="79"/>
      <c r="Z49" s="79"/>
      <c r="AA49" s="85" t="s">
        <v>670</v>
      </c>
      <c r="AB49" s="79"/>
      <c r="AC49" s="79" t="b">
        <v>0</v>
      </c>
      <c r="AD49" s="79">
        <v>0</v>
      </c>
      <c r="AE49" s="85" t="s">
        <v>748</v>
      </c>
      <c r="AF49" s="79" t="b">
        <v>0</v>
      </c>
      <c r="AG49" s="79" t="s">
        <v>751</v>
      </c>
      <c r="AH49" s="79"/>
      <c r="AI49" s="85" t="s">
        <v>748</v>
      </c>
      <c r="AJ49" s="79" t="b">
        <v>0</v>
      </c>
      <c r="AK49" s="79">
        <v>3</v>
      </c>
      <c r="AL49" s="85" t="s">
        <v>669</v>
      </c>
      <c r="AM49" s="79" t="s">
        <v>771</v>
      </c>
      <c r="AN49" s="79" t="b">
        <v>0</v>
      </c>
      <c r="AO49" s="85" t="s">
        <v>669</v>
      </c>
      <c r="AP49" s="79" t="s">
        <v>176</v>
      </c>
      <c r="AQ49" s="79">
        <v>0</v>
      </c>
      <c r="AR49" s="79">
        <v>0</v>
      </c>
      <c r="AS49" s="79"/>
      <c r="AT49" s="79"/>
      <c r="AU49" s="79"/>
      <c r="AV49" s="79"/>
      <c r="AW49" s="79"/>
      <c r="AX49" s="79"/>
      <c r="AY49" s="79"/>
      <c r="AZ49" s="79"/>
      <c r="BA49">
        <v>1</v>
      </c>
      <c r="BB49" s="78" t="str">
        <f>REPLACE(INDEX(GroupVertices[Group],MATCH(Edges[[#This Row],[Vertex 1]],GroupVertices[Vertex],0)),1,1,"")</f>
        <v>7</v>
      </c>
      <c r="BC49" s="78" t="str">
        <f>REPLACE(INDEX(GroupVertices[Group],MATCH(Edges[[#This Row],[Vertex 2]],GroupVertices[Vertex],0)),1,1,"")</f>
        <v>7</v>
      </c>
      <c r="BD49" s="48">
        <v>1</v>
      </c>
      <c r="BE49" s="49">
        <v>7.6923076923076925</v>
      </c>
      <c r="BF49" s="48">
        <v>0</v>
      </c>
      <c r="BG49" s="49">
        <v>0</v>
      </c>
      <c r="BH49" s="48">
        <v>0</v>
      </c>
      <c r="BI49" s="49">
        <v>0</v>
      </c>
      <c r="BJ49" s="48">
        <v>12</v>
      </c>
      <c r="BK49" s="49">
        <v>92.3076923076923</v>
      </c>
      <c r="BL49" s="48">
        <v>13</v>
      </c>
    </row>
    <row r="50" spans="1:64" ht="15">
      <c r="A50" s="64" t="s">
        <v>235</v>
      </c>
      <c r="B50" s="64" t="s">
        <v>234</v>
      </c>
      <c r="C50" s="65" t="s">
        <v>2026</v>
      </c>
      <c r="D50" s="66">
        <v>3</v>
      </c>
      <c r="E50" s="67" t="s">
        <v>132</v>
      </c>
      <c r="F50" s="68">
        <v>35</v>
      </c>
      <c r="G50" s="65"/>
      <c r="H50" s="69"/>
      <c r="I50" s="70"/>
      <c r="J50" s="70"/>
      <c r="K50" s="34" t="s">
        <v>66</v>
      </c>
      <c r="L50" s="77">
        <v>50</v>
      </c>
      <c r="M50" s="77"/>
      <c r="N50" s="72"/>
      <c r="O50" s="79" t="s">
        <v>299</v>
      </c>
      <c r="P50" s="81">
        <v>43476.69275462963</v>
      </c>
      <c r="Q50" s="79" t="s">
        <v>325</v>
      </c>
      <c r="R50" s="82" t="s">
        <v>396</v>
      </c>
      <c r="S50" s="79" t="s">
        <v>438</v>
      </c>
      <c r="T50" s="79" t="s">
        <v>456</v>
      </c>
      <c r="U50" s="79"/>
      <c r="V50" s="82" t="s">
        <v>507</v>
      </c>
      <c r="W50" s="81">
        <v>43476.69275462963</v>
      </c>
      <c r="X50" s="82" t="s">
        <v>565</v>
      </c>
      <c r="Y50" s="79"/>
      <c r="Z50" s="79"/>
      <c r="AA50" s="85" t="s">
        <v>670</v>
      </c>
      <c r="AB50" s="79"/>
      <c r="AC50" s="79" t="b">
        <v>0</v>
      </c>
      <c r="AD50" s="79">
        <v>0</v>
      </c>
      <c r="AE50" s="85" t="s">
        <v>748</v>
      </c>
      <c r="AF50" s="79" t="b">
        <v>0</v>
      </c>
      <c r="AG50" s="79" t="s">
        <v>751</v>
      </c>
      <c r="AH50" s="79"/>
      <c r="AI50" s="85" t="s">
        <v>748</v>
      </c>
      <c r="AJ50" s="79" t="b">
        <v>0</v>
      </c>
      <c r="AK50" s="79">
        <v>3</v>
      </c>
      <c r="AL50" s="85" t="s">
        <v>669</v>
      </c>
      <c r="AM50" s="79" t="s">
        <v>771</v>
      </c>
      <c r="AN50" s="79" t="b">
        <v>0</v>
      </c>
      <c r="AO50" s="85" t="s">
        <v>669</v>
      </c>
      <c r="AP50" s="79" t="s">
        <v>176</v>
      </c>
      <c r="AQ50" s="79">
        <v>0</v>
      </c>
      <c r="AR50" s="79">
        <v>0</v>
      </c>
      <c r="AS50" s="79"/>
      <c r="AT50" s="79"/>
      <c r="AU50" s="79"/>
      <c r="AV50" s="79"/>
      <c r="AW50" s="79"/>
      <c r="AX50" s="79"/>
      <c r="AY50" s="79"/>
      <c r="AZ50" s="79"/>
      <c r="BA50">
        <v>1</v>
      </c>
      <c r="BB50" s="78" t="str">
        <f>REPLACE(INDEX(GroupVertices[Group],MATCH(Edges[[#This Row],[Vertex 1]],GroupVertices[Vertex],0)),1,1,"")</f>
        <v>7</v>
      </c>
      <c r="BC50" s="78" t="str">
        <f>REPLACE(INDEX(GroupVertices[Group],MATCH(Edges[[#This Row],[Vertex 2]],GroupVertices[Vertex],0)),1,1,"")</f>
        <v>7</v>
      </c>
      <c r="BD50" s="48"/>
      <c r="BE50" s="49"/>
      <c r="BF50" s="48"/>
      <c r="BG50" s="49"/>
      <c r="BH50" s="48"/>
      <c r="BI50" s="49"/>
      <c r="BJ50" s="48"/>
      <c r="BK50" s="49"/>
      <c r="BL50" s="48"/>
    </row>
    <row r="51" spans="1:64" ht="15">
      <c r="A51" s="64" t="s">
        <v>234</v>
      </c>
      <c r="B51" s="64" t="s">
        <v>236</v>
      </c>
      <c r="C51" s="65" t="s">
        <v>2026</v>
      </c>
      <c r="D51" s="66">
        <v>3</v>
      </c>
      <c r="E51" s="67" t="s">
        <v>132</v>
      </c>
      <c r="F51" s="68">
        <v>35</v>
      </c>
      <c r="G51" s="65"/>
      <c r="H51" s="69"/>
      <c r="I51" s="70"/>
      <c r="J51" s="70"/>
      <c r="K51" s="34" t="s">
        <v>66</v>
      </c>
      <c r="L51" s="77">
        <v>51</v>
      </c>
      <c r="M51" s="77"/>
      <c r="N51" s="72"/>
      <c r="O51" s="79" t="s">
        <v>299</v>
      </c>
      <c r="P51" s="81">
        <v>43475.81288194445</v>
      </c>
      <c r="Q51" s="79" t="s">
        <v>324</v>
      </c>
      <c r="R51" s="82" t="s">
        <v>396</v>
      </c>
      <c r="S51" s="79" t="s">
        <v>438</v>
      </c>
      <c r="T51" s="79" t="s">
        <v>456</v>
      </c>
      <c r="U51" s="82" t="s">
        <v>479</v>
      </c>
      <c r="V51" s="82" t="s">
        <v>479</v>
      </c>
      <c r="W51" s="81">
        <v>43475.81288194445</v>
      </c>
      <c r="X51" s="82" t="s">
        <v>564</v>
      </c>
      <c r="Y51" s="79"/>
      <c r="Z51" s="79"/>
      <c r="AA51" s="85" t="s">
        <v>669</v>
      </c>
      <c r="AB51" s="79"/>
      <c r="AC51" s="79" t="b">
        <v>0</v>
      </c>
      <c r="AD51" s="79">
        <v>1</v>
      </c>
      <c r="AE51" s="85" t="s">
        <v>748</v>
      </c>
      <c r="AF51" s="79" t="b">
        <v>0</v>
      </c>
      <c r="AG51" s="79" t="s">
        <v>751</v>
      </c>
      <c r="AH51" s="79"/>
      <c r="AI51" s="85" t="s">
        <v>748</v>
      </c>
      <c r="AJ51" s="79" t="b">
        <v>0</v>
      </c>
      <c r="AK51" s="79">
        <v>0</v>
      </c>
      <c r="AL51" s="85" t="s">
        <v>748</v>
      </c>
      <c r="AM51" s="79" t="s">
        <v>770</v>
      </c>
      <c r="AN51" s="79" t="b">
        <v>0</v>
      </c>
      <c r="AO51" s="85" t="s">
        <v>669</v>
      </c>
      <c r="AP51" s="79" t="s">
        <v>176</v>
      </c>
      <c r="AQ51" s="79">
        <v>0</v>
      </c>
      <c r="AR51" s="79">
        <v>0</v>
      </c>
      <c r="AS51" s="79"/>
      <c r="AT51" s="79"/>
      <c r="AU51" s="79"/>
      <c r="AV51" s="79"/>
      <c r="AW51" s="79"/>
      <c r="AX51" s="79"/>
      <c r="AY51" s="79"/>
      <c r="AZ51" s="79"/>
      <c r="BA51">
        <v>1</v>
      </c>
      <c r="BB51" s="78" t="str">
        <f>REPLACE(INDEX(GroupVertices[Group],MATCH(Edges[[#This Row],[Vertex 1]],GroupVertices[Vertex],0)),1,1,"")</f>
        <v>7</v>
      </c>
      <c r="BC51" s="78" t="str">
        <f>REPLACE(INDEX(GroupVertices[Group],MATCH(Edges[[#This Row],[Vertex 2]],GroupVertices[Vertex],0)),1,1,"")</f>
        <v>7</v>
      </c>
      <c r="BD51" s="48">
        <v>1</v>
      </c>
      <c r="BE51" s="49">
        <v>5.882352941176471</v>
      </c>
      <c r="BF51" s="48">
        <v>0</v>
      </c>
      <c r="BG51" s="49">
        <v>0</v>
      </c>
      <c r="BH51" s="48">
        <v>0</v>
      </c>
      <c r="BI51" s="49">
        <v>0</v>
      </c>
      <c r="BJ51" s="48">
        <v>16</v>
      </c>
      <c r="BK51" s="49">
        <v>94.11764705882354</v>
      </c>
      <c r="BL51" s="48">
        <v>17</v>
      </c>
    </row>
    <row r="52" spans="1:64" ht="15">
      <c r="A52" s="64" t="s">
        <v>236</v>
      </c>
      <c r="B52" s="64" t="s">
        <v>260</v>
      </c>
      <c r="C52" s="65" t="s">
        <v>2026</v>
      </c>
      <c r="D52" s="66">
        <v>3</v>
      </c>
      <c r="E52" s="67" t="s">
        <v>132</v>
      </c>
      <c r="F52" s="68">
        <v>35</v>
      </c>
      <c r="G52" s="65"/>
      <c r="H52" s="69"/>
      <c r="I52" s="70"/>
      <c r="J52" s="70"/>
      <c r="K52" s="34" t="s">
        <v>65</v>
      </c>
      <c r="L52" s="77">
        <v>52</v>
      </c>
      <c r="M52" s="77"/>
      <c r="N52" s="72"/>
      <c r="O52" s="79" t="s">
        <v>299</v>
      </c>
      <c r="P52" s="81">
        <v>43476.718726851854</v>
      </c>
      <c r="Q52" s="79" t="s">
        <v>325</v>
      </c>
      <c r="R52" s="82" t="s">
        <v>396</v>
      </c>
      <c r="S52" s="79" t="s">
        <v>438</v>
      </c>
      <c r="T52" s="79" t="s">
        <v>456</v>
      </c>
      <c r="U52" s="79"/>
      <c r="V52" s="82" t="s">
        <v>508</v>
      </c>
      <c r="W52" s="81">
        <v>43476.718726851854</v>
      </c>
      <c r="X52" s="82" t="s">
        <v>566</v>
      </c>
      <c r="Y52" s="79"/>
      <c r="Z52" s="79"/>
      <c r="AA52" s="85" t="s">
        <v>671</v>
      </c>
      <c r="AB52" s="79"/>
      <c r="AC52" s="79" t="b">
        <v>0</v>
      </c>
      <c r="AD52" s="79">
        <v>0</v>
      </c>
      <c r="AE52" s="85" t="s">
        <v>748</v>
      </c>
      <c r="AF52" s="79" t="b">
        <v>0</v>
      </c>
      <c r="AG52" s="79" t="s">
        <v>751</v>
      </c>
      <c r="AH52" s="79"/>
      <c r="AI52" s="85" t="s">
        <v>748</v>
      </c>
      <c r="AJ52" s="79" t="b">
        <v>0</v>
      </c>
      <c r="AK52" s="79">
        <v>3</v>
      </c>
      <c r="AL52" s="85" t="s">
        <v>669</v>
      </c>
      <c r="AM52" s="79" t="s">
        <v>764</v>
      </c>
      <c r="AN52" s="79" t="b">
        <v>0</v>
      </c>
      <c r="AO52" s="85" t="s">
        <v>669</v>
      </c>
      <c r="AP52" s="79" t="s">
        <v>176</v>
      </c>
      <c r="AQ52" s="79">
        <v>0</v>
      </c>
      <c r="AR52" s="79">
        <v>0</v>
      </c>
      <c r="AS52" s="79"/>
      <c r="AT52" s="79"/>
      <c r="AU52" s="79"/>
      <c r="AV52" s="79"/>
      <c r="AW52" s="79"/>
      <c r="AX52" s="79"/>
      <c r="AY52" s="79"/>
      <c r="AZ52" s="79"/>
      <c r="BA52">
        <v>1</v>
      </c>
      <c r="BB52" s="78" t="str">
        <f>REPLACE(INDEX(GroupVertices[Group],MATCH(Edges[[#This Row],[Vertex 1]],GroupVertices[Vertex],0)),1,1,"")</f>
        <v>7</v>
      </c>
      <c r="BC52" s="78" t="str">
        <f>REPLACE(INDEX(GroupVertices[Group],MATCH(Edges[[#This Row],[Vertex 2]],GroupVertices[Vertex],0)),1,1,"")</f>
        <v>7</v>
      </c>
      <c r="BD52" s="48"/>
      <c r="BE52" s="49"/>
      <c r="BF52" s="48"/>
      <c r="BG52" s="49"/>
      <c r="BH52" s="48"/>
      <c r="BI52" s="49"/>
      <c r="BJ52" s="48"/>
      <c r="BK52" s="49"/>
      <c r="BL52" s="48"/>
    </row>
    <row r="53" spans="1:64" ht="15">
      <c r="A53" s="64" t="s">
        <v>236</v>
      </c>
      <c r="B53" s="64" t="s">
        <v>234</v>
      </c>
      <c r="C53" s="65" t="s">
        <v>2026</v>
      </c>
      <c r="D53" s="66">
        <v>3</v>
      </c>
      <c r="E53" s="67" t="s">
        <v>132</v>
      </c>
      <c r="F53" s="68">
        <v>35</v>
      </c>
      <c r="G53" s="65"/>
      <c r="H53" s="69"/>
      <c r="I53" s="70"/>
      <c r="J53" s="70"/>
      <c r="K53" s="34" t="s">
        <v>66</v>
      </c>
      <c r="L53" s="77">
        <v>53</v>
      </c>
      <c r="M53" s="77"/>
      <c r="N53" s="72"/>
      <c r="O53" s="79" t="s">
        <v>299</v>
      </c>
      <c r="P53" s="81">
        <v>43476.718726851854</v>
      </c>
      <c r="Q53" s="79" t="s">
        <v>325</v>
      </c>
      <c r="R53" s="82" t="s">
        <v>396</v>
      </c>
      <c r="S53" s="79" t="s">
        <v>438</v>
      </c>
      <c r="T53" s="79" t="s">
        <v>456</v>
      </c>
      <c r="U53" s="79"/>
      <c r="V53" s="82" t="s">
        <v>508</v>
      </c>
      <c r="W53" s="81">
        <v>43476.718726851854</v>
      </c>
      <c r="X53" s="82" t="s">
        <v>566</v>
      </c>
      <c r="Y53" s="79"/>
      <c r="Z53" s="79"/>
      <c r="AA53" s="85" t="s">
        <v>671</v>
      </c>
      <c r="AB53" s="79"/>
      <c r="AC53" s="79" t="b">
        <v>0</v>
      </c>
      <c r="AD53" s="79">
        <v>0</v>
      </c>
      <c r="AE53" s="85" t="s">
        <v>748</v>
      </c>
      <c r="AF53" s="79" t="b">
        <v>0</v>
      </c>
      <c r="AG53" s="79" t="s">
        <v>751</v>
      </c>
      <c r="AH53" s="79"/>
      <c r="AI53" s="85" t="s">
        <v>748</v>
      </c>
      <c r="AJ53" s="79" t="b">
        <v>0</v>
      </c>
      <c r="AK53" s="79">
        <v>3</v>
      </c>
      <c r="AL53" s="85" t="s">
        <v>669</v>
      </c>
      <c r="AM53" s="79" t="s">
        <v>764</v>
      </c>
      <c r="AN53" s="79" t="b">
        <v>0</v>
      </c>
      <c r="AO53" s="85" t="s">
        <v>669</v>
      </c>
      <c r="AP53" s="79" t="s">
        <v>176</v>
      </c>
      <c r="AQ53" s="79">
        <v>0</v>
      </c>
      <c r="AR53" s="79">
        <v>0</v>
      </c>
      <c r="AS53" s="79"/>
      <c r="AT53" s="79"/>
      <c r="AU53" s="79"/>
      <c r="AV53" s="79"/>
      <c r="AW53" s="79"/>
      <c r="AX53" s="79"/>
      <c r="AY53" s="79"/>
      <c r="AZ53" s="79"/>
      <c r="BA53">
        <v>1</v>
      </c>
      <c r="BB53" s="78" t="str">
        <f>REPLACE(INDEX(GroupVertices[Group],MATCH(Edges[[#This Row],[Vertex 1]],GroupVertices[Vertex],0)),1,1,"")</f>
        <v>7</v>
      </c>
      <c r="BC53" s="78" t="str">
        <f>REPLACE(INDEX(GroupVertices[Group],MATCH(Edges[[#This Row],[Vertex 2]],GroupVertices[Vertex],0)),1,1,"")</f>
        <v>7</v>
      </c>
      <c r="BD53" s="48">
        <v>1</v>
      </c>
      <c r="BE53" s="49">
        <v>7.6923076923076925</v>
      </c>
      <c r="BF53" s="48">
        <v>0</v>
      </c>
      <c r="BG53" s="49">
        <v>0</v>
      </c>
      <c r="BH53" s="48">
        <v>0</v>
      </c>
      <c r="BI53" s="49">
        <v>0</v>
      </c>
      <c r="BJ53" s="48">
        <v>12</v>
      </c>
      <c r="BK53" s="49">
        <v>92.3076923076923</v>
      </c>
      <c r="BL53" s="48">
        <v>13</v>
      </c>
    </row>
    <row r="54" spans="1:64" ht="15">
      <c r="A54" s="64" t="s">
        <v>237</v>
      </c>
      <c r="B54" s="64" t="s">
        <v>276</v>
      </c>
      <c r="C54" s="65" t="s">
        <v>2026</v>
      </c>
      <c r="D54" s="66">
        <v>3</v>
      </c>
      <c r="E54" s="67" t="s">
        <v>132</v>
      </c>
      <c r="F54" s="68">
        <v>35</v>
      </c>
      <c r="G54" s="65"/>
      <c r="H54" s="69"/>
      <c r="I54" s="70"/>
      <c r="J54" s="70"/>
      <c r="K54" s="34" t="s">
        <v>65</v>
      </c>
      <c r="L54" s="77">
        <v>54</v>
      </c>
      <c r="M54" s="77"/>
      <c r="N54" s="72"/>
      <c r="O54" s="79" t="s">
        <v>299</v>
      </c>
      <c r="P54" s="81">
        <v>43469.50295138889</v>
      </c>
      <c r="Q54" s="79" t="s">
        <v>326</v>
      </c>
      <c r="R54" s="82" t="s">
        <v>382</v>
      </c>
      <c r="S54" s="79" t="s">
        <v>431</v>
      </c>
      <c r="T54" s="79"/>
      <c r="U54" s="79"/>
      <c r="V54" s="82" t="s">
        <v>509</v>
      </c>
      <c r="W54" s="81">
        <v>43469.50295138889</v>
      </c>
      <c r="X54" s="82" t="s">
        <v>567</v>
      </c>
      <c r="Y54" s="79"/>
      <c r="Z54" s="79"/>
      <c r="AA54" s="85" t="s">
        <v>672</v>
      </c>
      <c r="AB54" s="79"/>
      <c r="AC54" s="79" t="b">
        <v>0</v>
      </c>
      <c r="AD54" s="79">
        <v>2</v>
      </c>
      <c r="AE54" s="85" t="s">
        <v>748</v>
      </c>
      <c r="AF54" s="79" t="b">
        <v>0</v>
      </c>
      <c r="AG54" s="79" t="s">
        <v>751</v>
      </c>
      <c r="AH54" s="79"/>
      <c r="AI54" s="85" t="s">
        <v>748</v>
      </c>
      <c r="AJ54" s="79" t="b">
        <v>0</v>
      </c>
      <c r="AK54" s="79">
        <v>2</v>
      </c>
      <c r="AL54" s="85" t="s">
        <v>748</v>
      </c>
      <c r="AM54" s="79" t="s">
        <v>772</v>
      </c>
      <c r="AN54" s="79" t="b">
        <v>0</v>
      </c>
      <c r="AO54" s="85" t="s">
        <v>672</v>
      </c>
      <c r="AP54" s="79" t="s">
        <v>780</v>
      </c>
      <c r="AQ54" s="79">
        <v>0</v>
      </c>
      <c r="AR54" s="79">
        <v>0</v>
      </c>
      <c r="AS54" s="79"/>
      <c r="AT54" s="79"/>
      <c r="AU54" s="79"/>
      <c r="AV54" s="79"/>
      <c r="AW54" s="79"/>
      <c r="AX54" s="79"/>
      <c r="AY54" s="79"/>
      <c r="AZ54" s="79"/>
      <c r="BA54">
        <v>1</v>
      </c>
      <c r="BB54" s="78" t="str">
        <f>REPLACE(INDEX(GroupVertices[Group],MATCH(Edges[[#This Row],[Vertex 1]],GroupVertices[Vertex],0)),1,1,"")</f>
        <v>6</v>
      </c>
      <c r="BC54" s="78" t="str">
        <f>REPLACE(INDEX(GroupVertices[Group],MATCH(Edges[[#This Row],[Vertex 2]],GroupVertices[Vertex],0)),1,1,"")</f>
        <v>6</v>
      </c>
      <c r="BD54" s="48"/>
      <c r="BE54" s="49"/>
      <c r="BF54" s="48"/>
      <c r="BG54" s="49"/>
      <c r="BH54" s="48"/>
      <c r="BI54" s="49"/>
      <c r="BJ54" s="48"/>
      <c r="BK54" s="49"/>
      <c r="BL54" s="48"/>
    </row>
    <row r="55" spans="1:64" ht="15">
      <c r="A55" s="64" t="s">
        <v>237</v>
      </c>
      <c r="B55" s="64" t="s">
        <v>277</v>
      </c>
      <c r="C55" s="65" t="s">
        <v>2026</v>
      </c>
      <c r="D55" s="66">
        <v>3</v>
      </c>
      <c r="E55" s="67" t="s">
        <v>132</v>
      </c>
      <c r="F55" s="68">
        <v>35</v>
      </c>
      <c r="G55" s="65"/>
      <c r="H55" s="69"/>
      <c r="I55" s="70"/>
      <c r="J55" s="70"/>
      <c r="K55" s="34" t="s">
        <v>65</v>
      </c>
      <c r="L55" s="77">
        <v>55</v>
      </c>
      <c r="M55" s="77"/>
      <c r="N55" s="72"/>
      <c r="O55" s="79" t="s">
        <v>299</v>
      </c>
      <c r="P55" s="81">
        <v>43469.50295138889</v>
      </c>
      <c r="Q55" s="79" t="s">
        <v>326</v>
      </c>
      <c r="R55" s="82" t="s">
        <v>382</v>
      </c>
      <c r="S55" s="79" t="s">
        <v>431</v>
      </c>
      <c r="T55" s="79"/>
      <c r="U55" s="79"/>
      <c r="V55" s="82" t="s">
        <v>509</v>
      </c>
      <c r="W55" s="81">
        <v>43469.50295138889</v>
      </c>
      <c r="X55" s="82" t="s">
        <v>567</v>
      </c>
      <c r="Y55" s="79"/>
      <c r="Z55" s="79"/>
      <c r="AA55" s="85" t="s">
        <v>672</v>
      </c>
      <c r="AB55" s="79"/>
      <c r="AC55" s="79" t="b">
        <v>0</v>
      </c>
      <c r="AD55" s="79">
        <v>2</v>
      </c>
      <c r="AE55" s="85" t="s">
        <v>748</v>
      </c>
      <c r="AF55" s="79" t="b">
        <v>0</v>
      </c>
      <c r="AG55" s="79" t="s">
        <v>751</v>
      </c>
      <c r="AH55" s="79"/>
      <c r="AI55" s="85" t="s">
        <v>748</v>
      </c>
      <c r="AJ55" s="79" t="b">
        <v>0</v>
      </c>
      <c r="AK55" s="79">
        <v>2</v>
      </c>
      <c r="AL55" s="85" t="s">
        <v>748</v>
      </c>
      <c r="AM55" s="79" t="s">
        <v>772</v>
      </c>
      <c r="AN55" s="79" t="b">
        <v>0</v>
      </c>
      <c r="AO55" s="85" t="s">
        <v>672</v>
      </c>
      <c r="AP55" s="79" t="s">
        <v>780</v>
      </c>
      <c r="AQ55" s="79">
        <v>0</v>
      </c>
      <c r="AR55" s="79">
        <v>0</v>
      </c>
      <c r="AS55" s="79"/>
      <c r="AT55" s="79"/>
      <c r="AU55" s="79"/>
      <c r="AV55" s="79"/>
      <c r="AW55" s="79"/>
      <c r="AX55" s="79"/>
      <c r="AY55" s="79"/>
      <c r="AZ55" s="79"/>
      <c r="BA55">
        <v>1</v>
      </c>
      <c r="BB55" s="78" t="str">
        <f>REPLACE(INDEX(GroupVertices[Group],MATCH(Edges[[#This Row],[Vertex 1]],GroupVertices[Vertex],0)),1,1,"")</f>
        <v>6</v>
      </c>
      <c r="BC55" s="78" t="str">
        <f>REPLACE(INDEX(GroupVertices[Group],MATCH(Edges[[#This Row],[Vertex 2]],GroupVertices[Vertex],0)),1,1,"")</f>
        <v>6</v>
      </c>
      <c r="BD55" s="48"/>
      <c r="BE55" s="49"/>
      <c r="BF55" s="48"/>
      <c r="BG55" s="49"/>
      <c r="BH55" s="48"/>
      <c r="BI55" s="49"/>
      <c r="BJ55" s="48"/>
      <c r="BK55" s="49"/>
      <c r="BL55" s="48"/>
    </row>
    <row r="56" spans="1:64" ht="15">
      <c r="A56" s="64" t="s">
        <v>238</v>
      </c>
      <c r="B56" s="64" t="s">
        <v>238</v>
      </c>
      <c r="C56" s="65" t="s">
        <v>2026</v>
      </c>
      <c r="D56" s="66">
        <v>3</v>
      </c>
      <c r="E56" s="67" t="s">
        <v>132</v>
      </c>
      <c r="F56" s="68">
        <v>35</v>
      </c>
      <c r="G56" s="65"/>
      <c r="H56" s="69"/>
      <c r="I56" s="70"/>
      <c r="J56" s="70"/>
      <c r="K56" s="34" t="s">
        <v>65</v>
      </c>
      <c r="L56" s="77">
        <v>56</v>
      </c>
      <c r="M56" s="77"/>
      <c r="N56" s="72"/>
      <c r="O56" s="79" t="s">
        <v>176</v>
      </c>
      <c r="P56" s="81">
        <v>43478.75436342593</v>
      </c>
      <c r="Q56" s="79" t="s">
        <v>327</v>
      </c>
      <c r="R56" s="79" t="s">
        <v>397</v>
      </c>
      <c r="S56" s="79" t="s">
        <v>439</v>
      </c>
      <c r="T56" s="79" t="s">
        <v>457</v>
      </c>
      <c r="U56" s="79"/>
      <c r="V56" s="82" t="s">
        <v>510</v>
      </c>
      <c r="W56" s="81">
        <v>43478.75436342593</v>
      </c>
      <c r="X56" s="82" t="s">
        <v>568</v>
      </c>
      <c r="Y56" s="79"/>
      <c r="Z56" s="79"/>
      <c r="AA56" s="85" t="s">
        <v>673</v>
      </c>
      <c r="AB56" s="79"/>
      <c r="AC56" s="79" t="b">
        <v>0</v>
      </c>
      <c r="AD56" s="79">
        <v>0</v>
      </c>
      <c r="AE56" s="85" t="s">
        <v>748</v>
      </c>
      <c r="AF56" s="79" t="b">
        <v>0</v>
      </c>
      <c r="AG56" s="79" t="s">
        <v>751</v>
      </c>
      <c r="AH56" s="79"/>
      <c r="AI56" s="85" t="s">
        <v>748</v>
      </c>
      <c r="AJ56" s="79" t="b">
        <v>0</v>
      </c>
      <c r="AK56" s="79">
        <v>0</v>
      </c>
      <c r="AL56" s="85" t="s">
        <v>748</v>
      </c>
      <c r="AM56" s="79" t="s">
        <v>773</v>
      </c>
      <c r="AN56" s="79" t="b">
        <v>1</v>
      </c>
      <c r="AO56" s="85" t="s">
        <v>673</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13</v>
      </c>
      <c r="BK56" s="49">
        <v>100</v>
      </c>
      <c r="BL56" s="48">
        <v>13</v>
      </c>
    </row>
    <row r="57" spans="1:64" ht="15">
      <c r="A57" s="64" t="s">
        <v>239</v>
      </c>
      <c r="B57" s="64" t="s">
        <v>279</v>
      </c>
      <c r="C57" s="65" t="s">
        <v>2026</v>
      </c>
      <c r="D57" s="66">
        <v>3</v>
      </c>
      <c r="E57" s="67" t="s">
        <v>132</v>
      </c>
      <c r="F57" s="68">
        <v>35</v>
      </c>
      <c r="G57" s="65"/>
      <c r="H57" s="69"/>
      <c r="I57" s="70"/>
      <c r="J57" s="70"/>
      <c r="K57" s="34" t="s">
        <v>65</v>
      </c>
      <c r="L57" s="77">
        <v>57</v>
      </c>
      <c r="M57" s="77"/>
      <c r="N57" s="72"/>
      <c r="O57" s="79" t="s">
        <v>299</v>
      </c>
      <c r="P57" s="81">
        <v>43478.831458333334</v>
      </c>
      <c r="Q57" s="79" t="s">
        <v>328</v>
      </c>
      <c r="R57" s="79"/>
      <c r="S57" s="79"/>
      <c r="T57" s="79"/>
      <c r="U57" s="79"/>
      <c r="V57" s="82" t="s">
        <v>511</v>
      </c>
      <c r="W57" s="81">
        <v>43478.831458333334</v>
      </c>
      <c r="X57" s="82" t="s">
        <v>569</v>
      </c>
      <c r="Y57" s="79"/>
      <c r="Z57" s="79"/>
      <c r="AA57" s="85" t="s">
        <v>674</v>
      </c>
      <c r="AB57" s="79"/>
      <c r="AC57" s="79" t="b">
        <v>0</v>
      </c>
      <c r="AD57" s="79">
        <v>0</v>
      </c>
      <c r="AE57" s="85" t="s">
        <v>748</v>
      </c>
      <c r="AF57" s="79" t="b">
        <v>0</v>
      </c>
      <c r="AG57" s="79" t="s">
        <v>751</v>
      </c>
      <c r="AH57" s="79"/>
      <c r="AI57" s="85" t="s">
        <v>748</v>
      </c>
      <c r="AJ57" s="79" t="b">
        <v>0</v>
      </c>
      <c r="AK57" s="79">
        <v>0</v>
      </c>
      <c r="AL57" s="85" t="s">
        <v>711</v>
      </c>
      <c r="AM57" s="79" t="s">
        <v>764</v>
      </c>
      <c r="AN57" s="79" t="b">
        <v>0</v>
      </c>
      <c r="AO57" s="85" t="s">
        <v>711</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239</v>
      </c>
      <c r="B58" s="64" t="s">
        <v>280</v>
      </c>
      <c r="C58" s="65" t="s">
        <v>2026</v>
      </c>
      <c r="D58" s="66">
        <v>3</v>
      </c>
      <c r="E58" s="67" t="s">
        <v>132</v>
      </c>
      <c r="F58" s="68">
        <v>35</v>
      </c>
      <c r="G58" s="65"/>
      <c r="H58" s="69"/>
      <c r="I58" s="70"/>
      <c r="J58" s="70"/>
      <c r="K58" s="34" t="s">
        <v>65</v>
      </c>
      <c r="L58" s="77">
        <v>58</v>
      </c>
      <c r="M58" s="77"/>
      <c r="N58" s="72"/>
      <c r="O58" s="79" t="s">
        <v>299</v>
      </c>
      <c r="P58" s="81">
        <v>43478.831458333334</v>
      </c>
      <c r="Q58" s="79" t="s">
        <v>328</v>
      </c>
      <c r="R58" s="79"/>
      <c r="S58" s="79"/>
      <c r="T58" s="79"/>
      <c r="U58" s="79"/>
      <c r="V58" s="82" t="s">
        <v>511</v>
      </c>
      <c r="W58" s="81">
        <v>43478.831458333334</v>
      </c>
      <c r="X58" s="82" t="s">
        <v>569</v>
      </c>
      <c r="Y58" s="79"/>
      <c r="Z58" s="79"/>
      <c r="AA58" s="85" t="s">
        <v>674</v>
      </c>
      <c r="AB58" s="79"/>
      <c r="AC58" s="79" t="b">
        <v>0</v>
      </c>
      <c r="AD58" s="79">
        <v>0</v>
      </c>
      <c r="AE58" s="85" t="s">
        <v>748</v>
      </c>
      <c r="AF58" s="79" t="b">
        <v>0</v>
      </c>
      <c r="AG58" s="79" t="s">
        <v>751</v>
      </c>
      <c r="AH58" s="79"/>
      <c r="AI58" s="85" t="s">
        <v>748</v>
      </c>
      <c r="AJ58" s="79" t="b">
        <v>0</v>
      </c>
      <c r="AK58" s="79">
        <v>0</v>
      </c>
      <c r="AL58" s="85" t="s">
        <v>711</v>
      </c>
      <c r="AM58" s="79" t="s">
        <v>764</v>
      </c>
      <c r="AN58" s="79" t="b">
        <v>0</v>
      </c>
      <c r="AO58" s="85" t="s">
        <v>711</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0</v>
      </c>
      <c r="BE58" s="49">
        <v>0</v>
      </c>
      <c r="BF58" s="48">
        <v>0</v>
      </c>
      <c r="BG58" s="49">
        <v>0</v>
      </c>
      <c r="BH58" s="48">
        <v>0</v>
      </c>
      <c r="BI58" s="49">
        <v>0</v>
      </c>
      <c r="BJ58" s="48">
        <v>24</v>
      </c>
      <c r="BK58" s="49">
        <v>100</v>
      </c>
      <c r="BL58" s="48">
        <v>24</v>
      </c>
    </row>
    <row r="59" spans="1:64" ht="15">
      <c r="A59" s="64" t="s">
        <v>239</v>
      </c>
      <c r="B59" s="64" t="s">
        <v>256</v>
      </c>
      <c r="C59" s="65" t="s">
        <v>2026</v>
      </c>
      <c r="D59" s="66">
        <v>3</v>
      </c>
      <c r="E59" s="67" t="s">
        <v>132</v>
      </c>
      <c r="F59" s="68">
        <v>35</v>
      </c>
      <c r="G59" s="65"/>
      <c r="H59" s="69"/>
      <c r="I59" s="70"/>
      <c r="J59" s="70"/>
      <c r="K59" s="34" t="s">
        <v>65</v>
      </c>
      <c r="L59" s="77">
        <v>59</v>
      </c>
      <c r="M59" s="77"/>
      <c r="N59" s="72"/>
      <c r="O59" s="79" t="s">
        <v>299</v>
      </c>
      <c r="P59" s="81">
        <v>43478.831458333334</v>
      </c>
      <c r="Q59" s="79" t="s">
        <v>328</v>
      </c>
      <c r="R59" s="79"/>
      <c r="S59" s="79"/>
      <c r="T59" s="79"/>
      <c r="U59" s="79"/>
      <c r="V59" s="82" t="s">
        <v>511</v>
      </c>
      <c r="W59" s="81">
        <v>43478.831458333334</v>
      </c>
      <c r="X59" s="82" t="s">
        <v>569</v>
      </c>
      <c r="Y59" s="79"/>
      <c r="Z59" s="79"/>
      <c r="AA59" s="85" t="s">
        <v>674</v>
      </c>
      <c r="AB59" s="79"/>
      <c r="AC59" s="79" t="b">
        <v>0</v>
      </c>
      <c r="AD59" s="79">
        <v>0</v>
      </c>
      <c r="AE59" s="85" t="s">
        <v>748</v>
      </c>
      <c r="AF59" s="79" t="b">
        <v>0</v>
      </c>
      <c r="AG59" s="79" t="s">
        <v>751</v>
      </c>
      <c r="AH59" s="79"/>
      <c r="AI59" s="85" t="s">
        <v>748</v>
      </c>
      <c r="AJ59" s="79" t="b">
        <v>0</v>
      </c>
      <c r="AK59" s="79">
        <v>0</v>
      </c>
      <c r="AL59" s="85" t="s">
        <v>711</v>
      </c>
      <c r="AM59" s="79" t="s">
        <v>764</v>
      </c>
      <c r="AN59" s="79" t="b">
        <v>0</v>
      </c>
      <c r="AO59" s="85" t="s">
        <v>711</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3</v>
      </c>
      <c r="BD59" s="48"/>
      <c r="BE59" s="49"/>
      <c r="BF59" s="48"/>
      <c r="BG59" s="49"/>
      <c r="BH59" s="48"/>
      <c r="BI59" s="49"/>
      <c r="BJ59" s="48"/>
      <c r="BK59" s="49"/>
      <c r="BL59" s="48"/>
    </row>
    <row r="60" spans="1:64" ht="15">
      <c r="A60" s="64" t="s">
        <v>240</v>
      </c>
      <c r="B60" s="64" t="s">
        <v>279</v>
      </c>
      <c r="C60" s="65" t="s">
        <v>2026</v>
      </c>
      <c r="D60" s="66">
        <v>3</v>
      </c>
      <c r="E60" s="67" t="s">
        <v>132</v>
      </c>
      <c r="F60" s="68">
        <v>35</v>
      </c>
      <c r="G60" s="65"/>
      <c r="H60" s="69"/>
      <c r="I60" s="70"/>
      <c r="J60" s="70"/>
      <c r="K60" s="34" t="s">
        <v>65</v>
      </c>
      <c r="L60" s="77">
        <v>60</v>
      </c>
      <c r="M60" s="77"/>
      <c r="N60" s="72"/>
      <c r="O60" s="79" t="s">
        <v>299</v>
      </c>
      <c r="P60" s="81">
        <v>43478.84583333333</v>
      </c>
      <c r="Q60" s="79" t="s">
        <v>328</v>
      </c>
      <c r="R60" s="79"/>
      <c r="S60" s="79"/>
      <c r="T60" s="79"/>
      <c r="U60" s="79"/>
      <c r="V60" s="82" t="s">
        <v>512</v>
      </c>
      <c r="W60" s="81">
        <v>43478.84583333333</v>
      </c>
      <c r="X60" s="82" t="s">
        <v>570</v>
      </c>
      <c r="Y60" s="79"/>
      <c r="Z60" s="79"/>
      <c r="AA60" s="85" t="s">
        <v>675</v>
      </c>
      <c r="AB60" s="79"/>
      <c r="AC60" s="79" t="b">
        <v>0</v>
      </c>
      <c r="AD60" s="79">
        <v>0</v>
      </c>
      <c r="AE60" s="85" t="s">
        <v>748</v>
      </c>
      <c r="AF60" s="79" t="b">
        <v>0</v>
      </c>
      <c r="AG60" s="79" t="s">
        <v>751</v>
      </c>
      <c r="AH60" s="79"/>
      <c r="AI60" s="85" t="s">
        <v>748</v>
      </c>
      <c r="AJ60" s="79" t="b">
        <v>0</v>
      </c>
      <c r="AK60" s="79">
        <v>0</v>
      </c>
      <c r="AL60" s="85" t="s">
        <v>734</v>
      </c>
      <c r="AM60" s="79" t="s">
        <v>764</v>
      </c>
      <c r="AN60" s="79" t="b">
        <v>0</v>
      </c>
      <c r="AO60" s="85" t="s">
        <v>734</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240</v>
      </c>
      <c r="B61" s="64" t="s">
        <v>280</v>
      </c>
      <c r="C61" s="65" t="s">
        <v>2026</v>
      </c>
      <c r="D61" s="66">
        <v>3</v>
      </c>
      <c r="E61" s="67" t="s">
        <v>132</v>
      </c>
      <c r="F61" s="68">
        <v>35</v>
      </c>
      <c r="G61" s="65"/>
      <c r="H61" s="69"/>
      <c r="I61" s="70"/>
      <c r="J61" s="70"/>
      <c r="K61" s="34" t="s">
        <v>65</v>
      </c>
      <c r="L61" s="77">
        <v>61</v>
      </c>
      <c r="M61" s="77"/>
      <c r="N61" s="72"/>
      <c r="O61" s="79" t="s">
        <v>299</v>
      </c>
      <c r="P61" s="81">
        <v>43478.84583333333</v>
      </c>
      <c r="Q61" s="79" t="s">
        <v>328</v>
      </c>
      <c r="R61" s="79"/>
      <c r="S61" s="79"/>
      <c r="T61" s="79"/>
      <c r="U61" s="79"/>
      <c r="V61" s="82" t="s">
        <v>512</v>
      </c>
      <c r="W61" s="81">
        <v>43478.84583333333</v>
      </c>
      <c r="X61" s="82" t="s">
        <v>570</v>
      </c>
      <c r="Y61" s="79"/>
      <c r="Z61" s="79"/>
      <c r="AA61" s="85" t="s">
        <v>675</v>
      </c>
      <c r="AB61" s="79"/>
      <c r="AC61" s="79" t="b">
        <v>0</v>
      </c>
      <c r="AD61" s="79">
        <v>0</v>
      </c>
      <c r="AE61" s="85" t="s">
        <v>748</v>
      </c>
      <c r="AF61" s="79" t="b">
        <v>0</v>
      </c>
      <c r="AG61" s="79" t="s">
        <v>751</v>
      </c>
      <c r="AH61" s="79"/>
      <c r="AI61" s="85" t="s">
        <v>748</v>
      </c>
      <c r="AJ61" s="79" t="b">
        <v>0</v>
      </c>
      <c r="AK61" s="79">
        <v>0</v>
      </c>
      <c r="AL61" s="85" t="s">
        <v>734</v>
      </c>
      <c r="AM61" s="79" t="s">
        <v>764</v>
      </c>
      <c r="AN61" s="79" t="b">
        <v>0</v>
      </c>
      <c r="AO61" s="85" t="s">
        <v>734</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240</v>
      </c>
      <c r="B62" s="64" t="s">
        <v>256</v>
      </c>
      <c r="C62" s="65" t="s">
        <v>2026</v>
      </c>
      <c r="D62" s="66">
        <v>3</v>
      </c>
      <c r="E62" s="67" t="s">
        <v>132</v>
      </c>
      <c r="F62" s="68">
        <v>35</v>
      </c>
      <c r="G62" s="65"/>
      <c r="H62" s="69"/>
      <c r="I62" s="70"/>
      <c r="J62" s="70"/>
      <c r="K62" s="34" t="s">
        <v>65</v>
      </c>
      <c r="L62" s="77">
        <v>62</v>
      </c>
      <c r="M62" s="77"/>
      <c r="N62" s="72"/>
      <c r="O62" s="79" t="s">
        <v>299</v>
      </c>
      <c r="P62" s="81">
        <v>43478.84583333333</v>
      </c>
      <c r="Q62" s="79" t="s">
        <v>328</v>
      </c>
      <c r="R62" s="79"/>
      <c r="S62" s="79"/>
      <c r="T62" s="79"/>
      <c r="U62" s="79"/>
      <c r="V62" s="82" t="s">
        <v>512</v>
      </c>
      <c r="W62" s="81">
        <v>43478.84583333333</v>
      </c>
      <c r="X62" s="82" t="s">
        <v>570</v>
      </c>
      <c r="Y62" s="79"/>
      <c r="Z62" s="79"/>
      <c r="AA62" s="85" t="s">
        <v>675</v>
      </c>
      <c r="AB62" s="79"/>
      <c r="AC62" s="79" t="b">
        <v>0</v>
      </c>
      <c r="AD62" s="79">
        <v>0</v>
      </c>
      <c r="AE62" s="85" t="s">
        <v>748</v>
      </c>
      <c r="AF62" s="79" t="b">
        <v>0</v>
      </c>
      <c r="AG62" s="79" t="s">
        <v>751</v>
      </c>
      <c r="AH62" s="79"/>
      <c r="AI62" s="85" t="s">
        <v>748</v>
      </c>
      <c r="AJ62" s="79" t="b">
        <v>0</v>
      </c>
      <c r="AK62" s="79">
        <v>0</v>
      </c>
      <c r="AL62" s="85" t="s">
        <v>734</v>
      </c>
      <c r="AM62" s="79" t="s">
        <v>764</v>
      </c>
      <c r="AN62" s="79" t="b">
        <v>0</v>
      </c>
      <c r="AO62" s="85" t="s">
        <v>734</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3</v>
      </c>
      <c r="BD62" s="48">
        <v>0</v>
      </c>
      <c r="BE62" s="49">
        <v>0</v>
      </c>
      <c r="BF62" s="48">
        <v>0</v>
      </c>
      <c r="BG62" s="49">
        <v>0</v>
      </c>
      <c r="BH62" s="48">
        <v>0</v>
      </c>
      <c r="BI62" s="49">
        <v>0</v>
      </c>
      <c r="BJ62" s="48">
        <v>24</v>
      </c>
      <c r="BK62" s="49">
        <v>100</v>
      </c>
      <c r="BL62" s="48">
        <v>24</v>
      </c>
    </row>
    <row r="63" spans="1:64" ht="15">
      <c r="A63" s="64" t="s">
        <v>241</v>
      </c>
      <c r="B63" s="64" t="s">
        <v>241</v>
      </c>
      <c r="C63" s="65" t="s">
        <v>2026</v>
      </c>
      <c r="D63" s="66">
        <v>3</v>
      </c>
      <c r="E63" s="67" t="s">
        <v>132</v>
      </c>
      <c r="F63" s="68">
        <v>35</v>
      </c>
      <c r="G63" s="65"/>
      <c r="H63" s="69"/>
      <c r="I63" s="70"/>
      <c r="J63" s="70"/>
      <c r="K63" s="34" t="s">
        <v>65</v>
      </c>
      <c r="L63" s="77">
        <v>63</v>
      </c>
      <c r="M63" s="77"/>
      <c r="N63" s="72"/>
      <c r="O63" s="79" t="s">
        <v>176</v>
      </c>
      <c r="P63" s="81">
        <v>43478.914618055554</v>
      </c>
      <c r="Q63" s="79" t="s">
        <v>329</v>
      </c>
      <c r="R63" s="79"/>
      <c r="S63" s="79"/>
      <c r="T63" s="79" t="s">
        <v>458</v>
      </c>
      <c r="U63" s="79"/>
      <c r="V63" s="82" t="s">
        <v>513</v>
      </c>
      <c r="W63" s="81">
        <v>43478.914618055554</v>
      </c>
      <c r="X63" s="82" t="s">
        <v>571</v>
      </c>
      <c r="Y63" s="79"/>
      <c r="Z63" s="79"/>
      <c r="AA63" s="85" t="s">
        <v>676</v>
      </c>
      <c r="AB63" s="79"/>
      <c r="AC63" s="79" t="b">
        <v>0</v>
      </c>
      <c r="AD63" s="79">
        <v>0</v>
      </c>
      <c r="AE63" s="85" t="s">
        <v>748</v>
      </c>
      <c r="AF63" s="79" t="b">
        <v>1</v>
      </c>
      <c r="AG63" s="79" t="s">
        <v>754</v>
      </c>
      <c r="AH63" s="79"/>
      <c r="AI63" s="85" t="s">
        <v>711</v>
      </c>
      <c r="AJ63" s="79" t="b">
        <v>0</v>
      </c>
      <c r="AK63" s="79">
        <v>0</v>
      </c>
      <c r="AL63" s="85" t="s">
        <v>748</v>
      </c>
      <c r="AM63" s="79" t="s">
        <v>762</v>
      </c>
      <c r="AN63" s="79" t="b">
        <v>0</v>
      </c>
      <c r="AO63" s="85" t="s">
        <v>676</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2</v>
      </c>
      <c r="BK63" s="49">
        <v>100</v>
      </c>
      <c r="BL63" s="48">
        <v>2</v>
      </c>
    </row>
    <row r="64" spans="1:64" ht="15">
      <c r="A64" s="64" t="s">
        <v>242</v>
      </c>
      <c r="B64" s="64" t="s">
        <v>242</v>
      </c>
      <c r="C64" s="65" t="s">
        <v>2028</v>
      </c>
      <c r="D64" s="66">
        <v>7.666666666666667</v>
      </c>
      <c r="E64" s="67" t="s">
        <v>136</v>
      </c>
      <c r="F64" s="68">
        <v>19.666666666666664</v>
      </c>
      <c r="G64" s="65"/>
      <c r="H64" s="69"/>
      <c r="I64" s="70"/>
      <c r="J64" s="70"/>
      <c r="K64" s="34" t="s">
        <v>65</v>
      </c>
      <c r="L64" s="77">
        <v>64</v>
      </c>
      <c r="M64" s="77"/>
      <c r="N64" s="72"/>
      <c r="O64" s="79" t="s">
        <v>176</v>
      </c>
      <c r="P64" s="81">
        <v>43478.84173611111</v>
      </c>
      <c r="Q64" s="79" t="s">
        <v>329</v>
      </c>
      <c r="R64" s="79"/>
      <c r="S64" s="79"/>
      <c r="T64" s="79" t="s">
        <v>458</v>
      </c>
      <c r="U64" s="79"/>
      <c r="V64" s="82" t="s">
        <v>514</v>
      </c>
      <c r="W64" s="81">
        <v>43478.84173611111</v>
      </c>
      <c r="X64" s="82" t="s">
        <v>572</v>
      </c>
      <c r="Y64" s="79"/>
      <c r="Z64" s="79"/>
      <c r="AA64" s="85" t="s">
        <v>677</v>
      </c>
      <c r="AB64" s="79"/>
      <c r="AC64" s="79" t="b">
        <v>0</v>
      </c>
      <c r="AD64" s="79">
        <v>0</v>
      </c>
      <c r="AE64" s="85" t="s">
        <v>748</v>
      </c>
      <c r="AF64" s="79" t="b">
        <v>1</v>
      </c>
      <c r="AG64" s="79" t="s">
        <v>754</v>
      </c>
      <c r="AH64" s="79"/>
      <c r="AI64" s="85" t="s">
        <v>734</v>
      </c>
      <c r="AJ64" s="79" t="b">
        <v>0</v>
      </c>
      <c r="AK64" s="79">
        <v>0</v>
      </c>
      <c r="AL64" s="85" t="s">
        <v>748</v>
      </c>
      <c r="AM64" s="79" t="s">
        <v>764</v>
      </c>
      <c r="AN64" s="79" t="b">
        <v>0</v>
      </c>
      <c r="AO64" s="85" t="s">
        <v>677</v>
      </c>
      <c r="AP64" s="79" t="s">
        <v>176</v>
      </c>
      <c r="AQ64" s="79">
        <v>0</v>
      </c>
      <c r="AR64" s="79">
        <v>0</v>
      </c>
      <c r="AS64" s="79"/>
      <c r="AT64" s="79"/>
      <c r="AU64" s="79"/>
      <c r="AV64" s="79"/>
      <c r="AW64" s="79"/>
      <c r="AX64" s="79"/>
      <c r="AY64" s="79"/>
      <c r="AZ64" s="79"/>
      <c r="BA64">
        <v>3</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2</v>
      </c>
      <c r="BK64" s="49">
        <v>100</v>
      </c>
      <c r="BL64" s="48">
        <v>2</v>
      </c>
    </row>
    <row r="65" spans="1:64" ht="15">
      <c r="A65" s="64" t="s">
        <v>242</v>
      </c>
      <c r="B65" s="64" t="s">
        <v>242</v>
      </c>
      <c r="C65" s="65" t="s">
        <v>2028</v>
      </c>
      <c r="D65" s="66">
        <v>7.666666666666667</v>
      </c>
      <c r="E65" s="67" t="s">
        <v>136</v>
      </c>
      <c r="F65" s="68">
        <v>19.666666666666664</v>
      </c>
      <c r="G65" s="65"/>
      <c r="H65" s="69"/>
      <c r="I65" s="70"/>
      <c r="J65" s="70"/>
      <c r="K65" s="34" t="s">
        <v>65</v>
      </c>
      <c r="L65" s="77">
        <v>65</v>
      </c>
      <c r="M65" s="77"/>
      <c r="N65" s="72"/>
      <c r="O65" s="79" t="s">
        <v>176</v>
      </c>
      <c r="P65" s="81">
        <v>43478.842002314814</v>
      </c>
      <c r="Q65" s="79" t="s">
        <v>330</v>
      </c>
      <c r="R65" s="79"/>
      <c r="S65" s="79"/>
      <c r="T65" s="79" t="s">
        <v>458</v>
      </c>
      <c r="U65" s="79"/>
      <c r="V65" s="82" t="s">
        <v>514</v>
      </c>
      <c r="W65" s="81">
        <v>43478.842002314814</v>
      </c>
      <c r="X65" s="82" t="s">
        <v>573</v>
      </c>
      <c r="Y65" s="79"/>
      <c r="Z65" s="79"/>
      <c r="AA65" s="85" t="s">
        <v>678</v>
      </c>
      <c r="AB65" s="79"/>
      <c r="AC65" s="79" t="b">
        <v>0</v>
      </c>
      <c r="AD65" s="79">
        <v>0</v>
      </c>
      <c r="AE65" s="85" t="s">
        <v>748</v>
      </c>
      <c r="AF65" s="79" t="b">
        <v>1</v>
      </c>
      <c r="AG65" s="79" t="s">
        <v>754</v>
      </c>
      <c r="AH65" s="79"/>
      <c r="AI65" s="85" t="s">
        <v>711</v>
      </c>
      <c r="AJ65" s="79" t="b">
        <v>0</v>
      </c>
      <c r="AK65" s="79">
        <v>0</v>
      </c>
      <c r="AL65" s="85" t="s">
        <v>748</v>
      </c>
      <c r="AM65" s="79" t="s">
        <v>764</v>
      </c>
      <c r="AN65" s="79" t="b">
        <v>0</v>
      </c>
      <c r="AO65" s="85" t="s">
        <v>678</v>
      </c>
      <c r="AP65" s="79" t="s">
        <v>176</v>
      </c>
      <c r="AQ65" s="79">
        <v>0</v>
      </c>
      <c r="AR65" s="79">
        <v>0</v>
      </c>
      <c r="AS65" s="79"/>
      <c r="AT65" s="79"/>
      <c r="AU65" s="79"/>
      <c r="AV65" s="79"/>
      <c r="AW65" s="79"/>
      <c r="AX65" s="79"/>
      <c r="AY65" s="79"/>
      <c r="AZ65" s="79"/>
      <c r="BA65">
        <v>3</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2</v>
      </c>
      <c r="BK65" s="49">
        <v>100</v>
      </c>
      <c r="BL65" s="48">
        <v>2</v>
      </c>
    </row>
    <row r="66" spans="1:64" ht="15">
      <c r="A66" s="64" t="s">
        <v>242</v>
      </c>
      <c r="B66" s="64" t="s">
        <v>242</v>
      </c>
      <c r="C66" s="65" t="s">
        <v>2028</v>
      </c>
      <c r="D66" s="66">
        <v>7.666666666666667</v>
      </c>
      <c r="E66" s="67" t="s">
        <v>136</v>
      </c>
      <c r="F66" s="68">
        <v>19.666666666666664</v>
      </c>
      <c r="G66" s="65"/>
      <c r="H66" s="69"/>
      <c r="I66" s="70"/>
      <c r="J66" s="70"/>
      <c r="K66" s="34" t="s">
        <v>65</v>
      </c>
      <c r="L66" s="77">
        <v>66</v>
      </c>
      <c r="M66" s="77"/>
      <c r="N66" s="72"/>
      <c r="O66" s="79" t="s">
        <v>176</v>
      </c>
      <c r="P66" s="81">
        <v>43479.02533564815</v>
      </c>
      <c r="Q66" s="79" t="s">
        <v>330</v>
      </c>
      <c r="R66" s="79"/>
      <c r="S66" s="79"/>
      <c r="T66" s="79" t="s">
        <v>458</v>
      </c>
      <c r="U66" s="79"/>
      <c r="V66" s="82" t="s">
        <v>514</v>
      </c>
      <c r="W66" s="81">
        <v>43479.02533564815</v>
      </c>
      <c r="X66" s="82" t="s">
        <v>574</v>
      </c>
      <c r="Y66" s="79"/>
      <c r="Z66" s="79"/>
      <c r="AA66" s="85" t="s">
        <v>679</v>
      </c>
      <c r="AB66" s="79"/>
      <c r="AC66" s="79" t="b">
        <v>0</v>
      </c>
      <c r="AD66" s="79">
        <v>0</v>
      </c>
      <c r="AE66" s="85" t="s">
        <v>748</v>
      </c>
      <c r="AF66" s="79" t="b">
        <v>1</v>
      </c>
      <c r="AG66" s="79" t="s">
        <v>754</v>
      </c>
      <c r="AH66" s="79"/>
      <c r="AI66" s="85" t="s">
        <v>735</v>
      </c>
      <c r="AJ66" s="79" t="b">
        <v>0</v>
      </c>
      <c r="AK66" s="79">
        <v>0</v>
      </c>
      <c r="AL66" s="85" t="s">
        <v>748</v>
      </c>
      <c r="AM66" s="79" t="s">
        <v>764</v>
      </c>
      <c r="AN66" s="79" t="b">
        <v>0</v>
      </c>
      <c r="AO66" s="85" t="s">
        <v>679</v>
      </c>
      <c r="AP66" s="79" t="s">
        <v>176</v>
      </c>
      <c r="AQ66" s="79">
        <v>0</v>
      </c>
      <c r="AR66" s="79">
        <v>0</v>
      </c>
      <c r="AS66" s="79"/>
      <c r="AT66" s="79"/>
      <c r="AU66" s="79"/>
      <c r="AV66" s="79"/>
      <c r="AW66" s="79"/>
      <c r="AX66" s="79"/>
      <c r="AY66" s="79"/>
      <c r="AZ66" s="79"/>
      <c r="BA66">
        <v>3</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v>
      </c>
      <c r="BK66" s="49">
        <v>100</v>
      </c>
      <c r="BL66" s="48">
        <v>2</v>
      </c>
    </row>
    <row r="67" spans="1:64" ht="15">
      <c r="A67" s="64" t="s">
        <v>243</v>
      </c>
      <c r="B67" s="64" t="s">
        <v>279</v>
      </c>
      <c r="C67" s="65" t="s">
        <v>2026</v>
      </c>
      <c r="D67" s="66">
        <v>3</v>
      </c>
      <c r="E67" s="67" t="s">
        <v>132</v>
      </c>
      <c r="F67" s="68">
        <v>35</v>
      </c>
      <c r="G67" s="65"/>
      <c r="H67" s="69"/>
      <c r="I67" s="70"/>
      <c r="J67" s="70"/>
      <c r="K67" s="34" t="s">
        <v>65</v>
      </c>
      <c r="L67" s="77">
        <v>67</v>
      </c>
      <c r="M67" s="77"/>
      <c r="N67" s="72"/>
      <c r="O67" s="79" t="s">
        <v>299</v>
      </c>
      <c r="P67" s="81">
        <v>43479.454988425925</v>
      </c>
      <c r="Q67" s="79" t="s">
        <v>328</v>
      </c>
      <c r="R67" s="79"/>
      <c r="S67" s="79"/>
      <c r="T67" s="79"/>
      <c r="U67" s="79"/>
      <c r="V67" s="82" t="s">
        <v>515</v>
      </c>
      <c r="W67" s="81">
        <v>43479.454988425925</v>
      </c>
      <c r="X67" s="82" t="s">
        <v>575</v>
      </c>
      <c r="Y67" s="79"/>
      <c r="Z67" s="79"/>
      <c r="AA67" s="85" t="s">
        <v>680</v>
      </c>
      <c r="AB67" s="79"/>
      <c r="AC67" s="79" t="b">
        <v>0</v>
      </c>
      <c r="AD67" s="79">
        <v>0</v>
      </c>
      <c r="AE67" s="85" t="s">
        <v>748</v>
      </c>
      <c r="AF67" s="79" t="b">
        <v>0</v>
      </c>
      <c r="AG67" s="79" t="s">
        <v>751</v>
      </c>
      <c r="AH67" s="79"/>
      <c r="AI67" s="85" t="s">
        <v>748</v>
      </c>
      <c r="AJ67" s="79" t="b">
        <v>0</v>
      </c>
      <c r="AK67" s="79">
        <v>0</v>
      </c>
      <c r="AL67" s="85" t="s">
        <v>711</v>
      </c>
      <c r="AM67" s="79" t="s">
        <v>764</v>
      </c>
      <c r="AN67" s="79" t="b">
        <v>0</v>
      </c>
      <c r="AO67" s="85" t="s">
        <v>711</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243</v>
      </c>
      <c r="B68" s="64" t="s">
        <v>280</v>
      </c>
      <c r="C68" s="65" t="s">
        <v>2026</v>
      </c>
      <c r="D68" s="66">
        <v>3</v>
      </c>
      <c r="E68" s="67" t="s">
        <v>132</v>
      </c>
      <c r="F68" s="68">
        <v>35</v>
      </c>
      <c r="G68" s="65"/>
      <c r="H68" s="69"/>
      <c r="I68" s="70"/>
      <c r="J68" s="70"/>
      <c r="K68" s="34" t="s">
        <v>65</v>
      </c>
      <c r="L68" s="77">
        <v>68</v>
      </c>
      <c r="M68" s="77"/>
      <c r="N68" s="72"/>
      <c r="O68" s="79" t="s">
        <v>299</v>
      </c>
      <c r="P68" s="81">
        <v>43479.454988425925</v>
      </c>
      <c r="Q68" s="79" t="s">
        <v>328</v>
      </c>
      <c r="R68" s="79"/>
      <c r="S68" s="79"/>
      <c r="T68" s="79"/>
      <c r="U68" s="79"/>
      <c r="V68" s="82" t="s">
        <v>515</v>
      </c>
      <c r="W68" s="81">
        <v>43479.454988425925</v>
      </c>
      <c r="X68" s="82" t="s">
        <v>575</v>
      </c>
      <c r="Y68" s="79"/>
      <c r="Z68" s="79"/>
      <c r="AA68" s="85" t="s">
        <v>680</v>
      </c>
      <c r="AB68" s="79"/>
      <c r="AC68" s="79" t="b">
        <v>0</v>
      </c>
      <c r="AD68" s="79">
        <v>0</v>
      </c>
      <c r="AE68" s="85" t="s">
        <v>748</v>
      </c>
      <c r="AF68" s="79" t="b">
        <v>0</v>
      </c>
      <c r="AG68" s="79" t="s">
        <v>751</v>
      </c>
      <c r="AH68" s="79"/>
      <c r="AI68" s="85" t="s">
        <v>748</v>
      </c>
      <c r="AJ68" s="79" t="b">
        <v>0</v>
      </c>
      <c r="AK68" s="79">
        <v>0</v>
      </c>
      <c r="AL68" s="85" t="s">
        <v>711</v>
      </c>
      <c r="AM68" s="79" t="s">
        <v>764</v>
      </c>
      <c r="AN68" s="79" t="b">
        <v>0</v>
      </c>
      <c r="AO68" s="85" t="s">
        <v>711</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243</v>
      </c>
      <c r="B69" s="64" t="s">
        <v>256</v>
      </c>
      <c r="C69" s="65" t="s">
        <v>2026</v>
      </c>
      <c r="D69" s="66">
        <v>3</v>
      </c>
      <c r="E69" s="67" t="s">
        <v>132</v>
      </c>
      <c r="F69" s="68">
        <v>35</v>
      </c>
      <c r="G69" s="65"/>
      <c r="H69" s="69"/>
      <c r="I69" s="70"/>
      <c r="J69" s="70"/>
      <c r="K69" s="34" t="s">
        <v>65</v>
      </c>
      <c r="L69" s="77">
        <v>69</v>
      </c>
      <c r="M69" s="77"/>
      <c r="N69" s="72"/>
      <c r="O69" s="79" t="s">
        <v>299</v>
      </c>
      <c r="P69" s="81">
        <v>43479.454988425925</v>
      </c>
      <c r="Q69" s="79" t="s">
        <v>328</v>
      </c>
      <c r="R69" s="79"/>
      <c r="S69" s="79"/>
      <c r="T69" s="79"/>
      <c r="U69" s="79"/>
      <c r="V69" s="82" t="s">
        <v>515</v>
      </c>
      <c r="W69" s="81">
        <v>43479.454988425925</v>
      </c>
      <c r="X69" s="82" t="s">
        <v>575</v>
      </c>
      <c r="Y69" s="79"/>
      <c r="Z69" s="79"/>
      <c r="AA69" s="85" t="s">
        <v>680</v>
      </c>
      <c r="AB69" s="79"/>
      <c r="AC69" s="79" t="b">
        <v>0</v>
      </c>
      <c r="AD69" s="79">
        <v>0</v>
      </c>
      <c r="AE69" s="85" t="s">
        <v>748</v>
      </c>
      <c r="AF69" s="79" t="b">
        <v>0</v>
      </c>
      <c r="AG69" s="79" t="s">
        <v>751</v>
      </c>
      <c r="AH69" s="79"/>
      <c r="AI69" s="85" t="s">
        <v>748</v>
      </c>
      <c r="AJ69" s="79" t="b">
        <v>0</v>
      </c>
      <c r="AK69" s="79">
        <v>0</v>
      </c>
      <c r="AL69" s="85" t="s">
        <v>711</v>
      </c>
      <c r="AM69" s="79" t="s">
        <v>764</v>
      </c>
      <c r="AN69" s="79" t="b">
        <v>0</v>
      </c>
      <c r="AO69" s="85" t="s">
        <v>711</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3</v>
      </c>
      <c r="BD69" s="48">
        <v>0</v>
      </c>
      <c r="BE69" s="49">
        <v>0</v>
      </c>
      <c r="BF69" s="48">
        <v>0</v>
      </c>
      <c r="BG69" s="49">
        <v>0</v>
      </c>
      <c r="BH69" s="48">
        <v>0</v>
      </c>
      <c r="BI69" s="49">
        <v>0</v>
      </c>
      <c r="BJ69" s="48">
        <v>24</v>
      </c>
      <c r="BK69" s="49">
        <v>100</v>
      </c>
      <c r="BL69" s="48">
        <v>24</v>
      </c>
    </row>
    <row r="70" spans="1:64" ht="15">
      <c r="A70" s="64" t="s">
        <v>244</v>
      </c>
      <c r="B70" s="64" t="s">
        <v>244</v>
      </c>
      <c r="C70" s="65" t="s">
        <v>2026</v>
      </c>
      <c r="D70" s="66">
        <v>3</v>
      </c>
      <c r="E70" s="67" t="s">
        <v>132</v>
      </c>
      <c r="F70" s="68">
        <v>35</v>
      </c>
      <c r="G70" s="65"/>
      <c r="H70" s="69"/>
      <c r="I70" s="70"/>
      <c r="J70" s="70"/>
      <c r="K70" s="34" t="s">
        <v>65</v>
      </c>
      <c r="L70" s="77">
        <v>70</v>
      </c>
      <c r="M70" s="77"/>
      <c r="N70" s="72"/>
      <c r="O70" s="79" t="s">
        <v>176</v>
      </c>
      <c r="P70" s="81">
        <v>43479.674409722225</v>
      </c>
      <c r="Q70" s="79" t="s">
        <v>331</v>
      </c>
      <c r="R70" s="82" t="s">
        <v>398</v>
      </c>
      <c r="S70" s="79" t="s">
        <v>440</v>
      </c>
      <c r="T70" s="79"/>
      <c r="U70" s="82" t="s">
        <v>480</v>
      </c>
      <c r="V70" s="82" t="s">
        <v>480</v>
      </c>
      <c r="W70" s="81">
        <v>43479.674409722225</v>
      </c>
      <c r="X70" s="82" t="s">
        <v>576</v>
      </c>
      <c r="Y70" s="79"/>
      <c r="Z70" s="79"/>
      <c r="AA70" s="85" t="s">
        <v>681</v>
      </c>
      <c r="AB70" s="79"/>
      <c r="AC70" s="79" t="b">
        <v>0</v>
      </c>
      <c r="AD70" s="79">
        <v>0</v>
      </c>
      <c r="AE70" s="85" t="s">
        <v>748</v>
      </c>
      <c r="AF70" s="79" t="b">
        <v>0</v>
      </c>
      <c r="AG70" s="79" t="s">
        <v>755</v>
      </c>
      <c r="AH70" s="79"/>
      <c r="AI70" s="85" t="s">
        <v>748</v>
      </c>
      <c r="AJ70" s="79" t="b">
        <v>0</v>
      </c>
      <c r="AK70" s="79">
        <v>0</v>
      </c>
      <c r="AL70" s="85" t="s">
        <v>748</v>
      </c>
      <c r="AM70" s="79" t="s">
        <v>763</v>
      </c>
      <c r="AN70" s="79" t="b">
        <v>0</v>
      </c>
      <c r="AO70" s="85" t="s">
        <v>681</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8</v>
      </c>
      <c r="BK70" s="49">
        <v>100</v>
      </c>
      <c r="BL70" s="48">
        <v>8</v>
      </c>
    </row>
    <row r="71" spans="1:64" ht="15">
      <c r="A71" s="64" t="s">
        <v>245</v>
      </c>
      <c r="B71" s="64" t="s">
        <v>281</v>
      </c>
      <c r="C71" s="65" t="s">
        <v>2026</v>
      </c>
      <c r="D71" s="66">
        <v>3</v>
      </c>
      <c r="E71" s="67" t="s">
        <v>132</v>
      </c>
      <c r="F71" s="68">
        <v>35</v>
      </c>
      <c r="G71" s="65"/>
      <c r="H71" s="69"/>
      <c r="I71" s="70"/>
      <c r="J71" s="70"/>
      <c r="K71" s="34" t="s">
        <v>65</v>
      </c>
      <c r="L71" s="77">
        <v>71</v>
      </c>
      <c r="M71" s="77"/>
      <c r="N71" s="72"/>
      <c r="O71" s="79" t="s">
        <v>300</v>
      </c>
      <c r="P71" s="81">
        <v>43479.825833333336</v>
      </c>
      <c r="Q71" s="79" t="s">
        <v>332</v>
      </c>
      <c r="R71" s="82" t="s">
        <v>399</v>
      </c>
      <c r="S71" s="79" t="s">
        <v>441</v>
      </c>
      <c r="T71" s="79"/>
      <c r="U71" s="79"/>
      <c r="V71" s="82" t="s">
        <v>516</v>
      </c>
      <c r="W71" s="81">
        <v>43479.825833333336</v>
      </c>
      <c r="X71" s="82" t="s">
        <v>577</v>
      </c>
      <c r="Y71" s="79"/>
      <c r="Z71" s="79"/>
      <c r="AA71" s="85" t="s">
        <v>682</v>
      </c>
      <c r="AB71" s="79"/>
      <c r="AC71" s="79" t="b">
        <v>0</v>
      </c>
      <c r="AD71" s="79">
        <v>0</v>
      </c>
      <c r="AE71" s="85" t="s">
        <v>749</v>
      </c>
      <c r="AF71" s="79" t="b">
        <v>0</v>
      </c>
      <c r="AG71" s="79" t="s">
        <v>751</v>
      </c>
      <c r="AH71" s="79"/>
      <c r="AI71" s="85" t="s">
        <v>748</v>
      </c>
      <c r="AJ71" s="79" t="b">
        <v>0</v>
      </c>
      <c r="AK71" s="79">
        <v>0</v>
      </c>
      <c r="AL71" s="85" t="s">
        <v>748</v>
      </c>
      <c r="AM71" s="79" t="s">
        <v>761</v>
      </c>
      <c r="AN71" s="79" t="b">
        <v>1</v>
      </c>
      <c r="AO71" s="85" t="s">
        <v>682</v>
      </c>
      <c r="AP71" s="79" t="s">
        <v>176</v>
      </c>
      <c r="AQ71" s="79">
        <v>0</v>
      </c>
      <c r="AR71" s="79">
        <v>0</v>
      </c>
      <c r="AS71" s="79"/>
      <c r="AT71" s="79"/>
      <c r="AU71" s="79"/>
      <c r="AV71" s="79"/>
      <c r="AW71" s="79"/>
      <c r="AX71" s="79"/>
      <c r="AY71" s="79"/>
      <c r="AZ71" s="79"/>
      <c r="BA71">
        <v>1</v>
      </c>
      <c r="BB71" s="78" t="str">
        <f>REPLACE(INDEX(GroupVertices[Group],MATCH(Edges[[#This Row],[Vertex 1]],GroupVertices[Vertex],0)),1,1,"")</f>
        <v>10</v>
      </c>
      <c r="BC71" s="78" t="str">
        <f>REPLACE(INDEX(GroupVertices[Group],MATCH(Edges[[#This Row],[Vertex 2]],GroupVertices[Vertex],0)),1,1,"")</f>
        <v>10</v>
      </c>
      <c r="BD71" s="48">
        <v>1</v>
      </c>
      <c r="BE71" s="49">
        <v>4.3478260869565215</v>
      </c>
      <c r="BF71" s="48">
        <v>0</v>
      </c>
      <c r="BG71" s="49">
        <v>0</v>
      </c>
      <c r="BH71" s="48">
        <v>0</v>
      </c>
      <c r="BI71" s="49">
        <v>0</v>
      </c>
      <c r="BJ71" s="48">
        <v>22</v>
      </c>
      <c r="BK71" s="49">
        <v>95.65217391304348</v>
      </c>
      <c r="BL71" s="48">
        <v>23</v>
      </c>
    </row>
    <row r="72" spans="1:64" ht="15">
      <c r="A72" s="64" t="s">
        <v>246</v>
      </c>
      <c r="B72" s="64" t="s">
        <v>246</v>
      </c>
      <c r="C72" s="65" t="s">
        <v>2026</v>
      </c>
      <c r="D72" s="66">
        <v>3</v>
      </c>
      <c r="E72" s="67" t="s">
        <v>132</v>
      </c>
      <c r="F72" s="68">
        <v>35</v>
      </c>
      <c r="G72" s="65"/>
      <c r="H72" s="69"/>
      <c r="I72" s="70"/>
      <c r="J72" s="70"/>
      <c r="K72" s="34" t="s">
        <v>65</v>
      </c>
      <c r="L72" s="77">
        <v>72</v>
      </c>
      <c r="M72" s="77"/>
      <c r="N72" s="72"/>
      <c r="O72" s="79" t="s">
        <v>176</v>
      </c>
      <c r="P72" s="81">
        <v>43480.144791666666</v>
      </c>
      <c r="Q72" s="79" t="s">
        <v>333</v>
      </c>
      <c r="R72" s="82" t="s">
        <v>400</v>
      </c>
      <c r="S72" s="79" t="s">
        <v>441</v>
      </c>
      <c r="T72" s="79"/>
      <c r="U72" s="79"/>
      <c r="V72" s="82" t="s">
        <v>517</v>
      </c>
      <c r="W72" s="81">
        <v>43480.144791666666</v>
      </c>
      <c r="X72" s="82" t="s">
        <v>578</v>
      </c>
      <c r="Y72" s="79"/>
      <c r="Z72" s="79"/>
      <c r="AA72" s="85" t="s">
        <v>683</v>
      </c>
      <c r="AB72" s="79"/>
      <c r="AC72" s="79" t="b">
        <v>0</v>
      </c>
      <c r="AD72" s="79">
        <v>0</v>
      </c>
      <c r="AE72" s="85" t="s">
        <v>748</v>
      </c>
      <c r="AF72" s="79" t="b">
        <v>1</v>
      </c>
      <c r="AG72" s="79" t="s">
        <v>751</v>
      </c>
      <c r="AH72" s="79"/>
      <c r="AI72" s="85" t="s">
        <v>712</v>
      </c>
      <c r="AJ72" s="79" t="b">
        <v>0</v>
      </c>
      <c r="AK72" s="79">
        <v>0</v>
      </c>
      <c r="AL72" s="85" t="s">
        <v>748</v>
      </c>
      <c r="AM72" s="79" t="s">
        <v>762</v>
      </c>
      <c r="AN72" s="79" t="b">
        <v>0</v>
      </c>
      <c r="AO72" s="85" t="s">
        <v>683</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2</v>
      </c>
      <c r="BK72" s="49">
        <v>100</v>
      </c>
      <c r="BL72" s="48">
        <v>2</v>
      </c>
    </row>
    <row r="73" spans="1:64" ht="15">
      <c r="A73" s="64" t="s">
        <v>247</v>
      </c>
      <c r="B73" s="64" t="s">
        <v>279</v>
      </c>
      <c r="C73" s="65" t="s">
        <v>2026</v>
      </c>
      <c r="D73" s="66">
        <v>3</v>
      </c>
      <c r="E73" s="67" t="s">
        <v>132</v>
      </c>
      <c r="F73" s="68">
        <v>35</v>
      </c>
      <c r="G73" s="65"/>
      <c r="H73" s="69"/>
      <c r="I73" s="70"/>
      <c r="J73" s="70"/>
      <c r="K73" s="34" t="s">
        <v>65</v>
      </c>
      <c r="L73" s="77">
        <v>73</v>
      </c>
      <c r="M73" s="77"/>
      <c r="N73" s="72"/>
      <c r="O73" s="79" t="s">
        <v>299</v>
      </c>
      <c r="P73" s="81">
        <v>43480.162881944445</v>
      </c>
      <c r="Q73" s="79" t="s">
        <v>328</v>
      </c>
      <c r="R73" s="79"/>
      <c r="S73" s="79"/>
      <c r="T73" s="79"/>
      <c r="U73" s="79"/>
      <c r="V73" s="82" t="s">
        <v>518</v>
      </c>
      <c r="W73" s="81">
        <v>43480.162881944445</v>
      </c>
      <c r="X73" s="82" t="s">
        <v>579</v>
      </c>
      <c r="Y73" s="79"/>
      <c r="Z73" s="79"/>
      <c r="AA73" s="85" t="s">
        <v>684</v>
      </c>
      <c r="AB73" s="79"/>
      <c r="AC73" s="79" t="b">
        <v>0</v>
      </c>
      <c r="AD73" s="79">
        <v>0</v>
      </c>
      <c r="AE73" s="85" t="s">
        <v>748</v>
      </c>
      <c r="AF73" s="79" t="b">
        <v>0</v>
      </c>
      <c r="AG73" s="79" t="s">
        <v>751</v>
      </c>
      <c r="AH73" s="79"/>
      <c r="AI73" s="85" t="s">
        <v>748</v>
      </c>
      <c r="AJ73" s="79" t="b">
        <v>0</v>
      </c>
      <c r="AK73" s="79">
        <v>0</v>
      </c>
      <c r="AL73" s="85" t="s">
        <v>712</v>
      </c>
      <c r="AM73" s="79" t="s">
        <v>764</v>
      </c>
      <c r="AN73" s="79" t="b">
        <v>0</v>
      </c>
      <c r="AO73" s="85" t="s">
        <v>712</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247</v>
      </c>
      <c r="B74" s="64" t="s">
        <v>280</v>
      </c>
      <c r="C74" s="65" t="s">
        <v>2026</v>
      </c>
      <c r="D74" s="66">
        <v>3</v>
      </c>
      <c r="E74" s="67" t="s">
        <v>132</v>
      </c>
      <c r="F74" s="68">
        <v>35</v>
      </c>
      <c r="G74" s="65"/>
      <c r="H74" s="69"/>
      <c r="I74" s="70"/>
      <c r="J74" s="70"/>
      <c r="K74" s="34" t="s">
        <v>65</v>
      </c>
      <c r="L74" s="77">
        <v>74</v>
      </c>
      <c r="M74" s="77"/>
      <c r="N74" s="72"/>
      <c r="O74" s="79" t="s">
        <v>299</v>
      </c>
      <c r="P74" s="81">
        <v>43480.162881944445</v>
      </c>
      <c r="Q74" s="79" t="s">
        <v>328</v>
      </c>
      <c r="R74" s="79"/>
      <c r="S74" s="79"/>
      <c r="T74" s="79"/>
      <c r="U74" s="79"/>
      <c r="V74" s="82" t="s">
        <v>518</v>
      </c>
      <c r="W74" s="81">
        <v>43480.162881944445</v>
      </c>
      <c r="X74" s="82" t="s">
        <v>579</v>
      </c>
      <c r="Y74" s="79"/>
      <c r="Z74" s="79"/>
      <c r="AA74" s="85" t="s">
        <v>684</v>
      </c>
      <c r="AB74" s="79"/>
      <c r="AC74" s="79" t="b">
        <v>0</v>
      </c>
      <c r="AD74" s="79">
        <v>0</v>
      </c>
      <c r="AE74" s="85" t="s">
        <v>748</v>
      </c>
      <c r="AF74" s="79" t="b">
        <v>0</v>
      </c>
      <c r="AG74" s="79" t="s">
        <v>751</v>
      </c>
      <c r="AH74" s="79"/>
      <c r="AI74" s="85" t="s">
        <v>748</v>
      </c>
      <c r="AJ74" s="79" t="b">
        <v>0</v>
      </c>
      <c r="AK74" s="79">
        <v>0</v>
      </c>
      <c r="AL74" s="85" t="s">
        <v>712</v>
      </c>
      <c r="AM74" s="79" t="s">
        <v>764</v>
      </c>
      <c r="AN74" s="79" t="b">
        <v>0</v>
      </c>
      <c r="AO74" s="85" t="s">
        <v>712</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247</v>
      </c>
      <c r="B75" s="64" t="s">
        <v>256</v>
      </c>
      <c r="C75" s="65" t="s">
        <v>2026</v>
      </c>
      <c r="D75" s="66">
        <v>3</v>
      </c>
      <c r="E75" s="67" t="s">
        <v>132</v>
      </c>
      <c r="F75" s="68">
        <v>35</v>
      </c>
      <c r="G75" s="65"/>
      <c r="H75" s="69"/>
      <c r="I75" s="70"/>
      <c r="J75" s="70"/>
      <c r="K75" s="34" t="s">
        <v>65</v>
      </c>
      <c r="L75" s="77">
        <v>75</v>
      </c>
      <c r="M75" s="77"/>
      <c r="N75" s="72"/>
      <c r="O75" s="79" t="s">
        <v>299</v>
      </c>
      <c r="P75" s="81">
        <v>43480.162881944445</v>
      </c>
      <c r="Q75" s="79" t="s">
        <v>328</v>
      </c>
      <c r="R75" s="79"/>
      <c r="S75" s="79"/>
      <c r="T75" s="79"/>
      <c r="U75" s="79"/>
      <c r="V75" s="82" t="s">
        <v>518</v>
      </c>
      <c r="W75" s="81">
        <v>43480.162881944445</v>
      </c>
      <c r="X75" s="82" t="s">
        <v>579</v>
      </c>
      <c r="Y75" s="79"/>
      <c r="Z75" s="79"/>
      <c r="AA75" s="85" t="s">
        <v>684</v>
      </c>
      <c r="AB75" s="79"/>
      <c r="AC75" s="79" t="b">
        <v>0</v>
      </c>
      <c r="AD75" s="79">
        <v>0</v>
      </c>
      <c r="AE75" s="85" t="s">
        <v>748</v>
      </c>
      <c r="AF75" s="79" t="b">
        <v>0</v>
      </c>
      <c r="AG75" s="79" t="s">
        <v>751</v>
      </c>
      <c r="AH75" s="79"/>
      <c r="AI75" s="85" t="s">
        <v>748</v>
      </c>
      <c r="AJ75" s="79" t="b">
        <v>0</v>
      </c>
      <c r="AK75" s="79">
        <v>0</v>
      </c>
      <c r="AL75" s="85" t="s">
        <v>712</v>
      </c>
      <c r="AM75" s="79" t="s">
        <v>764</v>
      </c>
      <c r="AN75" s="79" t="b">
        <v>0</v>
      </c>
      <c r="AO75" s="85" t="s">
        <v>712</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3</v>
      </c>
      <c r="BD75" s="48">
        <v>0</v>
      </c>
      <c r="BE75" s="49">
        <v>0</v>
      </c>
      <c r="BF75" s="48">
        <v>0</v>
      </c>
      <c r="BG75" s="49">
        <v>0</v>
      </c>
      <c r="BH75" s="48">
        <v>0</v>
      </c>
      <c r="BI75" s="49">
        <v>0</v>
      </c>
      <c r="BJ75" s="48">
        <v>24</v>
      </c>
      <c r="BK75" s="49">
        <v>100</v>
      </c>
      <c r="BL75" s="48">
        <v>24</v>
      </c>
    </row>
    <row r="76" spans="1:64" ht="15">
      <c r="A76" s="64" t="s">
        <v>248</v>
      </c>
      <c r="B76" s="64" t="s">
        <v>282</v>
      </c>
      <c r="C76" s="65" t="s">
        <v>2026</v>
      </c>
      <c r="D76" s="66">
        <v>3</v>
      </c>
      <c r="E76" s="67" t="s">
        <v>132</v>
      </c>
      <c r="F76" s="68">
        <v>35</v>
      </c>
      <c r="G76" s="65"/>
      <c r="H76" s="69"/>
      <c r="I76" s="70"/>
      <c r="J76" s="70"/>
      <c r="K76" s="34" t="s">
        <v>65</v>
      </c>
      <c r="L76" s="77">
        <v>76</v>
      </c>
      <c r="M76" s="77"/>
      <c r="N76" s="72"/>
      <c r="O76" s="79" t="s">
        <v>299</v>
      </c>
      <c r="P76" s="81">
        <v>43480.36201388889</v>
      </c>
      <c r="Q76" s="79" t="s">
        <v>334</v>
      </c>
      <c r="R76" s="79" t="s">
        <v>401</v>
      </c>
      <c r="S76" s="79" t="s">
        <v>442</v>
      </c>
      <c r="T76" s="79" t="s">
        <v>256</v>
      </c>
      <c r="U76" s="79"/>
      <c r="V76" s="82" t="s">
        <v>519</v>
      </c>
      <c r="W76" s="81">
        <v>43480.36201388889</v>
      </c>
      <c r="X76" s="82" t="s">
        <v>580</v>
      </c>
      <c r="Y76" s="79"/>
      <c r="Z76" s="79"/>
      <c r="AA76" s="85" t="s">
        <v>685</v>
      </c>
      <c r="AB76" s="79"/>
      <c r="AC76" s="79" t="b">
        <v>0</v>
      </c>
      <c r="AD76" s="79">
        <v>0</v>
      </c>
      <c r="AE76" s="85" t="s">
        <v>748</v>
      </c>
      <c r="AF76" s="79" t="b">
        <v>0</v>
      </c>
      <c r="AG76" s="79" t="s">
        <v>755</v>
      </c>
      <c r="AH76" s="79"/>
      <c r="AI76" s="85" t="s">
        <v>748</v>
      </c>
      <c r="AJ76" s="79" t="b">
        <v>0</v>
      </c>
      <c r="AK76" s="79">
        <v>0</v>
      </c>
      <c r="AL76" s="85" t="s">
        <v>748</v>
      </c>
      <c r="AM76" s="79" t="s">
        <v>774</v>
      </c>
      <c r="AN76" s="79" t="b">
        <v>0</v>
      </c>
      <c r="AO76" s="85" t="s">
        <v>685</v>
      </c>
      <c r="AP76" s="79" t="s">
        <v>176</v>
      </c>
      <c r="AQ76" s="79">
        <v>0</v>
      </c>
      <c r="AR76" s="79">
        <v>0</v>
      </c>
      <c r="AS76" s="79"/>
      <c r="AT76" s="79"/>
      <c r="AU76" s="79"/>
      <c r="AV76" s="79"/>
      <c r="AW76" s="79"/>
      <c r="AX76" s="79"/>
      <c r="AY76" s="79"/>
      <c r="AZ76" s="79"/>
      <c r="BA76">
        <v>1</v>
      </c>
      <c r="BB76" s="78" t="str">
        <f>REPLACE(INDEX(GroupVertices[Group],MATCH(Edges[[#This Row],[Vertex 1]],GroupVertices[Vertex],0)),1,1,"")</f>
        <v>9</v>
      </c>
      <c r="BC76" s="78" t="str">
        <f>REPLACE(INDEX(GroupVertices[Group],MATCH(Edges[[#This Row],[Vertex 2]],GroupVertices[Vertex],0)),1,1,"")</f>
        <v>9</v>
      </c>
      <c r="BD76" s="48">
        <v>0</v>
      </c>
      <c r="BE76" s="49">
        <v>0</v>
      </c>
      <c r="BF76" s="48">
        <v>0</v>
      </c>
      <c r="BG76" s="49">
        <v>0</v>
      </c>
      <c r="BH76" s="48">
        <v>0</v>
      </c>
      <c r="BI76" s="49">
        <v>0</v>
      </c>
      <c r="BJ76" s="48">
        <v>37</v>
      </c>
      <c r="BK76" s="49">
        <v>100</v>
      </c>
      <c r="BL76" s="48">
        <v>37</v>
      </c>
    </row>
    <row r="77" spans="1:64" ht="15">
      <c r="A77" s="64" t="s">
        <v>249</v>
      </c>
      <c r="B77" s="64" t="s">
        <v>279</v>
      </c>
      <c r="C77" s="65" t="s">
        <v>2026</v>
      </c>
      <c r="D77" s="66">
        <v>3</v>
      </c>
      <c r="E77" s="67" t="s">
        <v>132</v>
      </c>
      <c r="F77" s="68">
        <v>35</v>
      </c>
      <c r="G77" s="65"/>
      <c r="H77" s="69"/>
      <c r="I77" s="70"/>
      <c r="J77" s="70"/>
      <c r="K77" s="34" t="s">
        <v>65</v>
      </c>
      <c r="L77" s="77">
        <v>77</v>
      </c>
      <c r="M77" s="77"/>
      <c r="N77" s="72"/>
      <c r="O77" s="79" t="s">
        <v>299</v>
      </c>
      <c r="P77" s="81">
        <v>43480.87883101852</v>
      </c>
      <c r="Q77" s="79" t="s">
        <v>328</v>
      </c>
      <c r="R77" s="79"/>
      <c r="S77" s="79"/>
      <c r="T77" s="79"/>
      <c r="U77" s="79"/>
      <c r="V77" s="82" t="s">
        <v>520</v>
      </c>
      <c r="W77" s="81">
        <v>43480.87883101852</v>
      </c>
      <c r="X77" s="82" t="s">
        <v>581</v>
      </c>
      <c r="Y77" s="79"/>
      <c r="Z77" s="79"/>
      <c r="AA77" s="85" t="s">
        <v>686</v>
      </c>
      <c r="AB77" s="79"/>
      <c r="AC77" s="79" t="b">
        <v>0</v>
      </c>
      <c r="AD77" s="79">
        <v>0</v>
      </c>
      <c r="AE77" s="85" t="s">
        <v>748</v>
      </c>
      <c r="AF77" s="79" t="b">
        <v>0</v>
      </c>
      <c r="AG77" s="79" t="s">
        <v>751</v>
      </c>
      <c r="AH77" s="79"/>
      <c r="AI77" s="85" t="s">
        <v>748</v>
      </c>
      <c r="AJ77" s="79" t="b">
        <v>0</v>
      </c>
      <c r="AK77" s="79">
        <v>1</v>
      </c>
      <c r="AL77" s="85" t="s">
        <v>737</v>
      </c>
      <c r="AM77" s="79" t="s">
        <v>761</v>
      </c>
      <c r="AN77" s="79" t="b">
        <v>0</v>
      </c>
      <c r="AO77" s="85" t="s">
        <v>737</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249</v>
      </c>
      <c r="B78" s="64" t="s">
        <v>280</v>
      </c>
      <c r="C78" s="65" t="s">
        <v>2026</v>
      </c>
      <c r="D78" s="66">
        <v>3</v>
      </c>
      <c r="E78" s="67" t="s">
        <v>132</v>
      </c>
      <c r="F78" s="68">
        <v>35</v>
      </c>
      <c r="G78" s="65"/>
      <c r="H78" s="69"/>
      <c r="I78" s="70"/>
      <c r="J78" s="70"/>
      <c r="K78" s="34" t="s">
        <v>65</v>
      </c>
      <c r="L78" s="77">
        <v>78</v>
      </c>
      <c r="M78" s="77"/>
      <c r="N78" s="72"/>
      <c r="O78" s="79" t="s">
        <v>299</v>
      </c>
      <c r="P78" s="81">
        <v>43480.87883101852</v>
      </c>
      <c r="Q78" s="79" t="s">
        <v>328</v>
      </c>
      <c r="R78" s="79"/>
      <c r="S78" s="79"/>
      <c r="T78" s="79"/>
      <c r="U78" s="79"/>
      <c r="V78" s="82" t="s">
        <v>520</v>
      </c>
      <c r="W78" s="81">
        <v>43480.87883101852</v>
      </c>
      <c r="X78" s="82" t="s">
        <v>581</v>
      </c>
      <c r="Y78" s="79"/>
      <c r="Z78" s="79"/>
      <c r="AA78" s="85" t="s">
        <v>686</v>
      </c>
      <c r="AB78" s="79"/>
      <c r="AC78" s="79" t="b">
        <v>0</v>
      </c>
      <c r="AD78" s="79">
        <v>0</v>
      </c>
      <c r="AE78" s="85" t="s">
        <v>748</v>
      </c>
      <c r="AF78" s="79" t="b">
        <v>0</v>
      </c>
      <c r="AG78" s="79" t="s">
        <v>751</v>
      </c>
      <c r="AH78" s="79"/>
      <c r="AI78" s="85" t="s">
        <v>748</v>
      </c>
      <c r="AJ78" s="79" t="b">
        <v>0</v>
      </c>
      <c r="AK78" s="79">
        <v>1</v>
      </c>
      <c r="AL78" s="85" t="s">
        <v>737</v>
      </c>
      <c r="AM78" s="79" t="s">
        <v>761</v>
      </c>
      <c r="AN78" s="79" t="b">
        <v>0</v>
      </c>
      <c r="AO78" s="85" t="s">
        <v>737</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249</v>
      </c>
      <c r="B79" s="64" t="s">
        <v>256</v>
      </c>
      <c r="C79" s="65" t="s">
        <v>2026</v>
      </c>
      <c r="D79" s="66">
        <v>3</v>
      </c>
      <c r="E79" s="67" t="s">
        <v>132</v>
      </c>
      <c r="F79" s="68">
        <v>35</v>
      </c>
      <c r="G79" s="65"/>
      <c r="H79" s="69"/>
      <c r="I79" s="70"/>
      <c r="J79" s="70"/>
      <c r="K79" s="34" t="s">
        <v>65</v>
      </c>
      <c r="L79" s="77">
        <v>79</v>
      </c>
      <c r="M79" s="77"/>
      <c r="N79" s="72"/>
      <c r="O79" s="79" t="s">
        <v>299</v>
      </c>
      <c r="P79" s="81">
        <v>43480.87883101852</v>
      </c>
      <c r="Q79" s="79" t="s">
        <v>328</v>
      </c>
      <c r="R79" s="79"/>
      <c r="S79" s="79"/>
      <c r="T79" s="79"/>
      <c r="U79" s="79"/>
      <c r="V79" s="82" t="s">
        <v>520</v>
      </c>
      <c r="W79" s="81">
        <v>43480.87883101852</v>
      </c>
      <c r="X79" s="82" t="s">
        <v>581</v>
      </c>
      <c r="Y79" s="79"/>
      <c r="Z79" s="79"/>
      <c r="AA79" s="85" t="s">
        <v>686</v>
      </c>
      <c r="AB79" s="79"/>
      <c r="AC79" s="79" t="b">
        <v>0</v>
      </c>
      <c r="AD79" s="79">
        <v>0</v>
      </c>
      <c r="AE79" s="85" t="s">
        <v>748</v>
      </c>
      <c r="AF79" s="79" t="b">
        <v>0</v>
      </c>
      <c r="AG79" s="79" t="s">
        <v>751</v>
      </c>
      <c r="AH79" s="79"/>
      <c r="AI79" s="85" t="s">
        <v>748</v>
      </c>
      <c r="AJ79" s="79" t="b">
        <v>0</v>
      </c>
      <c r="AK79" s="79">
        <v>1</v>
      </c>
      <c r="AL79" s="85" t="s">
        <v>737</v>
      </c>
      <c r="AM79" s="79" t="s">
        <v>761</v>
      </c>
      <c r="AN79" s="79" t="b">
        <v>0</v>
      </c>
      <c r="AO79" s="85" t="s">
        <v>737</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3</v>
      </c>
      <c r="BD79" s="48">
        <v>0</v>
      </c>
      <c r="BE79" s="49">
        <v>0</v>
      </c>
      <c r="BF79" s="48">
        <v>0</v>
      </c>
      <c r="BG79" s="49">
        <v>0</v>
      </c>
      <c r="BH79" s="48">
        <v>0</v>
      </c>
      <c r="BI79" s="49">
        <v>0</v>
      </c>
      <c r="BJ79" s="48">
        <v>24</v>
      </c>
      <c r="BK79" s="49">
        <v>100</v>
      </c>
      <c r="BL79" s="48">
        <v>24</v>
      </c>
    </row>
    <row r="80" spans="1:64" ht="15">
      <c r="A80" s="64" t="s">
        <v>250</v>
      </c>
      <c r="B80" s="64" t="s">
        <v>283</v>
      </c>
      <c r="C80" s="65" t="s">
        <v>2026</v>
      </c>
      <c r="D80" s="66">
        <v>3</v>
      </c>
      <c r="E80" s="67" t="s">
        <v>132</v>
      </c>
      <c r="F80" s="68">
        <v>35</v>
      </c>
      <c r="G80" s="65"/>
      <c r="H80" s="69"/>
      <c r="I80" s="70"/>
      <c r="J80" s="70"/>
      <c r="K80" s="34" t="s">
        <v>65</v>
      </c>
      <c r="L80" s="77">
        <v>80</v>
      </c>
      <c r="M80" s="77"/>
      <c r="N80" s="72"/>
      <c r="O80" s="79" t="s">
        <v>299</v>
      </c>
      <c r="P80" s="81">
        <v>43479.003703703704</v>
      </c>
      <c r="Q80" s="79" t="s">
        <v>335</v>
      </c>
      <c r="R80" s="79"/>
      <c r="S80" s="79"/>
      <c r="T80" s="79"/>
      <c r="U80" s="79"/>
      <c r="V80" s="82" t="s">
        <v>521</v>
      </c>
      <c r="W80" s="81">
        <v>43479.003703703704</v>
      </c>
      <c r="X80" s="82" t="s">
        <v>582</v>
      </c>
      <c r="Y80" s="79"/>
      <c r="Z80" s="79"/>
      <c r="AA80" s="85" t="s">
        <v>687</v>
      </c>
      <c r="AB80" s="79"/>
      <c r="AC80" s="79" t="b">
        <v>0</v>
      </c>
      <c r="AD80" s="79">
        <v>0</v>
      </c>
      <c r="AE80" s="85" t="s">
        <v>748</v>
      </c>
      <c r="AF80" s="79" t="b">
        <v>1</v>
      </c>
      <c r="AG80" s="79" t="s">
        <v>751</v>
      </c>
      <c r="AH80" s="79"/>
      <c r="AI80" s="85" t="s">
        <v>757</v>
      </c>
      <c r="AJ80" s="79" t="b">
        <v>0</v>
      </c>
      <c r="AK80" s="79">
        <v>0</v>
      </c>
      <c r="AL80" s="85" t="s">
        <v>748</v>
      </c>
      <c r="AM80" s="79" t="s">
        <v>764</v>
      </c>
      <c r="AN80" s="79" t="b">
        <v>0</v>
      </c>
      <c r="AO80" s="85" t="s">
        <v>687</v>
      </c>
      <c r="AP80" s="79" t="s">
        <v>176</v>
      </c>
      <c r="AQ80" s="79">
        <v>0</v>
      </c>
      <c r="AR80" s="79">
        <v>0</v>
      </c>
      <c r="AS80" s="79"/>
      <c r="AT80" s="79"/>
      <c r="AU80" s="79"/>
      <c r="AV80" s="79"/>
      <c r="AW80" s="79"/>
      <c r="AX80" s="79"/>
      <c r="AY80" s="79"/>
      <c r="AZ80" s="79"/>
      <c r="BA80">
        <v>1</v>
      </c>
      <c r="BB80" s="78" t="str">
        <f>REPLACE(INDEX(GroupVertices[Group],MATCH(Edges[[#This Row],[Vertex 1]],GroupVertices[Vertex],0)),1,1,"")</f>
        <v>5</v>
      </c>
      <c r="BC80" s="78" t="str">
        <f>REPLACE(INDEX(GroupVertices[Group],MATCH(Edges[[#This Row],[Vertex 2]],GroupVertices[Vertex],0)),1,1,"")</f>
        <v>5</v>
      </c>
      <c r="BD80" s="48"/>
      <c r="BE80" s="49"/>
      <c r="BF80" s="48"/>
      <c r="BG80" s="49"/>
      <c r="BH80" s="48"/>
      <c r="BI80" s="49"/>
      <c r="BJ80" s="48"/>
      <c r="BK80" s="49"/>
      <c r="BL80" s="48"/>
    </row>
    <row r="81" spans="1:64" ht="15">
      <c r="A81" s="64" t="s">
        <v>250</v>
      </c>
      <c r="B81" s="64" t="s">
        <v>284</v>
      </c>
      <c r="C81" s="65" t="s">
        <v>2026</v>
      </c>
      <c r="D81" s="66">
        <v>3</v>
      </c>
      <c r="E81" s="67" t="s">
        <v>132</v>
      </c>
      <c r="F81" s="68">
        <v>35</v>
      </c>
      <c r="G81" s="65"/>
      <c r="H81" s="69"/>
      <c r="I81" s="70"/>
      <c r="J81" s="70"/>
      <c r="K81" s="34" t="s">
        <v>65</v>
      </c>
      <c r="L81" s="77">
        <v>81</v>
      </c>
      <c r="M81" s="77"/>
      <c r="N81" s="72"/>
      <c r="O81" s="79" t="s">
        <v>299</v>
      </c>
      <c r="P81" s="81">
        <v>43479.003703703704</v>
      </c>
      <c r="Q81" s="79" t="s">
        <v>335</v>
      </c>
      <c r="R81" s="79"/>
      <c r="S81" s="79"/>
      <c r="T81" s="79"/>
      <c r="U81" s="79"/>
      <c r="V81" s="82" t="s">
        <v>521</v>
      </c>
      <c r="W81" s="81">
        <v>43479.003703703704</v>
      </c>
      <c r="X81" s="82" t="s">
        <v>582</v>
      </c>
      <c r="Y81" s="79"/>
      <c r="Z81" s="79"/>
      <c r="AA81" s="85" t="s">
        <v>687</v>
      </c>
      <c r="AB81" s="79"/>
      <c r="AC81" s="79" t="b">
        <v>0</v>
      </c>
      <c r="AD81" s="79">
        <v>0</v>
      </c>
      <c r="AE81" s="85" t="s">
        <v>748</v>
      </c>
      <c r="AF81" s="79" t="b">
        <v>1</v>
      </c>
      <c r="AG81" s="79" t="s">
        <v>751</v>
      </c>
      <c r="AH81" s="79"/>
      <c r="AI81" s="85" t="s">
        <v>757</v>
      </c>
      <c r="AJ81" s="79" t="b">
        <v>0</v>
      </c>
      <c r="AK81" s="79">
        <v>0</v>
      </c>
      <c r="AL81" s="85" t="s">
        <v>748</v>
      </c>
      <c r="AM81" s="79" t="s">
        <v>764</v>
      </c>
      <c r="AN81" s="79" t="b">
        <v>0</v>
      </c>
      <c r="AO81" s="85" t="s">
        <v>687</v>
      </c>
      <c r="AP81" s="79" t="s">
        <v>176</v>
      </c>
      <c r="AQ81" s="79">
        <v>0</v>
      </c>
      <c r="AR81" s="79">
        <v>0</v>
      </c>
      <c r="AS81" s="79"/>
      <c r="AT81" s="79"/>
      <c r="AU81" s="79"/>
      <c r="AV81" s="79"/>
      <c r="AW81" s="79"/>
      <c r="AX81" s="79"/>
      <c r="AY81" s="79"/>
      <c r="AZ81" s="79"/>
      <c r="BA81">
        <v>1</v>
      </c>
      <c r="BB81" s="78" t="str">
        <f>REPLACE(INDEX(GroupVertices[Group],MATCH(Edges[[#This Row],[Vertex 1]],GroupVertices[Vertex],0)),1,1,"")</f>
        <v>5</v>
      </c>
      <c r="BC81" s="78" t="str">
        <f>REPLACE(INDEX(GroupVertices[Group],MATCH(Edges[[#This Row],[Vertex 2]],GroupVertices[Vertex],0)),1,1,"")</f>
        <v>5</v>
      </c>
      <c r="BD81" s="48"/>
      <c r="BE81" s="49"/>
      <c r="BF81" s="48"/>
      <c r="BG81" s="49"/>
      <c r="BH81" s="48"/>
      <c r="BI81" s="49"/>
      <c r="BJ81" s="48"/>
      <c r="BK81" s="49"/>
      <c r="BL81" s="48"/>
    </row>
    <row r="82" spans="1:64" ht="15">
      <c r="A82" s="64" t="s">
        <v>250</v>
      </c>
      <c r="B82" s="64" t="s">
        <v>285</v>
      </c>
      <c r="C82" s="65" t="s">
        <v>2026</v>
      </c>
      <c r="D82" s="66">
        <v>3</v>
      </c>
      <c r="E82" s="67" t="s">
        <v>132</v>
      </c>
      <c r="F82" s="68">
        <v>35</v>
      </c>
      <c r="G82" s="65"/>
      <c r="H82" s="69"/>
      <c r="I82" s="70"/>
      <c r="J82" s="70"/>
      <c r="K82" s="34" t="s">
        <v>65</v>
      </c>
      <c r="L82" s="77">
        <v>82</v>
      </c>
      <c r="M82" s="77"/>
      <c r="N82" s="72"/>
      <c r="O82" s="79" t="s">
        <v>299</v>
      </c>
      <c r="P82" s="81">
        <v>43479.003703703704</v>
      </c>
      <c r="Q82" s="79" t="s">
        <v>335</v>
      </c>
      <c r="R82" s="79"/>
      <c r="S82" s="79"/>
      <c r="T82" s="79"/>
      <c r="U82" s="79"/>
      <c r="V82" s="82" t="s">
        <v>521</v>
      </c>
      <c r="W82" s="81">
        <v>43479.003703703704</v>
      </c>
      <c r="X82" s="82" t="s">
        <v>582</v>
      </c>
      <c r="Y82" s="79"/>
      <c r="Z82" s="79"/>
      <c r="AA82" s="85" t="s">
        <v>687</v>
      </c>
      <c r="AB82" s="79"/>
      <c r="AC82" s="79" t="b">
        <v>0</v>
      </c>
      <c r="AD82" s="79">
        <v>0</v>
      </c>
      <c r="AE82" s="85" t="s">
        <v>748</v>
      </c>
      <c r="AF82" s="79" t="b">
        <v>1</v>
      </c>
      <c r="AG82" s="79" t="s">
        <v>751</v>
      </c>
      <c r="AH82" s="79"/>
      <c r="AI82" s="85" t="s">
        <v>757</v>
      </c>
      <c r="AJ82" s="79" t="b">
        <v>0</v>
      </c>
      <c r="AK82" s="79">
        <v>0</v>
      </c>
      <c r="AL82" s="85" t="s">
        <v>748</v>
      </c>
      <c r="AM82" s="79" t="s">
        <v>764</v>
      </c>
      <c r="AN82" s="79" t="b">
        <v>0</v>
      </c>
      <c r="AO82" s="85" t="s">
        <v>687</v>
      </c>
      <c r="AP82" s="79" t="s">
        <v>176</v>
      </c>
      <c r="AQ82" s="79">
        <v>0</v>
      </c>
      <c r="AR82" s="79">
        <v>0</v>
      </c>
      <c r="AS82" s="79"/>
      <c r="AT82" s="79"/>
      <c r="AU82" s="79"/>
      <c r="AV82" s="79"/>
      <c r="AW82" s="79"/>
      <c r="AX82" s="79"/>
      <c r="AY82" s="79"/>
      <c r="AZ82" s="79"/>
      <c r="BA82">
        <v>1</v>
      </c>
      <c r="BB82" s="78" t="str">
        <f>REPLACE(INDEX(GroupVertices[Group],MATCH(Edges[[#This Row],[Vertex 1]],GroupVertices[Vertex],0)),1,1,"")</f>
        <v>5</v>
      </c>
      <c r="BC82" s="78" t="str">
        <f>REPLACE(INDEX(GroupVertices[Group],MATCH(Edges[[#This Row],[Vertex 2]],GroupVertices[Vertex],0)),1,1,"")</f>
        <v>5</v>
      </c>
      <c r="BD82" s="48"/>
      <c r="BE82" s="49"/>
      <c r="BF82" s="48"/>
      <c r="BG82" s="49"/>
      <c r="BH82" s="48"/>
      <c r="BI82" s="49"/>
      <c r="BJ82" s="48"/>
      <c r="BK82" s="49"/>
      <c r="BL82" s="48"/>
    </row>
    <row r="83" spans="1:64" ht="15">
      <c r="A83" s="64" t="s">
        <v>250</v>
      </c>
      <c r="B83" s="64" t="s">
        <v>286</v>
      </c>
      <c r="C83" s="65" t="s">
        <v>2026</v>
      </c>
      <c r="D83" s="66">
        <v>3</v>
      </c>
      <c r="E83" s="67" t="s">
        <v>132</v>
      </c>
      <c r="F83" s="68">
        <v>35</v>
      </c>
      <c r="G83" s="65"/>
      <c r="H83" s="69"/>
      <c r="I83" s="70"/>
      <c r="J83" s="70"/>
      <c r="K83" s="34" t="s">
        <v>65</v>
      </c>
      <c r="L83" s="77">
        <v>83</v>
      </c>
      <c r="M83" s="77"/>
      <c r="N83" s="72"/>
      <c r="O83" s="79" t="s">
        <v>299</v>
      </c>
      <c r="P83" s="81">
        <v>43479.003703703704</v>
      </c>
      <c r="Q83" s="79" t="s">
        <v>335</v>
      </c>
      <c r="R83" s="79"/>
      <c r="S83" s="79"/>
      <c r="T83" s="79"/>
      <c r="U83" s="79"/>
      <c r="V83" s="82" t="s">
        <v>521</v>
      </c>
      <c r="W83" s="81">
        <v>43479.003703703704</v>
      </c>
      <c r="X83" s="82" t="s">
        <v>582</v>
      </c>
      <c r="Y83" s="79"/>
      <c r="Z83" s="79"/>
      <c r="AA83" s="85" t="s">
        <v>687</v>
      </c>
      <c r="AB83" s="79"/>
      <c r="AC83" s="79" t="b">
        <v>0</v>
      </c>
      <c r="AD83" s="79">
        <v>0</v>
      </c>
      <c r="AE83" s="85" t="s">
        <v>748</v>
      </c>
      <c r="AF83" s="79" t="b">
        <v>1</v>
      </c>
      <c r="AG83" s="79" t="s">
        <v>751</v>
      </c>
      <c r="AH83" s="79"/>
      <c r="AI83" s="85" t="s">
        <v>757</v>
      </c>
      <c r="AJ83" s="79" t="b">
        <v>0</v>
      </c>
      <c r="AK83" s="79">
        <v>0</v>
      </c>
      <c r="AL83" s="85" t="s">
        <v>748</v>
      </c>
      <c r="AM83" s="79" t="s">
        <v>764</v>
      </c>
      <c r="AN83" s="79" t="b">
        <v>0</v>
      </c>
      <c r="AO83" s="85" t="s">
        <v>687</v>
      </c>
      <c r="AP83" s="79" t="s">
        <v>176</v>
      </c>
      <c r="AQ83" s="79">
        <v>0</v>
      </c>
      <c r="AR83" s="79">
        <v>0</v>
      </c>
      <c r="AS83" s="79"/>
      <c r="AT83" s="79"/>
      <c r="AU83" s="79"/>
      <c r="AV83" s="79"/>
      <c r="AW83" s="79"/>
      <c r="AX83" s="79"/>
      <c r="AY83" s="79"/>
      <c r="AZ83" s="79"/>
      <c r="BA83">
        <v>1</v>
      </c>
      <c r="BB83" s="78" t="str">
        <f>REPLACE(INDEX(GroupVertices[Group],MATCH(Edges[[#This Row],[Vertex 1]],GroupVertices[Vertex],0)),1,1,"")</f>
        <v>5</v>
      </c>
      <c r="BC83" s="78" t="str">
        <f>REPLACE(INDEX(GroupVertices[Group],MATCH(Edges[[#This Row],[Vertex 2]],GroupVertices[Vertex],0)),1,1,"")</f>
        <v>5</v>
      </c>
      <c r="BD83" s="48">
        <v>1</v>
      </c>
      <c r="BE83" s="49">
        <v>7.142857142857143</v>
      </c>
      <c r="BF83" s="48">
        <v>0</v>
      </c>
      <c r="BG83" s="49">
        <v>0</v>
      </c>
      <c r="BH83" s="48">
        <v>0</v>
      </c>
      <c r="BI83" s="49">
        <v>0</v>
      </c>
      <c r="BJ83" s="48">
        <v>13</v>
      </c>
      <c r="BK83" s="49">
        <v>92.85714285714286</v>
      </c>
      <c r="BL83" s="48">
        <v>14</v>
      </c>
    </row>
    <row r="84" spans="1:64" ht="15">
      <c r="A84" s="64" t="s">
        <v>250</v>
      </c>
      <c r="B84" s="64" t="s">
        <v>287</v>
      </c>
      <c r="C84" s="65" t="s">
        <v>2026</v>
      </c>
      <c r="D84" s="66">
        <v>3</v>
      </c>
      <c r="E84" s="67" t="s">
        <v>132</v>
      </c>
      <c r="F84" s="68">
        <v>35</v>
      </c>
      <c r="G84" s="65"/>
      <c r="H84" s="69"/>
      <c r="I84" s="70"/>
      <c r="J84" s="70"/>
      <c r="K84" s="34" t="s">
        <v>65</v>
      </c>
      <c r="L84" s="77">
        <v>84</v>
      </c>
      <c r="M84" s="77"/>
      <c r="N84" s="72"/>
      <c r="O84" s="79" t="s">
        <v>299</v>
      </c>
      <c r="P84" s="81">
        <v>43480.30521990741</v>
      </c>
      <c r="Q84" s="79" t="s">
        <v>336</v>
      </c>
      <c r="R84" s="82" t="s">
        <v>402</v>
      </c>
      <c r="S84" s="79" t="s">
        <v>441</v>
      </c>
      <c r="T84" s="79" t="s">
        <v>459</v>
      </c>
      <c r="U84" s="79"/>
      <c r="V84" s="82" t="s">
        <v>521</v>
      </c>
      <c r="W84" s="81">
        <v>43480.30521990741</v>
      </c>
      <c r="X84" s="82" t="s">
        <v>583</v>
      </c>
      <c r="Y84" s="79"/>
      <c r="Z84" s="79"/>
      <c r="AA84" s="85" t="s">
        <v>688</v>
      </c>
      <c r="AB84" s="79"/>
      <c r="AC84" s="79" t="b">
        <v>0</v>
      </c>
      <c r="AD84" s="79">
        <v>0</v>
      </c>
      <c r="AE84" s="85" t="s">
        <v>748</v>
      </c>
      <c r="AF84" s="79" t="b">
        <v>1</v>
      </c>
      <c r="AG84" s="79" t="s">
        <v>751</v>
      </c>
      <c r="AH84" s="79"/>
      <c r="AI84" s="85" t="s">
        <v>758</v>
      </c>
      <c r="AJ84" s="79" t="b">
        <v>0</v>
      </c>
      <c r="AK84" s="79">
        <v>0</v>
      </c>
      <c r="AL84" s="85" t="s">
        <v>748</v>
      </c>
      <c r="AM84" s="79" t="s">
        <v>761</v>
      </c>
      <c r="AN84" s="79" t="b">
        <v>1</v>
      </c>
      <c r="AO84" s="85" t="s">
        <v>688</v>
      </c>
      <c r="AP84" s="79" t="s">
        <v>176</v>
      </c>
      <c r="AQ84" s="79">
        <v>0</v>
      </c>
      <c r="AR84" s="79">
        <v>0</v>
      </c>
      <c r="AS84" s="79"/>
      <c r="AT84" s="79"/>
      <c r="AU84" s="79"/>
      <c r="AV84" s="79"/>
      <c r="AW84" s="79"/>
      <c r="AX84" s="79"/>
      <c r="AY84" s="79"/>
      <c r="AZ84" s="79"/>
      <c r="BA84">
        <v>1</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251</v>
      </c>
      <c r="B85" s="64" t="s">
        <v>250</v>
      </c>
      <c r="C85" s="65" t="s">
        <v>2026</v>
      </c>
      <c r="D85" s="66">
        <v>3</v>
      </c>
      <c r="E85" s="67" t="s">
        <v>132</v>
      </c>
      <c r="F85" s="68">
        <v>35</v>
      </c>
      <c r="G85" s="65"/>
      <c r="H85" s="69"/>
      <c r="I85" s="70"/>
      <c r="J85" s="70"/>
      <c r="K85" s="34" t="s">
        <v>66</v>
      </c>
      <c r="L85" s="77">
        <v>85</v>
      </c>
      <c r="M85" s="77"/>
      <c r="N85" s="72"/>
      <c r="O85" s="79" t="s">
        <v>299</v>
      </c>
      <c r="P85" s="81">
        <v>43480.926620370374</v>
      </c>
      <c r="Q85" s="79" t="s">
        <v>337</v>
      </c>
      <c r="R85" s="79"/>
      <c r="S85" s="79"/>
      <c r="T85" s="79"/>
      <c r="U85" s="79"/>
      <c r="V85" s="82" t="s">
        <v>522</v>
      </c>
      <c r="W85" s="81">
        <v>43480.926620370374</v>
      </c>
      <c r="X85" s="82" t="s">
        <v>584</v>
      </c>
      <c r="Y85" s="79"/>
      <c r="Z85" s="79"/>
      <c r="AA85" s="85" t="s">
        <v>689</v>
      </c>
      <c r="AB85" s="79"/>
      <c r="AC85" s="79" t="b">
        <v>0</v>
      </c>
      <c r="AD85" s="79">
        <v>0</v>
      </c>
      <c r="AE85" s="85" t="s">
        <v>748</v>
      </c>
      <c r="AF85" s="79" t="b">
        <v>1</v>
      </c>
      <c r="AG85" s="79" t="s">
        <v>751</v>
      </c>
      <c r="AH85" s="79"/>
      <c r="AI85" s="85" t="s">
        <v>714</v>
      </c>
      <c r="AJ85" s="79" t="b">
        <v>0</v>
      </c>
      <c r="AK85" s="79">
        <v>1</v>
      </c>
      <c r="AL85" s="85" t="s">
        <v>691</v>
      </c>
      <c r="AM85" s="79" t="s">
        <v>768</v>
      </c>
      <c r="AN85" s="79" t="b">
        <v>0</v>
      </c>
      <c r="AO85" s="85" t="s">
        <v>691</v>
      </c>
      <c r="AP85" s="79" t="s">
        <v>176</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5</v>
      </c>
      <c r="BD85" s="48">
        <v>1</v>
      </c>
      <c r="BE85" s="49">
        <v>4.761904761904762</v>
      </c>
      <c r="BF85" s="48">
        <v>0</v>
      </c>
      <c r="BG85" s="49">
        <v>0</v>
      </c>
      <c r="BH85" s="48">
        <v>0</v>
      </c>
      <c r="BI85" s="49">
        <v>0</v>
      </c>
      <c r="BJ85" s="48">
        <v>20</v>
      </c>
      <c r="BK85" s="49">
        <v>95.23809523809524</v>
      </c>
      <c r="BL85" s="48">
        <v>21</v>
      </c>
    </row>
    <row r="86" spans="1:64" ht="15">
      <c r="A86" s="64" t="s">
        <v>250</v>
      </c>
      <c r="B86" s="64" t="s">
        <v>251</v>
      </c>
      <c r="C86" s="65" t="s">
        <v>2028</v>
      </c>
      <c r="D86" s="66">
        <v>7.666666666666667</v>
      </c>
      <c r="E86" s="67" t="s">
        <v>136</v>
      </c>
      <c r="F86" s="68">
        <v>19.666666666666664</v>
      </c>
      <c r="G86" s="65"/>
      <c r="H86" s="69"/>
      <c r="I86" s="70"/>
      <c r="J86" s="70"/>
      <c r="K86" s="34" t="s">
        <v>66</v>
      </c>
      <c r="L86" s="77">
        <v>86</v>
      </c>
      <c r="M86" s="77"/>
      <c r="N86" s="72"/>
      <c r="O86" s="79" t="s">
        <v>299</v>
      </c>
      <c r="P86" s="81">
        <v>43480.30521990741</v>
      </c>
      <c r="Q86" s="79" t="s">
        <v>336</v>
      </c>
      <c r="R86" s="82" t="s">
        <v>402</v>
      </c>
      <c r="S86" s="79" t="s">
        <v>441</v>
      </c>
      <c r="T86" s="79" t="s">
        <v>459</v>
      </c>
      <c r="U86" s="79"/>
      <c r="V86" s="82" t="s">
        <v>521</v>
      </c>
      <c r="W86" s="81">
        <v>43480.30521990741</v>
      </c>
      <c r="X86" s="82" t="s">
        <v>583</v>
      </c>
      <c r="Y86" s="79"/>
      <c r="Z86" s="79"/>
      <c r="AA86" s="85" t="s">
        <v>688</v>
      </c>
      <c r="AB86" s="79"/>
      <c r="AC86" s="79" t="b">
        <v>0</v>
      </c>
      <c r="AD86" s="79">
        <v>0</v>
      </c>
      <c r="AE86" s="85" t="s">
        <v>748</v>
      </c>
      <c r="AF86" s="79" t="b">
        <v>1</v>
      </c>
      <c r="AG86" s="79" t="s">
        <v>751</v>
      </c>
      <c r="AH86" s="79"/>
      <c r="AI86" s="85" t="s">
        <v>758</v>
      </c>
      <c r="AJ86" s="79" t="b">
        <v>0</v>
      </c>
      <c r="AK86" s="79">
        <v>0</v>
      </c>
      <c r="AL86" s="85" t="s">
        <v>748</v>
      </c>
      <c r="AM86" s="79" t="s">
        <v>761</v>
      </c>
      <c r="AN86" s="79" t="b">
        <v>1</v>
      </c>
      <c r="AO86" s="85" t="s">
        <v>688</v>
      </c>
      <c r="AP86" s="79" t="s">
        <v>176</v>
      </c>
      <c r="AQ86" s="79">
        <v>0</v>
      </c>
      <c r="AR86" s="79">
        <v>0</v>
      </c>
      <c r="AS86" s="79"/>
      <c r="AT86" s="79"/>
      <c r="AU86" s="79"/>
      <c r="AV86" s="79"/>
      <c r="AW86" s="79"/>
      <c r="AX86" s="79"/>
      <c r="AY86" s="79"/>
      <c r="AZ86" s="79"/>
      <c r="BA86">
        <v>3</v>
      </c>
      <c r="BB86" s="78" t="str">
        <f>REPLACE(INDEX(GroupVertices[Group],MATCH(Edges[[#This Row],[Vertex 1]],GroupVertices[Vertex],0)),1,1,"")</f>
        <v>5</v>
      </c>
      <c r="BC86" s="78" t="str">
        <f>REPLACE(INDEX(GroupVertices[Group],MATCH(Edges[[#This Row],[Vertex 2]],GroupVertices[Vertex],0)),1,1,"")</f>
        <v>5</v>
      </c>
      <c r="BD86" s="48"/>
      <c r="BE86" s="49"/>
      <c r="BF86" s="48"/>
      <c r="BG86" s="49"/>
      <c r="BH86" s="48"/>
      <c r="BI86" s="49"/>
      <c r="BJ86" s="48"/>
      <c r="BK86" s="49"/>
      <c r="BL86" s="48"/>
    </row>
    <row r="87" spans="1:64" ht="15">
      <c r="A87" s="64" t="s">
        <v>250</v>
      </c>
      <c r="B87" s="64" t="s">
        <v>251</v>
      </c>
      <c r="C87" s="65" t="s">
        <v>2028</v>
      </c>
      <c r="D87" s="66">
        <v>7.666666666666667</v>
      </c>
      <c r="E87" s="67" t="s">
        <v>136</v>
      </c>
      <c r="F87" s="68">
        <v>19.666666666666664</v>
      </c>
      <c r="G87" s="65"/>
      <c r="H87" s="69"/>
      <c r="I87" s="70"/>
      <c r="J87" s="70"/>
      <c r="K87" s="34" t="s">
        <v>66</v>
      </c>
      <c r="L87" s="77">
        <v>87</v>
      </c>
      <c r="M87" s="77"/>
      <c r="N87" s="72"/>
      <c r="O87" s="79" t="s">
        <v>299</v>
      </c>
      <c r="P87" s="81">
        <v>43480.62149305556</v>
      </c>
      <c r="Q87" s="79" t="s">
        <v>338</v>
      </c>
      <c r="R87" s="82" t="s">
        <v>403</v>
      </c>
      <c r="S87" s="79" t="s">
        <v>441</v>
      </c>
      <c r="T87" s="79" t="s">
        <v>460</v>
      </c>
      <c r="U87" s="79"/>
      <c r="V87" s="82" t="s">
        <v>521</v>
      </c>
      <c r="W87" s="81">
        <v>43480.62149305556</v>
      </c>
      <c r="X87" s="82" t="s">
        <v>585</v>
      </c>
      <c r="Y87" s="79"/>
      <c r="Z87" s="79"/>
      <c r="AA87" s="85" t="s">
        <v>690</v>
      </c>
      <c r="AB87" s="79"/>
      <c r="AC87" s="79" t="b">
        <v>0</v>
      </c>
      <c r="AD87" s="79">
        <v>1</v>
      </c>
      <c r="AE87" s="85" t="s">
        <v>748</v>
      </c>
      <c r="AF87" s="79" t="b">
        <v>1</v>
      </c>
      <c r="AG87" s="79" t="s">
        <v>751</v>
      </c>
      <c r="AH87" s="79"/>
      <c r="AI87" s="85" t="s">
        <v>759</v>
      </c>
      <c r="AJ87" s="79" t="b">
        <v>0</v>
      </c>
      <c r="AK87" s="79">
        <v>0</v>
      </c>
      <c r="AL87" s="85" t="s">
        <v>748</v>
      </c>
      <c r="AM87" s="79" t="s">
        <v>767</v>
      </c>
      <c r="AN87" s="79" t="b">
        <v>0</v>
      </c>
      <c r="AO87" s="85" t="s">
        <v>690</v>
      </c>
      <c r="AP87" s="79" t="s">
        <v>176</v>
      </c>
      <c r="AQ87" s="79">
        <v>0</v>
      </c>
      <c r="AR87" s="79">
        <v>0</v>
      </c>
      <c r="AS87" s="79"/>
      <c r="AT87" s="79"/>
      <c r="AU87" s="79"/>
      <c r="AV87" s="79"/>
      <c r="AW87" s="79"/>
      <c r="AX87" s="79"/>
      <c r="AY87" s="79"/>
      <c r="AZ87" s="79"/>
      <c r="BA87">
        <v>3</v>
      </c>
      <c r="BB87" s="78" t="str">
        <f>REPLACE(INDEX(GroupVertices[Group],MATCH(Edges[[#This Row],[Vertex 1]],GroupVertices[Vertex],0)),1,1,"")</f>
        <v>5</v>
      </c>
      <c r="BC87" s="78" t="str">
        <f>REPLACE(INDEX(GroupVertices[Group],MATCH(Edges[[#This Row],[Vertex 2]],GroupVertices[Vertex],0)),1,1,"")</f>
        <v>5</v>
      </c>
      <c r="BD87" s="48"/>
      <c r="BE87" s="49"/>
      <c r="BF87" s="48"/>
      <c r="BG87" s="49"/>
      <c r="BH87" s="48"/>
      <c r="BI87" s="49"/>
      <c r="BJ87" s="48"/>
      <c r="BK87" s="49"/>
      <c r="BL87" s="48"/>
    </row>
    <row r="88" spans="1:64" ht="15">
      <c r="A88" s="64" t="s">
        <v>250</v>
      </c>
      <c r="B88" s="64" t="s">
        <v>251</v>
      </c>
      <c r="C88" s="65" t="s">
        <v>2028</v>
      </c>
      <c r="D88" s="66">
        <v>7.666666666666667</v>
      </c>
      <c r="E88" s="67" t="s">
        <v>136</v>
      </c>
      <c r="F88" s="68">
        <v>19.666666666666664</v>
      </c>
      <c r="G88" s="65"/>
      <c r="H88" s="69"/>
      <c r="I88" s="70"/>
      <c r="J88" s="70"/>
      <c r="K88" s="34" t="s">
        <v>66</v>
      </c>
      <c r="L88" s="77">
        <v>88</v>
      </c>
      <c r="M88" s="77"/>
      <c r="N88" s="72"/>
      <c r="O88" s="79" t="s">
        <v>299</v>
      </c>
      <c r="P88" s="81">
        <v>43480.738657407404</v>
      </c>
      <c r="Q88" s="79" t="s">
        <v>339</v>
      </c>
      <c r="R88" s="82" t="s">
        <v>404</v>
      </c>
      <c r="S88" s="79" t="s">
        <v>441</v>
      </c>
      <c r="T88" s="79" t="s">
        <v>460</v>
      </c>
      <c r="U88" s="79"/>
      <c r="V88" s="82" t="s">
        <v>521</v>
      </c>
      <c r="W88" s="81">
        <v>43480.738657407404</v>
      </c>
      <c r="X88" s="82" t="s">
        <v>586</v>
      </c>
      <c r="Y88" s="79"/>
      <c r="Z88" s="79"/>
      <c r="AA88" s="85" t="s">
        <v>691</v>
      </c>
      <c r="AB88" s="79"/>
      <c r="AC88" s="79" t="b">
        <v>0</v>
      </c>
      <c r="AD88" s="79">
        <v>0</v>
      </c>
      <c r="AE88" s="85" t="s">
        <v>748</v>
      </c>
      <c r="AF88" s="79" t="b">
        <v>1</v>
      </c>
      <c r="AG88" s="79" t="s">
        <v>751</v>
      </c>
      <c r="AH88" s="79"/>
      <c r="AI88" s="85" t="s">
        <v>714</v>
      </c>
      <c r="AJ88" s="79" t="b">
        <v>0</v>
      </c>
      <c r="AK88" s="79">
        <v>1</v>
      </c>
      <c r="AL88" s="85" t="s">
        <v>748</v>
      </c>
      <c r="AM88" s="79" t="s">
        <v>764</v>
      </c>
      <c r="AN88" s="79" t="b">
        <v>0</v>
      </c>
      <c r="AO88" s="85" t="s">
        <v>691</v>
      </c>
      <c r="AP88" s="79" t="s">
        <v>176</v>
      </c>
      <c r="AQ88" s="79">
        <v>0</v>
      </c>
      <c r="AR88" s="79">
        <v>0</v>
      </c>
      <c r="AS88" s="79"/>
      <c r="AT88" s="79"/>
      <c r="AU88" s="79"/>
      <c r="AV88" s="79"/>
      <c r="AW88" s="79"/>
      <c r="AX88" s="79"/>
      <c r="AY88" s="79"/>
      <c r="AZ88" s="79"/>
      <c r="BA88">
        <v>3</v>
      </c>
      <c r="BB88" s="78" t="str">
        <f>REPLACE(INDEX(GroupVertices[Group],MATCH(Edges[[#This Row],[Vertex 1]],GroupVertices[Vertex],0)),1,1,"")</f>
        <v>5</v>
      </c>
      <c r="BC88" s="78" t="str">
        <f>REPLACE(INDEX(GroupVertices[Group],MATCH(Edges[[#This Row],[Vertex 2]],GroupVertices[Vertex],0)),1,1,"")</f>
        <v>5</v>
      </c>
      <c r="BD88" s="48"/>
      <c r="BE88" s="49"/>
      <c r="BF88" s="48"/>
      <c r="BG88" s="49"/>
      <c r="BH88" s="48"/>
      <c r="BI88" s="49"/>
      <c r="BJ88" s="48"/>
      <c r="BK88" s="49"/>
      <c r="BL88" s="48"/>
    </row>
    <row r="89" spans="1:64" ht="15">
      <c r="A89" s="64" t="s">
        <v>250</v>
      </c>
      <c r="B89" s="64" t="s">
        <v>288</v>
      </c>
      <c r="C89" s="65" t="s">
        <v>2026</v>
      </c>
      <c r="D89" s="66">
        <v>3</v>
      </c>
      <c r="E89" s="67" t="s">
        <v>132</v>
      </c>
      <c r="F89" s="68">
        <v>35</v>
      </c>
      <c r="G89" s="65"/>
      <c r="H89" s="69"/>
      <c r="I89" s="70"/>
      <c r="J89" s="70"/>
      <c r="K89" s="34" t="s">
        <v>65</v>
      </c>
      <c r="L89" s="77">
        <v>89</v>
      </c>
      <c r="M89" s="77"/>
      <c r="N89" s="72"/>
      <c r="O89" s="79" t="s">
        <v>299</v>
      </c>
      <c r="P89" s="81">
        <v>43480.988275462965</v>
      </c>
      <c r="Q89" s="79" t="s">
        <v>340</v>
      </c>
      <c r="R89" s="82" t="s">
        <v>405</v>
      </c>
      <c r="S89" s="79" t="s">
        <v>441</v>
      </c>
      <c r="T89" s="79" t="s">
        <v>461</v>
      </c>
      <c r="U89" s="79"/>
      <c r="V89" s="82" t="s">
        <v>521</v>
      </c>
      <c r="W89" s="81">
        <v>43480.988275462965</v>
      </c>
      <c r="X89" s="82" t="s">
        <v>587</v>
      </c>
      <c r="Y89" s="79"/>
      <c r="Z89" s="79"/>
      <c r="AA89" s="85" t="s">
        <v>692</v>
      </c>
      <c r="AB89" s="79"/>
      <c r="AC89" s="79" t="b">
        <v>0</v>
      </c>
      <c r="AD89" s="79">
        <v>0</v>
      </c>
      <c r="AE89" s="85" t="s">
        <v>748</v>
      </c>
      <c r="AF89" s="79" t="b">
        <v>0</v>
      </c>
      <c r="AG89" s="79" t="s">
        <v>751</v>
      </c>
      <c r="AH89" s="79"/>
      <c r="AI89" s="85" t="s">
        <v>748</v>
      </c>
      <c r="AJ89" s="79" t="b">
        <v>0</v>
      </c>
      <c r="AK89" s="79">
        <v>0</v>
      </c>
      <c r="AL89" s="85" t="s">
        <v>748</v>
      </c>
      <c r="AM89" s="79" t="s">
        <v>767</v>
      </c>
      <c r="AN89" s="79" t="b">
        <v>1</v>
      </c>
      <c r="AO89" s="85" t="s">
        <v>692</v>
      </c>
      <c r="AP89" s="79" t="s">
        <v>176</v>
      </c>
      <c r="AQ89" s="79">
        <v>0</v>
      </c>
      <c r="AR89" s="79">
        <v>0</v>
      </c>
      <c r="AS89" s="79"/>
      <c r="AT89" s="79"/>
      <c r="AU89" s="79"/>
      <c r="AV89" s="79"/>
      <c r="AW89" s="79"/>
      <c r="AX89" s="79"/>
      <c r="AY89" s="79"/>
      <c r="AZ89" s="79"/>
      <c r="BA89">
        <v>1</v>
      </c>
      <c r="BB89" s="78" t="str">
        <f>REPLACE(INDEX(GroupVertices[Group],MATCH(Edges[[#This Row],[Vertex 1]],GroupVertices[Vertex],0)),1,1,"")</f>
        <v>5</v>
      </c>
      <c r="BC89" s="78" t="str">
        <f>REPLACE(INDEX(GroupVertices[Group],MATCH(Edges[[#This Row],[Vertex 2]],GroupVertices[Vertex],0)),1,1,"")</f>
        <v>5</v>
      </c>
      <c r="BD89" s="48">
        <v>1</v>
      </c>
      <c r="BE89" s="49">
        <v>5</v>
      </c>
      <c r="BF89" s="48">
        <v>1</v>
      </c>
      <c r="BG89" s="49">
        <v>5</v>
      </c>
      <c r="BH89" s="48">
        <v>0</v>
      </c>
      <c r="BI89" s="49">
        <v>0</v>
      </c>
      <c r="BJ89" s="48">
        <v>18</v>
      </c>
      <c r="BK89" s="49">
        <v>90</v>
      </c>
      <c r="BL89" s="48">
        <v>20</v>
      </c>
    </row>
    <row r="90" spans="1:64" ht="15">
      <c r="A90" s="64" t="s">
        <v>252</v>
      </c>
      <c r="B90" s="64" t="s">
        <v>250</v>
      </c>
      <c r="C90" s="65" t="s">
        <v>2026</v>
      </c>
      <c r="D90" s="66">
        <v>3</v>
      </c>
      <c r="E90" s="67" t="s">
        <v>132</v>
      </c>
      <c r="F90" s="68">
        <v>35</v>
      </c>
      <c r="G90" s="65"/>
      <c r="H90" s="69"/>
      <c r="I90" s="70"/>
      <c r="J90" s="70"/>
      <c r="K90" s="34" t="s">
        <v>65</v>
      </c>
      <c r="L90" s="77">
        <v>90</v>
      </c>
      <c r="M90" s="77"/>
      <c r="N90" s="72"/>
      <c r="O90" s="79" t="s">
        <v>299</v>
      </c>
      <c r="P90" s="81">
        <v>43481.73519675926</v>
      </c>
      <c r="Q90" s="79" t="s">
        <v>341</v>
      </c>
      <c r="R90" s="79"/>
      <c r="S90" s="79"/>
      <c r="T90" s="79" t="s">
        <v>460</v>
      </c>
      <c r="U90" s="79"/>
      <c r="V90" s="82" t="s">
        <v>523</v>
      </c>
      <c r="W90" s="81">
        <v>43481.73519675926</v>
      </c>
      <c r="X90" s="82" t="s">
        <v>588</v>
      </c>
      <c r="Y90" s="79"/>
      <c r="Z90" s="79"/>
      <c r="AA90" s="85" t="s">
        <v>693</v>
      </c>
      <c r="AB90" s="79"/>
      <c r="AC90" s="79" t="b">
        <v>0</v>
      </c>
      <c r="AD90" s="79">
        <v>0</v>
      </c>
      <c r="AE90" s="85" t="s">
        <v>748</v>
      </c>
      <c r="AF90" s="79" t="b">
        <v>1</v>
      </c>
      <c r="AG90" s="79" t="s">
        <v>751</v>
      </c>
      <c r="AH90" s="79"/>
      <c r="AI90" s="85" t="s">
        <v>760</v>
      </c>
      <c r="AJ90" s="79" t="b">
        <v>0</v>
      </c>
      <c r="AK90" s="79">
        <v>1</v>
      </c>
      <c r="AL90" s="85" t="s">
        <v>730</v>
      </c>
      <c r="AM90" s="79" t="s">
        <v>771</v>
      </c>
      <c r="AN90" s="79" t="b">
        <v>0</v>
      </c>
      <c r="AO90" s="85" t="s">
        <v>730</v>
      </c>
      <c r="AP90" s="79" t="s">
        <v>176</v>
      </c>
      <c r="AQ90" s="79">
        <v>0</v>
      </c>
      <c r="AR90" s="79">
        <v>0</v>
      </c>
      <c r="AS90" s="79"/>
      <c r="AT90" s="79"/>
      <c r="AU90" s="79"/>
      <c r="AV90" s="79"/>
      <c r="AW90" s="79"/>
      <c r="AX90" s="79"/>
      <c r="AY90" s="79"/>
      <c r="AZ90" s="79"/>
      <c r="BA90">
        <v>1</v>
      </c>
      <c r="BB90" s="78" t="str">
        <f>REPLACE(INDEX(GroupVertices[Group],MATCH(Edges[[#This Row],[Vertex 1]],GroupVertices[Vertex],0)),1,1,"")</f>
        <v>5</v>
      </c>
      <c r="BC90" s="78" t="str">
        <f>REPLACE(INDEX(GroupVertices[Group],MATCH(Edges[[#This Row],[Vertex 2]],GroupVertices[Vertex],0)),1,1,"")</f>
        <v>5</v>
      </c>
      <c r="BD90" s="48">
        <v>3</v>
      </c>
      <c r="BE90" s="49">
        <v>11.538461538461538</v>
      </c>
      <c r="BF90" s="48">
        <v>0</v>
      </c>
      <c r="BG90" s="49">
        <v>0</v>
      </c>
      <c r="BH90" s="48">
        <v>0</v>
      </c>
      <c r="BI90" s="49">
        <v>0</v>
      </c>
      <c r="BJ90" s="48">
        <v>23</v>
      </c>
      <c r="BK90" s="49">
        <v>88.46153846153847</v>
      </c>
      <c r="BL90" s="48">
        <v>26</v>
      </c>
    </row>
    <row r="91" spans="1:64" ht="15">
      <c r="A91" s="64" t="s">
        <v>253</v>
      </c>
      <c r="B91" s="64" t="s">
        <v>253</v>
      </c>
      <c r="C91" s="65" t="s">
        <v>2029</v>
      </c>
      <c r="D91" s="66">
        <v>5.333333333333334</v>
      </c>
      <c r="E91" s="67" t="s">
        <v>136</v>
      </c>
      <c r="F91" s="68">
        <v>27.333333333333332</v>
      </c>
      <c r="G91" s="65"/>
      <c r="H91" s="69"/>
      <c r="I91" s="70"/>
      <c r="J91" s="70"/>
      <c r="K91" s="34" t="s">
        <v>65</v>
      </c>
      <c r="L91" s="77">
        <v>91</v>
      </c>
      <c r="M91" s="77"/>
      <c r="N91" s="72"/>
      <c r="O91" s="79" t="s">
        <v>176</v>
      </c>
      <c r="P91" s="81">
        <v>43481.76143518519</v>
      </c>
      <c r="Q91" s="82" t="s">
        <v>342</v>
      </c>
      <c r="R91" s="82" t="s">
        <v>406</v>
      </c>
      <c r="S91" s="79" t="s">
        <v>443</v>
      </c>
      <c r="T91" s="79"/>
      <c r="U91" s="79"/>
      <c r="V91" s="82" t="s">
        <v>524</v>
      </c>
      <c r="W91" s="81">
        <v>43481.76143518519</v>
      </c>
      <c r="X91" s="82" t="s">
        <v>589</v>
      </c>
      <c r="Y91" s="79"/>
      <c r="Z91" s="79"/>
      <c r="AA91" s="85" t="s">
        <v>694</v>
      </c>
      <c r="AB91" s="79"/>
      <c r="AC91" s="79" t="b">
        <v>0</v>
      </c>
      <c r="AD91" s="79">
        <v>0</v>
      </c>
      <c r="AE91" s="85" t="s">
        <v>748</v>
      </c>
      <c r="AF91" s="79" t="b">
        <v>0</v>
      </c>
      <c r="AG91" s="79" t="s">
        <v>754</v>
      </c>
      <c r="AH91" s="79"/>
      <c r="AI91" s="85" t="s">
        <v>748</v>
      </c>
      <c r="AJ91" s="79" t="b">
        <v>0</v>
      </c>
      <c r="AK91" s="79">
        <v>0</v>
      </c>
      <c r="AL91" s="85" t="s">
        <v>748</v>
      </c>
      <c r="AM91" s="79" t="s">
        <v>775</v>
      </c>
      <c r="AN91" s="79" t="b">
        <v>0</v>
      </c>
      <c r="AO91" s="85" t="s">
        <v>694</v>
      </c>
      <c r="AP91" s="79" t="s">
        <v>176</v>
      </c>
      <c r="AQ91" s="79">
        <v>0</v>
      </c>
      <c r="AR91" s="79">
        <v>0</v>
      </c>
      <c r="AS91" s="79"/>
      <c r="AT91" s="79"/>
      <c r="AU91" s="79"/>
      <c r="AV91" s="79"/>
      <c r="AW91" s="79"/>
      <c r="AX91" s="79"/>
      <c r="AY91" s="79"/>
      <c r="AZ91" s="79"/>
      <c r="BA91">
        <v>2</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0</v>
      </c>
      <c r="BK91" s="49">
        <v>0</v>
      </c>
      <c r="BL91" s="48">
        <v>0</v>
      </c>
    </row>
    <row r="92" spans="1:64" ht="15">
      <c r="A92" s="64" t="s">
        <v>253</v>
      </c>
      <c r="B92" s="64" t="s">
        <v>253</v>
      </c>
      <c r="C92" s="65" t="s">
        <v>2029</v>
      </c>
      <c r="D92" s="66">
        <v>5.333333333333334</v>
      </c>
      <c r="E92" s="67" t="s">
        <v>136</v>
      </c>
      <c r="F92" s="68">
        <v>27.333333333333332</v>
      </c>
      <c r="G92" s="65"/>
      <c r="H92" s="69"/>
      <c r="I92" s="70"/>
      <c r="J92" s="70"/>
      <c r="K92" s="34" t="s">
        <v>65</v>
      </c>
      <c r="L92" s="77">
        <v>92</v>
      </c>
      <c r="M92" s="77"/>
      <c r="N92" s="72"/>
      <c r="O92" s="79" t="s">
        <v>176</v>
      </c>
      <c r="P92" s="81">
        <v>43481.76148148148</v>
      </c>
      <c r="Q92" s="79" t="s">
        <v>343</v>
      </c>
      <c r="R92" s="82" t="s">
        <v>407</v>
      </c>
      <c r="S92" s="79" t="s">
        <v>441</v>
      </c>
      <c r="T92" s="79"/>
      <c r="U92" s="79"/>
      <c r="V92" s="82" t="s">
        <v>524</v>
      </c>
      <c r="W92" s="81">
        <v>43481.76148148148</v>
      </c>
      <c r="X92" s="82" t="s">
        <v>590</v>
      </c>
      <c r="Y92" s="79"/>
      <c r="Z92" s="79"/>
      <c r="AA92" s="85" t="s">
        <v>695</v>
      </c>
      <c r="AB92" s="79"/>
      <c r="AC92" s="79" t="b">
        <v>0</v>
      </c>
      <c r="AD92" s="79">
        <v>0</v>
      </c>
      <c r="AE92" s="85" t="s">
        <v>748</v>
      </c>
      <c r="AF92" s="79" t="b">
        <v>0</v>
      </c>
      <c r="AG92" s="79" t="s">
        <v>751</v>
      </c>
      <c r="AH92" s="79"/>
      <c r="AI92" s="85" t="s">
        <v>748</v>
      </c>
      <c r="AJ92" s="79" t="b">
        <v>0</v>
      </c>
      <c r="AK92" s="79">
        <v>0</v>
      </c>
      <c r="AL92" s="85" t="s">
        <v>748</v>
      </c>
      <c r="AM92" s="79" t="s">
        <v>776</v>
      </c>
      <c r="AN92" s="79" t="b">
        <v>1</v>
      </c>
      <c r="AO92" s="85" t="s">
        <v>695</v>
      </c>
      <c r="AP92" s="79" t="s">
        <v>176</v>
      </c>
      <c r="AQ92" s="79">
        <v>0</v>
      </c>
      <c r="AR92" s="79">
        <v>0</v>
      </c>
      <c r="AS92" s="79"/>
      <c r="AT92" s="79"/>
      <c r="AU92" s="79"/>
      <c r="AV92" s="79"/>
      <c r="AW92" s="79"/>
      <c r="AX92" s="79"/>
      <c r="AY92" s="79"/>
      <c r="AZ92" s="79"/>
      <c r="BA92">
        <v>2</v>
      </c>
      <c r="BB92" s="78" t="str">
        <f>REPLACE(INDEX(GroupVertices[Group],MATCH(Edges[[#This Row],[Vertex 1]],GroupVertices[Vertex],0)),1,1,"")</f>
        <v>1</v>
      </c>
      <c r="BC92" s="78" t="str">
        <f>REPLACE(INDEX(GroupVertices[Group],MATCH(Edges[[#This Row],[Vertex 2]],GroupVertices[Vertex],0)),1,1,"")</f>
        <v>1</v>
      </c>
      <c r="BD92" s="48">
        <v>1</v>
      </c>
      <c r="BE92" s="49">
        <v>4.761904761904762</v>
      </c>
      <c r="BF92" s="48">
        <v>0</v>
      </c>
      <c r="BG92" s="49">
        <v>0</v>
      </c>
      <c r="BH92" s="48">
        <v>0</v>
      </c>
      <c r="BI92" s="49">
        <v>0</v>
      </c>
      <c r="BJ92" s="48">
        <v>20</v>
      </c>
      <c r="BK92" s="49">
        <v>95.23809523809524</v>
      </c>
      <c r="BL92" s="48">
        <v>21</v>
      </c>
    </row>
    <row r="93" spans="1:64" ht="15">
      <c r="A93" s="64" t="s">
        <v>254</v>
      </c>
      <c r="B93" s="64" t="s">
        <v>254</v>
      </c>
      <c r="C93" s="65" t="s">
        <v>2026</v>
      </c>
      <c r="D93" s="66">
        <v>3</v>
      </c>
      <c r="E93" s="67" t="s">
        <v>132</v>
      </c>
      <c r="F93" s="68">
        <v>35</v>
      </c>
      <c r="G93" s="65"/>
      <c r="H93" s="69"/>
      <c r="I93" s="70"/>
      <c r="J93" s="70"/>
      <c r="K93" s="34" t="s">
        <v>65</v>
      </c>
      <c r="L93" s="77">
        <v>93</v>
      </c>
      <c r="M93" s="77"/>
      <c r="N93" s="72"/>
      <c r="O93" s="79" t="s">
        <v>176</v>
      </c>
      <c r="P93" s="81">
        <v>43482.72759259259</v>
      </c>
      <c r="Q93" s="79" t="s">
        <v>344</v>
      </c>
      <c r="R93" s="82" t="s">
        <v>408</v>
      </c>
      <c r="S93" s="79" t="s">
        <v>444</v>
      </c>
      <c r="T93" s="79" t="s">
        <v>462</v>
      </c>
      <c r="U93" s="79"/>
      <c r="V93" s="82" t="s">
        <v>525</v>
      </c>
      <c r="W93" s="81">
        <v>43482.72759259259</v>
      </c>
      <c r="X93" s="82" t="s">
        <v>591</v>
      </c>
      <c r="Y93" s="79"/>
      <c r="Z93" s="79"/>
      <c r="AA93" s="85" t="s">
        <v>696</v>
      </c>
      <c r="AB93" s="79"/>
      <c r="AC93" s="79" t="b">
        <v>0</v>
      </c>
      <c r="AD93" s="79">
        <v>0</v>
      </c>
      <c r="AE93" s="85" t="s">
        <v>748</v>
      </c>
      <c r="AF93" s="79" t="b">
        <v>0</v>
      </c>
      <c r="AG93" s="79" t="s">
        <v>751</v>
      </c>
      <c r="AH93" s="79"/>
      <c r="AI93" s="85" t="s">
        <v>748</v>
      </c>
      <c r="AJ93" s="79" t="b">
        <v>0</v>
      </c>
      <c r="AK93" s="79">
        <v>0</v>
      </c>
      <c r="AL93" s="85" t="s">
        <v>748</v>
      </c>
      <c r="AM93" s="79" t="s">
        <v>761</v>
      </c>
      <c r="AN93" s="79" t="b">
        <v>0</v>
      </c>
      <c r="AO93" s="85" t="s">
        <v>696</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2</v>
      </c>
      <c r="BE93" s="49">
        <v>8.695652173913043</v>
      </c>
      <c r="BF93" s="48">
        <v>0</v>
      </c>
      <c r="BG93" s="49">
        <v>0</v>
      </c>
      <c r="BH93" s="48">
        <v>0</v>
      </c>
      <c r="BI93" s="49">
        <v>0</v>
      </c>
      <c r="BJ93" s="48">
        <v>21</v>
      </c>
      <c r="BK93" s="49">
        <v>91.30434782608695</v>
      </c>
      <c r="BL93" s="48">
        <v>23</v>
      </c>
    </row>
    <row r="94" spans="1:64" ht="15">
      <c r="A94" s="64" t="s">
        <v>255</v>
      </c>
      <c r="B94" s="64" t="s">
        <v>256</v>
      </c>
      <c r="C94" s="65" t="s">
        <v>2028</v>
      </c>
      <c r="D94" s="66">
        <v>7.666666666666667</v>
      </c>
      <c r="E94" s="67" t="s">
        <v>136</v>
      </c>
      <c r="F94" s="68">
        <v>19.666666666666664</v>
      </c>
      <c r="G94" s="65"/>
      <c r="H94" s="69"/>
      <c r="I94" s="70"/>
      <c r="J94" s="70"/>
      <c r="K94" s="34" t="s">
        <v>65</v>
      </c>
      <c r="L94" s="77">
        <v>94</v>
      </c>
      <c r="M94" s="77"/>
      <c r="N94" s="72"/>
      <c r="O94" s="79" t="s">
        <v>299</v>
      </c>
      <c r="P94" s="81">
        <v>43474.68072916667</v>
      </c>
      <c r="Q94" s="79" t="s">
        <v>304</v>
      </c>
      <c r="R94" s="82" t="s">
        <v>384</v>
      </c>
      <c r="S94" s="79" t="s">
        <v>433</v>
      </c>
      <c r="T94" s="79"/>
      <c r="U94" s="82" t="s">
        <v>475</v>
      </c>
      <c r="V94" s="82" t="s">
        <v>475</v>
      </c>
      <c r="W94" s="81">
        <v>43474.68072916667</v>
      </c>
      <c r="X94" s="82" t="s">
        <v>592</v>
      </c>
      <c r="Y94" s="79"/>
      <c r="Z94" s="79"/>
      <c r="AA94" s="85" t="s">
        <v>697</v>
      </c>
      <c r="AB94" s="79"/>
      <c r="AC94" s="79" t="b">
        <v>0</v>
      </c>
      <c r="AD94" s="79">
        <v>0</v>
      </c>
      <c r="AE94" s="85" t="s">
        <v>748</v>
      </c>
      <c r="AF94" s="79" t="b">
        <v>0</v>
      </c>
      <c r="AG94" s="79" t="s">
        <v>752</v>
      </c>
      <c r="AH94" s="79"/>
      <c r="AI94" s="85" t="s">
        <v>748</v>
      </c>
      <c r="AJ94" s="79" t="b">
        <v>0</v>
      </c>
      <c r="AK94" s="79">
        <v>2</v>
      </c>
      <c r="AL94" s="85" t="s">
        <v>740</v>
      </c>
      <c r="AM94" s="79" t="s">
        <v>761</v>
      </c>
      <c r="AN94" s="79" t="b">
        <v>0</v>
      </c>
      <c r="AO94" s="85" t="s">
        <v>740</v>
      </c>
      <c r="AP94" s="79" t="s">
        <v>176</v>
      </c>
      <c r="AQ94" s="79">
        <v>0</v>
      </c>
      <c r="AR94" s="79">
        <v>0</v>
      </c>
      <c r="AS94" s="79"/>
      <c r="AT94" s="79"/>
      <c r="AU94" s="79"/>
      <c r="AV94" s="79"/>
      <c r="AW94" s="79"/>
      <c r="AX94" s="79"/>
      <c r="AY94" s="79"/>
      <c r="AZ94" s="79"/>
      <c r="BA94">
        <v>3</v>
      </c>
      <c r="BB94" s="78" t="str">
        <f>REPLACE(INDEX(GroupVertices[Group],MATCH(Edges[[#This Row],[Vertex 1]],GroupVertices[Vertex],0)),1,1,"")</f>
        <v>2</v>
      </c>
      <c r="BC94" s="78" t="str">
        <f>REPLACE(INDEX(GroupVertices[Group],MATCH(Edges[[#This Row],[Vertex 2]],GroupVertices[Vertex],0)),1,1,"")</f>
        <v>3</v>
      </c>
      <c r="BD94" s="48">
        <v>0</v>
      </c>
      <c r="BE94" s="49">
        <v>0</v>
      </c>
      <c r="BF94" s="48">
        <v>0</v>
      </c>
      <c r="BG94" s="49">
        <v>0</v>
      </c>
      <c r="BH94" s="48">
        <v>0</v>
      </c>
      <c r="BI94" s="49">
        <v>0</v>
      </c>
      <c r="BJ94" s="48">
        <v>10</v>
      </c>
      <c r="BK94" s="49">
        <v>100</v>
      </c>
      <c r="BL94" s="48">
        <v>10</v>
      </c>
    </row>
    <row r="95" spans="1:64" ht="15">
      <c r="A95" s="64" t="s">
        <v>255</v>
      </c>
      <c r="B95" s="64" t="s">
        <v>279</v>
      </c>
      <c r="C95" s="65" t="s">
        <v>2026</v>
      </c>
      <c r="D95" s="66">
        <v>3</v>
      </c>
      <c r="E95" s="67" t="s">
        <v>132</v>
      </c>
      <c r="F95" s="68">
        <v>35</v>
      </c>
      <c r="G95" s="65"/>
      <c r="H95" s="69"/>
      <c r="I95" s="70"/>
      <c r="J95" s="70"/>
      <c r="K95" s="34" t="s">
        <v>65</v>
      </c>
      <c r="L95" s="77">
        <v>95</v>
      </c>
      <c r="M95" s="77"/>
      <c r="N95" s="72"/>
      <c r="O95" s="79" t="s">
        <v>299</v>
      </c>
      <c r="P95" s="81">
        <v>43479.72903935185</v>
      </c>
      <c r="Q95" s="79" t="s">
        <v>328</v>
      </c>
      <c r="R95" s="79"/>
      <c r="S95" s="79"/>
      <c r="T95" s="79"/>
      <c r="U95" s="79"/>
      <c r="V95" s="82" t="s">
        <v>526</v>
      </c>
      <c r="W95" s="81">
        <v>43479.72903935185</v>
      </c>
      <c r="X95" s="82" t="s">
        <v>593</v>
      </c>
      <c r="Y95" s="79"/>
      <c r="Z95" s="79"/>
      <c r="AA95" s="85" t="s">
        <v>698</v>
      </c>
      <c r="AB95" s="79"/>
      <c r="AC95" s="79" t="b">
        <v>0</v>
      </c>
      <c r="AD95" s="79">
        <v>0</v>
      </c>
      <c r="AE95" s="85" t="s">
        <v>748</v>
      </c>
      <c r="AF95" s="79" t="b">
        <v>0</v>
      </c>
      <c r="AG95" s="79" t="s">
        <v>751</v>
      </c>
      <c r="AH95" s="79"/>
      <c r="AI95" s="85" t="s">
        <v>748</v>
      </c>
      <c r="AJ95" s="79" t="b">
        <v>0</v>
      </c>
      <c r="AK95" s="79">
        <v>0</v>
      </c>
      <c r="AL95" s="85" t="s">
        <v>712</v>
      </c>
      <c r="AM95" s="79" t="s">
        <v>761</v>
      </c>
      <c r="AN95" s="79" t="b">
        <v>0</v>
      </c>
      <c r="AO95" s="85" t="s">
        <v>712</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255</v>
      </c>
      <c r="B96" s="64" t="s">
        <v>280</v>
      </c>
      <c r="C96" s="65" t="s">
        <v>2026</v>
      </c>
      <c r="D96" s="66">
        <v>3</v>
      </c>
      <c r="E96" s="67" t="s">
        <v>132</v>
      </c>
      <c r="F96" s="68">
        <v>35</v>
      </c>
      <c r="G96" s="65"/>
      <c r="H96" s="69"/>
      <c r="I96" s="70"/>
      <c r="J96" s="70"/>
      <c r="K96" s="34" t="s">
        <v>65</v>
      </c>
      <c r="L96" s="77">
        <v>96</v>
      </c>
      <c r="M96" s="77"/>
      <c r="N96" s="72"/>
      <c r="O96" s="79" t="s">
        <v>299</v>
      </c>
      <c r="P96" s="81">
        <v>43479.72903935185</v>
      </c>
      <c r="Q96" s="79" t="s">
        <v>328</v>
      </c>
      <c r="R96" s="79"/>
      <c r="S96" s="79"/>
      <c r="T96" s="79"/>
      <c r="U96" s="79"/>
      <c r="V96" s="82" t="s">
        <v>526</v>
      </c>
      <c r="W96" s="81">
        <v>43479.72903935185</v>
      </c>
      <c r="X96" s="82" t="s">
        <v>593</v>
      </c>
      <c r="Y96" s="79"/>
      <c r="Z96" s="79"/>
      <c r="AA96" s="85" t="s">
        <v>698</v>
      </c>
      <c r="AB96" s="79"/>
      <c r="AC96" s="79" t="b">
        <v>0</v>
      </c>
      <c r="AD96" s="79">
        <v>0</v>
      </c>
      <c r="AE96" s="85" t="s">
        <v>748</v>
      </c>
      <c r="AF96" s="79" t="b">
        <v>0</v>
      </c>
      <c r="AG96" s="79" t="s">
        <v>751</v>
      </c>
      <c r="AH96" s="79"/>
      <c r="AI96" s="85" t="s">
        <v>748</v>
      </c>
      <c r="AJ96" s="79" t="b">
        <v>0</v>
      </c>
      <c r="AK96" s="79">
        <v>0</v>
      </c>
      <c r="AL96" s="85" t="s">
        <v>712</v>
      </c>
      <c r="AM96" s="79" t="s">
        <v>761</v>
      </c>
      <c r="AN96" s="79" t="b">
        <v>0</v>
      </c>
      <c r="AO96" s="85" t="s">
        <v>712</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255</v>
      </c>
      <c r="B97" s="64" t="s">
        <v>256</v>
      </c>
      <c r="C97" s="65" t="s">
        <v>2028</v>
      </c>
      <c r="D97" s="66">
        <v>7.666666666666667</v>
      </c>
      <c r="E97" s="67" t="s">
        <v>136</v>
      </c>
      <c r="F97" s="68">
        <v>19.666666666666664</v>
      </c>
      <c r="G97" s="65"/>
      <c r="H97" s="69"/>
      <c r="I97" s="70"/>
      <c r="J97" s="70"/>
      <c r="K97" s="34" t="s">
        <v>65</v>
      </c>
      <c r="L97" s="77">
        <v>97</v>
      </c>
      <c r="M97" s="77"/>
      <c r="N97" s="72"/>
      <c r="O97" s="79" t="s">
        <v>299</v>
      </c>
      <c r="P97" s="81">
        <v>43479.72903935185</v>
      </c>
      <c r="Q97" s="79" t="s">
        <v>328</v>
      </c>
      <c r="R97" s="79"/>
      <c r="S97" s="79"/>
      <c r="T97" s="79"/>
      <c r="U97" s="79"/>
      <c r="V97" s="82" t="s">
        <v>526</v>
      </c>
      <c r="W97" s="81">
        <v>43479.72903935185</v>
      </c>
      <c r="X97" s="82" t="s">
        <v>593</v>
      </c>
      <c r="Y97" s="79"/>
      <c r="Z97" s="79"/>
      <c r="AA97" s="85" t="s">
        <v>698</v>
      </c>
      <c r="AB97" s="79"/>
      <c r="AC97" s="79" t="b">
        <v>0</v>
      </c>
      <c r="AD97" s="79">
        <v>0</v>
      </c>
      <c r="AE97" s="85" t="s">
        <v>748</v>
      </c>
      <c r="AF97" s="79" t="b">
        <v>0</v>
      </c>
      <c r="AG97" s="79" t="s">
        <v>751</v>
      </c>
      <c r="AH97" s="79"/>
      <c r="AI97" s="85" t="s">
        <v>748</v>
      </c>
      <c r="AJ97" s="79" t="b">
        <v>0</v>
      </c>
      <c r="AK97" s="79">
        <v>0</v>
      </c>
      <c r="AL97" s="85" t="s">
        <v>712</v>
      </c>
      <c r="AM97" s="79" t="s">
        <v>761</v>
      </c>
      <c r="AN97" s="79" t="b">
        <v>0</v>
      </c>
      <c r="AO97" s="85" t="s">
        <v>712</v>
      </c>
      <c r="AP97" s="79" t="s">
        <v>176</v>
      </c>
      <c r="AQ97" s="79">
        <v>0</v>
      </c>
      <c r="AR97" s="79">
        <v>0</v>
      </c>
      <c r="AS97" s="79"/>
      <c r="AT97" s="79"/>
      <c r="AU97" s="79"/>
      <c r="AV97" s="79"/>
      <c r="AW97" s="79"/>
      <c r="AX97" s="79"/>
      <c r="AY97" s="79"/>
      <c r="AZ97" s="79"/>
      <c r="BA97">
        <v>3</v>
      </c>
      <c r="BB97" s="78" t="str">
        <f>REPLACE(INDEX(GroupVertices[Group],MATCH(Edges[[#This Row],[Vertex 1]],GroupVertices[Vertex],0)),1,1,"")</f>
        <v>2</v>
      </c>
      <c r="BC97" s="78" t="str">
        <f>REPLACE(INDEX(GroupVertices[Group],MATCH(Edges[[#This Row],[Vertex 2]],GroupVertices[Vertex],0)),1,1,"")</f>
        <v>3</v>
      </c>
      <c r="BD97" s="48">
        <v>0</v>
      </c>
      <c r="BE97" s="49">
        <v>0</v>
      </c>
      <c r="BF97" s="48">
        <v>0</v>
      </c>
      <c r="BG97" s="49">
        <v>0</v>
      </c>
      <c r="BH97" s="48">
        <v>0</v>
      </c>
      <c r="BI97" s="49">
        <v>0</v>
      </c>
      <c r="BJ97" s="48">
        <v>24</v>
      </c>
      <c r="BK97" s="49">
        <v>100</v>
      </c>
      <c r="BL97" s="48">
        <v>24</v>
      </c>
    </row>
    <row r="98" spans="1:64" ht="15">
      <c r="A98" s="64" t="s">
        <v>255</v>
      </c>
      <c r="B98" s="64" t="s">
        <v>256</v>
      </c>
      <c r="C98" s="65" t="s">
        <v>2028</v>
      </c>
      <c r="D98" s="66">
        <v>7.666666666666667</v>
      </c>
      <c r="E98" s="67" t="s">
        <v>136</v>
      </c>
      <c r="F98" s="68">
        <v>19.666666666666664</v>
      </c>
      <c r="G98" s="65"/>
      <c r="H98" s="69"/>
      <c r="I98" s="70"/>
      <c r="J98" s="70"/>
      <c r="K98" s="34" t="s">
        <v>65</v>
      </c>
      <c r="L98" s="77">
        <v>98</v>
      </c>
      <c r="M98" s="77"/>
      <c r="N98" s="72"/>
      <c r="O98" s="79" t="s">
        <v>299</v>
      </c>
      <c r="P98" s="81">
        <v>43482.92969907408</v>
      </c>
      <c r="Q98" s="79" t="s">
        <v>345</v>
      </c>
      <c r="R98" s="82" t="s">
        <v>384</v>
      </c>
      <c r="S98" s="79" t="s">
        <v>433</v>
      </c>
      <c r="T98" s="79"/>
      <c r="U98" s="82" t="s">
        <v>481</v>
      </c>
      <c r="V98" s="82" t="s">
        <v>481</v>
      </c>
      <c r="W98" s="81">
        <v>43482.92969907408</v>
      </c>
      <c r="X98" s="82" t="s">
        <v>594</v>
      </c>
      <c r="Y98" s="79"/>
      <c r="Z98" s="79"/>
      <c r="AA98" s="85" t="s">
        <v>699</v>
      </c>
      <c r="AB98" s="79"/>
      <c r="AC98" s="79" t="b">
        <v>0</v>
      </c>
      <c r="AD98" s="79">
        <v>0</v>
      </c>
      <c r="AE98" s="85" t="s">
        <v>748</v>
      </c>
      <c r="AF98" s="79" t="b">
        <v>0</v>
      </c>
      <c r="AG98" s="79" t="s">
        <v>751</v>
      </c>
      <c r="AH98" s="79"/>
      <c r="AI98" s="85" t="s">
        <v>748</v>
      </c>
      <c r="AJ98" s="79" t="b">
        <v>0</v>
      </c>
      <c r="AK98" s="79">
        <v>0</v>
      </c>
      <c r="AL98" s="85" t="s">
        <v>742</v>
      </c>
      <c r="AM98" s="79" t="s">
        <v>762</v>
      </c>
      <c r="AN98" s="79" t="b">
        <v>0</v>
      </c>
      <c r="AO98" s="85" t="s">
        <v>742</v>
      </c>
      <c r="AP98" s="79" t="s">
        <v>176</v>
      </c>
      <c r="AQ98" s="79">
        <v>0</v>
      </c>
      <c r="AR98" s="79">
        <v>0</v>
      </c>
      <c r="AS98" s="79"/>
      <c r="AT98" s="79"/>
      <c r="AU98" s="79"/>
      <c r="AV98" s="79"/>
      <c r="AW98" s="79"/>
      <c r="AX98" s="79"/>
      <c r="AY98" s="79"/>
      <c r="AZ98" s="79"/>
      <c r="BA98">
        <v>3</v>
      </c>
      <c r="BB98" s="78" t="str">
        <f>REPLACE(INDEX(GroupVertices[Group],MATCH(Edges[[#This Row],[Vertex 1]],GroupVertices[Vertex],0)),1,1,"")</f>
        <v>2</v>
      </c>
      <c r="BC98" s="78" t="str">
        <f>REPLACE(INDEX(GroupVertices[Group],MATCH(Edges[[#This Row],[Vertex 2]],GroupVertices[Vertex],0)),1,1,"")</f>
        <v>3</v>
      </c>
      <c r="BD98" s="48">
        <v>0</v>
      </c>
      <c r="BE98" s="49">
        <v>0</v>
      </c>
      <c r="BF98" s="48">
        <v>1</v>
      </c>
      <c r="BG98" s="49">
        <v>9.090909090909092</v>
      </c>
      <c r="BH98" s="48">
        <v>0</v>
      </c>
      <c r="BI98" s="49">
        <v>0</v>
      </c>
      <c r="BJ98" s="48">
        <v>10</v>
      </c>
      <c r="BK98" s="49">
        <v>90.9090909090909</v>
      </c>
      <c r="BL98" s="48">
        <v>11</v>
      </c>
    </row>
    <row r="99" spans="1:64" ht="15">
      <c r="A99" s="64" t="s">
        <v>256</v>
      </c>
      <c r="B99" s="64" t="s">
        <v>289</v>
      </c>
      <c r="C99" s="65" t="s">
        <v>2026</v>
      </c>
      <c r="D99" s="66">
        <v>3</v>
      </c>
      <c r="E99" s="67" t="s">
        <v>132</v>
      </c>
      <c r="F99" s="68">
        <v>35</v>
      </c>
      <c r="G99" s="65"/>
      <c r="H99" s="69"/>
      <c r="I99" s="70"/>
      <c r="J99" s="70"/>
      <c r="K99" s="34" t="s">
        <v>65</v>
      </c>
      <c r="L99" s="77">
        <v>99</v>
      </c>
      <c r="M99" s="77"/>
      <c r="N99" s="72"/>
      <c r="O99" s="79" t="s">
        <v>299</v>
      </c>
      <c r="P99" s="81">
        <v>43474.69164351852</v>
      </c>
      <c r="Q99" s="79" t="s">
        <v>346</v>
      </c>
      <c r="R99" s="82" t="s">
        <v>409</v>
      </c>
      <c r="S99" s="79" t="s">
        <v>445</v>
      </c>
      <c r="T99" s="79" t="s">
        <v>463</v>
      </c>
      <c r="U99" s="82" t="s">
        <v>482</v>
      </c>
      <c r="V99" s="82" t="s">
        <v>482</v>
      </c>
      <c r="W99" s="81">
        <v>43474.69164351852</v>
      </c>
      <c r="X99" s="82" t="s">
        <v>595</v>
      </c>
      <c r="Y99" s="79"/>
      <c r="Z99" s="79"/>
      <c r="AA99" s="85" t="s">
        <v>700</v>
      </c>
      <c r="AB99" s="79"/>
      <c r="AC99" s="79" t="b">
        <v>0</v>
      </c>
      <c r="AD99" s="79">
        <v>0</v>
      </c>
      <c r="AE99" s="85" t="s">
        <v>748</v>
      </c>
      <c r="AF99" s="79" t="b">
        <v>0</v>
      </c>
      <c r="AG99" s="79" t="s">
        <v>751</v>
      </c>
      <c r="AH99" s="79"/>
      <c r="AI99" s="85" t="s">
        <v>748</v>
      </c>
      <c r="AJ99" s="79" t="b">
        <v>0</v>
      </c>
      <c r="AK99" s="79">
        <v>0</v>
      </c>
      <c r="AL99" s="85" t="s">
        <v>748</v>
      </c>
      <c r="AM99" s="79" t="s">
        <v>761</v>
      </c>
      <c r="AN99" s="79" t="b">
        <v>0</v>
      </c>
      <c r="AO99" s="85" t="s">
        <v>700</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v>3</v>
      </c>
      <c r="BE99" s="49">
        <v>8.571428571428571</v>
      </c>
      <c r="BF99" s="48">
        <v>0</v>
      </c>
      <c r="BG99" s="49">
        <v>0</v>
      </c>
      <c r="BH99" s="48">
        <v>0</v>
      </c>
      <c r="BI99" s="49">
        <v>0</v>
      </c>
      <c r="BJ99" s="48">
        <v>32</v>
      </c>
      <c r="BK99" s="49">
        <v>91.42857142857143</v>
      </c>
      <c r="BL99" s="48">
        <v>35</v>
      </c>
    </row>
    <row r="100" spans="1:64" ht="15">
      <c r="A100" s="64" t="s">
        <v>256</v>
      </c>
      <c r="B100" s="64" t="s">
        <v>290</v>
      </c>
      <c r="C100" s="65" t="s">
        <v>2026</v>
      </c>
      <c r="D100" s="66">
        <v>3</v>
      </c>
      <c r="E100" s="67" t="s">
        <v>132</v>
      </c>
      <c r="F100" s="68">
        <v>35</v>
      </c>
      <c r="G100" s="65"/>
      <c r="H100" s="69"/>
      <c r="I100" s="70"/>
      <c r="J100" s="70"/>
      <c r="K100" s="34" t="s">
        <v>65</v>
      </c>
      <c r="L100" s="77">
        <v>100</v>
      </c>
      <c r="M100" s="77"/>
      <c r="N100" s="72"/>
      <c r="O100" s="79" t="s">
        <v>299</v>
      </c>
      <c r="P100" s="81">
        <v>43475.834074074075</v>
      </c>
      <c r="Q100" s="79" t="s">
        <v>347</v>
      </c>
      <c r="R100" s="82" t="s">
        <v>410</v>
      </c>
      <c r="S100" s="79" t="s">
        <v>446</v>
      </c>
      <c r="T100" s="79" t="s">
        <v>464</v>
      </c>
      <c r="U100" s="82" t="s">
        <v>483</v>
      </c>
      <c r="V100" s="82" t="s">
        <v>483</v>
      </c>
      <c r="W100" s="81">
        <v>43475.834074074075</v>
      </c>
      <c r="X100" s="82" t="s">
        <v>596</v>
      </c>
      <c r="Y100" s="79"/>
      <c r="Z100" s="79"/>
      <c r="AA100" s="85" t="s">
        <v>701</v>
      </c>
      <c r="AB100" s="79"/>
      <c r="AC100" s="79" t="b">
        <v>0</v>
      </c>
      <c r="AD100" s="79">
        <v>2</v>
      </c>
      <c r="AE100" s="85" t="s">
        <v>748</v>
      </c>
      <c r="AF100" s="79" t="b">
        <v>0</v>
      </c>
      <c r="AG100" s="79" t="s">
        <v>751</v>
      </c>
      <c r="AH100" s="79"/>
      <c r="AI100" s="85" t="s">
        <v>748</v>
      </c>
      <c r="AJ100" s="79" t="b">
        <v>0</v>
      </c>
      <c r="AK100" s="79">
        <v>1</v>
      </c>
      <c r="AL100" s="85" t="s">
        <v>748</v>
      </c>
      <c r="AM100" s="79" t="s">
        <v>775</v>
      </c>
      <c r="AN100" s="79" t="b">
        <v>0</v>
      </c>
      <c r="AO100" s="85" t="s">
        <v>701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257</v>
      </c>
      <c r="B101" s="64" t="s">
        <v>256</v>
      </c>
      <c r="C101" s="65" t="s">
        <v>2026</v>
      </c>
      <c r="D101" s="66">
        <v>3</v>
      </c>
      <c r="E101" s="67" t="s">
        <v>132</v>
      </c>
      <c r="F101" s="68">
        <v>35</v>
      </c>
      <c r="G101" s="65"/>
      <c r="H101" s="69"/>
      <c r="I101" s="70"/>
      <c r="J101" s="70"/>
      <c r="K101" s="34" t="s">
        <v>66</v>
      </c>
      <c r="L101" s="77">
        <v>101</v>
      </c>
      <c r="M101" s="77"/>
      <c r="N101" s="72"/>
      <c r="O101" s="79" t="s">
        <v>299</v>
      </c>
      <c r="P101" s="81">
        <v>43475.86545138889</v>
      </c>
      <c r="Q101" s="79" t="s">
        <v>348</v>
      </c>
      <c r="R101" s="79"/>
      <c r="S101" s="79"/>
      <c r="T101" s="79" t="s">
        <v>465</v>
      </c>
      <c r="U101" s="79"/>
      <c r="V101" s="82" t="s">
        <v>527</v>
      </c>
      <c r="W101" s="81">
        <v>43475.86545138889</v>
      </c>
      <c r="X101" s="82" t="s">
        <v>597</v>
      </c>
      <c r="Y101" s="79"/>
      <c r="Z101" s="79"/>
      <c r="AA101" s="85" t="s">
        <v>702</v>
      </c>
      <c r="AB101" s="79"/>
      <c r="AC101" s="79" t="b">
        <v>0</v>
      </c>
      <c r="AD101" s="79">
        <v>0</v>
      </c>
      <c r="AE101" s="85" t="s">
        <v>748</v>
      </c>
      <c r="AF101" s="79" t="b">
        <v>0</v>
      </c>
      <c r="AG101" s="79" t="s">
        <v>751</v>
      </c>
      <c r="AH101" s="79"/>
      <c r="AI101" s="85" t="s">
        <v>748</v>
      </c>
      <c r="AJ101" s="79" t="b">
        <v>0</v>
      </c>
      <c r="AK101" s="79">
        <v>1</v>
      </c>
      <c r="AL101" s="85" t="s">
        <v>701</v>
      </c>
      <c r="AM101" s="79" t="s">
        <v>764</v>
      </c>
      <c r="AN101" s="79" t="b">
        <v>0</v>
      </c>
      <c r="AO101" s="85" t="s">
        <v>701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v>1</v>
      </c>
      <c r="BE101" s="49">
        <v>5.555555555555555</v>
      </c>
      <c r="BF101" s="48">
        <v>0</v>
      </c>
      <c r="BG101" s="49">
        <v>0</v>
      </c>
      <c r="BH101" s="48">
        <v>0</v>
      </c>
      <c r="BI101" s="49">
        <v>0</v>
      </c>
      <c r="BJ101" s="48">
        <v>17</v>
      </c>
      <c r="BK101" s="49">
        <v>94.44444444444444</v>
      </c>
      <c r="BL101" s="48">
        <v>18</v>
      </c>
    </row>
    <row r="102" spans="1:64" ht="15">
      <c r="A102" s="64" t="s">
        <v>256</v>
      </c>
      <c r="B102" s="64" t="s">
        <v>257</v>
      </c>
      <c r="C102" s="65" t="s">
        <v>2026</v>
      </c>
      <c r="D102" s="66">
        <v>3</v>
      </c>
      <c r="E102" s="67" t="s">
        <v>132</v>
      </c>
      <c r="F102" s="68">
        <v>35</v>
      </c>
      <c r="G102" s="65"/>
      <c r="H102" s="69"/>
      <c r="I102" s="70"/>
      <c r="J102" s="70"/>
      <c r="K102" s="34" t="s">
        <v>66</v>
      </c>
      <c r="L102" s="77">
        <v>102</v>
      </c>
      <c r="M102" s="77"/>
      <c r="N102" s="72"/>
      <c r="O102" s="79" t="s">
        <v>299</v>
      </c>
      <c r="P102" s="81">
        <v>43475.834074074075</v>
      </c>
      <c r="Q102" s="79" t="s">
        <v>347</v>
      </c>
      <c r="R102" s="82" t="s">
        <v>410</v>
      </c>
      <c r="S102" s="79" t="s">
        <v>446</v>
      </c>
      <c r="T102" s="79" t="s">
        <v>464</v>
      </c>
      <c r="U102" s="82" t="s">
        <v>483</v>
      </c>
      <c r="V102" s="82" t="s">
        <v>483</v>
      </c>
      <c r="W102" s="81">
        <v>43475.834074074075</v>
      </c>
      <c r="X102" s="82" t="s">
        <v>596</v>
      </c>
      <c r="Y102" s="79"/>
      <c r="Z102" s="79"/>
      <c r="AA102" s="85" t="s">
        <v>701</v>
      </c>
      <c r="AB102" s="79"/>
      <c r="AC102" s="79" t="b">
        <v>0</v>
      </c>
      <c r="AD102" s="79">
        <v>2</v>
      </c>
      <c r="AE102" s="85" t="s">
        <v>748</v>
      </c>
      <c r="AF102" s="79" t="b">
        <v>0</v>
      </c>
      <c r="AG102" s="79" t="s">
        <v>751</v>
      </c>
      <c r="AH102" s="79"/>
      <c r="AI102" s="85" t="s">
        <v>748</v>
      </c>
      <c r="AJ102" s="79" t="b">
        <v>0</v>
      </c>
      <c r="AK102" s="79">
        <v>1</v>
      </c>
      <c r="AL102" s="85" t="s">
        <v>748</v>
      </c>
      <c r="AM102" s="79" t="s">
        <v>775</v>
      </c>
      <c r="AN102" s="79" t="b">
        <v>0</v>
      </c>
      <c r="AO102" s="85" t="s">
        <v>701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v>1</v>
      </c>
      <c r="BE102" s="49">
        <v>4</v>
      </c>
      <c r="BF102" s="48">
        <v>0</v>
      </c>
      <c r="BG102" s="49">
        <v>0</v>
      </c>
      <c r="BH102" s="48">
        <v>0</v>
      </c>
      <c r="BI102" s="49">
        <v>0</v>
      </c>
      <c r="BJ102" s="48">
        <v>24</v>
      </c>
      <c r="BK102" s="49">
        <v>96</v>
      </c>
      <c r="BL102" s="48">
        <v>25</v>
      </c>
    </row>
    <row r="103" spans="1:64" ht="15">
      <c r="A103" s="64" t="s">
        <v>256</v>
      </c>
      <c r="B103" s="64" t="s">
        <v>291</v>
      </c>
      <c r="C103" s="65" t="s">
        <v>2026</v>
      </c>
      <c r="D103" s="66">
        <v>3</v>
      </c>
      <c r="E103" s="67" t="s">
        <v>132</v>
      </c>
      <c r="F103" s="68">
        <v>35</v>
      </c>
      <c r="G103" s="65"/>
      <c r="H103" s="69"/>
      <c r="I103" s="70"/>
      <c r="J103" s="70"/>
      <c r="K103" s="34" t="s">
        <v>65</v>
      </c>
      <c r="L103" s="77">
        <v>103</v>
      </c>
      <c r="M103" s="77"/>
      <c r="N103" s="72"/>
      <c r="O103" s="79" t="s">
        <v>299</v>
      </c>
      <c r="P103" s="81">
        <v>43475.89366898148</v>
      </c>
      <c r="Q103" s="79" t="s">
        <v>349</v>
      </c>
      <c r="R103" s="82" t="s">
        <v>411</v>
      </c>
      <c r="S103" s="79" t="s">
        <v>445</v>
      </c>
      <c r="T103" s="79" t="s">
        <v>466</v>
      </c>
      <c r="U103" s="82" t="s">
        <v>484</v>
      </c>
      <c r="V103" s="82" t="s">
        <v>484</v>
      </c>
      <c r="W103" s="81">
        <v>43475.89366898148</v>
      </c>
      <c r="X103" s="82" t="s">
        <v>598</v>
      </c>
      <c r="Y103" s="79"/>
      <c r="Z103" s="79"/>
      <c r="AA103" s="85" t="s">
        <v>703</v>
      </c>
      <c r="AB103" s="79"/>
      <c r="AC103" s="79" t="b">
        <v>0</v>
      </c>
      <c r="AD103" s="79">
        <v>0</v>
      </c>
      <c r="AE103" s="85" t="s">
        <v>748</v>
      </c>
      <c r="AF103" s="79" t="b">
        <v>0</v>
      </c>
      <c r="AG103" s="79" t="s">
        <v>751</v>
      </c>
      <c r="AH103" s="79"/>
      <c r="AI103" s="85" t="s">
        <v>748</v>
      </c>
      <c r="AJ103" s="79" t="b">
        <v>0</v>
      </c>
      <c r="AK103" s="79">
        <v>0</v>
      </c>
      <c r="AL103" s="85" t="s">
        <v>748</v>
      </c>
      <c r="AM103" s="79" t="s">
        <v>761</v>
      </c>
      <c r="AN103" s="79" t="b">
        <v>0</v>
      </c>
      <c r="AO103" s="85" t="s">
        <v>703</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v>2</v>
      </c>
      <c r="BE103" s="49">
        <v>6.666666666666667</v>
      </c>
      <c r="BF103" s="48">
        <v>0</v>
      </c>
      <c r="BG103" s="49">
        <v>0</v>
      </c>
      <c r="BH103" s="48">
        <v>0</v>
      </c>
      <c r="BI103" s="49">
        <v>0</v>
      </c>
      <c r="BJ103" s="48">
        <v>28</v>
      </c>
      <c r="BK103" s="49">
        <v>93.33333333333333</v>
      </c>
      <c r="BL103" s="48">
        <v>30</v>
      </c>
    </row>
    <row r="104" spans="1:64" ht="15">
      <c r="A104" s="64" t="s">
        <v>237</v>
      </c>
      <c r="B104" s="64" t="s">
        <v>292</v>
      </c>
      <c r="C104" s="65" t="s">
        <v>2026</v>
      </c>
      <c r="D104" s="66">
        <v>3</v>
      </c>
      <c r="E104" s="67" t="s">
        <v>132</v>
      </c>
      <c r="F104" s="68">
        <v>35</v>
      </c>
      <c r="G104" s="65"/>
      <c r="H104" s="69"/>
      <c r="I104" s="70"/>
      <c r="J104" s="70"/>
      <c r="K104" s="34" t="s">
        <v>65</v>
      </c>
      <c r="L104" s="77">
        <v>104</v>
      </c>
      <c r="M104" s="77"/>
      <c r="N104" s="72"/>
      <c r="O104" s="79" t="s">
        <v>299</v>
      </c>
      <c r="P104" s="81">
        <v>43476.90982638889</v>
      </c>
      <c r="Q104" s="79" t="s">
        <v>350</v>
      </c>
      <c r="R104" s="82" t="s">
        <v>412</v>
      </c>
      <c r="S104" s="79" t="s">
        <v>447</v>
      </c>
      <c r="T104" s="79"/>
      <c r="U104" s="79"/>
      <c r="V104" s="82" t="s">
        <v>509</v>
      </c>
      <c r="W104" s="81">
        <v>43476.90982638889</v>
      </c>
      <c r="X104" s="82" t="s">
        <v>599</v>
      </c>
      <c r="Y104" s="79"/>
      <c r="Z104" s="79"/>
      <c r="AA104" s="85" t="s">
        <v>704</v>
      </c>
      <c r="AB104" s="79"/>
      <c r="AC104" s="79" t="b">
        <v>0</v>
      </c>
      <c r="AD104" s="79">
        <v>0</v>
      </c>
      <c r="AE104" s="85" t="s">
        <v>748</v>
      </c>
      <c r="AF104" s="79" t="b">
        <v>0</v>
      </c>
      <c r="AG104" s="79" t="s">
        <v>751</v>
      </c>
      <c r="AH104" s="79"/>
      <c r="AI104" s="85" t="s">
        <v>748</v>
      </c>
      <c r="AJ104" s="79" t="b">
        <v>0</v>
      </c>
      <c r="AK104" s="79">
        <v>0</v>
      </c>
      <c r="AL104" s="85" t="s">
        <v>748</v>
      </c>
      <c r="AM104" s="79" t="s">
        <v>772</v>
      </c>
      <c r="AN104" s="79" t="b">
        <v>0</v>
      </c>
      <c r="AO104" s="85" t="s">
        <v>704</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6</v>
      </c>
      <c r="BC104" s="78" t="str">
        <f>REPLACE(INDEX(GroupVertices[Group],MATCH(Edges[[#This Row],[Vertex 2]],GroupVertices[Vertex],0)),1,1,"")</f>
        <v>6</v>
      </c>
      <c r="BD104" s="48">
        <v>1</v>
      </c>
      <c r="BE104" s="49">
        <v>7.6923076923076925</v>
      </c>
      <c r="BF104" s="48">
        <v>0</v>
      </c>
      <c r="BG104" s="49">
        <v>0</v>
      </c>
      <c r="BH104" s="48">
        <v>0</v>
      </c>
      <c r="BI104" s="49">
        <v>0</v>
      </c>
      <c r="BJ104" s="48">
        <v>12</v>
      </c>
      <c r="BK104" s="49">
        <v>92.3076923076923</v>
      </c>
      <c r="BL104" s="48">
        <v>13</v>
      </c>
    </row>
    <row r="105" spans="1:64" ht="15">
      <c r="A105" s="64" t="s">
        <v>256</v>
      </c>
      <c r="B105" s="64" t="s">
        <v>292</v>
      </c>
      <c r="C105" s="65" t="s">
        <v>2026</v>
      </c>
      <c r="D105" s="66">
        <v>3</v>
      </c>
      <c r="E105" s="67" t="s">
        <v>132</v>
      </c>
      <c r="F105" s="68">
        <v>35</v>
      </c>
      <c r="G105" s="65"/>
      <c r="H105" s="69"/>
      <c r="I105" s="70"/>
      <c r="J105" s="70"/>
      <c r="K105" s="34" t="s">
        <v>65</v>
      </c>
      <c r="L105" s="77">
        <v>105</v>
      </c>
      <c r="M105" s="77"/>
      <c r="N105" s="72"/>
      <c r="O105" s="79" t="s">
        <v>299</v>
      </c>
      <c r="P105" s="81">
        <v>43477.67459490741</v>
      </c>
      <c r="Q105" s="79" t="s">
        <v>351</v>
      </c>
      <c r="R105" s="82" t="s">
        <v>412</v>
      </c>
      <c r="S105" s="79" t="s">
        <v>447</v>
      </c>
      <c r="T105" s="79"/>
      <c r="U105" s="79"/>
      <c r="V105" s="82" t="s">
        <v>528</v>
      </c>
      <c r="W105" s="81">
        <v>43477.67459490741</v>
      </c>
      <c r="X105" s="82" t="s">
        <v>600</v>
      </c>
      <c r="Y105" s="79"/>
      <c r="Z105" s="79"/>
      <c r="AA105" s="85" t="s">
        <v>705</v>
      </c>
      <c r="AB105" s="79"/>
      <c r="AC105" s="79" t="b">
        <v>0</v>
      </c>
      <c r="AD105" s="79">
        <v>0</v>
      </c>
      <c r="AE105" s="85" t="s">
        <v>748</v>
      </c>
      <c r="AF105" s="79" t="b">
        <v>0</v>
      </c>
      <c r="AG105" s="79" t="s">
        <v>751</v>
      </c>
      <c r="AH105" s="79"/>
      <c r="AI105" s="85" t="s">
        <v>748</v>
      </c>
      <c r="AJ105" s="79" t="b">
        <v>0</v>
      </c>
      <c r="AK105" s="79">
        <v>1</v>
      </c>
      <c r="AL105" s="85" t="s">
        <v>704</v>
      </c>
      <c r="AM105" s="79" t="s">
        <v>761</v>
      </c>
      <c r="AN105" s="79" t="b">
        <v>0</v>
      </c>
      <c r="AO105" s="85" t="s">
        <v>704</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6</v>
      </c>
      <c r="BD105" s="48">
        <v>1</v>
      </c>
      <c r="BE105" s="49">
        <v>6.666666666666667</v>
      </c>
      <c r="BF105" s="48">
        <v>0</v>
      </c>
      <c r="BG105" s="49">
        <v>0</v>
      </c>
      <c r="BH105" s="48">
        <v>0</v>
      </c>
      <c r="BI105" s="49">
        <v>0</v>
      </c>
      <c r="BJ105" s="48">
        <v>14</v>
      </c>
      <c r="BK105" s="49">
        <v>93.33333333333333</v>
      </c>
      <c r="BL105" s="48">
        <v>15</v>
      </c>
    </row>
    <row r="106" spans="1:64" ht="15">
      <c r="A106" s="64" t="s">
        <v>237</v>
      </c>
      <c r="B106" s="64" t="s">
        <v>256</v>
      </c>
      <c r="C106" s="65" t="s">
        <v>2028</v>
      </c>
      <c r="D106" s="66">
        <v>7.666666666666667</v>
      </c>
      <c r="E106" s="67" t="s">
        <v>136</v>
      </c>
      <c r="F106" s="68">
        <v>19.666666666666664</v>
      </c>
      <c r="G106" s="65"/>
      <c r="H106" s="69"/>
      <c r="I106" s="70"/>
      <c r="J106" s="70"/>
      <c r="K106" s="34" t="s">
        <v>66</v>
      </c>
      <c r="L106" s="77">
        <v>106</v>
      </c>
      <c r="M106" s="77"/>
      <c r="N106" s="72"/>
      <c r="O106" s="79" t="s">
        <v>299</v>
      </c>
      <c r="P106" s="81">
        <v>43469.50295138889</v>
      </c>
      <c r="Q106" s="79" t="s">
        <v>326</v>
      </c>
      <c r="R106" s="82" t="s">
        <v>382</v>
      </c>
      <c r="S106" s="79" t="s">
        <v>431</v>
      </c>
      <c r="T106" s="79"/>
      <c r="U106" s="79"/>
      <c r="V106" s="82" t="s">
        <v>509</v>
      </c>
      <c r="W106" s="81">
        <v>43469.50295138889</v>
      </c>
      <c r="X106" s="82" t="s">
        <v>567</v>
      </c>
      <c r="Y106" s="79"/>
      <c r="Z106" s="79"/>
      <c r="AA106" s="85" t="s">
        <v>672</v>
      </c>
      <c r="AB106" s="79"/>
      <c r="AC106" s="79" t="b">
        <v>0</v>
      </c>
      <c r="AD106" s="79">
        <v>2</v>
      </c>
      <c r="AE106" s="85" t="s">
        <v>748</v>
      </c>
      <c r="AF106" s="79" t="b">
        <v>0</v>
      </c>
      <c r="AG106" s="79" t="s">
        <v>751</v>
      </c>
      <c r="AH106" s="79"/>
      <c r="AI106" s="85" t="s">
        <v>748</v>
      </c>
      <c r="AJ106" s="79" t="b">
        <v>0</v>
      </c>
      <c r="AK106" s="79">
        <v>2</v>
      </c>
      <c r="AL106" s="85" t="s">
        <v>748</v>
      </c>
      <c r="AM106" s="79" t="s">
        <v>772</v>
      </c>
      <c r="AN106" s="79" t="b">
        <v>0</v>
      </c>
      <c r="AO106" s="85" t="s">
        <v>672</v>
      </c>
      <c r="AP106" s="79" t="s">
        <v>780</v>
      </c>
      <c r="AQ106" s="79">
        <v>0</v>
      </c>
      <c r="AR106" s="79">
        <v>0</v>
      </c>
      <c r="AS106" s="79"/>
      <c r="AT106" s="79"/>
      <c r="AU106" s="79"/>
      <c r="AV106" s="79"/>
      <c r="AW106" s="79"/>
      <c r="AX106" s="79"/>
      <c r="AY106" s="79"/>
      <c r="AZ106" s="79"/>
      <c r="BA106">
        <v>3</v>
      </c>
      <c r="BB106" s="78" t="str">
        <f>REPLACE(INDEX(GroupVertices[Group],MATCH(Edges[[#This Row],[Vertex 1]],GroupVertices[Vertex],0)),1,1,"")</f>
        <v>6</v>
      </c>
      <c r="BC106" s="78" t="str">
        <f>REPLACE(INDEX(GroupVertices[Group],MATCH(Edges[[#This Row],[Vertex 2]],GroupVertices[Vertex],0)),1,1,"")</f>
        <v>3</v>
      </c>
      <c r="BD106" s="48">
        <v>1</v>
      </c>
      <c r="BE106" s="49">
        <v>7.142857142857143</v>
      </c>
      <c r="BF106" s="48">
        <v>0</v>
      </c>
      <c r="BG106" s="49">
        <v>0</v>
      </c>
      <c r="BH106" s="48">
        <v>0</v>
      </c>
      <c r="BI106" s="49">
        <v>0</v>
      </c>
      <c r="BJ106" s="48">
        <v>13</v>
      </c>
      <c r="BK106" s="49">
        <v>92.85714285714286</v>
      </c>
      <c r="BL106" s="48">
        <v>14</v>
      </c>
    </row>
    <row r="107" spans="1:64" ht="15">
      <c r="A107" s="64" t="s">
        <v>237</v>
      </c>
      <c r="B107" s="64" t="s">
        <v>256</v>
      </c>
      <c r="C107" s="65" t="s">
        <v>2028</v>
      </c>
      <c r="D107" s="66">
        <v>7.666666666666667</v>
      </c>
      <c r="E107" s="67" t="s">
        <v>136</v>
      </c>
      <c r="F107" s="68">
        <v>19.666666666666664</v>
      </c>
      <c r="G107" s="65"/>
      <c r="H107" s="69"/>
      <c r="I107" s="70"/>
      <c r="J107" s="70"/>
      <c r="K107" s="34" t="s">
        <v>66</v>
      </c>
      <c r="L107" s="77">
        <v>107</v>
      </c>
      <c r="M107" s="77"/>
      <c r="N107" s="72"/>
      <c r="O107" s="79" t="s">
        <v>299</v>
      </c>
      <c r="P107" s="81">
        <v>43473.90298611111</v>
      </c>
      <c r="Q107" s="79" t="s">
        <v>352</v>
      </c>
      <c r="R107" s="82" t="s">
        <v>388</v>
      </c>
      <c r="S107" s="79" t="s">
        <v>431</v>
      </c>
      <c r="T107" s="79"/>
      <c r="U107" s="79"/>
      <c r="V107" s="82" t="s">
        <v>509</v>
      </c>
      <c r="W107" s="81">
        <v>43473.90298611111</v>
      </c>
      <c r="X107" s="82" t="s">
        <v>601</v>
      </c>
      <c r="Y107" s="79"/>
      <c r="Z107" s="79"/>
      <c r="AA107" s="85" t="s">
        <v>706</v>
      </c>
      <c r="AB107" s="79"/>
      <c r="AC107" s="79" t="b">
        <v>0</v>
      </c>
      <c r="AD107" s="79">
        <v>0</v>
      </c>
      <c r="AE107" s="85" t="s">
        <v>748</v>
      </c>
      <c r="AF107" s="79" t="b">
        <v>0</v>
      </c>
      <c r="AG107" s="79" t="s">
        <v>751</v>
      </c>
      <c r="AH107" s="79"/>
      <c r="AI107" s="85" t="s">
        <v>748</v>
      </c>
      <c r="AJ107" s="79" t="b">
        <v>0</v>
      </c>
      <c r="AK107" s="79">
        <v>1</v>
      </c>
      <c r="AL107" s="85" t="s">
        <v>748</v>
      </c>
      <c r="AM107" s="79" t="s">
        <v>772</v>
      </c>
      <c r="AN107" s="79" t="b">
        <v>0</v>
      </c>
      <c r="AO107" s="85" t="s">
        <v>706</v>
      </c>
      <c r="AP107" s="79" t="s">
        <v>176</v>
      </c>
      <c r="AQ107" s="79">
        <v>0</v>
      </c>
      <c r="AR107" s="79">
        <v>0</v>
      </c>
      <c r="AS107" s="79"/>
      <c r="AT107" s="79"/>
      <c r="AU107" s="79"/>
      <c r="AV107" s="79"/>
      <c r="AW107" s="79"/>
      <c r="AX107" s="79"/>
      <c r="AY107" s="79"/>
      <c r="AZ107" s="79"/>
      <c r="BA107">
        <v>3</v>
      </c>
      <c r="BB107" s="78" t="str">
        <f>REPLACE(INDEX(GroupVertices[Group],MATCH(Edges[[#This Row],[Vertex 1]],GroupVertices[Vertex],0)),1,1,"")</f>
        <v>6</v>
      </c>
      <c r="BC107" s="78" t="str">
        <f>REPLACE(INDEX(GroupVertices[Group],MATCH(Edges[[#This Row],[Vertex 2]],GroupVertices[Vertex],0)),1,1,"")</f>
        <v>3</v>
      </c>
      <c r="BD107" s="48">
        <v>0</v>
      </c>
      <c r="BE107" s="49">
        <v>0</v>
      </c>
      <c r="BF107" s="48">
        <v>0</v>
      </c>
      <c r="BG107" s="49">
        <v>0</v>
      </c>
      <c r="BH107" s="48">
        <v>0</v>
      </c>
      <c r="BI107" s="49">
        <v>0</v>
      </c>
      <c r="BJ107" s="48">
        <v>8</v>
      </c>
      <c r="BK107" s="49">
        <v>100</v>
      </c>
      <c r="BL107" s="48">
        <v>8</v>
      </c>
    </row>
    <row r="108" spans="1:64" ht="15">
      <c r="A108" s="64" t="s">
        <v>237</v>
      </c>
      <c r="B108" s="64" t="s">
        <v>256</v>
      </c>
      <c r="C108" s="65" t="s">
        <v>2028</v>
      </c>
      <c r="D108" s="66">
        <v>7.666666666666667</v>
      </c>
      <c r="E108" s="67" t="s">
        <v>136</v>
      </c>
      <c r="F108" s="68">
        <v>19.666666666666664</v>
      </c>
      <c r="G108" s="65"/>
      <c r="H108" s="69"/>
      <c r="I108" s="70"/>
      <c r="J108" s="70"/>
      <c r="K108" s="34" t="s">
        <v>66</v>
      </c>
      <c r="L108" s="77">
        <v>108</v>
      </c>
      <c r="M108" s="77"/>
      <c r="N108" s="72"/>
      <c r="O108" s="79" t="s">
        <v>299</v>
      </c>
      <c r="P108" s="81">
        <v>43476.90982638889</v>
      </c>
      <c r="Q108" s="79" t="s">
        <v>350</v>
      </c>
      <c r="R108" s="82" t="s">
        <v>412</v>
      </c>
      <c r="S108" s="79" t="s">
        <v>447</v>
      </c>
      <c r="T108" s="79"/>
      <c r="U108" s="79"/>
      <c r="V108" s="82" t="s">
        <v>509</v>
      </c>
      <c r="W108" s="81">
        <v>43476.90982638889</v>
      </c>
      <c r="X108" s="82" t="s">
        <v>599</v>
      </c>
      <c r="Y108" s="79"/>
      <c r="Z108" s="79"/>
      <c r="AA108" s="85" t="s">
        <v>704</v>
      </c>
      <c r="AB108" s="79"/>
      <c r="AC108" s="79" t="b">
        <v>0</v>
      </c>
      <c r="AD108" s="79">
        <v>0</v>
      </c>
      <c r="AE108" s="85" t="s">
        <v>748</v>
      </c>
      <c r="AF108" s="79" t="b">
        <v>0</v>
      </c>
      <c r="AG108" s="79" t="s">
        <v>751</v>
      </c>
      <c r="AH108" s="79"/>
      <c r="AI108" s="85" t="s">
        <v>748</v>
      </c>
      <c r="AJ108" s="79" t="b">
        <v>0</v>
      </c>
      <c r="AK108" s="79">
        <v>0</v>
      </c>
      <c r="AL108" s="85" t="s">
        <v>748</v>
      </c>
      <c r="AM108" s="79" t="s">
        <v>772</v>
      </c>
      <c r="AN108" s="79" t="b">
        <v>0</v>
      </c>
      <c r="AO108" s="85" t="s">
        <v>704</v>
      </c>
      <c r="AP108" s="79" t="s">
        <v>176</v>
      </c>
      <c r="AQ108" s="79">
        <v>0</v>
      </c>
      <c r="AR108" s="79">
        <v>0</v>
      </c>
      <c r="AS108" s="79"/>
      <c r="AT108" s="79"/>
      <c r="AU108" s="79"/>
      <c r="AV108" s="79"/>
      <c r="AW108" s="79"/>
      <c r="AX108" s="79"/>
      <c r="AY108" s="79"/>
      <c r="AZ108" s="79"/>
      <c r="BA108">
        <v>3</v>
      </c>
      <c r="BB108" s="78" t="str">
        <f>REPLACE(INDEX(GroupVertices[Group],MATCH(Edges[[#This Row],[Vertex 1]],GroupVertices[Vertex],0)),1,1,"")</f>
        <v>6</v>
      </c>
      <c r="BC108" s="78" t="str">
        <f>REPLACE(INDEX(GroupVertices[Group],MATCH(Edges[[#This Row],[Vertex 2]],GroupVertices[Vertex],0)),1,1,"")</f>
        <v>3</v>
      </c>
      <c r="BD108" s="48"/>
      <c r="BE108" s="49"/>
      <c r="BF108" s="48"/>
      <c r="BG108" s="49"/>
      <c r="BH108" s="48"/>
      <c r="BI108" s="49"/>
      <c r="BJ108" s="48"/>
      <c r="BK108" s="49"/>
      <c r="BL108" s="48"/>
    </row>
    <row r="109" spans="1:64" ht="15">
      <c r="A109" s="64" t="s">
        <v>250</v>
      </c>
      <c r="B109" s="64" t="s">
        <v>237</v>
      </c>
      <c r="C109" s="65" t="s">
        <v>2026</v>
      </c>
      <c r="D109" s="66">
        <v>3</v>
      </c>
      <c r="E109" s="67" t="s">
        <v>132</v>
      </c>
      <c r="F109" s="68">
        <v>35</v>
      </c>
      <c r="G109" s="65"/>
      <c r="H109" s="69"/>
      <c r="I109" s="70"/>
      <c r="J109" s="70"/>
      <c r="K109" s="34" t="s">
        <v>65</v>
      </c>
      <c r="L109" s="77">
        <v>109</v>
      </c>
      <c r="M109" s="77"/>
      <c r="N109" s="72"/>
      <c r="O109" s="79" t="s">
        <v>299</v>
      </c>
      <c r="P109" s="81">
        <v>43475.210810185185</v>
      </c>
      <c r="Q109" s="79" t="s">
        <v>309</v>
      </c>
      <c r="R109" s="82" t="s">
        <v>388</v>
      </c>
      <c r="S109" s="79" t="s">
        <v>431</v>
      </c>
      <c r="T109" s="79"/>
      <c r="U109" s="79"/>
      <c r="V109" s="82" t="s">
        <v>521</v>
      </c>
      <c r="W109" s="81">
        <v>43475.210810185185</v>
      </c>
      <c r="X109" s="82" t="s">
        <v>602</v>
      </c>
      <c r="Y109" s="79"/>
      <c r="Z109" s="79"/>
      <c r="AA109" s="85" t="s">
        <v>707</v>
      </c>
      <c r="AB109" s="79"/>
      <c r="AC109" s="79" t="b">
        <v>0</v>
      </c>
      <c r="AD109" s="79">
        <v>0</v>
      </c>
      <c r="AE109" s="85" t="s">
        <v>748</v>
      </c>
      <c r="AF109" s="79" t="b">
        <v>0</v>
      </c>
      <c r="AG109" s="79" t="s">
        <v>751</v>
      </c>
      <c r="AH109" s="79"/>
      <c r="AI109" s="85" t="s">
        <v>748</v>
      </c>
      <c r="AJ109" s="79" t="b">
        <v>0</v>
      </c>
      <c r="AK109" s="79">
        <v>5</v>
      </c>
      <c r="AL109" s="85" t="s">
        <v>706</v>
      </c>
      <c r="AM109" s="79" t="s">
        <v>764</v>
      </c>
      <c r="AN109" s="79" t="b">
        <v>0</v>
      </c>
      <c r="AO109" s="85" t="s">
        <v>706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5</v>
      </c>
      <c r="BC109" s="78" t="str">
        <f>REPLACE(INDEX(GroupVertices[Group],MATCH(Edges[[#This Row],[Vertex 2]],GroupVertices[Vertex],0)),1,1,"")</f>
        <v>6</v>
      </c>
      <c r="BD109" s="48"/>
      <c r="BE109" s="49"/>
      <c r="BF109" s="48"/>
      <c r="BG109" s="49"/>
      <c r="BH109" s="48"/>
      <c r="BI109" s="49"/>
      <c r="BJ109" s="48"/>
      <c r="BK109" s="49"/>
      <c r="BL109" s="48"/>
    </row>
    <row r="110" spans="1:64" ht="15">
      <c r="A110" s="64" t="s">
        <v>256</v>
      </c>
      <c r="B110" s="64" t="s">
        <v>237</v>
      </c>
      <c r="C110" s="65" t="s">
        <v>2028</v>
      </c>
      <c r="D110" s="66">
        <v>7.666666666666667</v>
      </c>
      <c r="E110" s="67" t="s">
        <v>136</v>
      </c>
      <c r="F110" s="68">
        <v>19.666666666666664</v>
      </c>
      <c r="G110" s="65"/>
      <c r="H110" s="69"/>
      <c r="I110" s="70"/>
      <c r="J110" s="70"/>
      <c r="K110" s="34" t="s">
        <v>66</v>
      </c>
      <c r="L110" s="77">
        <v>110</v>
      </c>
      <c r="M110" s="77"/>
      <c r="N110" s="72"/>
      <c r="O110" s="79" t="s">
        <v>299</v>
      </c>
      <c r="P110" s="81">
        <v>43474.610972222225</v>
      </c>
      <c r="Q110" s="79" t="s">
        <v>309</v>
      </c>
      <c r="R110" s="82" t="s">
        <v>388</v>
      </c>
      <c r="S110" s="79" t="s">
        <v>431</v>
      </c>
      <c r="T110" s="79"/>
      <c r="U110" s="79"/>
      <c r="V110" s="82" t="s">
        <v>528</v>
      </c>
      <c r="W110" s="81">
        <v>43474.610972222225</v>
      </c>
      <c r="X110" s="82" t="s">
        <v>603</v>
      </c>
      <c r="Y110" s="79"/>
      <c r="Z110" s="79"/>
      <c r="AA110" s="85" t="s">
        <v>708</v>
      </c>
      <c r="AB110" s="79"/>
      <c r="AC110" s="79" t="b">
        <v>0</v>
      </c>
      <c r="AD110" s="79">
        <v>0</v>
      </c>
      <c r="AE110" s="85" t="s">
        <v>748</v>
      </c>
      <c r="AF110" s="79" t="b">
        <v>0</v>
      </c>
      <c r="AG110" s="79" t="s">
        <v>751</v>
      </c>
      <c r="AH110" s="79"/>
      <c r="AI110" s="85" t="s">
        <v>748</v>
      </c>
      <c r="AJ110" s="79" t="b">
        <v>0</v>
      </c>
      <c r="AK110" s="79">
        <v>3</v>
      </c>
      <c r="AL110" s="85" t="s">
        <v>706</v>
      </c>
      <c r="AM110" s="79" t="s">
        <v>761</v>
      </c>
      <c r="AN110" s="79" t="b">
        <v>0</v>
      </c>
      <c r="AO110" s="85" t="s">
        <v>706</v>
      </c>
      <c r="AP110" s="79" t="s">
        <v>176</v>
      </c>
      <c r="AQ110" s="79">
        <v>0</v>
      </c>
      <c r="AR110" s="79">
        <v>0</v>
      </c>
      <c r="AS110" s="79"/>
      <c r="AT110" s="79"/>
      <c r="AU110" s="79"/>
      <c r="AV110" s="79"/>
      <c r="AW110" s="79"/>
      <c r="AX110" s="79"/>
      <c r="AY110" s="79"/>
      <c r="AZ110" s="79"/>
      <c r="BA110">
        <v>3</v>
      </c>
      <c r="BB110" s="78" t="str">
        <f>REPLACE(INDEX(GroupVertices[Group],MATCH(Edges[[#This Row],[Vertex 1]],GroupVertices[Vertex],0)),1,1,"")</f>
        <v>3</v>
      </c>
      <c r="BC110" s="78" t="str">
        <f>REPLACE(INDEX(GroupVertices[Group],MATCH(Edges[[#This Row],[Vertex 2]],GroupVertices[Vertex],0)),1,1,"")</f>
        <v>6</v>
      </c>
      <c r="BD110" s="48">
        <v>0</v>
      </c>
      <c r="BE110" s="49">
        <v>0</v>
      </c>
      <c r="BF110" s="48">
        <v>0</v>
      </c>
      <c r="BG110" s="49">
        <v>0</v>
      </c>
      <c r="BH110" s="48">
        <v>0</v>
      </c>
      <c r="BI110" s="49">
        <v>0</v>
      </c>
      <c r="BJ110" s="48">
        <v>10</v>
      </c>
      <c r="BK110" s="49">
        <v>100</v>
      </c>
      <c r="BL110" s="48">
        <v>10</v>
      </c>
    </row>
    <row r="111" spans="1:64" ht="15">
      <c r="A111" s="64" t="s">
        <v>256</v>
      </c>
      <c r="B111" s="64" t="s">
        <v>237</v>
      </c>
      <c r="C111" s="65" t="s">
        <v>2028</v>
      </c>
      <c r="D111" s="66">
        <v>7.666666666666667</v>
      </c>
      <c r="E111" s="67" t="s">
        <v>136</v>
      </c>
      <c r="F111" s="68">
        <v>19.666666666666664</v>
      </c>
      <c r="G111" s="65"/>
      <c r="H111" s="69"/>
      <c r="I111" s="70"/>
      <c r="J111" s="70"/>
      <c r="K111" s="34" t="s">
        <v>66</v>
      </c>
      <c r="L111" s="77">
        <v>111</v>
      </c>
      <c r="M111" s="77"/>
      <c r="N111" s="72"/>
      <c r="O111" s="79" t="s">
        <v>299</v>
      </c>
      <c r="P111" s="81">
        <v>43475.95486111111</v>
      </c>
      <c r="Q111" s="79" t="s">
        <v>353</v>
      </c>
      <c r="R111" s="82" t="s">
        <v>395</v>
      </c>
      <c r="S111" s="79" t="s">
        <v>430</v>
      </c>
      <c r="T111" s="79"/>
      <c r="U111" s="79"/>
      <c r="V111" s="82" t="s">
        <v>528</v>
      </c>
      <c r="W111" s="81">
        <v>43475.95486111111</v>
      </c>
      <c r="X111" s="82" t="s">
        <v>604</v>
      </c>
      <c r="Y111" s="79"/>
      <c r="Z111" s="79"/>
      <c r="AA111" s="85" t="s">
        <v>709</v>
      </c>
      <c r="AB111" s="79"/>
      <c r="AC111" s="79" t="b">
        <v>0</v>
      </c>
      <c r="AD111" s="79">
        <v>0</v>
      </c>
      <c r="AE111" s="85" t="s">
        <v>748</v>
      </c>
      <c r="AF111" s="79" t="b">
        <v>0</v>
      </c>
      <c r="AG111" s="79" t="s">
        <v>751</v>
      </c>
      <c r="AH111" s="79"/>
      <c r="AI111" s="85" t="s">
        <v>748</v>
      </c>
      <c r="AJ111" s="79" t="b">
        <v>0</v>
      </c>
      <c r="AK111" s="79">
        <v>0</v>
      </c>
      <c r="AL111" s="85" t="s">
        <v>748</v>
      </c>
      <c r="AM111" s="79" t="s">
        <v>768</v>
      </c>
      <c r="AN111" s="79" t="b">
        <v>0</v>
      </c>
      <c r="AO111" s="85" t="s">
        <v>709</v>
      </c>
      <c r="AP111" s="79" t="s">
        <v>176</v>
      </c>
      <c r="AQ111" s="79">
        <v>0</v>
      </c>
      <c r="AR111" s="79">
        <v>0</v>
      </c>
      <c r="AS111" s="79"/>
      <c r="AT111" s="79"/>
      <c r="AU111" s="79"/>
      <c r="AV111" s="79"/>
      <c r="AW111" s="79"/>
      <c r="AX111" s="79"/>
      <c r="AY111" s="79"/>
      <c r="AZ111" s="79"/>
      <c r="BA111">
        <v>3</v>
      </c>
      <c r="BB111" s="78" t="str">
        <f>REPLACE(INDEX(GroupVertices[Group],MATCH(Edges[[#This Row],[Vertex 1]],GroupVertices[Vertex],0)),1,1,"")</f>
        <v>3</v>
      </c>
      <c r="BC111" s="78" t="str">
        <f>REPLACE(INDEX(GroupVertices[Group],MATCH(Edges[[#This Row],[Vertex 2]],GroupVertices[Vertex],0)),1,1,"")</f>
        <v>6</v>
      </c>
      <c r="BD111" s="48">
        <v>0</v>
      </c>
      <c r="BE111" s="49">
        <v>0</v>
      </c>
      <c r="BF111" s="48">
        <v>1</v>
      </c>
      <c r="BG111" s="49">
        <v>8.333333333333334</v>
      </c>
      <c r="BH111" s="48">
        <v>0</v>
      </c>
      <c r="BI111" s="49">
        <v>0</v>
      </c>
      <c r="BJ111" s="48">
        <v>11</v>
      </c>
      <c r="BK111" s="49">
        <v>91.66666666666667</v>
      </c>
      <c r="BL111" s="48">
        <v>12</v>
      </c>
    </row>
    <row r="112" spans="1:64" ht="15">
      <c r="A112" s="64" t="s">
        <v>256</v>
      </c>
      <c r="B112" s="64" t="s">
        <v>237</v>
      </c>
      <c r="C112" s="65" t="s">
        <v>2028</v>
      </c>
      <c r="D112" s="66">
        <v>7.666666666666667</v>
      </c>
      <c r="E112" s="67" t="s">
        <v>136</v>
      </c>
      <c r="F112" s="68">
        <v>19.666666666666664</v>
      </c>
      <c r="G112" s="65"/>
      <c r="H112" s="69"/>
      <c r="I112" s="70"/>
      <c r="J112" s="70"/>
      <c r="K112" s="34" t="s">
        <v>66</v>
      </c>
      <c r="L112" s="77">
        <v>112</v>
      </c>
      <c r="M112" s="77"/>
      <c r="N112" s="72"/>
      <c r="O112" s="79" t="s">
        <v>299</v>
      </c>
      <c r="P112" s="81">
        <v>43477.67459490741</v>
      </c>
      <c r="Q112" s="79" t="s">
        <v>351</v>
      </c>
      <c r="R112" s="82" t="s">
        <v>412</v>
      </c>
      <c r="S112" s="79" t="s">
        <v>447</v>
      </c>
      <c r="T112" s="79"/>
      <c r="U112" s="79"/>
      <c r="V112" s="82" t="s">
        <v>528</v>
      </c>
      <c r="W112" s="81">
        <v>43477.67459490741</v>
      </c>
      <c r="X112" s="82" t="s">
        <v>600</v>
      </c>
      <c r="Y112" s="79"/>
      <c r="Z112" s="79"/>
      <c r="AA112" s="85" t="s">
        <v>705</v>
      </c>
      <c r="AB112" s="79"/>
      <c r="AC112" s="79" t="b">
        <v>0</v>
      </c>
      <c r="AD112" s="79">
        <v>0</v>
      </c>
      <c r="AE112" s="85" t="s">
        <v>748</v>
      </c>
      <c r="AF112" s="79" t="b">
        <v>0</v>
      </c>
      <c r="AG112" s="79" t="s">
        <v>751</v>
      </c>
      <c r="AH112" s="79"/>
      <c r="AI112" s="85" t="s">
        <v>748</v>
      </c>
      <c r="AJ112" s="79" t="b">
        <v>0</v>
      </c>
      <c r="AK112" s="79">
        <v>1</v>
      </c>
      <c r="AL112" s="85" t="s">
        <v>704</v>
      </c>
      <c r="AM112" s="79" t="s">
        <v>761</v>
      </c>
      <c r="AN112" s="79" t="b">
        <v>0</v>
      </c>
      <c r="AO112" s="85" t="s">
        <v>704</v>
      </c>
      <c r="AP112" s="79" t="s">
        <v>176</v>
      </c>
      <c r="AQ112" s="79">
        <v>0</v>
      </c>
      <c r="AR112" s="79">
        <v>0</v>
      </c>
      <c r="AS112" s="79"/>
      <c r="AT112" s="79"/>
      <c r="AU112" s="79"/>
      <c r="AV112" s="79"/>
      <c r="AW112" s="79"/>
      <c r="AX112" s="79"/>
      <c r="AY112" s="79"/>
      <c r="AZ112" s="79"/>
      <c r="BA112">
        <v>3</v>
      </c>
      <c r="BB112" s="78" t="str">
        <f>REPLACE(INDEX(GroupVertices[Group],MATCH(Edges[[#This Row],[Vertex 1]],GroupVertices[Vertex],0)),1,1,"")</f>
        <v>3</v>
      </c>
      <c r="BC112" s="78" t="str">
        <f>REPLACE(INDEX(GroupVertices[Group],MATCH(Edges[[#This Row],[Vertex 2]],GroupVertices[Vertex],0)),1,1,"")</f>
        <v>6</v>
      </c>
      <c r="BD112" s="48"/>
      <c r="BE112" s="49"/>
      <c r="BF112" s="48"/>
      <c r="BG112" s="49"/>
      <c r="BH112" s="48"/>
      <c r="BI112" s="49"/>
      <c r="BJ112" s="48"/>
      <c r="BK112" s="49"/>
      <c r="BL112" s="48"/>
    </row>
    <row r="113" spans="1:64" ht="15">
      <c r="A113" s="64" t="s">
        <v>258</v>
      </c>
      <c r="B113" s="64" t="s">
        <v>279</v>
      </c>
      <c r="C113" s="65" t="s">
        <v>2026</v>
      </c>
      <c r="D113" s="66">
        <v>3</v>
      </c>
      <c r="E113" s="67" t="s">
        <v>132</v>
      </c>
      <c r="F113" s="68">
        <v>35</v>
      </c>
      <c r="G113" s="65"/>
      <c r="H113" s="69"/>
      <c r="I113" s="70"/>
      <c r="J113" s="70"/>
      <c r="K113" s="34" t="s">
        <v>65</v>
      </c>
      <c r="L113" s="77">
        <v>113</v>
      </c>
      <c r="M113" s="77"/>
      <c r="N113" s="72"/>
      <c r="O113" s="79" t="s">
        <v>299</v>
      </c>
      <c r="P113" s="81">
        <v>43480.10476851852</v>
      </c>
      <c r="Q113" s="79" t="s">
        <v>328</v>
      </c>
      <c r="R113" s="79"/>
      <c r="S113" s="79"/>
      <c r="T113" s="79"/>
      <c r="U113" s="79"/>
      <c r="V113" s="82" t="s">
        <v>529</v>
      </c>
      <c r="W113" s="81">
        <v>43480.10476851852</v>
      </c>
      <c r="X113" s="82" t="s">
        <v>605</v>
      </c>
      <c r="Y113" s="79"/>
      <c r="Z113" s="79"/>
      <c r="AA113" s="85" t="s">
        <v>710</v>
      </c>
      <c r="AB113" s="79"/>
      <c r="AC113" s="79" t="b">
        <v>0</v>
      </c>
      <c r="AD113" s="79">
        <v>0</v>
      </c>
      <c r="AE113" s="85" t="s">
        <v>748</v>
      </c>
      <c r="AF113" s="79" t="b">
        <v>0</v>
      </c>
      <c r="AG113" s="79" t="s">
        <v>751</v>
      </c>
      <c r="AH113" s="79"/>
      <c r="AI113" s="85" t="s">
        <v>748</v>
      </c>
      <c r="AJ113" s="79" t="b">
        <v>0</v>
      </c>
      <c r="AK113" s="79">
        <v>0</v>
      </c>
      <c r="AL113" s="85" t="s">
        <v>712</v>
      </c>
      <c r="AM113" s="79" t="s">
        <v>764</v>
      </c>
      <c r="AN113" s="79" t="b">
        <v>0</v>
      </c>
      <c r="AO113" s="85" t="s">
        <v>712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258</v>
      </c>
      <c r="B114" s="64" t="s">
        <v>280</v>
      </c>
      <c r="C114" s="65" t="s">
        <v>2026</v>
      </c>
      <c r="D114" s="66">
        <v>3</v>
      </c>
      <c r="E114" s="67" t="s">
        <v>132</v>
      </c>
      <c r="F114" s="68">
        <v>35</v>
      </c>
      <c r="G114" s="65"/>
      <c r="H114" s="69"/>
      <c r="I114" s="70"/>
      <c r="J114" s="70"/>
      <c r="K114" s="34" t="s">
        <v>65</v>
      </c>
      <c r="L114" s="77">
        <v>114</v>
      </c>
      <c r="M114" s="77"/>
      <c r="N114" s="72"/>
      <c r="O114" s="79" t="s">
        <v>299</v>
      </c>
      <c r="P114" s="81">
        <v>43480.10476851852</v>
      </c>
      <c r="Q114" s="79" t="s">
        <v>328</v>
      </c>
      <c r="R114" s="79"/>
      <c r="S114" s="79"/>
      <c r="T114" s="79"/>
      <c r="U114" s="79"/>
      <c r="V114" s="82" t="s">
        <v>529</v>
      </c>
      <c r="W114" s="81">
        <v>43480.10476851852</v>
      </c>
      <c r="X114" s="82" t="s">
        <v>605</v>
      </c>
      <c r="Y114" s="79"/>
      <c r="Z114" s="79"/>
      <c r="AA114" s="85" t="s">
        <v>710</v>
      </c>
      <c r="AB114" s="79"/>
      <c r="AC114" s="79" t="b">
        <v>0</v>
      </c>
      <c r="AD114" s="79">
        <v>0</v>
      </c>
      <c r="AE114" s="85" t="s">
        <v>748</v>
      </c>
      <c r="AF114" s="79" t="b">
        <v>0</v>
      </c>
      <c r="AG114" s="79" t="s">
        <v>751</v>
      </c>
      <c r="AH114" s="79"/>
      <c r="AI114" s="85" t="s">
        <v>748</v>
      </c>
      <c r="AJ114" s="79" t="b">
        <v>0</v>
      </c>
      <c r="AK114" s="79">
        <v>0</v>
      </c>
      <c r="AL114" s="85" t="s">
        <v>712</v>
      </c>
      <c r="AM114" s="79" t="s">
        <v>764</v>
      </c>
      <c r="AN114" s="79" t="b">
        <v>0</v>
      </c>
      <c r="AO114" s="85" t="s">
        <v>712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258</v>
      </c>
      <c r="B115" s="64" t="s">
        <v>256</v>
      </c>
      <c r="C115" s="65" t="s">
        <v>2026</v>
      </c>
      <c r="D115" s="66">
        <v>3</v>
      </c>
      <c r="E115" s="67" t="s">
        <v>132</v>
      </c>
      <c r="F115" s="68">
        <v>35</v>
      </c>
      <c r="G115" s="65"/>
      <c r="H115" s="69"/>
      <c r="I115" s="70"/>
      <c r="J115" s="70"/>
      <c r="K115" s="34" t="s">
        <v>66</v>
      </c>
      <c r="L115" s="77">
        <v>115</v>
      </c>
      <c r="M115" s="77"/>
      <c r="N115" s="72"/>
      <c r="O115" s="79" t="s">
        <v>299</v>
      </c>
      <c r="P115" s="81">
        <v>43480.10476851852</v>
      </c>
      <c r="Q115" s="79" t="s">
        <v>328</v>
      </c>
      <c r="R115" s="79"/>
      <c r="S115" s="79"/>
      <c r="T115" s="79"/>
      <c r="U115" s="79"/>
      <c r="V115" s="82" t="s">
        <v>529</v>
      </c>
      <c r="W115" s="81">
        <v>43480.10476851852</v>
      </c>
      <c r="X115" s="82" t="s">
        <v>605</v>
      </c>
      <c r="Y115" s="79"/>
      <c r="Z115" s="79"/>
      <c r="AA115" s="85" t="s">
        <v>710</v>
      </c>
      <c r="AB115" s="79"/>
      <c r="AC115" s="79" t="b">
        <v>0</v>
      </c>
      <c r="AD115" s="79">
        <v>0</v>
      </c>
      <c r="AE115" s="85" t="s">
        <v>748</v>
      </c>
      <c r="AF115" s="79" t="b">
        <v>0</v>
      </c>
      <c r="AG115" s="79" t="s">
        <v>751</v>
      </c>
      <c r="AH115" s="79"/>
      <c r="AI115" s="85" t="s">
        <v>748</v>
      </c>
      <c r="AJ115" s="79" t="b">
        <v>0</v>
      </c>
      <c r="AK115" s="79">
        <v>0</v>
      </c>
      <c r="AL115" s="85" t="s">
        <v>712</v>
      </c>
      <c r="AM115" s="79" t="s">
        <v>764</v>
      </c>
      <c r="AN115" s="79" t="b">
        <v>0</v>
      </c>
      <c r="AO115" s="85" t="s">
        <v>712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3</v>
      </c>
      <c r="BD115" s="48">
        <v>0</v>
      </c>
      <c r="BE115" s="49">
        <v>0</v>
      </c>
      <c r="BF115" s="48">
        <v>0</v>
      </c>
      <c r="BG115" s="49">
        <v>0</v>
      </c>
      <c r="BH115" s="48">
        <v>0</v>
      </c>
      <c r="BI115" s="49">
        <v>0</v>
      </c>
      <c r="BJ115" s="48">
        <v>24</v>
      </c>
      <c r="BK115" s="49">
        <v>100</v>
      </c>
      <c r="BL115" s="48">
        <v>24</v>
      </c>
    </row>
    <row r="116" spans="1:64" ht="15">
      <c r="A116" s="64" t="s">
        <v>256</v>
      </c>
      <c r="B116" s="64" t="s">
        <v>258</v>
      </c>
      <c r="C116" s="65" t="s">
        <v>2029</v>
      </c>
      <c r="D116" s="66">
        <v>5.333333333333334</v>
      </c>
      <c r="E116" s="67" t="s">
        <v>136</v>
      </c>
      <c r="F116" s="68">
        <v>27.333333333333332</v>
      </c>
      <c r="G116" s="65"/>
      <c r="H116" s="69"/>
      <c r="I116" s="70"/>
      <c r="J116" s="70"/>
      <c r="K116" s="34" t="s">
        <v>66</v>
      </c>
      <c r="L116" s="77">
        <v>116</v>
      </c>
      <c r="M116" s="77"/>
      <c r="N116" s="72"/>
      <c r="O116" s="79" t="s">
        <v>299</v>
      </c>
      <c r="P116" s="81">
        <v>43478.814479166664</v>
      </c>
      <c r="Q116" s="79" t="s">
        <v>354</v>
      </c>
      <c r="R116" s="79"/>
      <c r="S116" s="79"/>
      <c r="T116" s="79" t="s">
        <v>458</v>
      </c>
      <c r="U116" s="82" t="s">
        <v>485</v>
      </c>
      <c r="V116" s="82" t="s">
        <v>485</v>
      </c>
      <c r="W116" s="81">
        <v>43478.814479166664</v>
      </c>
      <c r="X116" s="82" t="s">
        <v>606</v>
      </c>
      <c r="Y116" s="79"/>
      <c r="Z116" s="79"/>
      <c r="AA116" s="85" t="s">
        <v>711</v>
      </c>
      <c r="AB116" s="79"/>
      <c r="AC116" s="79" t="b">
        <v>0</v>
      </c>
      <c r="AD116" s="79">
        <v>2</v>
      </c>
      <c r="AE116" s="85" t="s">
        <v>748</v>
      </c>
      <c r="AF116" s="79" t="b">
        <v>0</v>
      </c>
      <c r="AG116" s="79" t="s">
        <v>751</v>
      </c>
      <c r="AH116" s="79"/>
      <c r="AI116" s="85" t="s">
        <v>748</v>
      </c>
      <c r="AJ116" s="79" t="b">
        <v>0</v>
      </c>
      <c r="AK116" s="79">
        <v>1</v>
      </c>
      <c r="AL116" s="85" t="s">
        <v>748</v>
      </c>
      <c r="AM116" s="79" t="s">
        <v>768</v>
      </c>
      <c r="AN116" s="79" t="b">
        <v>0</v>
      </c>
      <c r="AO116" s="85" t="s">
        <v>711</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3</v>
      </c>
      <c r="BC116" s="78" t="str">
        <f>REPLACE(INDEX(GroupVertices[Group],MATCH(Edges[[#This Row],[Vertex 2]],GroupVertices[Vertex],0)),1,1,"")</f>
        <v>2</v>
      </c>
      <c r="BD116" s="48"/>
      <c r="BE116" s="49"/>
      <c r="BF116" s="48"/>
      <c r="BG116" s="49"/>
      <c r="BH116" s="48"/>
      <c r="BI116" s="49"/>
      <c r="BJ116" s="48"/>
      <c r="BK116" s="49"/>
      <c r="BL116" s="48"/>
    </row>
    <row r="117" spans="1:64" ht="15">
      <c r="A117" s="64" t="s">
        <v>256</v>
      </c>
      <c r="B117" s="64" t="s">
        <v>258</v>
      </c>
      <c r="C117" s="65" t="s">
        <v>2029</v>
      </c>
      <c r="D117" s="66">
        <v>5.333333333333334</v>
      </c>
      <c r="E117" s="67" t="s">
        <v>136</v>
      </c>
      <c r="F117" s="68">
        <v>27.333333333333332</v>
      </c>
      <c r="G117" s="65"/>
      <c r="H117" s="69"/>
      <c r="I117" s="70"/>
      <c r="J117" s="70"/>
      <c r="K117" s="34" t="s">
        <v>66</v>
      </c>
      <c r="L117" s="77">
        <v>117</v>
      </c>
      <c r="M117" s="77"/>
      <c r="N117" s="72"/>
      <c r="O117" s="79" t="s">
        <v>299</v>
      </c>
      <c r="P117" s="81">
        <v>43479.7187962963</v>
      </c>
      <c r="Q117" s="79" t="s">
        <v>355</v>
      </c>
      <c r="R117" s="79"/>
      <c r="S117" s="79"/>
      <c r="T117" s="79" t="s">
        <v>458</v>
      </c>
      <c r="U117" s="82" t="s">
        <v>486</v>
      </c>
      <c r="V117" s="82" t="s">
        <v>486</v>
      </c>
      <c r="W117" s="81">
        <v>43479.7187962963</v>
      </c>
      <c r="X117" s="82" t="s">
        <v>607</v>
      </c>
      <c r="Y117" s="79"/>
      <c r="Z117" s="79"/>
      <c r="AA117" s="85" t="s">
        <v>712</v>
      </c>
      <c r="AB117" s="79"/>
      <c r="AC117" s="79" t="b">
        <v>0</v>
      </c>
      <c r="AD117" s="79">
        <v>1</v>
      </c>
      <c r="AE117" s="85" t="s">
        <v>748</v>
      </c>
      <c r="AF117" s="79" t="b">
        <v>0</v>
      </c>
      <c r="AG117" s="79" t="s">
        <v>751</v>
      </c>
      <c r="AH117" s="79"/>
      <c r="AI117" s="85" t="s">
        <v>748</v>
      </c>
      <c r="AJ117" s="79" t="b">
        <v>0</v>
      </c>
      <c r="AK117" s="79">
        <v>3</v>
      </c>
      <c r="AL117" s="85" t="s">
        <v>748</v>
      </c>
      <c r="AM117" s="79" t="s">
        <v>768</v>
      </c>
      <c r="AN117" s="79" t="b">
        <v>0</v>
      </c>
      <c r="AO117" s="85" t="s">
        <v>712</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3</v>
      </c>
      <c r="BC117" s="78" t="str">
        <f>REPLACE(INDEX(GroupVertices[Group],MATCH(Edges[[#This Row],[Vertex 2]],GroupVertices[Vertex],0)),1,1,"")</f>
        <v>2</v>
      </c>
      <c r="BD117" s="48"/>
      <c r="BE117" s="49"/>
      <c r="BF117" s="48"/>
      <c r="BG117" s="49"/>
      <c r="BH117" s="48"/>
      <c r="BI117" s="49"/>
      <c r="BJ117" s="48"/>
      <c r="BK117" s="49"/>
      <c r="BL117" s="48"/>
    </row>
    <row r="118" spans="1:64" ht="15">
      <c r="A118" s="64" t="s">
        <v>259</v>
      </c>
      <c r="B118" s="64" t="s">
        <v>279</v>
      </c>
      <c r="C118" s="65" t="s">
        <v>2026</v>
      </c>
      <c r="D118" s="66">
        <v>3</v>
      </c>
      <c r="E118" s="67" t="s">
        <v>132</v>
      </c>
      <c r="F118" s="68">
        <v>35</v>
      </c>
      <c r="G118" s="65"/>
      <c r="H118" s="69"/>
      <c r="I118" s="70"/>
      <c r="J118" s="70"/>
      <c r="K118" s="34" t="s">
        <v>65</v>
      </c>
      <c r="L118" s="77">
        <v>118</v>
      </c>
      <c r="M118" s="77"/>
      <c r="N118" s="72"/>
      <c r="O118" s="79" t="s">
        <v>299</v>
      </c>
      <c r="P118" s="81">
        <v>43482.25740740741</v>
      </c>
      <c r="Q118" s="79" t="s">
        <v>328</v>
      </c>
      <c r="R118" s="79"/>
      <c r="S118" s="79"/>
      <c r="T118" s="79"/>
      <c r="U118" s="79"/>
      <c r="V118" s="82" t="s">
        <v>530</v>
      </c>
      <c r="W118" s="81">
        <v>43482.25740740741</v>
      </c>
      <c r="X118" s="82" t="s">
        <v>608</v>
      </c>
      <c r="Y118" s="79"/>
      <c r="Z118" s="79"/>
      <c r="AA118" s="85" t="s">
        <v>713</v>
      </c>
      <c r="AB118" s="79"/>
      <c r="AC118" s="79" t="b">
        <v>0</v>
      </c>
      <c r="AD118" s="79">
        <v>0</v>
      </c>
      <c r="AE118" s="85" t="s">
        <v>748</v>
      </c>
      <c r="AF118" s="79" t="b">
        <v>0</v>
      </c>
      <c r="AG118" s="79" t="s">
        <v>751</v>
      </c>
      <c r="AH118" s="79"/>
      <c r="AI118" s="85" t="s">
        <v>748</v>
      </c>
      <c r="AJ118" s="79" t="b">
        <v>0</v>
      </c>
      <c r="AK118" s="79">
        <v>0</v>
      </c>
      <c r="AL118" s="85" t="s">
        <v>712</v>
      </c>
      <c r="AM118" s="79" t="s">
        <v>764</v>
      </c>
      <c r="AN118" s="79" t="b">
        <v>0</v>
      </c>
      <c r="AO118" s="85" t="s">
        <v>712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259</v>
      </c>
      <c r="B119" s="64" t="s">
        <v>280</v>
      </c>
      <c r="C119" s="65" t="s">
        <v>2026</v>
      </c>
      <c r="D119" s="66">
        <v>3</v>
      </c>
      <c r="E119" s="67" t="s">
        <v>132</v>
      </c>
      <c r="F119" s="68">
        <v>35</v>
      </c>
      <c r="G119" s="65"/>
      <c r="H119" s="69"/>
      <c r="I119" s="70"/>
      <c r="J119" s="70"/>
      <c r="K119" s="34" t="s">
        <v>65</v>
      </c>
      <c r="L119" s="77">
        <v>119</v>
      </c>
      <c r="M119" s="77"/>
      <c r="N119" s="72"/>
      <c r="O119" s="79" t="s">
        <v>299</v>
      </c>
      <c r="P119" s="81">
        <v>43482.25740740741</v>
      </c>
      <c r="Q119" s="79" t="s">
        <v>328</v>
      </c>
      <c r="R119" s="79"/>
      <c r="S119" s="79"/>
      <c r="T119" s="79"/>
      <c r="U119" s="79"/>
      <c r="V119" s="82" t="s">
        <v>530</v>
      </c>
      <c r="W119" s="81">
        <v>43482.25740740741</v>
      </c>
      <c r="X119" s="82" t="s">
        <v>608</v>
      </c>
      <c r="Y119" s="79"/>
      <c r="Z119" s="79"/>
      <c r="AA119" s="85" t="s">
        <v>713</v>
      </c>
      <c r="AB119" s="79"/>
      <c r="AC119" s="79" t="b">
        <v>0</v>
      </c>
      <c r="AD119" s="79">
        <v>0</v>
      </c>
      <c r="AE119" s="85" t="s">
        <v>748</v>
      </c>
      <c r="AF119" s="79" t="b">
        <v>0</v>
      </c>
      <c r="AG119" s="79" t="s">
        <v>751</v>
      </c>
      <c r="AH119" s="79"/>
      <c r="AI119" s="85" t="s">
        <v>748</v>
      </c>
      <c r="AJ119" s="79" t="b">
        <v>0</v>
      </c>
      <c r="AK119" s="79">
        <v>0</v>
      </c>
      <c r="AL119" s="85" t="s">
        <v>712</v>
      </c>
      <c r="AM119" s="79" t="s">
        <v>764</v>
      </c>
      <c r="AN119" s="79" t="b">
        <v>0</v>
      </c>
      <c r="AO119" s="85" t="s">
        <v>712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259</v>
      </c>
      <c r="B120" s="64" t="s">
        <v>256</v>
      </c>
      <c r="C120" s="65" t="s">
        <v>2026</v>
      </c>
      <c r="D120" s="66">
        <v>3</v>
      </c>
      <c r="E120" s="67" t="s">
        <v>132</v>
      </c>
      <c r="F120" s="68">
        <v>35</v>
      </c>
      <c r="G120" s="65"/>
      <c r="H120" s="69"/>
      <c r="I120" s="70"/>
      <c r="J120" s="70"/>
      <c r="K120" s="34" t="s">
        <v>66</v>
      </c>
      <c r="L120" s="77">
        <v>120</v>
      </c>
      <c r="M120" s="77"/>
      <c r="N120" s="72"/>
      <c r="O120" s="79" t="s">
        <v>299</v>
      </c>
      <c r="P120" s="81">
        <v>43482.25740740741</v>
      </c>
      <c r="Q120" s="79" t="s">
        <v>328</v>
      </c>
      <c r="R120" s="79"/>
      <c r="S120" s="79"/>
      <c r="T120" s="79"/>
      <c r="U120" s="79"/>
      <c r="V120" s="82" t="s">
        <v>530</v>
      </c>
      <c r="W120" s="81">
        <v>43482.25740740741</v>
      </c>
      <c r="X120" s="82" t="s">
        <v>608</v>
      </c>
      <c r="Y120" s="79"/>
      <c r="Z120" s="79"/>
      <c r="AA120" s="85" t="s">
        <v>713</v>
      </c>
      <c r="AB120" s="79"/>
      <c r="AC120" s="79" t="b">
        <v>0</v>
      </c>
      <c r="AD120" s="79">
        <v>0</v>
      </c>
      <c r="AE120" s="85" t="s">
        <v>748</v>
      </c>
      <c r="AF120" s="79" t="b">
        <v>0</v>
      </c>
      <c r="AG120" s="79" t="s">
        <v>751</v>
      </c>
      <c r="AH120" s="79"/>
      <c r="AI120" s="85" t="s">
        <v>748</v>
      </c>
      <c r="AJ120" s="79" t="b">
        <v>0</v>
      </c>
      <c r="AK120" s="79">
        <v>0</v>
      </c>
      <c r="AL120" s="85" t="s">
        <v>712</v>
      </c>
      <c r="AM120" s="79" t="s">
        <v>764</v>
      </c>
      <c r="AN120" s="79" t="b">
        <v>0</v>
      </c>
      <c r="AO120" s="85" t="s">
        <v>712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3</v>
      </c>
      <c r="BD120" s="48">
        <v>0</v>
      </c>
      <c r="BE120" s="49">
        <v>0</v>
      </c>
      <c r="BF120" s="48">
        <v>0</v>
      </c>
      <c r="BG120" s="49">
        <v>0</v>
      </c>
      <c r="BH120" s="48">
        <v>0</v>
      </c>
      <c r="BI120" s="49">
        <v>0</v>
      </c>
      <c r="BJ120" s="48">
        <v>24</v>
      </c>
      <c r="BK120" s="49">
        <v>100</v>
      </c>
      <c r="BL120" s="48">
        <v>24</v>
      </c>
    </row>
    <row r="121" spans="1:64" ht="15">
      <c r="A121" s="64" t="s">
        <v>256</v>
      </c>
      <c r="B121" s="64" t="s">
        <v>259</v>
      </c>
      <c r="C121" s="65" t="s">
        <v>2029</v>
      </c>
      <c r="D121" s="66">
        <v>5.333333333333334</v>
      </c>
      <c r="E121" s="67" t="s">
        <v>136</v>
      </c>
      <c r="F121" s="68">
        <v>27.333333333333332</v>
      </c>
      <c r="G121" s="65"/>
      <c r="H121" s="69"/>
      <c r="I121" s="70"/>
      <c r="J121" s="70"/>
      <c r="K121" s="34" t="s">
        <v>66</v>
      </c>
      <c r="L121" s="77">
        <v>121</v>
      </c>
      <c r="M121" s="77"/>
      <c r="N121" s="72"/>
      <c r="O121" s="79" t="s">
        <v>299</v>
      </c>
      <c r="P121" s="81">
        <v>43478.814479166664</v>
      </c>
      <c r="Q121" s="79" t="s">
        <v>354</v>
      </c>
      <c r="R121" s="79"/>
      <c r="S121" s="79"/>
      <c r="T121" s="79" t="s">
        <v>458</v>
      </c>
      <c r="U121" s="82" t="s">
        <v>485</v>
      </c>
      <c r="V121" s="82" t="s">
        <v>485</v>
      </c>
      <c r="W121" s="81">
        <v>43478.814479166664</v>
      </c>
      <c r="X121" s="82" t="s">
        <v>606</v>
      </c>
      <c r="Y121" s="79"/>
      <c r="Z121" s="79"/>
      <c r="AA121" s="85" t="s">
        <v>711</v>
      </c>
      <c r="AB121" s="79"/>
      <c r="AC121" s="79" t="b">
        <v>0</v>
      </c>
      <c r="AD121" s="79">
        <v>2</v>
      </c>
      <c r="AE121" s="85" t="s">
        <v>748</v>
      </c>
      <c r="AF121" s="79" t="b">
        <v>0</v>
      </c>
      <c r="AG121" s="79" t="s">
        <v>751</v>
      </c>
      <c r="AH121" s="79"/>
      <c r="AI121" s="85" t="s">
        <v>748</v>
      </c>
      <c r="AJ121" s="79" t="b">
        <v>0</v>
      </c>
      <c r="AK121" s="79">
        <v>1</v>
      </c>
      <c r="AL121" s="85" t="s">
        <v>748</v>
      </c>
      <c r="AM121" s="79" t="s">
        <v>768</v>
      </c>
      <c r="AN121" s="79" t="b">
        <v>0</v>
      </c>
      <c r="AO121" s="85" t="s">
        <v>711</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3</v>
      </c>
      <c r="BC121" s="78" t="str">
        <f>REPLACE(INDEX(GroupVertices[Group],MATCH(Edges[[#This Row],[Vertex 2]],GroupVertices[Vertex],0)),1,1,"")</f>
        <v>2</v>
      </c>
      <c r="BD121" s="48"/>
      <c r="BE121" s="49"/>
      <c r="BF121" s="48"/>
      <c r="BG121" s="49"/>
      <c r="BH121" s="48"/>
      <c r="BI121" s="49"/>
      <c r="BJ121" s="48"/>
      <c r="BK121" s="49"/>
      <c r="BL121" s="48"/>
    </row>
    <row r="122" spans="1:64" ht="15">
      <c r="A122" s="64" t="s">
        <v>256</v>
      </c>
      <c r="B122" s="64" t="s">
        <v>259</v>
      </c>
      <c r="C122" s="65" t="s">
        <v>2029</v>
      </c>
      <c r="D122" s="66">
        <v>5.333333333333334</v>
      </c>
      <c r="E122" s="67" t="s">
        <v>136</v>
      </c>
      <c r="F122" s="68">
        <v>27.333333333333332</v>
      </c>
      <c r="G122" s="65"/>
      <c r="H122" s="69"/>
      <c r="I122" s="70"/>
      <c r="J122" s="70"/>
      <c r="K122" s="34" t="s">
        <v>66</v>
      </c>
      <c r="L122" s="77">
        <v>122</v>
      </c>
      <c r="M122" s="77"/>
      <c r="N122" s="72"/>
      <c r="O122" s="79" t="s">
        <v>299</v>
      </c>
      <c r="P122" s="81">
        <v>43479.7187962963</v>
      </c>
      <c r="Q122" s="79" t="s">
        <v>355</v>
      </c>
      <c r="R122" s="79"/>
      <c r="S122" s="79"/>
      <c r="T122" s="79" t="s">
        <v>458</v>
      </c>
      <c r="U122" s="82" t="s">
        <v>486</v>
      </c>
      <c r="V122" s="82" t="s">
        <v>486</v>
      </c>
      <c r="W122" s="81">
        <v>43479.7187962963</v>
      </c>
      <c r="X122" s="82" t="s">
        <v>607</v>
      </c>
      <c r="Y122" s="79"/>
      <c r="Z122" s="79"/>
      <c r="AA122" s="85" t="s">
        <v>712</v>
      </c>
      <c r="AB122" s="79"/>
      <c r="AC122" s="79" t="b">
        <v>0</v>
      </c>
      <c r="AD122" s="79">
        <v>1</v>
      </c>
      <c r="AE122" s="85" t="s">
        <v>748</v>
      </c>
      <c r="AF122" s="79" t="b">
        <v>0</v>
      </c>
      <c r="AG122" s="79" t="s">
        <v>751</v>
      </c>
      <c r="AH122" s="79"/>
      <c r="AI122" s="85" t="s">
        <v>748</v>
      </c>
      <c r="AJ122" s="79" t="b">
        <v>0</v>
      </c>
      <c r="AK122" s="79">
        <v>3</v>
      </c>
      <c r="AL122" s="85" t="s">
        <v>748</v>
      </c>
      <c r="AM122" s="79" t="s">
        <v>768</v>
      </c>
      <c r="AN122" s="79" t="b">
        <v>0</v>
      </c>
      <c r="AO122" s="85" t="s">
        <v>712</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3</v>
      </c>
      <c r="BC122" s="78" t="str">
        <f>REPLACE(INDEX(GroupVertices[Group],MATCH(Edges[[#This Row],[Vertex 2]],GroupVertices[Vertex],0)),1,1,"")</f>
        <v>2</v>
      </c>
      <c r="BD122" s="48"/>
      <c r="BE122" s="49"/>
      <c r="BF122" s="48"/>
      <c r="BG122" s="49"/>
      <c r="BH122" s="48"/>
      <c r="BI122" s="49"/>
      <c r="BJ122" s="48"/>
      <c r="BK122" s="49"/>
      <c r="BL122" s="48"/>
    </row>
    <row r="123" spans="1:64" ht="15">
      <c r="A123" s="64" t="s">
        <v>256</v>
      </c>
      <c r="B123" s="64" t="s">
        <v>293</v>
      </c>
      <c r="C123" s="65" t="s">
        <v>2029</v>
      </c>
      <c r="D123" s="66">
        <v>5.333333333333334</v>
      </c>
      <c r="E123" s="67" t="s">
        <v>136</v>
      </c>
      <c r="F123" s="68">
        <v>27.333333333333332</v>
      </c>
      <c r="G123" s="65"/>
      <c r="H123" s="69"/>
      <c r="I123" s="70"/>
      <c r="J123" s="70"/>
      <c r="K123" s="34" t="s">
        <v>65</v>
      </c>
      <c r="L123" s="77">
        <v>123</v>
      </c>
      <c r="M123" s="77"/>
      <c r="N123" s="72"/>
      <c r="O123" s="79" t="s">
        <v>299</v>
      </c>
      <c r="P123" s="81">
        <v>43478.814479166664</v>
      </c>
      <c r="Q123" s="79" t="s">
        <v>354</v>
      </c>
      <c r="R123" s="79"/>
      <c r="S123" s="79"/>
      <c r="T123" s="79" t="s">
        <v>458</v>
      </c>
      <c r="U123" s="82" t="s">
        <v>485</v>
      </c>
      <c r="V123" s="82" t="s">
        <v>485</v>
      </c>
      <c r="W123" s="81">
        <v>43478.814479166664</v>
      </c>
      <c r="X123" s="82" t="s">
        <v>606</v>
      </c>
      <c r="Y123" s="79"/>
      <c r="Z123" s="79"/>
      <c r="AA123" s="85" t="s">
        <v>711</v>
      </c>
      <c r="AB123" s="79"/>
      <c r="AC123" s="79" t="b">
        <v>0</v>
      </c>
      <c r="AD123" s="79">
        <v>2</v>
      </c>
      <c r="AE123" s="85" t="s">
        <v>748</v>
      </c>
      <c r="AF123" s="79" t="b">
        <v>0</v>
      </c>
      <c r="AG123" s="79" t="s">
        <v>751</v>
      </c>
      <c r="AH123" s="79"/>
      <c r="AI123" s="85" t="s">
        <v>748</v>
      </c>
      <c r="AJ123" s="79" t="b">
        <v>0</v>
      </c>
      <c r="AK123" s="79">
        <v>1</v>
      </c>
      <c r="AL123" s="85" t="s">
        <v>748</v>
      </c>
      <c r="AM123" s="79" t="s">
        <v>768</v>
      </c>
      <c r="AN123" s="79" t="b">
        <v>0</v>
      </c>
      <c r="AO123" s="85" t="s">
        <v>711</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3</v>
      </c>
      <c r="BC123" s="78" t="str">
        <f>REPLACE(INDEX(GroupVertices[Group],MATCH(Edges[[#This Row],[Vertex 2]],GroupVertices[Vertex],0)),1,1,"")</f>
        <v>3</v>
      </c>
      <c r="BD123" s="48">
        <v>0</v>
      </c>
      <c r="BE123" s="49">
        <v>0</v>
      </c>
      <c r="BF123" s="48">
        <v>0</v>
      </c>
      <c r="BG123" s="49">
        <v>0</v>
      </c>
      <c r="BH123" s="48">
        <v>0</v>
      </c>
      <c r="BI123" s="49">
        <v>0</v>
      </c>
      <c r="BJ123" s="48">
        <v>34</v>
      </c>
      <c r="BK123" s="49">
        <v>100</v>
      </c>
      <c r="BL123" s="48">
        <v>34</v>
      </c>
    </row>
    <row r="124" spans="1:64" ht="15">
      <c r="A124" s="64" t="s">
        <v>256</v>
      </c>
      <c r="B124" s="64" t="s">
        <v>293</v>
      </c>
      <c r="C124" s="65" t="s">
        <v>2029</v>
      </c>
      <c r="D124" s="66">
        <v>5.333333333333334</v>
      </c>
      <c r="E124" s="67" t="s">
        <v>136</v>
      </c>
      <c r="F124" s="68">
        <v>27.333333333333332</v>
      </c>
      <c r="G124" s="65"/>
      <c r="H124" s="69"/>
      <c r="I124" s="70"/>
      <c r="J124" s="70"/>
      <c r="K124" s="34" t="s">
        <v>65</v>
      </c>
      <c r="L124" s="77">
        <v>124</v>
      </c>
      <c r="M124" s="77"/>
      <c r="N124" s="72"/>
      <c r="O124" s="79" t="s">
        <v>299</v>
      </c>
      <c r="P124" s="81">
        <v>43479.7187962963</v>
      </c>
      <c r="Q124" s="79" t="s">
        <v>355</v>
      </c>
      <c r="R124" s="79"/>
      <c r="S124" s="79"/>
      <c r="T124" s="79" t="s">
        <v>458</v>
      </c>
      <c r="U124" s="82" t="s">
        <v>486</v>
      </c>
      <c r="V124" s="82" t="s">
        <v>486</v>
      </c>
      <c r="W124" s="81">
        <v>43479.7187962963</v>
      </c>
      <c r="X124" s="82" t="s">
        <v>607</v>
      </c>
      <c r="Y124" s="79"/>
      <c r="Z124" s="79"/>
      <c r="AA124" s="85" t="s">
        <v>712</v>
      </c>
      <c r="AB124" s="79"/>
      <c r="AC124" s="79" t="b">
        <v>0</v>
      </c>
      <c r="AD124" s="79">
        <v>1</v>
      </c>
      <c r="AE124" s="85" t="s">
        <v>748</v>
      </c>
      <c r="AF124" s="79" t="b">
        <v>0</v>
      </c>
      <c r="AG124" s="79" t="s">
        <v>751</v>
      </c>
      <c r="AH124" s="79"/>
      <c r="AI124" s="85" t="s">
        <v>748</v>
      </c>
      <c r="AJ124" s="79" t="b">
        <v>0</v>
      </c>
      <c r="AK124" s="79">
        <v>3</v>
      </c>
      <c r="AL124" s="85" t="s">
        <v>748</v>
      </c>
      <c r="AM124" s="79" t="s">
        <v>768</v>
      </c>
      <c r="AN124" s="79" t="b">
        <v>0</v>
      </c>
      <c r="AO124" s="85" t="s">
        <v>712</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3</v>
      </c>
      <c r="BC124" s="78" t="str">
        <f>REPLACE(INDEX(GroupVertices[Group],MATCH(Edges[[#This Row],[Vertex 2]],GroupVertices[Vertex],0)),1,1,"")</f>
        <v>3</v>
      </c>
      <c r="BD124" s="48">
        <v>0</v>
      </c>
      <c r="BE124" s="49">
        <v>0</v>
      </c>
      <c r="BF124" s="48">
        <v>0</v>
      </c>
      <c r="BG124" s="49">
        <v>0</v>
      </c>
      <c r="BH124" s="48">
        <v>0</v>
      </c>
      <c r="BI124" s="49">
        <v>0</v>
      </c>
      <c r="BJ124" s="48">
        <v>34</v>
      </c>
      <c r="BK124" s="49">
        <v>100</v>
      </c>
      <c r="BL124" s="48">
        <v>34</v>
      </c>
    </row>
    <row r="125" spans="1:64" ht="15">
      <c r="A125" s="64" t="s">
        <v>250</v>
      </c>
      <c r="B125" s="64" t="s">
        <v>294</v>
      </c>
      <c r="C125" s="65" t="s">
        <v>2029</v>
      </c>
      <c r="D125" s="66">
        <v>5.333333333333334</v>
      </c>
      <c r="E125" s="67" t="s">
        <v>136</v>
      </c>
      <c r="F125" s="68">
        <v>27.333333333333332</v>
      </c>
      <c r="G125" s="65"/>
      <c r="H125" s="69"/>
      <c r="I125" s="70"/>
      <c r="J125" s="70"/>
      <c r="K125" s="34" t="s">
        <v>65</v>
      </c>
      <c r="L125" s="77">
        <v>125</v>
      </c>
      <c r="M125" s="77"/>
      <c r="N125" s="72"/>
      <c r="O125" s="79" t="s">
        <v>299</v>
      </c>
      <c r="P125" s="81">
        <v>43480.30521990741</v>
      </c>
      <c r="Q125" s="79" t="s">
        <v>336</v>
      </c>
      <c r="R125" s="82" t="s">
        <v>402</v>
      </c>
      <c r="S125" s="79" t="s">
        <v>441</v>
      </c>
      <c r="T125" s="79" t="s">
        <v>459</v>
      </c>
      <c r="U125" s="79"/>
      <c r="V125" s="82" t="s">
        <v>521</v>
      </c>
      <c r="W125" s="81">
        <v>43480.30521990741</v>
      </c>
      <c r="X125" s="82" t="s">
        <v>583</v>
      </c>
      <c r="Y125" s="79"/>
      <c r="Z125" s="79"/>
      <c r="AA125" s="85" t="s">
        <v>688</v>
      </c>
      <c r="AB125" s="79"/>
      <c r="AC125" s="79" t="b">
        <v>0</v>
      </c>
      <c r="AD125" s="79">
        <v>0</v>
      </c>
      <c r="AE125" s="85" t="s">
        <v>748</v>
      </c>
      <c r="AF125" s="79" t="b">
        <v>1</v>
      </c>
      <c r="AG125" s="79" t="s">
        <v>751</v>
      </c>
      <c r="AH125" s="79"/>
      <c r="AI125" s="85" t="s">
        <v>758</v>
      </c>
      <c r="AJ125" s="79" t="b">
        <v>0</v>
      </c>
      <c r="AK125" s="79">
        <v>0</v>
      </c>
      <c r="AL125" s="85" t="s">
        <v>748</v>
      </c>
      <c r="AM125" s="79" t="s">
        <v>761</v>
      </c>
      <c r="AN125" s="79" t="b">
        <v>1</v>
      </c>
      <c r="AO125" s="85" t="s">
        <v>688</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5</v>
      </c>
      <c r="BC125" s="78" t="str">
        <f>REPLACE(INDEX(GroupVertices[Group],MATCH(Edges[[#This Row],[Vertex 2]],GroupVertices[Vertex],0)),1,1,"")</f>
        <v>5</v>
      </c>
      <c r="BD125" s="48">
        <v>0</v>
      </c>
      <c r="BE125" s="49">
        <v>0</v>
      </c>
      <c r="BF125" s="48">
        <v>0</v>
      </c>
      <c r="BG125" s="49">
        <v>0</v>
      </c>
      <c r="BH125" s="48">
        <v>0</v>
      </c>
      <c r="BI125" s="49">
        <v>0</v>
      </c>
      <c r="BJ125" s="48">
        <v>14</v>
      </c>
      <c r="BK125" s="49">
        <v>100</v>
      </c>
      <c r="BL125" s="48">
        <v>14</v>
      </c>
    </row>
    <row r="126" spans="1:64" ht="15">
      <c r="A126" s="64" t="s">
        <v>250</v>
      </c>
      <c r="B126" s="64" t="s">
        <v>294</v>
      </c>
      <c r="C126" s="65" t="s">
        <v>2029</v>
      </c>
      <c r="D126" s="66">
        <v>5.333333333333334</v>
      </c>
      <c r="E126" s="67" t="s">
        <v>136</v>
      </c>
      <c r="F126" s="68">
        <v>27.333333333333332</v>
      </c>
      <c r="G126" s="65"/>
      <c r="H126" s="69"/>
      <c r="I126" s="70"/>
      <c r="J126" s="70"/>
      <c r="K126" s="34" t="s">
        <v>65</v>
      </c>
      <c r="L126" s="77">
        <v>126</v>
      </c>
      <c r="M126" s="77"/>
      <c r="N126" s="72"/>
      <c r="O126" s="79" t="s">
        <v>299</v>
      </c>
      <c r="P126" s="81">
        <v>43480.62149305556</v>
      </c>
      <c r="Q126" s="79" t="s">
        <v>338</v>
      </c>
      <c r="R126" s="82" t="s">
        <v>403</v>
      </c>
      <c r="S126" s="79" t="s">
        <v>441</v>
      </c>
      <c r="T126" s="79" t="s">
        <v>460</v>
      </c>
      <c r="U126" s="79"/>
      <c r="V126" s="82" t="s">
        <v>521</v>
      </c>
      <c r="W126" s="81">
        <v>43480.62149305556</v>
      </c>
      <c r="X126" s="82" t="s">
        <v>585</v>
      </c>
      <c r="Y126" s="79"/>
      <c r="Z126" s="79"/>
      <c r="AA126" s="85" t="s">
        <v>690</v>
      </c>
      <c r="AB126" s="79"/>
      <c r="AC126" s="79" t="b">
        <v>0</v>
      </c>
      <c r="AD126" s="79">
        <v>1</v>
      </c>
      <c r="AE126" s="85" t="s">
        <v>748</v>
      </c>
      <c r="AF126" s="79" t="b">
        <v>1</v>
      </c>
      <c r="AG126" s="79" t="s">
        <v>751</v>
      </c>
      <c r="AH126" s="79"/>
      <c r="AI126" s="85" t="s">
        <v>759</v>
      </c>
      <c r="AJ126" s="79" t="b">
        <v>0</v>
      </c>
      <c r="AK126" s="79">
        <v>0</v>
      </c>
      <c r="AL126" s="85" t="s">
        <v>748</v>
      </c>
      <c r="AM126" s="79" t="s">
        <v>767</v>
      </c>
      <c r="AN126" s="79" t="b">
        <v>0</v>
      </c>
      <c r="AO126" s="85" t="s">
        <v>690</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5</v>
      </c>
      <c r="BC126" s="78" t="str">
        <f>REPLACE(INDEX(GroupVertices[Group],MATCH(Edges[[#This Row],[Vertex 2]],GroupVertices[Vertex],0)),1,1,"")</f>
        <v>5</v>
      </c>
      <c r="BD126" s="48"/>
      <c r="BE126" s="49"/>
      <c r="BF126" s="48"/>
      <c r="BG126" s="49"/>
      <c r="BH126" s="48"/>
      <c r="BI126" s="49"/>
      <c r="BJ126" s="48"/>
      <c r="BK126" s="49"/>
      <c r="BL126" s="48"/>
    </row>
    <row r="127" spans="1:64" ht="15">
      <c r="A127" s="64" t="s">
        <v>256</v>
      </c>
      <c r="B127" s="64" t="s">
        <v>294</v>
      </c>
      <c r="C127" s="65" t="s">
        <v>2026</v>
      </c>
      <c r="D127" s="66">
        <v>3</v>
      </c>
      <c r="E127" s="67" t="s">
        <v>132</v>
      </c>
      <c r="F127" s="68">
        <v>35</v>
      </c>
      <c r="G127" s="65"/>
      <c r="H127" s="69"/>
      <c r="I127" s="70"/>
      <c r="J127" s="70"/>
      <c r="K127" s="34" t="s">
        <v>65</v>
      </c>
      <c r="L127" s="77">
        <v>127</v>
      </c>
      <c r="M127" s="77"/>
      <c r="N127" s="72"/>
      <c r="O127" s="79" t="s">
        <v>299</v>
      </c>
      <c r="P127" s="81">
        <v>43480.712546296294</v>
      </c>
      <c r="Q127" s="79" t="s">
        <v>356</v>
      </c>
      <c r="R127" s="82" t="s">
        <v>413</v>
      </c>
      <c r="S127" s="79" t="s">
        <v>448</v>
      </c>
      <c r="T127" s="79" t="s">
        <v>467</v>
      </c>
      <c r="U127" s="79"/>
      <c r="V127" s="82" t="s">
        <v>528</v>
      </c>
      <c r="W127" s="81">
        <v>43480.712546296294</v>
      </c>
      <c r="X127" s="82" t="s">
        <v>609</v>
      </c>
      <c r="Y127" s="79"/>
      <c r="Z127" s="79"/>
      <c r="AA127" s="85" t="s">
        <v>714</v>
      </c>
      <c r="AB127" s="79"/>
      <c r="AC127" s="79" t="b">
        <v>0</v>
      </c>
      <c r="AD127" s="79">
        <v>3</v>
      </c>
      <c r="AE127" s="85" t="s">
        <v>748</v>
      </c>
      <c r="AF127" s="79" t="b">
        <v>0</v>
      </c>
      <c r="AG127" s="79" t="s">
        <v>751</v>
      </c>
      <c r="AH127" s="79"/>
      <c r="AI127" s="85" t="s">
        <v>748</v>
      </c>
      <c r="AJ127" s="79" t="b">
        <v>0</v>
      </c>
      <c r="AK127" s="79">
        <v>2</v>
      </c>
      <c r="AL127" s="85" t="s">
        <v>748</v>
      </c>
      <c r="AM127" s="79" t="s">
        <v>768</v>
      </c>
      <c r="AN127" s="79" t="b">
        <v>0</v>
      </c>
      <c r="AO127" s="85" t="s">
        <v>714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5</v>
      </c>
      <c r="BD127" s="48"/>
      <c r="BE127" s="49"/>
      <c r="BF127" s="48"/>
      <c r="BG127" s="49"/>
      <c r="BH127" s="48"/>
      <c r="BI127" s="49"/>
      <c r="BJ127" s="48"/>
      <c r="BK127" s="49"/>
      <c r="BL127" s="48"/>
    </row>
    <row r="128" spans="1:64" ht="15">
      <c r="A128" s="64" t="s">
        <v>250</v>
      </c>
      <c r="B128" s="64" t="s">
        <v>295</v>
      </c>
      <c r="C128" s="65" t="s">
        <v>2029</v>
      </c>
      <c r="D128" s="66">
        <v>5.333333333333334</v>
      </c>
      <c r="E128" s="67" t="s">
        <v>136</v>
      </c>
      <c r="F128" s="68">
        <v>27.333333333333332</v>
      </c>
      <c r="G128" s="65"/>
      <c r="H128" s="69"/>
      <c r="I128" s="70"/>
      <c r="J128" s="70"/>
      <c r="K128" s="34" t="s">
        <v>65</v>
      </c>
      <c r="L128" s="77">
        <v>128</v>
      </c>
      <c r="M128" s="77"/>
      <c r="N128" s="72"/>
      <c r="O128" s="79" t="s">
        <v>299</v>
      </c>
      <c r="P128" s="81">
        <v>43480.62149305556</v>
      </c>
      <c r="Q128" s="79" t="s">
        <v>338</v>
      </c>
      <c r="R128" s="82" t="s">
        <v>403</v>
      </c>
      <c r="S128" s="79" t="s">
        <v>441</v>
      </c>
      <c r="T128" s="79" t="s">
        <v>460</v>
      </c>
      <c r="U128" s="79"/>
      <c r="V128" s="82" t="s">
        <v>521</v>
      </c>
      <c r="W128" s="81">
        <v>43480.62149305556</v>
      </c>
      <c r="X128" s="82" t="s">
        <v>585</v>
      </c>
      <c r="Y128" s="79"/>
      <c r="Z128" s="79"/>
      <c r="AA128" s="85" t="s">
        <v>690</v>
      </c>
      <c r="AB128" s="79"/>
      <c r="AC128" s="79" t="b">
        <v>0</v>
      </c>
      <c r="AD128" s="79">
        <v>1</v>
      </c>
      <c r="AE128" s="85" t="s">
        <v>748</v>
      </c>
      <c r="AF128" s="79" t="b">
        <v>1</v>
      </c>
      <c r="AG128" s="79" t="s">
        <v>751</v>
      </c>
      <c r="AH128" s="79"/>
      <c r="AI128" s="85" t="s">
        <v>759</v>
      </c>
      <c r="AJ128" s="79" t="b">
        <v>0</v>
      </c>
      <c r="AK128" s="79">
        <v>0</v>
      </c>
      <c r="AL128" s="85" t="s">
        <v>748</v>
      </c>
      <c r="AM128" s="79" t="s">
        <v>767</v>
      </c>
      <c r="AN128" s="79" t="b">
        <v>0</v>
      </c>
      <c r="AO128" s="85" t="s">
        <v>690</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5</v>
      </c>
      <c r="BC128" s="78" t="str">
        <f>REPLACE(INDEX(GroupVertices[Group],MATCH(Edges[[#This Row],[Vertex 2]],GroupVertices[Vertex],0)),1,1,"")</f>
        <v>5</v>
      </c>
      <c r="BD128" s="48">
        <v>0</v>
      </c>
      <c r="BE128" s="49">
        <v>0</v>
      </c>
      <c r="BF128" s="48">
        <v>0</v>
      </c>
      <c r="BG128" s="49">
        <v>0</v>
      </c>
      <c r="BH128" s="48">
        <v>0</v>
      </c>
      <c r="BI128" s="49">
        <v>0</v>
      </c>
      <c r="BJ128" s="48">
        <v>23</v>
      </c>
      <c r="BK128" s="49">
        <v>100</v>
      </c>
      <c r="BL128" s="48">
        <v>23</v>
      </c>
    </row>
    <row r="129" spans="1:64" ht="15">
      <c r="A129" s="64" t="s">
        <v>250</v>
      </c>
      <c r="B129" s="64" t="s">
        <v>295</v>
      </c>
      <c r="C129" s="65" t="s">
        <v>2029</v>
      </c>
      <c r="D129" s="66">
        <v>5.333333333333334</v>
      </c>
      <c r="E129" s="67" t="s">
        <v>136</v>
      </c>
      <c r="F129" s="68">
        <v>27.333333333333332</v>
      </c>
      <c r="G129" s="65"/>
      <c r="H129" s="69"/>
      <c r="I129" s="70"/>
      <c r="J129" s="70"/>
      <c r="K129" s="34" t="s">
        <v>65</v>
      </c>
      <c r="L129" s="77">
        <v>129</v>
      </c>
      <c r="M129" s="77"/>
      <c r="N129" s="72"/>
      <c r="O129" s="79" t="s">
        <v>299</v>
      </c>
      <c r="P129" s="81">
        <v>43480.738657407404</v>
      </c>
      <c r="Q129" s="79" t="s">
        <v>339</v>
      </c>
      <c r="R129" s="82" t="s">
        <v>404</v>
      </c>
      <c r="S129" s="79" t="s">
        <v>441</v>
      </c>
      <c r="T129" s="79" t="s">
        <v>460</v>
      </c>
      <c r="U129" s="79"/>
      <c r="V129" s="82" t="s">
        <v>521</v>
      </c>
      <c r="W129" s="81">
        <v>43480.738657407404</v>
      </c>
      <c r="X129" s="82" t="s">
        <v>586</v>
      </c>
      <c r="Y129" s="79"/>
      <c r="Z129" s="79"/>
      <c r="AA129" s="85" t="s">
        <v>691</v>
      </c>
      <c r="AB129" s="79"/>
      <c r="AC129" s="79" t="b">
        <v>0</v>
      </c>
      <c r="AD129" s="79">
        <v>0</v>
      </c>
      <c r="AE129" s="85" t="s">
        <v>748</v>
      </c>
      <c r="AF129" s="79" t="b">
        <v>1</v>
      </c>
      <c r="AG129" s="79" t="s">
        <v>751</v>
      </c>
      <c r="AH129" s="79"/>
      <c r="AI129" s="85" t="s">
        <v>714</v>
      </c>
      <c r="AJ129" s="79" t="b">
        <v>0</v>
      </c>
      <c r="AK129" s="79">
        <v>1</v>
      </c>
      <c r="AL129" s="85" t="s">
        <v>748</v>
      </c>
      <c r="AM129" s="79" t="s">
        <v>764</v>
      </c>
      <c r="AN129" s="79" t="b">
        <v>0</v>
      </c>
      <c r="AO129" s="85" t="s">
        <v>691</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5</v>
      </c>
      <c r="BC129" s="78" t="str">
        <f>REPLACE(INDEX(GroupVertices[Group],MATCH(Edges[[#This Row],[Vertex 2]],GroupVertices[Vertex],0)),1,1,"")</f>
        <v>5</v>
      </c>
      <c r="BD129" s="48">
        <v>1</v>
      </c>
      <c r="BE129" s="49">
        <v>4.545454545454546</v>
      </c>
      <c r="BF129" s="48">
        <v>0</v>
      </c>
      <c r="BG129" s="49">
        <v>0</v>
      </c>
      <c r="BH129" s="48">
        <v>0</v>
      </c>
      <c r="BI129" s="49">
        <v>0</v>
      </c>
      <c r="BJ129" s="48">
        <v>21</v>
      </c>
      <c r="BK129" s="49">
        <v>95.45454545454545</v>
      </c>
      <c r="BL129" s="48">
        <v>22</v>
      </c>
    </row>
    <row r="130" spans="1:64" ht="15">
      <c r="A130" s="64" t="s">
        <v>256</v>
      </c>
      <c r="B130" s="64" t="s">
        <v>295</v>
      </c>
      <c r="C130" s="65" t="s">
        <v>2026</v>
      </c>
      <c r="D130" s="66">
        <v>3</v>
      </c>
      <c r="E130" s="67" t="s">
        <v>132</v>
      </c>
      <c r="F130" s="68">
        <v>35</v>
      </c>
      <c r="G130" s="65"/>
      <c r="H130" s="69"/>
      <c r="I130" s="70"/>
      <c r="J130" s="70"/>
      <c r="K130" s="34" t="s">
        <v>65</v>
      </c>
      <c r="L130" s="77">
        <v>130</v>
      </c>
      <c r="M130" s="77"/>
      <c r="N130" s="72"/>
      <c r="O130" s="79" t="s">
        <v>299</v>
      </c>
      <c r="P130" s="81">
        <v>43480.712546296294</v>
      </c>
      <c r="Q130" s="79" t="s">
        <v>356</v>
      </c>
      <c r="R130" s="82" t="s">
        <v>413</v>
      </c>
      <c r="S130" s="79" t="s">
        <v>448</v>
      </c>
      <c r="T130" s="79" t="s">
        <v>467</v>
      </c>
      <c r="U130" s="79"/>
      <c r="V130" s="82" t="s">
        <v>528</v>
      </c>
      <c r="W130" s="81">
        <v>43480.712546296294</v>
      </c>
      <c r="X130" s="82" t="s">
        <v>609</v>
      </c>
      <c r="Y130" s="79"/>
      <c r="Z130" s="79"/>
      <c r="AA130" s="85" t="s">
        <v>714</v>
      </c>
      <c r="AB130" s="79"/>
      <c r="AC130" s="79" t="b">
        <v>0</v>
      </c>
      <c r="AD130" s="79">
        <v>3</v>
      </c>
      <c r="AE130" s="85" t="s">
        <v>748</v>
      </c>
      <c r="AF130" s="79" t="b">
        <v>0</v>
      </c>
      <c r="AG130" s="79" t="s">
        <v>751</v>
      </c>
      <c r="AH130" s="79"/>
      <c r="AI130" s="85" t="s">
        <v>748</v>
      </c>
      <c r="AJ130" s="79" t="b">
        <v>0</v>
      </c>
      <c r="AK130" s="79">
        <v>2</v>
      </c>
      <c r="AL130" s="85" t="s">
        <v>748</v>
      </c>
      <c r="AM130" s="79" t="s">
        <v>768</v>
      </c>
      <c r="AN130" s="79" t="b">
        <v>0</v>
      </c>
      <c r="AO130" s="85" t="s">
        <v>714</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5</v>
      </c>
      <c r="BD130" s="48">
        <v>1</v>
      </c>
      <c r="BE130" s="49">
        <v>5.2631578947368425</v>
      </c>
      <c r="BF130" s="48">
        <v>0</v>
      </c>
      <c r="BG130" s="49">
        <v>0</v>
      </c>
      <c r="BH130" s="48">
        <v>0</v>
      </c>
      <c r="BI130" s="49">
        <v>0</v>
      </c>
      <c r="BJ130" s="48">
        <v>18</v>
      </c>
      <c r="BK130" s="49">
        <v>94.73684210526316</v>
      </c>
      <c r="BL130" s="48">
        <v>19</v>
      </c>
    </row>
    <row r="131" spans="1:64" ht="15">
      <c r="A131" s="64" t="s">
        <v>256</v>
      </c>
      <c r="B131" s="64" t="s">
        <v>296</v>
      </c>
      <c r="C131" s="65" t="s">
        <v>2026</v>
      </c>
      <c r="D131" s="66">
        <v>3</v>
      </c>
      <c r="E131" s="67" t="s">
        <v>132</v>
      </c>
      <c r="F131" s="68">
        <v>35</v>
      </c>
      <c r="G131" s="65"/>
      <c r="H131" s="69"/>
      <c r="I131" s="70"/>
      <c r="J131" s="70"/>
      <c r="K131" s="34" t="s">
        <v>65</v>
      </c>
      <c r="L131" s="77">
        <v>131</v>
      </c>
      <c r="M131" s="77"/>
      <c r="N131" s="72"/>
      <c r="O131" s="79" t="s">
        <v>299</v>
      </c>
      <c r="P131" s="81">
        <v>43482.83405092593</v>
      </c>
      <c r="Q131" s="79" t="s">
        <v>357</v>
      </c>
      <c r="R131" s="82" t="s">
        <v>414</v>
      </c>
      <c r="S131" s="79" t="s">
        <v>449</v>
      </c>
      <c r="T131" s="79" t="s">
        <v>456</v>
      </c>
      <c r="U131" s="79"/>
      <c r="V131" s="82" t="s">
        <v>528</v>
      </c>
      <c r="W131" s="81">
        <v>43482.83405092593</v>
      </c>
      <c r="X131" s="82" t="s">
        <v>610</v>
      </c>
      <c r="Y131" s="79"/>
      <c r="Z131" s="79"/>
      <c r="AA131" s="85" t="s">
        <v>715</v>
      </c>
      <c r="AB131" s="79"/>
      <c r="AC131" s="79" t="b">
        <v>0</v>
      </c>
      <c r="AD131" s="79">
        <v>1</v>
      </c>
      <c r="AE131" s="85" t="s">
        <v>748</v>
      </c>
      <c r="AF131" s="79" t="b">
        <v>0</v>
      </c>
      <c r="AG131" s="79" t="s">
        <v>751</v>
      </c>
      <c r="AH131" s="79"/>
      <c r="AI131" s="85" t="s">
        <v>748</v>
      </c>
      <c r="AJ131" s="79" t="b">
        <v>0</v>
      </c>
      <c r="AK131" s="79">
        <v>1</v>
      </c>
      <c r="AL131" s="85" t="s">
        <v>748</v>
      </c>
      <c r="AM131" s="79" t="s">
        <v>768</v>
      </c>
      <c r="AN131" s="79" t="b">
        <v>0</v>
      </c>
      <c r="AO131" s="85" t="s">
        <v>715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v>0</v>
      </c>
      <c r="BE131" s="49">
        <v>0</v>
      </c>
      <c r="BF131" s="48">
        <v>0</v>
      </c>
      <c r="BG131" s="49">
        <v>0</v>
      </c>
      <c r="BH131" s="48">
        <v>0</v>
      </c>
      <c r="BI131" s="49">
        <v>0</v>
      </c>
      <c r="BJ131" s="48">
        <v>17</v>
      </c>
      <c r="BK131" s="49">
        <v>100</v>
      </c>
      <c r="BL131" s="48">
        <v>17</v>
      </c>
    </row>
    <row r="132" spans="1:64" ht="15">
      <c r="A132" s="64" t="s">
        <v>234</v>
      </c>
      <c r="B132" s="64" t="s">
        <v>256</v>
      </c>
      <c r="C132" s="65" t="s">
        <v>2026</v>
      </c>
      <c r="D132" s="66">
        <v>3</v>
      </c>
      <c r="E132" s="67" t="s">
        <v>132</v>
      </c>
      <c r="F132" s="68">
        <v>35</v>
      </c>
      <c r="G132" s="65"/>
      <c r="H132" s="69"/>
      <c r="I132" s="70"/>
      <c r="J132" s="70"/>
      <c r="K132" s="34" t="s">
        <v>66</v>
      </c>
      <c r="L132" s="77">
        <v>132</v>
      </c>
      <c r="M132" s="77"/>
      <c r="N132" s="72"/>
      <c r="O132" s="79" t="s">
        <v>299</v>
      </c>
      <c r="P132" s="81">
        <v>43475.81288194445</v>
      </c>
      <c r="Q132" s="79" t="s">
        <v>324</v>
      </c>
      <c r="R132" s="82" t="s">
        <v>396</v>
      </c>
      <c r="S132" s="79" t="s">
        <v>438</v>
      </c>
      <c r="T132" s="79" t="s">
        <v>456</v>
      </c>
      <c r="U132" s="82" t="s">
        <v>479</v>
      </c>
      <c r="V132" s="82" t="s">
        <v>479</v>
      </c>
      <c r="W132" s="81">
        <v>43475.81288194445</v>
      </c>
      <c r="X132" s="82" t="s">
        <v>564</v>
      </c>
      <c r="Y132" s="79"/>
      <c r="Z132" s="79"/>
      <c r="AA132" s="85" t="s">
        <v>669</v>
      </c>
      <c r="AB132" s="79"/>
      <c r="AC132" s="79" t="b">
        <v>0</v>
      </c>
      <c r="AD132" s="79">
        <v>1</v>
      </c>
      <c r="AE132" s="85" t="s">
        <v>748</v>
      </c>
      <c r="AF132" s="79" t="b">
        <v>0</v>
      </c>
      <c r="AG132" s="79" t="s">
        <v>751</v>
      </c>
      <c r="AH132" s="79"/>
      <c r="AI132" s="85" t="s">
        <v>748</v>
      </c>
      <c r="AJ132" s="79" t="b">
        <v>0</v>
      </c>
      <c r="AK132" s="79">
        <v>0</v>
      </c>
      <c r="AL132" s="85" t="s">
        <v>748</v>
      </c>
      <c r="AM132" s="79" t="s">
        <v>770</v>
      </c>
      <c r="AN132" s="79" t="b">
        <v>0</v>
      </c>
      <c r="AO132" s="85" t="s">
        <v>669</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7</v>
      </c>
      <c r="BC132" s="78" t="str">
        <f>REPLACE(INDEX(GroupVertices[Group],MATCH(Edges[[#This Row],[Vertex 2]],GroupVertices[Vertex],0)),1,1,"")</f>
        <v>3</v>
      </c>
      <c r="BD132" s="48"/>
      <c r="BE132" s="49"/>
      <c r="BF132" s="48"/>
      <c r="BG132" s="49"/>
      <c r="BH132" s="48"/>
      <c r="BI132" s="49"/>
      <c r="BJ132" s="48"/>
      <c r="BK132" s="49"/>
      <c r="BL132" s="48"/>
    </row>
    <row r="133" spans="1:64" ht="15">
      <c r="A133" s="64" t="s">
        <v>234</v>
      </c>
      <c r="B133" s="64" t="s">
        <v>260</v>
      </c>
      <c r="C133" s="65" t="s">
        <v>2026</v>
      </c>
      <c r="D133" s="66">
        <v>3</v>
      </c>
      <c r="E133" s="67" t="s">
        <v>132</v>
      </c>
      <c r="F133" s="68">
        <v>35</v>
      </c>
      <c r="G133" s="65"/>
      <c r="H133" s="69"/>
      <c r="I133" s="70"/>
      <c r="J133" s="70"/>
      <c r="K133" s="34" t="s">
        <v>66</v>
      </c>
      <c r="L133" s="77">
        <v>133</v>
      </c>
      <c r="M133" s="77"/>
      <c r="N133" s="72"/>
      <c r="O133" s="79" t="s">
        <v>299</v>
      </c>
      <c r="P133" s="81">
        <v>43475.81288194445</v>
      </c>
      <c r="Q133" s="79" t="s">
        <v>324</v>
      </c>
      <c r="R133" s="82" t="s">
        <v>396</v>
      </c>
      <c r="S133" s="79" t="s">
        <v>438</v>
      </c>
      <c r="T133" s="79" t="s">
        <v>456</v>
      </c>
      <c r="U133" s="82" t="s">
        <v>479</v>
      </c>
      <c r="V133" s="82" t="s">
        <v>479</v>
      </c>
      <c r="W133" s="81">
        <v>43475.81288194445</v>
      </c>
      <c r="X133" s="82" t="s">
        <v>564</v>
      </c>
      <c r="Y133" s="79"/>
      <c r="Z133" s="79"/>
      <c r="AA133" s="85" t="s">
        <v>669</v>
      </c>
      <c r="AB133" s="79"/>
      <c r="AC133" s="79" t="b">
        <v>0</v>
      </c>
      <c r="AD133" s="79">
        <v>1</v>
      </c>
      <c r="AE133" s="85" t="s">
        <v>748</v>
      </c>
      <c r="AF133" s="79" t="b">
        <v>0</v>
      </c>
      <c r="AG133" s="79" t="s">
        <v>751</v>
      </c>
      <c r="AH133" s="79"/>
      <c r="AI133" s="85" t="s">
        <v>748</v>
      </c>
      <c r="AJ133" s="79" t="b">
        <v>0</v>
      </c>
      <c r="AK133" s="79">
        <v>0</v>
      </c>
      <c r="AL133" s="85" t="s">
        <v>748</v>
      </c>
      <c r="AM133" s="79" t="s">
        <v>770</v>
      </c>
      <c r="AN133" s="79" t="b">
        <v>0</v>
      </c>
      <c r="AO133" s="85" t="s">
        <v>669</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7</v>
      </c>
      <c r="BC133" s="78" t="str">
        <f>REPLACE(INDEX(GroupVertices[Group],MATCH(Edges[[#This Row],[Vertex 2]],GroupVertices[Vertex],0)),1,1,"")</f>
        <v>7</v>
      </c>
      <c r="BD133" s="48"/>
      <c r="BE133" s="49"/>
      <c r="BF133" s="48"/>
      <c r="BG133" s="49"/>
      <c r="BH133" s="48"/>
      <c r="BI133" s="49"/>
      <c r="BJ133" s="48"/>
      <c r="BK133" s="49"/>
      <c r="BL133" s="48"/>
    </row>
    <row r="134" spans="1:64" ht="15">
      <c r="A134" s="64" t="s">
        <v>260</v>
      </c>
      <c r="B134" s="64" t="s">
        <v>234</v>
      </c>
      <c r="C134" s="65" t="s">
        <v>2026</v>
      </c>
      <c r="D134" s="66">
        <v>3</v>
      </c>
      <c r="E134" s="67" t="s">
        <v>132</v>
      </c>
      <c r="F134" s="68">
        <v>35</v>
      </c>
      <c r="G134" s="65"/>
      <c r="H134" s="69"/>
      <c r="I134" s="70"/>
      <c r="J134" s="70"/>
      <c r="K134" s="34" t="s">
        <v>66</v>
      </c>
      <c r="L134" s="77">
        <v>134</v>
      </c>
      <c r="M134" s="77"/>
      <c r="N134" s="72"/>
      <c r="O134" s="79" t="s">
        <v>299</v>
      </c>
      <c r="P134" s="81">
        <v>43475.94364583334</v>
      </c>
      <c r="Q134" s="79" t="s">
        <v>325</v>
      </c>
      <c r="R134" s="82" t="s">
        <v>396</v>
      </c>
      <c r="S134" s="79" t="s">
        <v>438</v>
      </c>
      <c r="T134" s="79" t="s">
        <v>456</v>
      </c>
      <c r="U134" s="79"/>
      <c r="V134" s="82" t="s">
        <v>531</v>
      </c>
      <c r="W134" s="81">
        <v>43475.94364583334</v>
      </c>
      <c r="X134" s="82" t="s">
        <v>611</v>
      </c>
      <c r="Y134" s="79"/>
      <c r="Z134" s="79"/>
      <c r="AA134" s="85" t="s">
        <v>716</v>
      </c>
      <c r="AB134" s="79"/>
      <c r="AC134" s="79" t="b">
        <v>0</v>
      </c>
      <c r="AD134" s="79">
        <v>0</v>
      </c>
      <c r="AE134" s="85" t="s">
        <v>748</v>
      </c>
      <c r="AF134" s="79" t="b">
        <v>0</v>
      </c>
      <c r="AG134" s="79" t="s">
        <v>751</v>
      </c>
      <c r="AH134" s="79"/>
      <c r="AI134" s="85" t="s">
        <v>748</v>
      </c>
      <c r="AJ134" s="79" t="b">
        <v>0</v>
      </c>
      <c r="AK134" s="79">
        <v>0</v>
      </c>
      <c r="AL134" s="85" t="s">
        <v>669</v>
      </c>
      <c r="AM134" s="79" t="s">
        <v>764</v>
      </c>
      <c r="AN134" s="79" t="b">
        <v>0</v>
      </c>
      <c r="AO134" s="85" t="s">
        <v>669</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7</v>
      </c>
      <c r="BC134" s="78" t="str">
        <f>REPLACE(INDEX(GroupVertices[Group],MATCH(Edges[[#This Row],[Vertex 2]],GroupVertices[Vertex],0)),1,1,"")</f>
        <v>7</v>
      </c>
      <c r="BD134" s="48">
        <v>1</v>
      </c>
      <c r="BE134" s="49">
        <v>7.6923076923076925</v>
      </c>
      <c r="BF134" s="48">
        <v>0</v>
      </c>
      <c r="BG134" s="49">
        <v>0</v>
      </c>
      <c r="BH134" s="48">
        <v>0</v>
      </c>
      <c r="BI134" s="49">
        <v>0</v>
      </c>
      <c r="BJ134" s="48">
        <v>12</v>
      </c>
      <c r="BK134" s="49">
        <v>92.3076923076923</v>
      </c>
      <c r="BL134" s="48">
        <v>13</v>
      </c>
    </row>
    <row r="135" spans="1:64" ht="15">
      <c r="A135" s="64" t="s">
        <v>256</v>
      </c>
      <c r="B135" s="64" t="s">
        <v>234</v>
      </c>
      <c r="C135" s="65" t="s">
        <v>2026</v>
      </c>
      <c r="D135" s="66">
        <v>3</v>
      </c>
      <c r="E135" s="67" t="s">
        <v>132</v>
      </c>
      <c r="F135" s="68">
        <v>35</v>
      </c>
      <c r="G135" s="65"/>
      <c r="H135" s="69"/>
      <c r="I135" s="70"/>
      <c r="J135" s="70"/>
      <c r="K135" s="34" t="s">
        <v>66</v>
      </c>
      <c r="L135" s="77">
        <v>135</v>
      </c>
      <c r="M135" s="77"/>
      <c r="N135" s="72"/>
      <c r="O135" s="79" t="s">
        <v>299</v>
      </c>
      <c r="P135" s="81">
        <v>43482.83405092593</v>
      </c>
      <c r="Q135" s="79" t="s">
        <v>357</v>
      </c>
      <c r="R135" s="82" t="s">
        <v>414</v>
      </c>
      <c r="S135" s="79" t="s">
        <v>449</v>
      </c>
      <c r="T135" s="79" t="s">
        <v>456</v>
      </c>
      <c r="U135" s="79"/>
      <c r="V135" s="82" t="s">
        <v>528</v>
      </c>
      <c r="W135" s="81">
        <v>43482.83405092593</v>
      </c>
      <c r="X135" s="82" t="s">
        <v>610</v>
      </c>
      <c r="Y135" s="79"/>
      <c r="Z135" s="79"/>
      <c r="AA135" s="85" t="s">
        <v>715</v>
      </c>
      <c r="AB135" s="79"/>
      <c r="AC135" s="79" t="b">
        <v>0</v>
      </c>
      <c r="AD135" s="79">
        <v>1</v>
      </c>
      <c r="AE135" s="85" t="s">
        <v>748</v>
      </c>
      <c r="AF135" s="79" t="b">
        <v>0</v>
      </c>
      <c r="AG135" s="79" t="s">
        <v>751</v>
      </c>
      <c r="AH135" s="79"/>
      <c r="AI135" s="85" t="s">
        <v>748</v>
      </c>
      <c r="AJ135" s="79" t="b">
        <v>0</v>
      </c>
      <c r="AK135" s="79">
        <v>1</v>
      </c>
      <c r="AL135" s="85" t="s">
        <v>748</v>
      </c>
      <c r="AM135" s="79" t="s">
        <v>768</v>
      </c>
      <c r="AN135" s="79" t="b">
        <v>0</v>
      </c>
      <c r="AO135" s="85" t="s">
        <v>715</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7</v>
      </c>
      <c r="BD135" s="48"/>
      <c r="BE135" s="49"/>
      <c r="BF135" s="48"/>
      <c r="BG135" s="49"/>
      <c r="BH135" s="48"/>
      <c r="BI135" s="49"/>
      <c r="BJ135" s="48"/>
      <c r="BK135" s="49"/>
      <c r="BL135" s="48"/>
    </row>
    <row r="136" spans="1:64" ht="15">
      <c r="A136" s="64" t="s">
        <v>256</v>
      </c>
      <c r="B136" s="64" t="s">
        <v>260</v>
      </c>
      <c r="C136" s="65" t="s">
        <v>2026</v>
      </c>
      <c r="D136" s="66">
        <v>3</v>
      </c>
      <c r="E136" s="67" t="s">
        <v>132</v>
      </c>
      <c r="F136" s="68">
        <v>35</v>
      </c>
      <c r="G136" s="65"/>
      <c r="H136" s="69"/>
      <c r="I136" s="70"/>
      <c r="J136" s="70"/>
      <c r="K136" s="34" t="s">
        <v>65</v>
      </c>
      <c r="L136" s="77">
        <v>136</v>
      </c>
      <c r="M136" s="77"/>
      <c r="N136" s="72"/>
      <c r="O136" s="79" t="s">
        <v>299</v>
      </c>
      <c r="P136" s="81">
        <v>43482.83405092593</v>
      </c>
      <c r="Q136" s="79" t="s">
        <v>357</v>
      </c>
      <c r="R136" s="82" t="s">
        <v>414</v>
      </c>
      <c r="S136" s="79" t="s">
        <v>449</v>
      </c>
      <c r="T136" s="79" t="s">
        <v>456</v>
      </c>
      <c r="U136" s="79"/>
      <c r="V136" s="82" t="s">
        <v>528</v>
      </c>
      <c r="W136" s="81">
        <v>43482.83405092593</v>
      </c>
      <c r="X136" s="82" t="s">
        <v>610</v>
      </c>
      <c r="Y136" s="79"/>
      <c r="Z136" s="79"/>
      <c r="AA136" s="85" t="s">
        <v>715</v>
      </c>
      <c r="AB136" s="79"/>
      <c r="AC136" s="79" t="b">
        <v>0</v>
      </c>
      <c r="AD136" s="79">
        <v>1</v>
      </c>
      <c r="AE136" s="85" t="s">
        <v>748</v>
      </c>
      <c r="AF136" s="79" t="b">
        <v>0</v>
      </c>
      <c r="AG136" s="79" t="s">
        <v>751</v>
      </c>
      <c r="AH136" s="79"/>
      <c r="AI136" s="85" t="s">
        <v>748</v>
      </c>
      <c r="AJ136" s="79" t="b">
        <v>0</v>
      </c>
      <c r="AK136" s="79">
        <v>1</v>
      </c>
      <c r="AL136" s="85" t="s">
        <v>748</v>
      </c>
      <c r="AM136" s="79" t="s">
        <v>768</v>
      </c>
      <c r="AN136" s="79" t="b">
        <v>0</v>
      </c>
      <c r="AO136" s="85" t="s">
        <v>715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7</v>
      </c>
      <c r="BD136" s="48"/>
      <c r="BE136" s="49"/>
      <c r="BF136" s="48"/>
      <c r="BG136" s="49"/>
      <c r="BH136" s="48"/>
      <c r="BI136" s="49"/>
      <c r="BJ136" s="48"/>
      <c r="BK136" s="49"/>
      <c r="BL136" s="48"/>
    </row>
    <row r="137" spans="1:64" ht="15">
      <c r="A137" s="64" t="s">
        <v>256</v>
      </c>
      <c r="B137" s="64" t="s">
        <v>297</v>
      </c>
      <c r="C137" s="65" t="s">
        <v>2026</v>
      </c>
      <c r="D137" s="66">
        <v>3</v>
      </c>
      <c r="E137" s="67" t="s">
        <v>132</v>
      </c>
      <c r="F137" s="68">
        <v>35</v>
      </c>
      <c r="G137" s="65"/>
      <c r="H137" s="69"/>
      <c r="I137" s="70"/>
      <c r="J137" s="70"/>
      <c r="K137" s="34" t="s">
        <v>65</v>
      </c>
      <c r="L137" s="77">
        <v>137</v>
      </c>
      <c r="M137" s="77"/>
      <c r="N137" s="72"/>
      <c r="O137" s="79" t="s">
        <v>299</v>
      </c>
      <c r="P137" s="81">
        <v>43482.975</v>
      </c>
      <c r="Q137" s="79" t="s">
        <v>358</v>
      </c>
      <c r="R137" s="79"/>
      <c r="S137" s="79"/>
      <c r="T137" s="79" t="s">
        <v>468</v>
      </c>
      <c r="U137" s="79"/>
      <c r="V137" s="82" t="s">
        <v>528</v>
      </c>
      <c r="W137" s="81">
        <v>43482.975</v>
      </c>
      <c r="X137" s="82" t="s">
        <v>612</v>
      </c>
      <c r="Y137" s="79"/>
      <c r="Z137" s="79"/>
      <c r="AA137" s="85" t="s">
        <v>717</v>
      </c>
      <c r="AB137" s="79"/>
      <c r="AC137" s="79" t="b">
        <v>0</v>
      </c>
      <c r="AD137" s="79">
        <v>1</v>
      </c>
      <c r="AE137" s="85" t="s">
        <v>748</v>
      </c>
      <c r="AF137" s="79" t="b">
        <v>0</v>
      </c>
      <c r="AG137" s="79" t="s">
        <v>751</v>
      </c>
      <c r="AH137" s="79"/>
      <c r="AI137" s="85" t="s">
        <v>748</v>
      </c>
      <c r="AJ137" s="79" t="b">
        <v>0</v>
      </c>
      <c r="AK137" s="79">
        <v>0</v>
      </c>
      <c r="AL137" s="85" t="s">
        <v>748</v>
      </c>
      <c r="AM137" s="79" t="s">
        <v>768</v>
      </c>
      <c r="AN137" s="79" t="b">
        <v>0</v>
      </c>
      <c r="AO137" s="85" t="s">
        <v>717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261</v>
      </c>
      <c r="B138" s="64" t="s">
        <v>297</v>
      </c>
      <c r="C138" s="65" t="s">
        <v>2026</v>
      </c>
      <c r="D138" s="66">
        <v>3</v>
      </c>
      <c r="E138" s="67" t="s">
        <v>132</v>
      </c>
      <c r="F138" s="68">
        <v>35</v>
      </c>
      <c r="G138" s="65"/>
      <c r="H138" s="69"/>
      <c r="I138" s="70"/>
      <c r="J138" s="70"/>
      <c r="K138" s="34" t="s">
        <v>65</v>
      </c>
      <c r="L138" s="77">
        <v>138</v>
      </c>
      <c r="M138" s="77"/>
      <c r="N138" s="72"/>
      <c r="O138" s="79" t="s">
        <v>299</v>
      </c>
      <c r="P138" s="81">
        <v>43482.987129629626</v>
      </c>
      <c r="Q138" s="79" t="s">
        <v>359</v>
      </c>
      <c r="R138" s="79"/>
      <c r="S138" s="79"/>
      <c r="T138" s="79"/>
      <c r="U138" s="79"/>
      <c r="V138" s="82" t="s">
        <v>532</v>
      </c>
      <c r="W138" s="81">
        <v>43482.987129629626</v>
      </c>
      <c r="X138" s="82" t="s">
        <v>613</v>
      </c>
      <c r="Y138" s="79"/>
      <c r="Z138" s="79"/>
      <c r="AA138" s="85" t="s">
        <v>718</v>
      </c>
      <c r="AB138" s="85" t="s">
        <v>717</v>
      </c>
      <c r="AC138" s="79" t="b">
        <v>0</v>
      </c>
      <c r="AD138" s="79">
        <v>0</v>
      </c>
      <c r="AE138" s="85" t="s">
        <v>750</v>
      </c>
      <c r="AF138" s="79" t="b">
        <v>0</v>
      </c>
      <c r="AG138" s="79" t="s">
        <v>751</v>
      </c>
      <c r="AH138" s="79"/>
      <c r="AI138" s="85" t="s">
        <v>748</v>
      </c>
      <c r="AJ138" s="79" t="b">
        <v>0</v>
      </c>
      <c r="AK138" s="79">
        <v>0</v>
      </c>
      <c r="AL138" s="85" t="s">
        <v>748</v>
      </c>
      <c r="AM138" s="79" t="s">
        <v>761</v>
      </c>
      <c r="AN138" s="79" t="b">
        <v>0</v>
      </c>
      <c r="AO138" s="85" t="s">
        <v>717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256</v>
      </c>
      <c r="B139" s="64" t="s">
        <v>298</v>
      </c>
      <c r="C139" s="65" t="s">
        <v>2026</v>
      </c>
      <c r="D139" s="66">
        <v>3</v>
      </c>
      <c r="E139" s="67" t="s">
        <v>132</v>
      </c>
      <c r="F139" s="68">
        <v>35</v>
      </c>
      <c r="G139" s="65"/>
      <c r="H139" s="69"/>
      <c r="I139" s="70"/>
      <c r="J139" s="70"/>
      <c r="K139" s="34" t="s">
        <v>65</v>
      </c>
      <c r="L139" s="77">
        <v>139</v>
      </c>
      <c r="M139" s="77"/>
      <c r="N139" s="72"/>
      <c r="O139" s="79" t="s">
        <v>299</v>
      </c>
      <c r="P139" s="81">
        <v>43482.975</v>
      </c>
      <c r="Q139" s="79" t="s">
        <v>358</v>
      </c>
      <c r="R139" s="79"/>
      <c r="S139" s="79"/>
      <c r="T139" s="79" t="s">
        <v>468</v>
      </c>
      <c r="U139" s="79"/>
      <c r="V139" s="82" t="s">
        <v>528</v>
      </c>
      <c r="W139" s="81">
        <v>43482.975</v>
      </c>
      <c r="X139" s="82" t="s">
        <v>612</v>
      </c>
      <c r="Y139" s="79"/>
      <c r="Z139" s="79"/>
      <c r="AA139" s="85" t="s">
        <v>717</v>
      </c>
      <c r="AB139" s="79"/>
      <c r="AC139" s="79" t="b">
        <v>0</v>
      </c>
      <c r="AD139" s="79">
        <v>1</v>
      </c>
      <c r="AE139" s="85" t="s">
        <v>748</v>
      </c>
      <c r="AF139" s="79" t="b">
        <v>0</v>
      </c>
      <c r="AG139" s="79" t="s">
        <v>751</v>
      </c>
      <c r="AH139" s="79"/>
      <c r="AI139" s="85" t="s">
        <v>748</v>
      </c>
      <c r="AJ139" s="79" t="b">
        <v>0</v>
      </c>
      <c r="AK139" s="79">
        <v>0</v>
      </c>
      <c r="AL139" s="85" t="s">
        <v>748</v>
      </c>
      <c r="AM139" s="79" t="s">
        <v>768</v>
      </c>
      <c r="AN139" s="79" t="b">
        <v>0</v>
      </c>
      <c r="AO139" s="85" t="s">
        <v>717</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v>0</v>
      </c>
      <c r="BE139" s="49">
        <v>0</v>
      </c>
      <c r="BF139" s="48">
        <v>0</v>
      </c>
      <c r="BG139" s="49">
        <v>0</v>
      </c>
      <c r="BH139" s="48">
        <v>0</v>
      </c>
      <c r="BI139" s="49">
        <v>0</v>
      </c>
      <c r="BJ139" s="48">
        <v>27</v>
      </c>
      <c r="BK139" s="49">
        <v>100</v>
      </c>
      <c r="BL139" s="48">
        <v>27</v>
      </c>
    </row>
    <row r="140" spans="1:64" ht="15">
      <c r="A140" s="64" t="s">
        <v>261</v>
      </c>
      <c r="B140" s="64" t="s">
        <v>298</v>
      </c>
      <c r="C140" s="65" t="s">
        <v>2026</v>
      </c>
      <c r="D140" s="66">
        <v>3</v>
      </c>
      <c r="E140" s="67" t="s">
        <v>132</v>
      </c>
      <c r="F140" s="68">
        <v>35</v>
      </c>
      <c r="G140" s="65"/>
      <c r="H140" s="69"/>
      <c r="I140" s="70"/>
      <c r="J140" s="70"/>
      <c r="K140" s="34" t="s">
        <v>65</v>
      </c>
      <c r="L140" s="77">
        <v>140</v>
      </c>
      <c r="M140" s="77"/>
      <c r="N140" s="72"/>
      <c r="O140" s="79" t="s">
        <v>299</v>
      </c>
      <c r="P140" s="81">
        <v>43482.987129629626</v>
      </c>
      <c r="Q140" s="79" t="s">
        <v>359</v>
      </c>
      <c r="R140" s="79"/>
      <c r="S140" s="79"/>
      <c r="T140" s="79"/>
      <c r="U140" s="79"/>
      <c r="V140" s="82" t="s">
        <v>532</v>
      </c>
      <c r="W140" s="81">
        <v>43482.987129629626</v>
      </c>
      <c r="X140" s="82" t="s">
        <v>613</v>
      </c>
      <c r="Y140" s="79"/>
      <c r="Z140" s="79"/>
      <c r="AA140" s="85" t="s">
        <v>718</v>
      </c>
      <c r="AB140" s="85" t="s">
        <v>717</v>
      </c>
      <c r="AC140" s="79" t="b">
        <v>0</v>
      </c>
      <c r="AD140" s="79">
        <v>0</v>
      </c>
      <c r="AE140" s="85" t="s">
        <v>750</v>
      </c>
      <c r="AF140" s="79" t="b">
        <v>0</v>
      </c>
      <c r="AG140" s="79" t="s">
        <v>751</v>
      </c>
      <c r="AH140" s="79"/>
      <c r="AI140" s="85" t="s">
        <v>748</v>
      </c>
      <c r="AJ140" s="79" t="b">
        <v>0</v>
      </c>
      <c r="AK140" s="79">
        <v>0</v>
      </c>
      <c r="AL140" s="85" t="s">
        <v>748</v>
      </c>
      <c r="AM140" s="79" t="s">
        <v>761</v>
      </c>
      <c r="AN140" s="79" t="b">
        <v>0</v>
      </c>
      <c r="AO140" s="85" t="s">
        <v>717</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3</v>
      </c>
      <c r="BD140" s="48">
        <v>1</v>
      </c>
      <c r="BE140" s="49">
        <v>7.6923076923076925</v>
      </c>
      <c r="BF140" s="48">
        <v>0</v>
      </c>
      <c r="BG140" s="49">
        <v>0</v>
      </c>
      <c r="BH140" s="48">
        <v>0</v>
      </c>
      <c r="BI140" s="49">
        <v>0</v>
      </c>
      <c r="BJ140" s="48">
        <v>12</v>
      </c>
      <c r="BK140" s="49">
        <v>92.3076923076923</v>
      </c>
      <c r="BL140" s="48">
        <v>13</v>
      </c>
    </row>
    <row r="141" spans="1:64" ht="15">
      <c r="A141" s="64" t="s">
        <v>250</v>
      </c>
      <c r="B141" s="64" t="s">
        <v>256</v>
      </c>
      <c r="C141" s="65" t="s">
        <v>2027</v>
      </c>
      <c r="D141" s="66">
        <v>10</v>
      </c>
      <c r="E141" s="67" t="s">
        <v>136</v>
      </c>
      <c r="F141" s="68">
        <v>12</v>
      </c>
      <c r="G141" s="65"/>
      <c r="H141" s="69"/>
      <c r="I141" s="70"/>
      <c r="J141" s="70"/>
      <c r="K141" s="34" t="s">
        <v>66</v>
      </c>
      <c r="L141" s="77">
        <v>141</v>
      </c>
      <c r="M141" s="77"/>
      <c r="N141" s="72"/>
      <c r="O141" s="79" t="s">
        <v>299</v>
      </c>
      <c r="P141" s="81">
        <v>43475.210810185185</v>
      </c>
      <c r="Q141" s="79" t="s">
        <v>309</v>
      </c>
      <c r="R141" s="82" t="s">
        <v>388</v>
      </c>
      <c r="S141" s="79" t="s">
        <v>431</v>
      </c>
      <c r="T141" s="79"/>
      <c r="U141" s="79"/>
      <c r="V141" s="82" t="s">
        <v>521</v>
      </c>
      <c r="W141" s="81">
        <v>43475.210810185185</v>
      </c>
      <c r="X141" s="82" t="s">
        <v>602</v>
      </c>
      <c r="Y141" s="79"/>
      <c r="Z141" s="79"/>
      <c r="AA141" s="85" t="s">
        <v>707</v>
      </c>
      <c r="AB141" s="79"/>
      <c r="AC141" s="79" t="b">
        <v>0</v>
      </c>
      <c r="AD141" s="79">
        <v>0</v>
      </c>
      <c r="AE141" s="85" t="s">
        <v>748</v>
      </c>
      <c r="AF141" s="79" t="b">
        <v>0</v>
      </c>
      <c r="AG141" s="79" t="s">
        <v>751</v>
      </c>
      <c r="AH141" s="79"/>
      <c r="AI141" s="85" t="s">
        <v>748</v>
      </c>
      <c r="AJ141" s="79" t="b">
        <v>0</v>
      </c>
      <c r="AK141" s="79">
        <v>5</v>
      </c>
      <c r="AL141" s="85" t="s">
        <v>706</v>
      </c>
      <c r="AM141" s="79" t="s">
        <v>764</v>
      </c>
      <c r="AN141" s="79" t="b">
        <v>0</v>
      </c>
      <c r="AO141" s="85" t="s">
        <v>706</v>
      </c>
      <c r="AP141" s="79" t="s">
        <v>176</v>
      </c>
      <c r="AQ141" s="79">
        <v>0</v>
      </c>
      <c r="AR141" s="79">
        <v>0</v>
      </c>
      <c r="AS141" s="79"/>
      <c r="AT141" s="79"/>
      <c r="AU141" s="79"/>
      <c r="AV141" s="79"/>
      <c r="AW141" s="79"/>
      <c r="AX141" s="79"/>
      <c r="AY141" s="79"/>
      <c r="AZ141" s="79"/>
      <c r="BA141">
        <v>7</v>
      </c>
      <c r="BB141" s="78" t="str">
        <f>REPLACE(INDEX(GroupVertices[Group],MATCH(Edges[[#This Row],[Vertex 1]],GroupVertices[Vertex],0)),1,1,"")</f>
        <v>5</v>
      </c>
      <c r="BC141" s="78" t="str">
        <f>REPLACE(INDEX(GroupVertices[Group],MATCH(Edges[[#This Row],[Vertex 2]],GroupVertices[Vertex],0)),1,1,"")</f>
        <v>3</v>
      </c>
      <c r="BD141" s="48">
        <v>0</v>
      </c>
      <c r="BE141" s="49">
        <v>0</v>
      </c>
      <c r="BF141" s="48">
        <v>0</v>
      </c>
      <c r="BG141" s="49">
        <v>0</v>
      </c>
      <c r="BH141" s="48">
        <v>0</v>
      </c>
      <c r="BI141" s="49">
        <v>0</v>
      </c>
      <c r="BJ141" s="48">
        <v>10</v>
      </c>
      <c r="BK141" s="49">
        <v>100</v>
      </c>
      <c r="BL141" s="48">
        <v>10</v>
      </c>
    </row>
    <row r="142" spans="1:64" ht="15">
      <c r="A142" s="64" t="s">
        <v>250</v>
      </c>
      <c r="B142" s="64" t="s">
        <v>256</v>
      </c>
      <c r="C142" s="65" t="s">
        <v>2027</v>
      </c>
      <c r="D142" s="66">
        <v>10</v>
      </c>
      <c r="E142" s="67" t="s">
        <v>136</v>
      </c>
      <c r="F142" s="68">
        <v>12</v>
      </c>
      <c r="G142" s="65"/>
      <c r="H142" s="69"/>
      <c r="I142" s="70"/>
      <c r="J142" s="70"/>
      <c r="K142" s="34" t="s">
        <v>66</v>
      </c>
      <c r="L142" s="77">
        <v>142</v>
      </c>
      <c r="M142" s="77"/>
      <c r="N142" s="72"/>
      <c r="O142" s="79" t="s">
        <v>299</v>
      </c>
      <c r="P142" s="81">
        <v>43476.58446759259</v>
      </c>
      <c r="Q142" s="79" t="s">
        <v>360</v>
      </c>
      <c r="R142" s="82" t="s">
        <v>415</v>
      </c>
      <c r="S142" s="79" t="s">
        <v>450</v>
      </c>
      <c r="T142" s="79"/>
      <c r="U142" s="82" t="s">
        <v>487</v>
      </c>
      <c r="V142" s="82" t="s">
        <v>487</v>
      </c>
      <c r="W142" s="81">
        <v>43476.58446759259</v>
      </c>
      <c r="X142" s="82" t="s">
        <v>614</v>
      </c>
      <c r="Y142" s="79"/>
      <c r="Z142" s="79"/>
      <c r="AA142" s="85" t="s">
        <v>719</v>
      </c>
      <c r="AB142" s="79"/>
      <c r="AC142" s="79" t="b">
        <v>0</v>
      </c>
      <c r="AD142" s="79">
        <v>0</v>
      </c>
      <c r="AE142" s="85" t="s">
        <v>748</v>
      </c>
      <c r="AF142" s="79" t="b">
        <v>0</v>
      </c>
      <c r="AG142" s="79" t="s">
        <v>751</v>
      </c>
      <c r="AH142" s="79"/>
      <c r="AI142" s="85" t="s">
        <v>748</v>
      </c>
      <c r="AJ142" s="79" t="b">
        <v>0</v>
      </c>
      <c r="AK142" s="79">
        <v>0</v>
      </c>
      <c r="AL142" s="85" t="s">
        <v>748</v>
      </c>
      <c r="AM142" s="79" t="s">
        <v>777</v>
      </c>
      <c r="AN142" s="79" t="b">
        <v>0</v>
      </c>
      <c r="AO142" s="85" t="s">
        <v>719</v>
      </c>
      <c r="AP142" s="79" t="s">
        <v>176</v>
      </c>
      <c r="AQ142" s="79">
        <v>0</v>
      </c>
      <c r="AR142" s="79">
        <v>0</v>
      </c>
      <c r="AS142" s="79"/>
      <c r="AT142" s="79"/>
      <c r="AU142" s="79"/>
      <c r="AV142" s="79"/>
      <c r="AW142" s="79"/>
      <c r="AX142" s="79"/>
      <c r="AY142" s="79"/>
      <c r="AZ142" s="79"/>
      <c r="BA142">
        <v>7</v>
      </c>
      <c r="BB142" s="78" t="str">
        <f>REPLACE(INDEX(GroupVertices[Group],MATCH(Edges[[#This Row],[Vertex 1]],GroupVertices[Vertex],0)),1,1,"")</f>
        <v>5</v>
      </c>
      <c r="BC142" s="78" t="str">
        <f>REPLACE(INDEX(GroupVertices[Group],MATCH(Edges[[#This Row],[Vertex 2]],GroupVertices[Vertex],0)),1,1,"")</f>
        <v>3</v>
      </c>
      <c r="BD142" s="48">
        <v>2</v>
      </c>
      <c r="BE142" s="49">
        <v>22.22222222222222</v>
      </c>
      <c r="BF142" s="48">
        <v>0</v>
      </c>
      <c r="BG142" s="49">
        <v>0</v>
      </c>
      <c r="BH142" s="48">
        <v>0</v>
      </c>
      <c r="BI142" s="49">
        <v>0</v>
      </c>
      <c r="BJ142" s="48">
        <v>7</v>
      </c>
      <c r="BK142" s="49">
        <v>77.77777777777777</v>
      </c>
      <c r="BL142" s="48">
        <v>9</v>
      </c>
    </row>
    <row r="143" spans="1:64" ht="15">
      <c r="A143" s="64" t="s">
        <v>250</v>
      </c>
      <c r="B143" s="64" t="s">
        <v>279</v>
      </c>
      <c r="C143" s="65" t="s">
        <v>2028</v>
      </c>
      <c r="D143" s="66">
        <v>7.666666666666667</v>
      </c>
      <c r="E143" s="67" t="s">
        <v>136</v>
      </c>
      <c r="F143" s="68">
        <v>19.666666666666664</v>
      </c>
      <c r="G143" s="65"/>
      <c r="H143" s="69"/>
      <c r="I143" s="70"/>
      <c r="J143" s="70"/>
      <c r="K143" s="34" t="s">
        <v>65</v>
      </c>
      <c r="L143" s="77">
        <v>143</v>
      </c>
      <c r="M143" s="77"/>
      <c r="N143" s="72"/>
      <c r="O143" s="79" t="s">
        <v>299</v>
      </c>
      <c r="P143" s="81">
        <v>43478.84190972222</v>
      </c>
      <c r="Q143" s="79" t="s">
        <v>361</v>
      </c>
      <c r="R143" s="82" t="s">
        <v>416</v>
      </c>
      <c r="S143" s="79" t="s">
        <v>441</v>
      </c>
      <c r="T143" s="79" t="s">
        <v>469</v>
      </c>
      <c r="U143" s="79"/>
      <c r="V143" s="82" t="s">
        <v>521</v>
      </c>
      <c r="W143" s="81">
        <v>43478.84190972222</v>
      </c>
      <c r="X143" s="82" t="s">
        <v>615</v>
      </c>
      <c r="Y143" s="79"/>
      <c r="Z143" s="79"/>
      <c r="AA143" s="85" t="s">
        <v>720</v>
      </c>
      <c r="AB143" s="79"/>
      <c r="AC143" s="79" t="b">
        <v>0</v>
      </c>
      <c r="AD143" s="79">
        <v>0</v>
      </c>
      <c r="AE143" s="85" t="s">
        <v>748</v>
      </c>
      <c r="AF143" s="79" t="b">
        <v>1</v>
      </c>
      <c r="AG143" s="79" t="s">
        <v>751</v>
      </c>
      <c r="AH143" s="79"/>
      <c r="AI143" s="85" t="s">
        <v>711</v>
      </c>
      <c r="AJ143" s="79" t="b">
        <v>0</v>
      </c>
      <c r="AK143" s="79">
        <v>0</v>
      </c>
      <c r="AL143" s="85" t="s">
        <v>748</v>
      </c>
      <c r="AM143" s="79" t="s">
        <v>764</v>
      </c>
      <c r="AN143" s="79" t="b">
        <v>1</v>
      </c>
      <c r="AO143" s="85" t="s">
        <v>720</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5</v>
      </c>
      <c r="BC143" s="78" t="str">
        <f>REPLACE(INDEX(GroupVertices[Group],MATCH(Edges[[#This Row],[Vertex 2]],GroupVertices[Vertex],0)),1,1,"")</f>
        <v>2</v>
      </c>
      <c r="BD143" s="48">
        <v>0</v>
      </c>
      <c r="BE143" s="49">
        <v>0</v>
      </c>
      <c r="BF143" s="48">
        <v>0</v>
      </c>
      <c r="BG143" s="49">
        <v>0</v>
      </c>
      <c r="BH143" s="48">
        <v>0</v>
      </c>
      <c r="BI143" s="49">
        <v>0</v>
      </c>
      <c r="BJ143" s="48">
        <v>18</v>
      </c>
      <c r="BK143" s="49">
        <v>100</v>
      </c>
      <c r="BL143" s="48">
        <v>18</v>
      </c>
    </row>
    <row r="144" spans="1:64" ht="15">
      <c r="A144" s="64" t="s">
        <v>250</v>
      </c>
      <c r="B144" s="64" t="s">
        <v>279</v>
      </c>
      <c r="C144" s="65" t="s">
        <v>2028</v>
      </c>
      <c r="D144" s="66">
        <v>7.666666666666667</v>
      </c>
      <c r="E144" s="67" t="s">
        <v>136</v>
      </c>
      <c r="F144" s="68">
        <v>19.666666666666664</v>
      </c>
      <c r="G144" s="65"/>
      <c r="H144" s="69"/>
      <c r="I144" s="70"/>
      <c r="J144" s="70"/>
      <c r="K144" s="34" t="s">
        <v>65</v>
      </c>
      <c r="L144" s="77">
        <v>144</v>
      </c>
      <c r="M144" s="77"/>
      <c r="N144" s="72"/>
      <c r="O144" s="79" t="s">
        <v>299</v>
      </c>
      <c r="P144" s="81">
        <v>43478.842673611114</v>
      </c>
      <c r="Q144" s="79" t="s">
        <v>362</v>
      </c>
      <c r="R144" s="82" t="s">
        <v>417</v>
      </c>
      <c r="S144" s="79" t="s">
        <v>441</v>
      </c>
      <c r="T144" s="79" t="s">
        <v>469</v>
      </c>
      <c r="U144" s="79"/>
      <c r="V144" s="82" t="s">
        <v>521</v>
      </c>
      <c r="W144" s="81">
        <v>43478.842673611114</v>
      </c>
      <c r="X144" s="82" t="s">
        <v>616</v>
      </c>
      <c r="Y144" s="79"/>
      <c r="Z144" s="79"/>
      <c r="AA144" s="85" t="s">
        <v>721</v>
      </c>
      <c r="AB144" s="79"/>
      <c r="AC144" s="79" t="b">
        <v>0</v>
      </c>
      <c r="AD144" s="79">
        <v>0</v>
      </c>
      <c r="AE144" s="85" t="s">
        <v>748</v>
      </c>
      <c r="AF144" s="79" t="b">
        <v>1</v>
      </c>
      <c r="AG144" s="79" t="s">
        <v>751</v>
      </c>
      <c r="AH144" s="79"/>
      <c r="AI144" s="85" t="s">
        <v>734</v>
      </c>
      <c r="AJ144" s="79" t="b">
        <v>0</v>
      </c>
      <c r="AK144" s="79">
        <v>0</v>
      </c>
      <c r="AL144" s="85" t="s">
        <v>748</v>
      </c>
      <c r="AM144" s="79" t="s">
        <v>764</v>
      </c>
      <c r="AN144" s="79" t="b">
        <v>1</v>
      </c>
      <c r="AO144" s="85" t="s">
        <v>721</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5</v>
      </c>
      <c r="BC144" s="78" t="str">
        <f>REPLACE(INDEX(GroupVertices[Group],MATCH(Edges[[#This Row],[Vertex 2]],GroupVertices[Vertex],0)),1,1,"")</f>
        <v>2</v>
      </c>
      <c r="BD144" s="48">
        <v>0</v>
      </c>
      <c r="BE144" s="49">
        <v>0</v>
      </c>
      <c r="BF144" s="48">
        <v>0</v>
      </c>
      <c r="BG144" s="49">
        <v>0</v>
      </c>
      <c r="BH144" s="48">
        <v>0</v>
      </c>
      <c r="BI144" s="49">
        <v>0</v>
      </c>
      <c r="BJ144" s="48">
        <v>18</v>
      </c>
      <c r="BK144" s="49">
        <v>100</v>
      </c>
      <c r="BL144" s="48">
        <v>18</v>
      </c>
    </row>
    <row r="145" spans="1:64" ht="15">
      <c r="A145" s="64" t="s">
        <v>250</v>
      </c>
      <c r="B145" s="64" t="s">
        <v>279</v>
      </c>
      <c r="C145" s="65" t="s">
        <v>2028</v>
      </c>
      <c r="D145" s="66">
        <v>7.666666666666667</v>
      </c>
      <c r="E145" s="67" t="s">
        <v>136</v>
      </c>
      <c r="F145" s="68">
        <v>19.666666666666664</v>
      </c>
      <c r="G145" s="65"/>
      <c r="H145" s="69"/>
      <c r="I145" s="70"/>
      <c r="J145" s="70"/>
      <c r="K145" s="34" t="s">
        <v>65</v>
      </c>
      <c r="L145" s="77">
        <v>145</v>
      </c>
      <c r="M145" s="77"/>
      <c r="N145" s="72"/>
      <c r="O145" s="79" t="s">
        <v>299</v>
      </c>
      <c r="P145" s="81">
        <v>43478.85737268518</v>
      </c>
      <c r="Q145" s="79" t="s">
        <v>363</v>
      </c>
      <c r="R145" s="82" t="s">
        <v>418</v>
      </c>
      <c r="S145" s="79" t="s">
        <v>441</v>
      </c>
      <c r="T145" s="79" t="s">
        <v>469</v>
      </c>
      <c r="U145" s="79"/>
      <c r="V145" s="82" t="s">
        <v>521</v>
      </c>
      <c r="W145" s="81">
        <v>43478.85737268518</v>
      </c>
      <c r="X145" s="82" t="s">
        <v>617</v>
      </c>
      <c r="Y145" s="79"/>
      <c r="Z145" s="79"/>
      <c r="AA145" s="85" t="s">
        <v>722</v>
      </c>
      <c r="AB145" s="79"/>
      <c r="AC145" s="79" t="b">
        <v>0</v>
      </c>
      <c r="AD145" s="79">
        <v>0</v>
      </c>
      <c r="AE145" s="85" t="s">
        <v>748</v>
      </c>
      <c r="AF145" s="79" t="b">
        <v>1</v>
      </c>
      <c r="AG145" s="79" t="s">
        <v>751</v>
      </c>
      <c r="AH145" s="79"/>
      <c r="AI145" s="85" t="s">
        <v>735</v>
      </c>
      <c r="AJ145" s="79" t="b">
        <v>0</v>
      </c>
      <c r="AK145" s="79">
        <v>0</v>
      </c>
      <c r="AL145" s="85" t="s">
        <v>748</v>
      </c>
      <c r="AM145" s="79" t="s">
        <v>764</v>
      </c>
      <c r="AN145" s="79" t="b">
        <v>1</v>
      </c>
      <c r="AO145" s="85" t="s">
        <v>722</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5</v>
      </c>
      <c r="BC145" s="78" t="str">
        <f>REPLACE(INDEX(GroupVertices[Group],MATCH(Edges[[#This Row],[Vertex 2]],GroupVertices[Vertex],0)),1,1,"")</f>
        <v>2</v>
      </c>
      <c r="BD145" s="48">
        <v>0</v>
      </c>
      <c r="BE145" s="49">
        <v>0</v>
      </c>
      <c r="BF145" s="48">
        <v>0</v>
      </c>
      <c r="BG145" s="49">
        <v>0</v>
      </c>
      <c r="BH145" s="48">
        <v>0</v>
      </c>
      <c r="BI145" s="49">
        <v>0</v>
      </c>
      <c r="BJ145" s="48">
        <v>18</v>
      </c>
      <c r="BK145" s="49">
        <v>100</v>
      </c>
      <c r="BL145" s="48">
        <v>18</v>
      </c>
    </row>
    <row r="146" spans="1:64" ht="15">
      <c r="A146" s="64" t="s">
        <v>250</v>
      </c>
      <c r="B146" s="64" t="s">
        <v>256</v>
      </c>
      <c r="C146" s="65" t="s">
        <v>2027</v>
      </c>
      <c r="D146" s="66">
        <v>10</v>
      </c>
      <c r="E146" s="67" t="s">
        <v>136</v>
      </c>
      <c r="F146" s="68">
        <v>12</v>
      </c>
      <c r="G146" s="65"/>
      <c r="H146" s="69"/>
      <c r="I146" s="70"/>
      <c r="J146" s="70"/>
      <c r="K146" s="34" t="s">
        <v>66</v>
      </c>
      <c r="L146" s="77">
        <v>146</v>
      </c>
      <c r="M146" s="77"/>
      <c r="N146" s="72"/>
      <c r="O146" s="79" t="s">
        <v>299</v>
      </c>
      <c r="P146" s="81">
        <v>43479.003703703704</v>
      </c>
      <c r="Q146" s="79" t="s">
        <v>335</v>
      </c>
      <c r="R146" s="79"/>
      <c r="S146" s="79"/>
      <c r="T146" s="79"/>
      <c r="U146" s="79"/>
      <c r="V146" s="82" t="s">
        <v>521</v>
      </c>
      <c r="W146" s="81">
        <v>43479.003703703704</v>
      </c>
      <c r="X146" s="82" t="s">
        <v>582</v>
      </c>
      <c r="Y146" s="79"/>
      <c r="Z146" s="79"/>
      <c r="AA146" s="85" t="s">
        <v>687</v>
      </c>
      <c r="AB146" s="79"/>
      <c r="AC146" s="79" t="b">
        <v>0</v>
      </c>
      <c r="AD146" s="79">
        <v>0</v>
      </c>
      <c r="AE146" s="85" t="s">
        <v>748</v>
      </c>
      <c r="AF146" s="79" t="b">
        <v>1</v>
      </c>
      <c r="AG146" s="79" t="s">
        <v>751</v>
      </c>
      <c r="AH146" s="79"/>
      <c r="AI146" s="85" t="s">
        <v>757</v>
      </c>
      <c r="AJ146" s="79" t="b">
        <v>0</v>
      </c>
      <c r="AK146" s="79">
        <v>0</v>
      </c>
      <c r="AL146" s="85" t="s">
        <v>748</v>
      </c>
      <c r="AM146" s="79" t="s">
        <v>764</v>
      </c>
      <c r="AN146" s="79" t="b">
        <v>0</v>
      </c>
      <c r="AO146" s="85" t="s">
        <v>687</v>
      </c>
      <c r="AP146" s="79" t="s">
        <v>176</v>
      </c>
      <c r="AQ146" s="79">
        <v>0</v>
      </c>
      <c r="AR146" s="79">
        <v>0</v>
      </c>
      <c r="AS146" s="79"/>
      <c r="AT146" s="79"/>
      <c r="AU146" s="79"/>
      <c r="AV146" s="79"/>
      <c r="AW146" s="79"/>
      <c r="AX146" s="79"/>
      <c r="AY146" s="79"/>
      <c r="AZ146" s="79"/>
      <c r="BA146">
        <v>7</v>
      </c>
      <c r="BB146" s="78" t="str">
        <f>REPLACE(INDEX(GroupVertices[Group],MATCH(Edges[[#This Row],[Vertex 1]],GroupVertices[Vertex],0)),1,1,"")</f>
        <v>5</v>
      </c>
      <c r="BC146" s="78" t="str">
        <f>REPLACE(INDEX(GroupVertices[Group],MATCH(Edges[[#This Row],[Vertex 2]],GroupVertices[Vertex],0)),1,1,"")</f>
        <v>3</v>
      </c>
      <c r="BD146" s="48"/>
      <c r="BE146" s="49"/>
      <c r="BF146" s="48"/>
      <c r="BG146" s="49"/>
      <c r="BH146" s="48"/>
      <c r="BI146" s="49"/>
      <c r="BJ146" s="48"/>
      <c r="BK146" s="49"/>
      <c r="BL146" s="48"/>
    </row>
    <row r="147" spans="1:64" ht="15">
      <c r="A147" s="64" t="s">
        <v>250</v>
      </c>
      <c r="B147" s="64" t="s">
        <v>250</v>
      </c>
      <c r="C147" s="65" t="s">
        <v>2027</v>
      </c>
      <c r="D147" s="66">
        <v>10</v>
      </c>
      <c r="E147" s="67" t="s">
        <v>136</v>
      </c>
      <c r="F147" s="68">
        <v>12</v>
      </c>
      <c r="G147" s="65"/>
      <c r="H147" s="69"/>
      <c r="I147" s="70"/>
      <c r="J147" s="70"/>
      <c r="K147" s="34" t="s">
        <v>65</v>
      </c>
      <c r="L147" s="77">
        <v>147</v>
      </c>
      <c r="M147" s="77"/>
      <c r="N147" s="72"/>
      <c r="O147" s="79" t="s">
        <v>176</v>
      </c>
      <c r="P147" s="81">
        <v>43479.00388888889</v>
      </c>
      <c r="Q147" s="79" t="s">
        <v>364</v>
      </c>
      <c r="R147" s="79"/>
      <c r="S147" s="79"/>
      <c r="T147" s="79" t="s">
        <v>458</v>
      </c>
      <c r="U147" s="79"/>
      <c r="V147" s="82" t="s">
        <v>521</v>
      </c>
      <c r="W147" s="81">
        <v>43479.00388888889</v>
      </c>
      <c r="X147" s="82" t="s">
        <v>618</v>
      </c>
      <c r="Y147" s="79"/>
      <c r="Z147" s="79"/>
      <c r="AA147" s="85" t="s">
        <v>723</v>
      </c>
      <c r="AB147" s="79"/>
      <c r="AC147" s="79" t="b">
        <v>0</v>
      </c>
      <c r="AD147" s="79">
        <v>0</v>
      </c>
      <c r="AE147" s="85" t="s">
        <v>748</v>
      </c>
      <c r="AF147" s="79" t="b">
        <v>1</v>
      </c>
      <c r="AG147" s="79" t="s">
        <v>754</v>
      </c>
      <c r="AH147" s="79"/>
      <c r="AI147" s="85" t="s">
        <v>735</v>
      </c>
      <c r="AJ147" s="79" t="b">
        <v>0</v>
      </c>
      <c r="AK147" s="79">
        <v>0</v>
      </c>
      <c r="AL147" s="85" t="s">
        <v>748</v>
      </c>
      <c r="AM147" s="79" t="s">
        <v>764</v>
      </c>
      <c r="AN147" s="79" t="b">
        <v>0</v>
      </c>
      <c r="AO147" s="85" t="s">
        <v>723</v>
      </c>
      <c r="AP147" s="79" t="s">
        <v>176</v>
      </c>
      <c r="AQ147" s="79">
        <v>0</v>
      </c>
      <c r="AR147" s="79">
        <v>0</v>
      </c>
      <c r="AS147" s="79"/>
      <c r="AT147" s="79"/>
      <c r="AU147" s="79"/>
      <c r="AV147" s="79"/>
      <c r="AW147" s="79"/>
      <c r="AX147" s="79"/>
      <c r="AY147" s="79"/>
      <c r="AZ147" s="79"/>
      <c r="BA147">
        <v>5</v>
      </c>
      <c r="BB147" s="78" t="str">
        <f>REPLACE(INDEX(GroupVertices[Group],MATCH(Edges[[#This Row],[Vertex 1]],GroupVertices[Vertex],0)),1,1,"")</f>
        <v>5</v>
      </c>
      <c r="BC147" s="78" t="str">
        <f>REPLACE(INDEX(GroupVertices[Group],MATCH(Edges[[#This Row],[Vertex 2]],GroupVertices[Vertex],0)),1,1,"")</f>
        <v>5</v>
      </c>
      <c r="BD147" s="48">
        <v>0</v>
      </c>
      <c r="BE147" s="49">
        <v>0</v>
      </c>
      <c r="BF147" s="48">
        <v>0</v>
      </c>
      <c r="BG147" s="49">
        <v>0</v>
      </c>
      <c r="BH147" s="48">
        <v>0</v>
      </c>
      <c r="BI147" s="49">
        <v>0</v>
      </c>
      <c r="BJ147" s="48">
        <v>2</v>
      </c>
      <c r="BK147" s="49">
        <v>100</v>
      </c>
      <c r="BL147" s="48">
        <v>2</v>
      </c>
    </row>
    <row r="148" spans="1:64" ht="15">
      <c r="A148" s="64" t="s">
        <v>250</v>
      </c>
      <c r="B148" s="64" t="s">
        <v>250</v>
      </c>
      <c r="C148" s="65" t="s">
        <v>2027</v>
      </c>
      <c r="D148" s="66">
        <v>10</v>
      </c>
      <c r="E148" s="67" t="s">
        <v>136</v>
      </c>
      <c r="F148" s="68">
        <v>12</v>
      </c>
      <c r="G148" s="65"/>
      <c r="H148" s="69"/>
      <c r="I148" s="70"/>
      <c r="J148" s="70"/>
      <c r="K148" s="34" t="s">
        <v>65</v>
      </c>
      <c r="L148" s="77">
        <v>148</v>
      </c>
      <c r="M148" s="77"/>
      <c r="N148" s="72"/>
      <c r="O148" s="79" t="s">
        <v>176</v>
      </c>
      <c r="P148" s="81">
        <v>43479.50952546296</v>
      </c>
      <c r="Q148" s="79" t="s">
        <v>365</v>
      </c>
      <c r="R148" s="82" t="s">
        <v>419</v>
      </c>
      <c r="S148" s="79" t="s">
        <v>441</v>
      </c>
      <c r="T148" s="79" t="s">
        <v>460</v>
      </c>
      <c r="U148" s="79"/>
      <c r="V148" s="82" t="s">
        <v>521</v>
      </c>
      <c r="W148" s="81">
        <v>43479.50952546296</v>
      </c>
      <c r="X148" s="82" t="s">
        <v>619</v>
      </c>
      <c r="Y148" s="79"/>
      <c r="Z148" s="79"/>
      <c r="AA148" s="85" t="s">
        <v>724</v>
      </c>
      <c r="AB148" s="79"/>
      <c r="AC148" s="79" t="b">
        <v>0</v>
      </c>
      <c r="AD148" s="79">
        <v>0</v>
      </c>
      <c r="AE148" s="85" t="s">
        <v>748</v>
      </c>
      <c r="AF148" s="79" t="b">
        <v>0</v>
      </c>
      <c r="AG148" s="79" t="s">
        <v>751</v>
      </c>
      <c r="AH148" s="79"/>
      <c r="AI148" s="85" t="s">
        <v>748</v>
      </c>
      <c r="AJ148" s="79" t="b">
        <v>0</v>
      </c>
      <c r="AK148" s="79">
        <v>0</v>
      </c>
      <c r="AL148" s="85" t="s">
        <v>748</v>
      </c>
      <c r="AM148" s="79" t="s">
        <v>764</v>
      </c>
      <c r="AN148" s="79" t="b">
        <v>1</v>
      </c>
      <c r="AO148" s="85" t="s">
        <v>724</v>
      </c>
      <c r="AP148" s="79" t="s">
        <v>176</v>
      </c>
      <c r="AQ148" s="79">
        <v>0</v>
      </c>
      <c r="AR148" s="79">
        <v>0</v>
      </c>
      <c r="AS148" s="79"/>
      <c r="AT148" s="79"/>
      <c r="AU148" s="79"/>
      <c r="AV148" s="79"/>
      <c r="AW148" s="79"/>
      <c r="AX148" s="79"/>
      <c r="AY148" s="79"/>
      <c r="AZ148" s="79"/>
      <c r="BA148">
        <v>5</v>
      </c>
      <c r="BB148" s="78" t="str">
        <f>REPLACE(INDEX(GroupVertices[Group],MATCH(Edges[[#This Row],[Vertex 1]],GroupVertices[Vertex],0)),1,1,"")</f>
        <v>5</v>
      </c>
      <c r="BC148" s="78" t="str">
        <f>REPLACE(INDEX(GroupVertices[Group],MATCH(Edges[[#This Row],[Vertex 2]],GroupVertices[Vertex],0)),1,1,"")</f>
        <v>5</v>
      </c>
      <c r="BD148" s="48">
        <v>2</v>
      </c>
      <c r="BE148" s="49">
        <v>10.526315789473685</v>
      </c>
      <c r="BF148" s="48">
        <v>0</v>
      </c>
      <c r="BG148" s="49">
        <v>0</v>
      </c>
      <c r="BH148" s="48">
        <v>0</v>
      </c>
      <c r="BI148" s="49">
        <v>0</v>
      </c>
      <c r="BJ148" s="48">
        <v>17</v>
      </c>
      <c r="BK148" s="49">
        <v>89.47368421052632</v>
      </c>
      <c r="BL148" s="48">
        <v>19</v>
      </c>
    </row>
    <row r="149" spans="1:64" ht="15">
      <c r="A149" s="64" t="s">
        <v>250</v>
      </c>
      <c r="B149" s="64" t="s">
        <v>256</v>
      </c>
      <c r="C149" s="65" t="s">
        <v>2027</v>
      </c>
      <c r="D149" s="66">
        <v>10</v>
      </c>
      <c r="E149" s="67" t="s">
        <v>136</v>
      </c>
      <c r="F149" s="68">
        <v>12</v>
      </c>
      <c r="G149" s="65"/>
      <c r="H149" s="69"/>
      <c r="I149" s="70"/>
      <c r="J149" s="70"/>
      <c r="K149" s="34" t="s">
        <v>66</v>
      </c>
      <c r="L149" s="77">
        <v>149</v>
      </c>
      <c r="M149" s="77"/>
      <c r="N149" s="72"/>
      <c r="O149" s="79" t="s">
        <v>299</v>
      </c>
      <c r="P149" s="81">
        <v>43479.74320601852</v>
      </c>
      <c r="Q149" s="79" t="s">
        <v>366</v>
      </c>
      <c r="R149" s="82" t="s">
        <v>420</v>
      </c>
      <c r="S149" s="79" t="s">
        <v>441</v>
      </c>
      <c r="T149" s="79" t="s">
        <v>470</v>
      </c>
      <c r="U149" s="79"/>
      <c r="V149" s="82" t="s">
        <v>521</v>
      </c>
      <c r="W149" s="81">
        <v>43479.74320601852</v>
      </c>
      <c r="X149" s="82" t="s">
        <v>620</v>
      </c>
      <c r="Y149" s="79"/>
      <c r="Z149" s="79"/>
      <c r="AA149" s="85" t="s">
        <v>725</v>
      </c>
      <c r="AB149" s="79"/>
      <c r="AC149" s="79" t="b">
        <v>0</v>
      </c>
      <c r="AD149" s="79">
        <v>0</v>
      </c>
      <c r="AE149" s="85" t="s">
        <v>748</v>
      </c>
      <c r="AF149" s="79" t="b">
        <v>0</v>
      </c>
      <c r="AG149" s="79" t="s">
        <v>751</v>
      </c>
      <c r="AH149" s="79"/>
      <c r="AI149" s="85" t="s">
        <v>748</v>
      </c>
      <c r="AJ149" s="79" t="b">
        <v>0</v>
      </c>
      <c r="AK149" s="79">
        <v>0</v>
      </c>
      <c r="AL149" s="85" t="s">
        <v>748</v>
      </c>
      <c r="AM149" s="79" t="s">
        <v>764</v>
      </c>
      <c r="AN149" s="79" t="b">
        <v>1</v>
      </c>
      <c r="AO149" s="85" t="s">
        <v>725</v>
      </c>
      <c r="AP149" s="79" t="s">
        <v>176</v>
      </c>
      <c r="AQ149" s="79">
        <v>0</v>
      </c>
      <c r="AR149" s="79">
        <v>0</v>
      </c>
      <c r="AS149" s="79"/>
      <c r="AT149" s="79"/>
      <c r="AU149" s="79"/>
      <c r="AV149" s="79"/>
      <c r="AW149" s="79"/>
      <c r="AX149" s="79"/>
      <c r="AY149" s="79"/>
      <c r="AZ149" s="79"/>
      <c r="BA149">
        <v>7</v>
      </c>
      <c r="BB149" s="78" t="str">
        <f>REPLACE(INDEX(GroupVertices[Group],MATCH(Edges[[#This Row],[Vertex 1]],GroupVertices[Vertex],0)),1,1,"")</f>
        <v>5</v>
      </c>
      <c r="BC149" s="78" t="str">
        <f>REPLACE(INDEX(GroupVertices[Group],MATCH(Edges[[#This Row],[Vertex 2]],GroupVertices[Vertex],0)),1,1,"")</f>
        <v>3</v>
      </c>
      <c r="BD149" s="48">
        <v>2</v>
      </c>
      <c r="BE149" s="49">
        <v>11.11111111111111</v>
      </c>
      <c r="BF149" s="48">
        <v>0</v>
      </c>
      <c r="BG149" s="49">
        <v>0</v>
      </c>
      <c r="BH149" s="48">
        <v>0</v>
      </c>
      <c r="BI149" s="49">
        <v>0</v>
      </c>
      <c r="BJ149" s="48">
        <v>16</v>
      </c>
      <c r="BK149" s="49">
        <v>88.88888888888889</v>
      </c>
      <c r="BL149" s="48">
        <v>18</v>
      </c>
    </row>
    <row r="150" spans="1:64" ht="15">
      <c r="A150" s="64" t="s">
        <v>250</v>
      </c>
      <c r="B150" s="64" t="s">
        <v>250</v>
      </c>
      <c r="C150" s="65" t="s">
        <v>2027</v>
      </c>
      <c r="D150" s="66">
        <v>10</v>
      </c>
      <c r="E150" s="67" t="s">
        <v>136</v>
      </c>
      <c r="F150" s="68">
        <v>12</v>
      </c>
      <c r="G150" s="65"/>
      <c r="H150" s="69"/>
      <c r="I150" s="70"/>
      <c r="J150" s="70"/>
      <c r="K150" s="34" t="s">
        <v>65</v>
      </c>
      <c r="L150" s="77">
        <v>150</v>
      </c>
      <c r="M150" s="77"/>
      <c r="N150" s="72"/>
      <c r="O150" s="79" t="s">
        <v>176</v>
      </c>
      <c r="P150" s="81">
        <v>43479.80695601852</v>
      </c>
      <c r="Q150" s="79" t="s">
        <v>367</v>
      </c>
      <c r="R150" s="79"/>
      <c r="S150" s="79"/>
      <c r="T150" s="79" t="s">
        <v>458</v>
      </c>
      <c r="U150" s="79"/>
      <c r="V150" s="82" t="s">
        <v>521</v>
      </c>
      <c r="W150" s="81">
        <v>43479.80695601852</v>
      </c>
      <c r="X150" s="82" t="s">
        <v>621</v>
      </c>
      <c r="Y150" s="79"/>
      <c r="Z150" s="79"/>
      <c r="AA150" s="85" t="s">
        <v>726</v>
      </c>
      <c r="AB150" s="79"/>
      <c r="AC150" s="79" t="b">
        <v>0</v>
      </c>
      <c r="AD150" s="79">
        <v>0</v>
      </c>
      <c r="AE150" s="85" t="s">
        <v>748</v>
      </c>
      <c r="AF150" s="79" t="b">
        <v>1</v>
      </c>
      <c r="AG150" s="79" t="s">
        <v>754</v>
      </c>
      <c r="AH150" s="79"/>
      <c r="AI150" s="85" t="s">
        <v>737</v>
      </c>
      <c r="AJ150" s="79" t="b">
        <v>0</v>
      </c>
      <c r="AK150" s="79">
        <v>0</v>
      </c>
      <c r="AL150" s="85" t="s">
        <v>748</v>
      </c>
      <c r="AM150" s="79" t="s">
        <v>764</v>
      </c>
      <c r="AN150" s="79" t="b">
        <v>0</v>
      </c>
      <c r="AO150" s="85" t="s">
        <v>726</v>
      </c>
      <c r="AP150" s="79" t="s">
        <v>176</v>
      </c>
      <c r="AQ150" s="79">
        <v>0</v>
      </c>
      <c r="AR150" s="79">
        <v>0</v>
      </c>
      <c r="AS150" s="79"/>
      <c r="AT150" s="79"/>
      <c r="AU150" s="79"/>
      <c r="AV150" s="79"/>
      <c r="AW150" s="79"/>
      <c r="AX150" s="79"/>
      <c r="AY150" s="79"/>
      <c r="AZ150" s="79"/>
      <c r="BA150">
        <v>5</v>
      </c>
      <c r="BB150" s="78" t="str">
        <f>REPLACE(INDEX(GroupVertices[Group],MATCH(Edges[[#This Row],[Vertex 1]],GroupVertices[Vertex],0)),1,1,"")</f>
        <v>5</v>
      </c>
      <c r="BC150" s="78" t="str">
        <f>REPLACE(INDEX(GroupVertices[Group],MATCH(Edges[[#This Row],[Vertex 2]],GroupVertices[Vertex],0)),1,1,"")</f>
        <v>5</v>
      </c>
      <c r="BD150" s="48">
        <v>0</v>
      </c>
      <c r="BE150" s="49">
        <v>0</v>
      </c>
      <c r="BF150" s="48">
        <v>0</v>
      </c>
      <c r="BG150" s="49">
        <v>0</v>
      </c>
      <c r="BH150" s="48">
        <v>0</v>
      </c>
      <c r="BI150" s="49">
        <v>0</v>
      </c>
      <c r="BJ150" s="48">
        <v>2</v>
      </c>
      <c r="BK150" s="49">
        <v>100</v>
      </c>
      <c r="BL150" s="48">
        <v>2</v>
      </c>
    </row>
    <row r="151" spans="1:64" ht="15">
      <c r="A151" s="64" t="s">
        <v>250</v>
      </c>
      <c r="B151" s="64" t="s">
        <v>250</v>
      </c>
      <c r="C151" s="65" t="s">
        <v>2027</v>
      </c>
      <c r="D151" s="66">
        <v>10</v>
      </c>
      <c r="E151" s="67" t="s">
        <v>136</v>
      </c>
      <c r="F151" s="68">
        <v>12</v>
      </c>
      <c r="G151" s="65"/>
      <c r="H151" s="69"/>
      <c r="I151" s="70"/>
      <c r="J151" s="70"/>
      <c r="K151" s="34" t="s">
        <v>65</v>
      </c>
      <c r="L151" s="77">
        <v>151</v>
      </c>
      <c r="M151" s="77"/>
      <c r="N151" s="72"/>
      <c r="O151" s="79" t="s">
        <v>176</v>
      </c>
      <c r="P151" s="81">
        <v>43479.80712962963</v>
      </c>
      <c r="Q151" s="79" t="s">
        <v>329</v>
      </c>
      <c r="R151" s="79"/>
      <c r="S151" s="79"/>
      <c r="T151" s="79" t="s">
        <v>458</v>
      </c>
      <c r="U151" s="79"/>
      <c r="V151" s="82" t="s">
        <v>521</v>
      </c>
      <c r="W151" s="81">
        <v>43479.80712962963</v>
      </c>
      <c r="X151" s="82" t="s">
        <v>622</v>
      </c>
      <c r="Y151" s="79"/>
      <c r="Z151" s="79"/>
      <c r="AA151" s="85" t="s">
        <v>727</v>
      </c>
      <c r="AB151" s="79"/>
      <c r="AC151" s="79" t="b">
        <v>0</v>
      </c>
      <c r="AD151" s="79">
        <v>0</v>
      </c>
      <c r="AE151" s="85" t="s">
        <v>748</v>
      </c>
      <c r="AF151" s="79" t="b">
        <v>1</v>
      </c>
      <c r="AG151" s="79" t="s">
        <v>754</v>
      </c>
      <c r="AH151" s="79"/>
      <c r="AI151" s="85" t="s">
        <v>712</v>
      </c>
      <c r="AJ151" s="79" t="b">
        <v>0</v>
      </c>
      <c r="AK151" s="79">
        <v>0</v>
      </c>
      <c r="AL151" s="85" t="s">
        <v>748</v>
      </c>
      <c r="AM151" s="79" t="s">
        <v>764</v>
      </c>
      <c r="AN151" s="79" t="b">
        <v>0</v>
      </c>
      <c r="AO151" s="85" t="s">
        <v>727</v>
      </c>
      <c r="AP151" s="79" t="s">
        <v>176</v>
      </c>
      <c r="AQ151" s="79">
        <v>0</v>
      </c>
      <c r="AR151" s="79">
        <v>0</v>
      </c>
      <c r="AS151" s="79"/>
      <c r="AT151" s="79"/>
      <c r="AU151" s="79"/>
      <c r="AV151" s="79"/>
      <c r="AW151" s="79"/>
      <c r="AX151" s="79"/>
      <c r="AY151" s="79"/>
      <c r="AZ151" s="79"/>
      <c r="BA151">
        <v>5</v>
      </c>
      <c r="BB151" s="78" t="str">
        <f>REPLACE(INDEX(GroupVertices[Group],MATCH(Edges[[#This Row],[Vertex 1]],GroupVertices[Vertex],0)),1,1,"")</f>
        <v>5</v>
      </c>
      <c r="BC151" s="78" t="str">
        <f>REPLACE(INDEX(GroupVertices[Group],MATCH(Edges[[#This Row],[Vertex 2]],GroupVertices[Vertex],0)),1,1,"")</f>
        <v>5</v>
      </c>
      <c r="BD151" s="48">
        <v>0</v>
      </c>
      <c r="BE151" s="49">
        <v>0</v>
      </c>
      <c r="BF151" s="48">
        <v>0</v>
      </c>
      <c r="BG151" s="49">
        <v>0</v>
      </c>
      <c r="BH151" s="48">
        <v>0</v>
      </c>
      <c r="BI151" s="49">
        <v>0</v>
      </c>
      <c r="BJ151" s="48">
        <v>2</v>
      </c>
      <c r="BK151" s="49">
        <v>100</v>
      </c>
      <c r="BL151" s="48">
        <v>2</v>
      </c>
    </row>
    <row r="152" spans="1:64" ht="15">
      <c r="A152" s="64" t="s">
        <v>250</v>
      </c>
      <c r="B152" s="64" t="s">
        <v>250</v>
      </c>
      <c r="C152" s="65" t="s">
        <v>2027</v>
      </c>
      <c r="D152" s="66">
        <v>10</v>
      </c>
      <c r="E152" s="67" t="s">
        <v>136</v>
      </c>
      <c r="F152" s="68">
        <v>12</v>
      </c>
      <c r="G152" s="65"/>
      <c r="H152" s="69"/>
      <c r="I152" s="70"/>
      <c r="J152" s="70"/>
      <c r="K152" s="34" t="s">
        <v>65</v>
      </c>
      <c r="L152" s="77">
        <v>152</v>
      </c>
      <c r="M152" s="77"/>
      <c r="N152" s="72"/>
      <c r="O152" s="79" t="s">
        <v>176</v>
      </c>
      <c r="P152" s="81">
        <v>43479.80737268519</v>
      </c>
      <c r="Q152" s="79" t="s">
        <v>329</v>
      </c>
      <c r="R152" s="79"/>
      <c r="S152" s="79"/>
      <c r="T152" s="79" t="s">
        <v>458</v>
      </c>
      <c r="U152" s="79"/>
      <c r="V152" s="82" t="s">
        <v>521</v>
      </c>
      <c r="W152" s="81">
        <v>43479.80737268519</v>
      </c>
      <c r="X152" s="82" t="s">
        <v>623</v>
      </c>
      <c r="Y152" s="79"/>
      <c r="Z152" s="79"/>
      <c r="AA152" s="85" t="s">
        <v>728</v>
      </c>
      <c r="AB152" s="79"/>
      <c r="AC152" s="79" t="b">
        <v>0</v>
      </c>
      <c r="AD152" s="79">
        <v>0</v>
      </c>
      <c r="AE152" s="85" t="s">
        <v>748</v>
      </c>
      <c r="AF152" s="79" t="b">
        <v>1</v>
      </c>
      <c r="AG152" s="79" t="s">
        <v>754</v>
      </c>
      <c r="AH152" s="79"/>
      <c r="AI152" s="85" t="s">
        <v>736</v>
      </c>
      <c r="AJ152" s="79" t="b">
        <v>0</v>
      </c>
      <c r="AK152" s="79">
        <v>0</v>
      </c>
      <c r="AL152" s="85" t="s">
        <v>748</v>
      </c>
      <c r="AM152" s="79" t="s">
        <v>764</v>
      </c>
      <c r="AN152" s="79" t="b">
        <v>0</v>
      </c>
      <c r="AO152" s="85" t="s">
        <v>728</v>
      </c>
      <c r="AP152" s="79" t="s">
        <v>176</v>
      </c>
      <c r="AQ152" s="79">
        <v>0</v>
      </c>
      <c r="AR152" s="79">
        <v>0</v>
      </c>
      <c r="AS152" s="79"/>
      <c r="AT152" s="79"/>
      <c r="AU152" s="79"/>
      <c r="AV152" s="79"/>
      <c r="AW152" s="79"/>
      <c r="AX152" s="79"/>
      <c r="AY152" s="79"/>
      <c r="AZ152" s="79"/>
      <c r="BA152">
        <v>5</v>
      </c>
      <c r="BB152" s="78" t="str">
        <f>REPLACE(INDEX(GroupVertices[Group],MATCH(Edges[[#This Row],[Vertex 1]],GroupVertices[Vertex],0)),1,1,"")</f>
        <v>5</v>
      </c>
      <c r="BC152" s="78" t="str">
        <f>REPLACE(INDEX(GroupVertices[Group],MATCH(Edges[[#This Row],[Vertex 2]],GroupVertices[Vertex],0)),1,1,"")</f>
        <v>5</v>
      </c>
      <c r="BD152" s="48">
        <v>0</v>
      </c>
      <c r="BE152" s="49">
        <v>0</v>
      </c>
      <c r="BF152" s="48">
        <v>0</v>
      </c>
      <c r="BG152" s="49">
        <v>0</v>
      </c>
      <c r="BH152" s="48">
        <v>0</v>
      </c>
      <c r="BI152" s="49">
        <v>0</v>
      </c>
      <c r="BJ152" s="48">
        <v>2</v>
      </c>
      <c r="BK152" s="49">
        <v>100</v>
      </c>
      <c r="BL152" s="48">
        <v>2</v>
      </c>
    </row>
    <row r="153" spans="1:64" ht="15">
      <c r="A153" s="64" t="s">
        <v>250</v>
      </c>
      <c r="B153" s="64" t="s">
        <v>256</v>
      </c>
      <c r="C153" s="65" t="s">
        <v>2027</v>
      </c>
      <c r="D153" s="66">
        <v>10</v>
      </c>
      <c r="E153" s="67" t="s">
        <v>136</v>
      </c>
      <c r="F153" s="68">
        <v>12</v>
      </c>
      <c r="G153" s="65"/>
      <c r="H153" s="69"/>
      <c r="I153" s="70"/>
      <c r="J153" s="70"/>
      <c r="K153" s="34" t="s">
        <v>66</v>
      </c>
      <c r="L153" s="77">
        <v>153</v>
      </c>
      <c r="M153" s="77"/>
      <c r="N153" s="72"/>
      <c r="O153" s="79" t="s">
        <v>299</v>
      </c>
      <c r="P153" s="81">
        <v>43480.61829861111</v>
      </c>
      <c r="Q153" s="79" t="s">
        <v>368</v>
      </c>
      <c r="R153" s="82" t="s">
        <v>421</v>
      </c>
      <c r="S153" s="79" t="s">
        <v>433</v>
      </c>
      <c r="T153" s="79" t="s">
        <v>471</v>
      </c>
      <c r="U153" s="82" t="s">
        <v>488</v>
      </c>
      <c r="V153" s="82" t="s">
        <v>488</v>
      </c>
      <c r="W153" s="81">
        <v>43480.61829861111</v>
      </c>
      <c r="X153" s="82" t="s">
        <v>624</v>
      </c>
      <c r="Y153" s="79"/>
      <c r="Z153" s="79"/>
      <c r="AA153" s="85" t="s">
        <v>729</v>
      </c>
      <c r="AB153" s="79"/>
      <c r="AC153" s="79" t="b">
        <v>0</v>
      </c>
      <c r="AD153" s="79">
        <v>0</v>
      </c>
      <c r="AE153" s="85" t="s">
        <v>748</v>
      </c>
      <c r="AF153" s="79" t="b">
        <v>0</v>
      </c>
      <c r="AG153" s="79" t="s">
        <v>751</v>
      </c>
      <c r="AH153" s="79"/>
      <c r="AI153" s="85" t="s">
        <v>748</v>
      </c>
      <c r="AJ153" s="79" t="b">
        <v>0</v>
      </c>
      <c r="AK153" s="79">
        <v>0</v>
      </c>
      <c r="AL153" s="85" t="s">
        <v>748</v>
      </c>
      <c r="AM153" s="79" t="s">
        <v>767</v>
      </c>
      <c r="AN153" s="79" t="b">
        <v>0</v>
      </c>
      <c r="AO153" s="85" t="s">
        <v>729</v>
      </c>
      <c r="AP153" s="79" t="s">
        <v>176</v>
      </c>
      <c r="AQ153" s="79">
        <v>0</v>
      </c>
      <c r="AR153" s="79">
        <v>0</v>
      </c>
      <c r="AS153" s="79"/>
      <c r="AT153" s="79"/>
      <c r="AU153" s="79"/>
      <c r="AV153" s="79"/>
      <c r="AW153" s="79"/>
      <c r="AX153" s="79"/>
      <c r="AY153" s="79"/>
      <c r="AZ153" s="79"/>
      <c r="BA153">
        <v>7</v>
      </c>
      <c r="BB153" s="78" t="str">
        <f>REPLACE(INDEX(GroupVertices[Group],MATCH(Edges[[#This Row],[Vertex 1]],GroupVertices[Vertex],0)),1,1,"")</f>
        <v>5</v>
      </c>
      <c r="BC153" s="78" t="str">
        <f>REPLACE(INDEX(GroupVertices[Group],MATCH(Edges[[#This Row],[Vertex 2]],GroupVertices[Vertex],0)),1,1,"")</f>
        <v>3</v>
      </c>
      <c r="BD153" s="48">
        <v>1</v>
      </c>
      <c r="BE153" s="49">
        <v>2.3255813953488373</v>
      </c>
      <c r="BF153" s="48">
        <v>0</v>
      </c>
      <c r="BG153" s="49">
        <v>0</v>
      </c>
      <c r="BH153" s="48">
        <v>0</v>
      </c>
      <c r="BI153" s="49">
        <v>0</v>
      </c>
      <c r="BJ153" s="48">
        <v>42</v>
      </c>
      <c r="BK153" s="49">
        <v>97.67441860465117</v>
      </c>
      <c r="BL153" s="48">
        <v>43</v>
      </c>
    </row>
    <row r="154" spans="1:64" ht="15">
      <c r="A154" s="64" t="s">
        <v>250</v>
      </c>
      <c r="B154" s="64" t="s">
        <v>256</v>
      </c>
      <c r="C154" s="65" t="s">
        <v>2027</v>
      </c>
      <c r="D154" s="66">
        <v>10</v>
      </c>
      <c r="E154" s="67" t="s">
        <v>136</v>
      </c>
      <c r="F154" s="68">
        <v>12</v>
      </c>
      <c r="G154" s="65"/>
      <c r="H154" s="69"/>
      <c r="I154" s="70"/>
      <c r="J154" s="70"/>
      <c r="K154" s="34" t="s">
        <v>66</v>
      </c>
      <c r="L154" s="77">
        <v>154</v>
      </c>
      <c r="M154" s="77"/>
      <c r="N154" s="72"/>
      <c r="O154" s="79" t="s">
        <v>299</v>
      </c>
      <c r="P154" s="81">
        <v>43480.62149305556</v>
      </c>
      <c r="Q154" s="79" t="s">
        <v>338</v>
      </c>
      <c r="R154" s="82" t="s">
        <v>403</v>
      </c>
      <c r="S154" s="79" t="s">
        <v>441</v>
      </c>
      <c r="T154" s="79" t="s">
        <v>460</v>
      </c>
      <c r="U154" s="79"/>
      <c r="V154" s="82" t="s">
        <v>521</v>
      </c>
      <c r="W154" s="81">
        <v>43480.62149305556</v>
      </c>
      <c r="X154" s="82" t="s">
        <v>585</v>
      </c>
      <c r="Y154" s="79"/>
      <c r="Z154" s="79"/>
      <c r="AA154" s="85" t="s">
        <v>690</v>
      </c>
      <c r="AB154" s="79"/>
      <c r="AC154" s="79" t="b">
        <v>0</v>
      </c>
      <c r="AD154" s="79">
        <v>1</v>
      </c>
      <c r="AE154" s="85" t="s">
        <v>748</v>
      </c>
      <c r="AF154" s="79" t="b">
        <v>1</v>
      </c>
      <c r="AG154" s="79" t="s">
        <v>751</v>
      </c>
      <c r="AH154" s="79"/>
      <c r="AI154" s="85" t="s">
        <v>759</v>
      </c>
      <c r="AJ154" s="79" t="b">
        <v>0</v>
      </c>
      <c r="AK154" s="79">
        <v>0</v>
      </c>
      <c r="AL154" s="85" t="s">
        <v>748</v>
      </c>
      <c r="AM154" s="79" t="s">
        <v>767</v>
      </c>
      <c r="AN154" s="79" t="b">
        <v>0</v>
      </c>
      <c r="AO154" s="85" t="s">
        <v>690</v>
      </c>
      <c r="AP154" s="79" t="s">
        <v>176</v>
      </c>
      <c r="AQ154" s="79">
        <v>0</v>
      </c>
      <c r="AR154" s="79">
        <v>0</v>
      </c>
      <c r="AS154" s="79"/>
      <c r="AT154" s="79"/>
      <c r="AU154" s="79"/>
      <c r="AV154" s="79"/>
      <c r="AW154" s="79"/>
      <c r="AX154" s="79"/>
      <c r="AY154" s="79"/>
      <c r="AZ154" s="79"/>
      <c r="BA154">
        <v>7</v>
      </c>
      <c r="BB154" s="78" t="str">
        <f>REPLACE(INDEX(GroupVertices[Group],MATCH(Edges[[#This Row],[Vertex 1]],GroupVertices[Vertex],0)),1,1,"")</f>
        <v>5</v>
      </c>
      <c r="BC154" s="78" t="str">
        <f>REPLACE(INDEX(GroupVertices[Group],MATCH(Edges[[#This Row],[Vertex 2]],GroupVertices[Vertex],0)),1,1,"")</f>
        <v>3</v>
      </c>
      <c r="BD154" s="48"/>
      <c r="BE154" s="49"/>
      <c r="BF154" s="48"/>
      <c r="BG154" s="49"/>
      <c r="BH154" s="48"/>
      <c r="BI154" s="49"/>
      <c r="BJ154" s="48"/>
      <c r="BK154" s="49"/>
      <c r="BL154" s="48"/>
    </row>
    <row r="155" spans="1:64" ht="15">
      <c r="A155" s="64" t="s">
        <v>250</v>
      </c>
      <c r="B155" s="64" t="s">
        <v>280</v>
      </c>
      <c r="C155" s="65" t="s">
        <v>2029</v>
      </c>
      <c r="D155" s="66">
        <v>5.333333333333334</v>
      </c>
      <c r="E155" s="67" t="s">
        <v>136</v>
      </c>
      <c r="F155" s="68">
        <v>27.333333333333332</v>
      </c>
      <c r="G155" s="65"/>
      <c r="H155" s="69"/>
      <c r="I155" s="70"/>
      <c r="J155" s="70"/>
      <c r="K155" s="34" t="s">
        <v>65</v>
      </c>
      <c r="L155" s="77">
        <v>155</v>
      </c>
      <c r="M155" s="77"/>
      <c r="N155" s="72"/>
      <c r="O155" s="79" t="s">
        <v>299</v>
      </c>
      <c r="P155" s="81">
        <v>43480.62149305556</v>
      </c>
      <c r="Q155" s="79" t="s">
        <v>338</v>
      </c>
      <c r="R155" s="82" t="s">
        <v>403</v>
      </c>
      <c r="S155" s="79" t="s">
        <v>441</v>
      </c>
      <c r="T155" s="79" t="s">
        <v>460</v>
      </c>
      <c r="U155" s="79"/>
      <c r="V155" s="82" t="s">
        <v>521</v>
      </c>
      <c r="W155" s="81">
        <v>43480.62149305556</v>
      </c>
      <c r="X155" s="82" t="s">
        <v>585</v>
      </c>
      <c r="Y155" s="79"/>
      <c r="Z155" s="79"/>
      <c r="AA155" s="85" t="s">
        <v>690</v>
      </c>
      <c r="AB155" s="79"/>
      <c r="AC155" s="79" t="b">
        <v>0</v>
      </c>
      <c r="AD155" s="79">
        <v>1</v>
      </c>
      <c r="AE155" s="85" t="s">
        <v>748</v>
      </c>
      <c r="AF155" s="79" t="b">
        <v>1</v>
      </c>
      <c r="AG155" s="79" t="s">
        <v>751</v>
      </c>
      <c r="AH155" s="79"/>
      <c r="AI155" s="85" t="s">
        <v>759</v>
      </c>
      <c r="AJ155" s="79" t="b">
        <v>0</v>
      </c>
      <c r="AK155" s="79">
        <v>0</v>
      </c>
      <c r="AL155" s="85" t="s">
        <v>748</v>
      </c>
      <c r="AM155" s="79" t="s">
        <v>767</v>
      </c>
      <c r="AN155" s="79" t="b">
        <v>0</v>
      </c>
      <c r="AO155" s="85" t="s">
        <v>690</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5</v>
      </c>
      <c r="BC155" s="78" t="str">
        <f>REPLACE(INDEX(GroupVertices[Group],MATCH(Edges[[#This Row],[Vertex 2]],GroupVertices[Vertex],0)),1,1,"")</f>
        <v>2</v>
      </c>
      <c r="BD155" s="48"/>
      <c r="BE155" s="49"/>
      <c r="BF155" s="48"/>
      <c r="BG155" s="49"/>
      <c r="BH155" s="48"/>
      <c r="BI155" s="49"/>
      <c r="BJ155" s="48"/>
      <c r="BK155" s="49"/>
      <c r="BL155" s="48"/>
    </row>
    <row r="156" spans="1:64" ht="15">
      <c r="A156" s="64" t="s">
        <v>250</v>
      </c>
      <c r="B156" s="64" t="s">
        <v>280</v>
      </c>
      <c r="C156" s="65" t="s">
        <v>2029</v>
      </c>
      <c r="D156" s="66">
        <v>5.333333333333334</v>
      </c>
      <c r="E156" s="67" t="s">
        <v>136</v>
      </c>
      <c r="F156" s="68">
        <v>27.333333333333332</v>
      </c>
      <c r="G156" s="65"/>
      <c r="H156" s="69"/>
      <c r="I156" s="70"/>
      <c r="J156" s="70"/>
      <c r="K156" s="34" t="s">
        <v>65</v>
      </c>
      <c r="L156" s="77">
        <v>156</v>
      </c>
      <c r="M156" s="77"/>
      <c r="N156" s="72"/>
      <c r="O156" s="79" t="s">
        <v>299</v>
      </c>
      <c r="P156" s="81">
        <v>43480.738657407404</v>
      </c>
      <c r="Q156" s="79" t="s">
        <v>339</v>
      </c>
      <c r="R156" s="82" t="s">
        <v>404</v>
      </c>
      <c r="S156" s="79" t="s">
        <v>441</v>
      </c>
      <c r="T156" s="79" t="s">
        <v>460</v>
      </c>
      <c r="U156" s="79"/>
      <c r="V156" s="82" t="s">
        <v>521</v>
      </c>
      <c r="W156" s="81">
        <v>43480.738657407404</v>
      </c>
      <c r="X156" s="82" t="s">
        <v>586</v>
      </c>
      <c r="Y156" s="79"/>
      <c r="Z156" s="79"/>
      <c r="AA156" s="85" t="s">
        <v>691</v>
      </c>
      <c r="AB156" s="79"/>
      <c r="AC156" s="79" t="b">
        <v>0</v>
      </c>
      <c r="AD156" s="79">
        <v>0</v>
      </c>
      <c r="AE156" s="85" t="s">
        <v>748</v>
      </c>
      <c r="AF156" s="79" t="b">
        <v>1</v>
      </c>
      <c r="AG156" s="79" t="s">
        <v>751</v>
      </c>
      <c r="AH156" s="79"/>
      <c r="AI156" s="85" t="s">
        <v>714</v>
      </c>
      <c r="AJ156" s="79" t="b">
        <v>0</v>
      </c>
      <c r="AK156" s="79">
        <v>1</v>
      </c>
      <c r="AL156" s="85" t="s">
        <v>748</v>
      </c>
      <c r="AM156" s="79" t="s">
        <v>764</v>
      </c>
      <c r="AN156" s="79" t="b">
        <v>0</v>
      </c>
      <c r="AO156" s="85" t="s">
        <v>691</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5</v>
      </c>
      <c r="BC156" s="78" t="str">
        <f>REPLACE(INDEX(GroupVertices[Group],MATCH(Edges[[#This Row],[Vertex 2]],GroupVertices[Vertex],0)),1,1,"")</f>
        <v>2</v>
      </c>
      <c r="BD156" s="48"/>
      <c r="BE156" s="49"/>
      <c r="BF156" s="48"/>
      <c r="BG156" s="49"/>
      <c r="BH156" s="48"/>
      <c r="BI156" s="49"/>
      <c r="BJ156" s="48"/>
      <c r="BK156" s="49"/>
      <c r="BL156" s="48"/>
    </row>
    <row r="157" spans="1:64" ht="15">
      <c r="A157" s="64" t="s">
        <v>250</v>
      </c>
      <c r="B157" s="64" t="s">
        <v>256</v>
      </c>
      <c r="C157" s="65" t="s">
        <v>2027</v>
      </c>
      <c r="D157" s="66">
        <v>10</v>
      </c>
      <c r="E157" s="67" t="s">
        <v>136</v>
      </c>
      <c r="F157" s="68">
        <v>12</v>
      </c>
      <c r="G157" s="65"/>
      <c r="H157" s="69"/>
      <c r="I157" s="70"/>
      <c r="J157" s="70"/>
      <c r="K157" s="34" t="s">
        <v>66</v>
      </c>
      <c r="L157" s="77">
        <v>157</v>
      </c>
      <c r="M157" s="77"/>
      <c r="N157" s="72"/>
      <c r="O157" s="79" t="s">
        <v>299</v>
      </c>
      <c r="P157" s="81">
        <v>43481.728946759256</v>
      </c>
      <c r="Q157" s="79" t="s">
        <v>369</v>
      </c>
      <c r="R157" s="79" t="s">
        <v>422</v>
      </c>
      <c r="S157" s="79" t="s">
        <v>451</v>
      </c>
      <c r="T157" s="79" t="s">
        <v>472</v>
      </c>
      <c r="U157" s="79"/>
      <c r="V157" s="82" t="s">
        <v>521</v>
      </c>
      <c r="W157" s="81">
        <v>43481.728946759256</v>
      </c>
      <c r="X157" s="82" t="s">
        <v>625</v>
      </c>
      <c r="Y157" s="79"/>
      <c r="Z157" s="79"/>
      <c r="AA157" s="85" t="s">
        <v>730</v>
      </c>
      <c r="AB157" s="79"/>
      <c r="AC157" s="79" t="b">
        <v>0</v>
      </c>
      <c r="AD157" s="79">
        <v>1</v>
      </c>
      <c r="AE157" s="85" t="s">
        <v>748</v>
      </c>
      <c r="AF157" s="79" t="b">
        <v>1</v>
      </c>
      <c r="AG157" s="79" t="s">
        <v>751</v>
      </c>
      <c r="AH157" s="79"/>
      <c r="AI157" s="85" t="s">
        <v>760</v>
      </c>
      <c r="AJ157" s="79" t="b">
        <v>0</v>
      </c>
      <c r="AK157" s="79">
        <v>1</v>
      </c>
      <c r="AL157" s="85" t="s">
        <v>748</v>
      </c>
      <c r="AM157" s="79" t="s">
        <v>761</v>
      </c>
      <c r="AN157" s="79" t="b">
        <v>0</v>
      </c>
      <c r="AO157" s="85" t="s">
        <v>730</v>
      </c>
      <c r="AP157" s="79" t="s">
        <v>176</v>
      </c>
      <c r="AQ157" s="79">
        <v>0</v>
      </c>
      <c r="AR157" s="79">
        <v>0</v>
      </c>
      <c r="AS157" s="79"/>
      <c r="AT157" s="79"/>
      <c r="AU157" s="79"/>
      <c r="AV157" s="79"/>
      <c r="AW157" s="79"/>
      <c r="AX157" s="79"/>
      <c r="AY157" s="79"/>
      <c r="AZ157" s="79"/>
      <c r="BA157">
        <v>7</v>
      </c>
      <c r="BB157" s="78" t="str">
        <f>REPLACE(INDEX(GroupVertices[Group],MATCH(Edges[[#This Row],[Vertex 1]],GroupVertices[Vertex],0)),1,1,"")</f>
        <v>5</v>
      </c>
      <c r="BC157" s="78" t="str">
        <f>REPLACE(INDEX(GroupVertices[Group],MATCH(Edges[[#This Row],[Vertex 2]],GroupVertices[Vertex],0)),1,1,"")</f>
        <v>3</v>
      </c>
      <c r="BD157" s="48">
        <v>4</v>
      </c>
      <c r="BE157" s="49">
        <v>11.428571428571429</v>
      </c>
      <c r="BF157" s="48">
        <v>0</v>
      </c>
      <c r="BG157" s="49">
        <v>0</v>
      </c>
      <c r="BH157" s="48">
        <v>0</v>
      </c>
      <c r="BI157" s="49">
        <v>0</v>
      </c>
      <c r="BJ157" s="48">
        <v>31</v>
      </c>
      <c r="BK157" s="49">
        <v>88.57142857142857</v>
      </c>
      <c r="BL157" s="48">
        <v>35</v>
      </c>
    </row>
    <row r="158" spans="1:64" ht="15">
      <c r="A158" s="64" t="s">
        <v>256</v>
      </c>
      <c r="B158" s="64" t="s">
        <v>250</v>
      </c>
      <c r="C158" s="65" t="s">
        <v>2029</v>
      </c>
      <c r="D158" s="66">
        <v>5.333333333333334</v>
      </c>
      <c r="E158" s="67" t="s">
        <v>136</v>
      </c>
      <c r="F158" s="68">
        <v>27.333333333333332</v>
      </c>
      <c r="G158" s="65"/>
      <c r="H158" s="69"/>
      <c r="I158" s="70"/>
      <c r="J158" s="70"/>
      <c r="K158" s="34" t="s">
        <v>66</v>
      </c>
      <c r="L158" s="77">
        <v>158</v>
      </c>
      <c r="M158" s="77"/>
      <c r="N158" s="72"/>
      <c r="O158" s="79" t="s">
        <v>299</v>
      </c>
      <c r="P158" s="81">
        <v>43480.712546296294</v>
      </c>
      <c r="Q158" s="79" t="s">
        <v>356</v>
      </c>
      <c r="R158" s="82" t="s">
        <v>413</v>
      </c>
      <c r="S158" s="79" t="s">
        <v>448</v>
      </c>
      <c r="T158" s="79" t="s">
        <v>467</v>
      </c>
      <c r="U158" s="79"/>
      <c r="V158" s="82" t="s">
        <v>528</v>
      </c>
      <c r="W158" s="81">
        <v>43480.712546296294</v>
      </c>
      <c r="X158" s="82" t="s">
        <v>609</v>
      </c>
      <c r="Y158" s="79"/>
      <c r="Z158" s="79"/>
      <c r="AA158" s="85" t="s">
        <v>714</v>
      </c>
      <c r="AB158" s="79"/>
      <c r="AC158" s="79" t="b">
        <v>0</v>
      </c>
      <c r="AD158" s="79">
        <v>3</v>
      </c>
      <c r="AE158" s="85" t="s">
        <v>748</v>
      </c>
      <c r="AF158" s="79" t="b">
        <v>0</v>
      </c>
      <c r="AG158" s="79" t="s">
        <v>751</v>
      </c>
      <c r="AH158" s="79"/>
      <c r="AI158" s="85" t="s">
        <v>748</v>
      </c>
      <c r="AJ158" s="79" t="b">
        <v>0</v>
      </c>
      <c r="AK158" s="79">
        <v>2</v>
      </c>
      <c r="AL158" s="85" t="s">
        <v>748</v>
      </c>
      <c r="AM158" s="79" t="s">
        <v>768</v>
      </c>
      <c r="AN158" s="79" t="b">
        <v>0</v>
      </c>
      <c r="AO158" s="85" t="s">
        <v>714</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3</v>
      </c>
      <c r="BC158" s="78" t="str">
        <f>REPLACE(INDEX(GroupVertices[Group],MATCH(Edges[[#This Row],[Vertex 2]],GroupVertices[Vertex],0)),1,1,"")</f>
        <v>5</v>
      </c>
      <c r="BD158" s="48"/>
      <c r="BE158" s="49"/>
      <c r="BF158" s="48"/>
      <c r="BG158" s="49"/>
      <c r="BH158" s="48"/>
      <c r="BI158" s="49"/>
      <c r="BJ158" s="48"/>
      <c r="BK158" s="49"/>
      <c r="BL158" s="48"/>
    </row>
    <row r="159" spans="1:64" ht="15">
      <c r="A159" s="64" t="s">
        <v>256</v>
      </c>
      <c r="B159" s="64" t="s">
        <v>250</v>
      </c>
      <c r="C159" s="65" t="s">
        <v>2029</v>
      </c>
      <c r="D159" s="66">
        <v>5.333333333333334</v>
      </c>
      <c r="E159" s="67" t="s">
        <v>136</v>
      </c>
      <c r="F159" s="68">
        <v>27.333333333333332</v>
      </c>
      <c r="G159" s="65"/>
      <c r="H159" s="69"/>
      <c r="I159" s="70"/>
      <c r="J159" s="70"/>
      <c r="K159" s="34" t="s">
        <v>66</v>
      </c>
      <c r="L159" s="77">
        <v>159</v>
      </c>
      <c r="M159" s="77"/>
      <c r="N159" s="72"/>
      <c r="O159" s="79" t="s">
        <v>299</v>
      </c>
      <c r="P159" s="81">
        <v>43482.975</v>
      </c>
      <c r="Q159" s="79" t="s">
        <v>358</v>
      </c>
      <c r="R159" s="79"/>
      <c r="S159" s="79"/>
      <c r="T159" s="79" t="s">
        <v>468</v>
      </c>
      <c r="U159" s="79"/>
      <c r="V159" s="82" t="s">
        <v>528</v>
      </c>
      <c r="W159" s="81">
        <v>43482.975</v>
      </c>
      <c r="X159" s="82" t="s">
        <v>612</v>
      </c>
      <c r="Y159" s="79"/>
      <c r="Z159" s="79"/>
      <c r="AA159" s="85" t="s">
        <v>717</v>
      </c>
      <c r="AB159" s="79"/>
      <c r="AC159" s="79" t="b">
        <v>0</v>
      </c>
      <c r="AD159" s="79">
        <v>1</v>
      </c>
      <c r="AE159" s="85" t="s">
        <v>748</v>
      </c>
      <c r="AF159" s="79" t="b">
        <v>0</v>
      </c>
      <c r="AG159" s="79" t="s">
        <v>751</v>
      </c>
      <c r="AH159" s="79"/>
      <c r="AI159" s="85" t="s">
        <v>748</v>
      </c>
      <c r="AJ159" s="79" t="b">
        <v>0</v>
      </c>
      <c r="AK159" s="79">
        <v>0</v>
      </c>
      <c r="AL159" s="85" t="s">
        <v>748</v>
      </c>
      <c r="AM159" s="79" t="s">
        <v>768</v>
      </c>
      <c r="AN159" s="79" t="b">
        <v>0</v>
      </c>
      <c r="AO159" s="85" t="s">
        <v>717</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3</v>
      </c>
      <c r="BC159" s="78" t="str">
        <f>REPLACE(INDEX(GroupVertices[Group],MATCH(Edges[[#This Row],[Vertex 2]],GroupVertices[Vertex],0)),1,1,"")</f>
        <v>5</v>
      </c>
      <c r="BD159" s="48"/>
      <c r="BE159" s="49"/>
      <c r="BF159" s="48"/>
      <c r="BG159" s="49"/>
      <c r="BH159" s="48"/>
      <c r="BI159" s="49"/>
      <c r="BJ159" s="48"/>
      <c r="BK159" s="49"/>
      <c r="BL159" s="48"/>
    </row>
    <row r="160" spans="1:64" ht="15">
      <c r="A160" s="64" t="s">
        <v>261</v>
      </c>
      <c r="B160" s="64" t="s">
        <v>250</v>
      </c>
      <c r="C160" s="65" t="s">
        <v>2026</v>
      </c>
      <c r="D160" s="66">
        <v>3</v>
      </c>
      <c r="E160" s="67" t="s">
        <v>132</v>
      </c>
      <c r="F160" s="68">
        <v>35</v>
      </c>
      <c r="G160" s="65"/>
      <c r="H160" s="69"/>
      <c r="I160" s="70"/>
      <c r="J160" s="70"/>
      <c r="K160" s="34" t="s">
        <v>65</v>
      </c>
      <c r="L160" s="77">
        <v>160</v>
      </c>
      <c r="M160" s="77"/>
      <c r="N160" s="72"/>
      <c r="O160" s="79" t="s">
        <v>299</v>
      </c>
      <c r="P160" s="81">
        <v>43482.987129629626</v>
      </c>
      <c r="Q160" s="79" t="s">
        <v>359</v>
      </c>
      <c r="R160" s="79"/>
      <c r="S160" s="79"/>
      <c r="T160" s="79"/>
      <c r="U160" s="79"/>
      <c r="V160" s="82" t="s">
        <v>532</v>
      </c>
      <c r="W160" s="81">
        <v>43482.987129629626</v>
      </c>
      <c r="X160" s="82" t="s">
        <v>613</v>
      </c>
      <c r="Y160" s="79"/>
      <c r="Z160" s="79"/>
      <c r="AA160" s="85" t="s">
        <v>718</v>
      </c>
      <c r="AB160" s="85" t="s">
        <v>717</v>
      </c>
      <c r="AC160" s="79" t="b">
        <v>0</v>
      </c>
      <c r="AD160" s="79">
        <v>0</v>
      </c>
      <c r="AE160" s="85" t="s">
        <v>750</v>
      </c>
      <c r="AF160" s="79" t="b">
        <v>0</v>
      </c>
      <c r="AG160" s="79" t="s">
        <v>751</v>
      </c>
      <c r="AH160" s="79"/>
      <c r="AI160" s="85" t="s">
        <v>748</v>
      </c>
      <c r="AJ160" s="79" t="b">
        <v>0</v>
      </c>
      <c r="AK160" s="79">
        <v>0</v>
      </c>
      <c r="AL160" s="85" t="s">
        <v>748</v>
      </c>
      <c r="AM160" s="79" t="s">
        <v>761</v>
      </c>
      <c r="AN160" s="79" t="b">
        <v>0</v>
      </c>
      <c r="AO160" s="85" t="s">
        <v>717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3</v>
      </c>
      <c r="BC160" s="78" t="str">
        <f>REPLACE(INDEX(GroupVertices[Group],MATCH(Edges[[#This Row],[Vertex 2]],GroupVertices[Vertex],0)),1,1,"")</f>
        <v>5</v>
      </c>
      <c r="BD160" s="48"/>
      <c r="BE160" s="49"/>
      <c r="BF160" s="48"/>
      <c r="BG160" s="49"/>
      <c r="BH160" s="48"/>
      <c r="BI160" s="49"/>
      <c r="BJ160" s="48"/>
      <c r="BK160" s="49"/>
      <c r="BL160" s="48"/>
    </row>
    <row r="161" spans="1:64" ht="15">
      <c r="A161" s="64" t="s">
        <v>256</v>
      </c>
      <c r="B161" s="64" t="s">
        <v>261</v>
      </c>
      <c r="C161" s="65" t="s">
        <v>2026</v>
      </c>
      <c r="D161" s="66">
        <v>3</v>
      </c>
      <c r="E161" s="67" t="s">
        <v>132</v>
      </c>
      <c r="F161" s="68">
        <v>35</v>
      </c>
      <c r="G161" s="65"/>
      <c r="H161" s="69"/>
      <c r="I161" s="70"/>
      <c r="J161" s="70"/>
      <c r="K161" s="34" t="s">
        <v>66</v>
      </c>
      <c r="L161" s="77">
        <v>161</v>
      </c>
      <c r="M161" s="77"/>
      <c r="N161" s="72"/>
      <c r="O161" s="79" t="s">
        <v>299</v>
      </c>
      <c r="P161" s="81">
        <v>43482.975</v>
      </c>
      <c r="Q161" s="79" t="s">
        <v>358</v>
      </c>
      <c r="R161" s="79"/>
      <c r="S161" s="79"/>
      <c r="T161" s="79" t="s">
        <v>468</v>
      </c>
      <c r="U161" s="79"/>
      <c r="V161" s="82" t="s">
        <v>528</v>
      </c>
      <c r="W161" s="81">
        <v>43482.975</v>
      </c>
      <c r="X161" s="82" t="s">
        <v>612</v>
      </c>
      <c r="Y161" s="79"/>
      <c r="Z161" s="79"/>
      <c r="AA161" s="85" t="s">
        <v>717</v>
      </c>
      <c r="AB161" s="79"/>
      <c r="AC161" s="79" t="b">
        <v>0</v>
      </c>
      <c r="AD161" s="79">
        <v>1</v>
      </c>
      <c r="AE161" s="85" t="s">
        <v>748</v>
      </c>
      <c r="AF161" s="79" t="b">
        <v>0</v>
      </c>
      <c r="AG161" s="79" t="s">
        <v>751</v>
      </c>
      <c r="AH161" s="79"/>
      <c r="AI161" s="85" t="s">
        <v>748</v>
      </c>
      <c r="AJ161" s="79" t="b">
        <v>0</v>
      </c>
      <c r="AK161" s="79">
        <v>0</v>
      </c>
      <c r="AL161" s="85" t="s">
        <v>748</v>
      </c>
      <c r="AM161" s="79" t="s">
        <v>768</v>
      </c>
      <c r="AN161" s="79" t="b">
        <v>0</v>
      </c>
      <c r="AO161" s="85" t="s">
        <v>717</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c r="BE161" s="49"/>
      <c r="BF161" s="48"/>
      <c r="BG161" s="49"/>
      <c r="BH161" s="48"/>
      <c r="BI161" s="49"/>
      <c r="BJ161" s="48"/>
      <c r="BK161" s="49"/>
      <c r="BL161" s="48"/>
    </row>
    <row r="162" spans="1:64" ht="15">
      <c r="A162" s="64" t="s">
        <v>261</v>
      </c>
      <c r="B162" s="64" t="s">
        <v>256</v>
      </c>
      <c r="C162" s="65" t="s">
        <v>2026</v>
      </c>
      <c r="D162" s="66">
        <v>3</v>
      </c>
      <c r="E162" s="67" t="s">
        <v>132</v>
      </c>
      <c r="F162" s="68">
        <v>35</v>
      </c>
      <c r="G162" s="65"/>
      <c r="H162" s="69"/>
      <c r="I162" s="70"/>
      <c r="J162" s="70"/>
      <c r="K162" s="34" t="s">
        <v>66</v>
      </c>
      <c r="L162" s="77">
        <v>162</v>
      </c>
      <c r="M162" s="77"/>
      <c r="N162" s="72"/>
      <c r="O162" s="79" t="s">
        <v>300</v>
      </c>
      <c r="P162" s="81">
        <v>43482.987129629626</v>
      </c>
      <c r="Q162" s="79" t="s">
        <v>359</v>
      </c>
      <c r="R162" s="79"/>
      <c r="S162" s="79"/>
      <c r="T162" s="79"/>
      <c r="U162" s="79"/>
      <c r="V162" s="82" t="s">
        <v>532</v>
      </c>
      <c r="W162" s="81">
        <v>43482.987129629626</v>
      </c>
      <c r="X162" s="82" t="s">
        <v>613</v>
      </c>
      <c r="Y162" s="79"/>
      <c r="Z162" s="79"/>
      <c r="AA162" s="85" t="s">
        <v>718</v>
      </c>
      <c r="AB162" s="85" t="s">
        <v>717</v>
      </c>
      <c r="AC162" s="79" t="b">
        <v>0</v>
      </c>
      <c r="AD162" s="79">
        <v>0</v>
      </c>
      <c r="AE162" s="85" t="s">
        <v>750</v>
      </c>
      <c r="AF162" s="79" t="b">
        <v>0</v>
      </c>
      <c r="AG162" s="79" t="s">
        <v>751</v>
      </c>
      <c r="AH162" s="79"/>
      <c r="AI162" s="85" t="s">
        <v>748</v>
      </c>
      <c r="AJ162" s="79" t="b">
        <v>0</v>
      </c>
      <c r="AK162" s="79">
        <v>0</v>
      </c>
      <c r="AL162" s="85" t="s">
        <v>748</v>
      </c>
      <c r="AM162" s="79" t="s">
        <v>761</v>
      </c>
      <c r="AN162" s="79" t="b">
        <v>0</v>
      </c>
      <c r="AO162" s="85" t="s">
        <v>717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3</v>
      </c>
      <c r="BC162" s="78" t="str">
        <f>REPLACE(INDEX(GroupVertices[Group],MATCH(Edges[[#This Row],[Vertex 2]],GroupVertices[Vertex],0)),1,1,"")</f>
        <v>3</v>
      </c>
      <c r="BD162" s="48"/>
      <c r="BE162" s="49"/>
      <c r="BF162" s="48"/>
      <c r="BG162" s="49"/>
      <c r="BH162" s="48"/>
      <c r="BI162" s="49"/>
      <c r="BJ162" s="48"/>
      <c r="BK162" s="49"/>
      <c r="BL162" s="48"/>
    </row>
    <row r="163" spans="1:64" ht="15">
      <c r="A163" s="64" t="s">
        <v>262</v>
      </c>
      <c r="B163" s="64" t="s">
        <v>279</v>
      </c>
      <c r="C163" s="65" t="s">
        <v>2026</v>
      </c>
      <c r="D163" s="66">
        <v>3</v>
      </c>
      <c r="E163" s="67" t="s">
        <v>132</v>
      </c>
      <c r="F163" s="68">
        <v>35</v>
      </c>
      <c r="G163" s="65"/>
      <c r="H163" s="69"/>
      <c r="I163" s="70"/>
      <c r="J163" s="70"/>
      <c r="K163" s="34" t="s">
        <v>65</v>
      </c>
      <c r="L163" s="77">
        <v>163</v>
      </c>
      <c r="M163" s="77"/>
      <c r="N163" s="72"/>
      <c r="O163" s="79" t="s">
        <v>299</v>
      </c>
      <c r="P163" s="81">
        <v>43483.773981481485</v>
      </c>
      <c r="Q163" s="79" t="s">
        <v>328</v>
      </c>
      <c r="R163" s="79"/>
      <c r="S163" s="79"/>
      <c r="T163" s="79"/>
      <c r="U163" s="79"/>
      <c r="V163" s="82" t="s">
        <v>533</v>
      </c>
      <c r="W163" s="81">
        <v>43483.773981481485</v>
      </c>
      <c r="X163" s="82" t="s">
        <v>626</v>
      </c>
      <c r="Y163" s="79"/>
      <c r="Z163" s="79"/>
      <c r="AA163" s="85" t="s">
        <v>731</v>
      </c>
      <c r="AB163" s="79"/>
      <c r="AC163" s="79" t="b">
        <v>0</v>
      </c>
      <c r="AD163" s="79">
        <v>0</v>
      </c>
      <c r="AE163" s="85" t="s">
        <v>748</v>
      </c>
      <c r="AF163" s="79" t="b">
        <v>0</v>
      </c>
      <c r="AG163" s="79" t="s">
        <v>751</v>
      </c>
      <c r="AH163" s="79"/>
      <c r="AI163" s="85" t="s">
        <v>748</v>
      </c>
      <c r="AJ163" s="79" t="b">
        <v>0</v>
      </c>
      <c r="AK163" s="79">
        <v>8</v>
      </c>
      <c r="AL163" s="85" t="s">
        <v>712</v>
      </c>
      <c r="AM163" s="79" t="s">
        <v>764</v>
      </c>
      <c r="AN163" s="79" t="b">
        <v>0</v>
      </c>
      <c r="AO163" s="85" t="s">
        <v>712</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262</v>
      </c>
      <c r="B164" s="64" t="s">
        <v>280</v>
      </c>
      <c r="C164" s="65" t="s">
        <v>2026</v>
      </c>
      <c r="D164" s="66">
        <v>3</v>
      </c>
      <c r="E164" s="67" t="s">
        <v>132</v>
      </c>
      <c r="F164" s="68">
        <v>35</v>
      </c>
      <c r="G164" s="65"/>
      <c r="H164" s="69"/>
      <c r="I164" s="70"/>
      <c r="J164" s="70"/>
      <c r="K164" s="34" t="s">
        <v>65</v>
      </c>
      <c r="L164" s="77">
        <v>164</v>
      </c>
      <c r="M164" s="77"/>
      <c r="N164" s="72"/>
      <c r="O164" s="79" t="s">
        <v>299</v>
      </c>
      <c r="P164" s="81">
        <v>43483.773981481485</v>
      </c>
      <c r="Q164" s="79" t="s">
        <v>328</v>
      </c>
      <c r="R164" s="79"/>
      <c r="S164" s="79"/>
      <c r="T164" s="79"/>
      <c r="U164" s="79"/>
      <c r="V164" s="82" t="s">
        <v>533</v>
      </c>
      <c r="W164" s="81">
        <v>43483.773981481485</v>
      </c>
      <c r="X164" s="82" t="s">
        <v>626</v>
      </c>
      <c r="Y164" s="79"/>
      <c r="Z164" s="79"/>
      <c r="AA164" s="85" t="s">
        <v>731</v>
      </c>
      <c r="AB164" s="79"/>
      <c r="AC164" s="79" t="b">
        <v>0</v>
      </c>
      <c r="AD164" s="79">
        <v>0</v>
      </c>
      <c r="AE164" s="85" t="s">
        <v>748</v>
      </c>
      <c r="AF164" s="79" t="b">
        <v>0</v>
      </c>
      <c r="AG164" s="79" t="s">
        <v>751</v>
      </c>
      <c r="AH164" s="79"/>
      <c r="AI164" s="85" t="s">
        <v>748</v>
      </c>
      <c r="AJ164" s="79" t="b">
        <v>0</v>
      </c>
      <c r="AK164" s="79">
        <v>8</v>
      </c>
      <c r="AL164" s="85" t="s">
        <v>712</v>
      </c>
      <c r="AM164" s="79" t="s">
        <v>764</v>
      </c>
      <c r="AN164" s="79" t="b">
        <v>0</v>
      </c>
      <c r="AO164" s="85" t="s">
        <v>712</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262</v>
      </c>
      <c r="B165" s="64" t="s">
        <v>256</v>
      </c>
      <c r="C165" s="65" t="s">
        <v>2026</v>
      </c>
      <c r="D165" s="66">
        <v>3</v>
      </c>
      <c r="E165" s="67" t="s">
        <v>132</v>
      </c>
      <c r="F165" s="68">
        <v>35</v>
      </c>
      <c r="G165" s="65"/>
      <c r="H165" s="69"/>
      <c r="I165" s="70"/>
      <c r="J165" s="70"/>
      <c r="K165" s="34" t="s">
        <v>65</v>
      </c>
      <c r="L165" s="77">
        <v>165</v>
      </c>
      <c r="M165" s="77"/>
      <c r="N165" s="72"/>
      <c r="O165" s="79" t="s">
        <v>299</v>
      </c>
      <c r="P165" s="81">
        <v>43483.773981481485</v>
      </c>
      <c r="Q165" s="79" t="s">
        <v>328</v>
      </c>
      <c r="R165" s="79"/>
      <c r="S165" s="79"/>
      <c r="T165" s="79"/>
      <c r="U165" s="79"/>
      <c r="V165" s="82" t="s">
        <v>533</v>
      </c>
      <c r="W165" s="81">
        <v>43483.773981481485</v>
      </c>
      <c r="X165" s="82" t="s">
        <v>626</v>
      </c>
      <c r="Y165" s="79"/>
      <c r="Z165" s="79"/>
      <c r="AA165" s="85" t="s">
        <v>731</v>
      </c>
      <c r="AB165" s="79"/>
      <c r="AC165" s="79" t="b">
        <v>0</v>
      </c>
      <c r="AD165" s="79">
        <v>0</v>
      </c>
      <c r="AE165" s="85" t="s">
        <v>748</v>
      </c>
      <c r="AF165" s="79" t="b">
        <v>0</v>
      </c>
      <c r="AG165" s="79" t="s">
        <v>751</v>
      </c>
      <c r="AH165" s="79"/>
      <c r="AI165" s="85" t="s">
        <v>748</v>
      </c>
      <c r="AJ165" s="79" t="b">
        <v>0</v>
      </c>
      <c r="AK165" s="79">
        <v>8</v>
      </c>
      <c r="AL165" s="85" t="s">
        <v>712</v>
      </c>
      <c r="AM165" s="79" t="s">
        <v>764</v>
      </c>
      <c r="AN165" s="79" t="b">
        <v>0</v>
      </c>
      <c r="AO165" s="85" t="s">
        <v>712</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3</v>
      </c>
      <c r="BD165" s="48">
        <v>0</v>
      </c>
      <c r="BE165" s="49">
        <v>0</v>
      </c>
      <c r="BF165" s="48">
        <v>0</v>
      </c>
      <c r="BG165" s="49">
        <v>0</v>
      </c>
      <c r="BH165" s="48">
        <v>0</v>
      </c>
      <c r="BI165" s="49">
        <v>0</v>
      </c>
      <c r="BJ165" s="48">
        <v>24</v>
      </c>
      <c r="BK165" s="49">
        <v>100</v>
      </c>
      <c r="BL165" s="48">
        <v>24</v>
      </c>
    </row>
    <row r="166" spans="1:64" ht="15">
      <c r="A166" s="64" t="s">
        <v>263</v>
      </c>
      <c r="B166" s="64" t="s">
        <v>279</v>
      </c>
      <c r="C166" s="65" t="s">
        <v>2026</v>
      </c>
      <c r="D166" s="66">
        <v>3</v>
      </c>
      <c r="E166" s="67" t="s">
        <v>132</v>
      </c>
      <c r="F166" s="68">
        <v>35</v>
      </c>
      <c r="G166" s="65"/>
      <c r="H166" s="69"/>
      <c r="I166" s="70"/>
      <c r="J166" s="70"/>
      <c r="K166" s="34" t="s">
        <v>65</v>
      </c>
      <c r="L166" s="77">
        <v>166</v>
      </c>
      <c r="M166" s="77"/>
      <c r="N166" s="72"/>
      <c r="O166" s="79" t="s">
        <v>299</v>
      </c>
      <c r="P166" s="81">
        <v>43483.77431712963</v>
      </c>
      <c r="Q166" s="79" t="s">
        <v>328</v>
      </c>
      <c r="R166" s="79"/>
      <c r="S166" s="79"/>
      <c r="T166" s="79"/>
      <c r="U166" s="79"/>
      <c r="V166" s="82" t="s">
        <v>534</v>
      </c>
      <c r="W166" s="81">
        <v>43483.77431712963</v>
      </c>
      <c r="X166" s="82" t="s">
        <v>627</v>
      </c>
      <c r="Y166" s="79"/>
      <c r="Z166" s="79"/>
      <c r="AA166" s="85" t="s">
        <v>732</v>
      </c>
      <c r="AB166" s="79"/>
      <c r="AC166" s="79" t="b">
        <v>0</v>
      </c>
      <c r="AD166" s="79">
        <v>0</v>
      </c>
      <c r="AE166" s="85" t="s">
        <v>748</v>
      </c>
      <c r="AF166" s="79" t="b">
        <v>0</v>
      </c>
      <c r="AG166" s="79" t="s">
        <v>751</v>
      </c>
      <c r="AH166" s="79"/>
      <c r="AI166" s="85" t="s">
        <v>748</v>
      </c>
      <c r="AJ166" s="79" t="b">
        <v>0</v>
      </c>
      <c r="AK166" s="79">
        <v>8</v>
      </c>
      <c r="AL166" s="85" t="s">
        <v>712</v>
      </c>
      <c r="AM166" s="79" t="s">
        <v>769</v>
      </c>
      <c r="AN166" s="79" t="b">
        <v>0</v>
      </c>
      <c r="AO166" s="85" t="s">
        <v>712</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263</v>
      </c>
      <c r="B167" s="64" t="s">
        <v>280</v>
      </c>
      <c r="C167" s="65" t="s">
        <v>2026</v>
      </c>
      <c r="D167" s="66">
        <v>3</v>
      </c>
      <c r="E167" s="67" t="s">
        <v>132</v>
      </c>
      <c r="F167" s="68">
        <v>35</v>
      </c>
      <c r="G167" s="65"/>
      <c r="H167" s="69"/>
      <c r="I167" s="70"/>
      <c r="J167" s="70"/>
      <c r="K167" s="34" t="s">
        <v>65</v>
      </c>
      <c r="L167" s="77">
        <v>167</v>
      </c>
      <c r="M167" s="77"/>
      <c r="N167" s="72"/>
      <c r="O167" s="79" t="s">
        <v>299</v>
      </c>
      <c r="P167" s="81">
        <v>43483.77431712963</v>
      </c>
      <c r="Q167" s="79" t="s">
        <v>328</v>
      </c>
      <c r="R167" s="79"/>
      <c r="S167" s="79"/>
      <c r="T167" s="79"/>
      <c r="U167" s="79"/>
      <c r="V167" s="82" t="s">
        <v>534</v>
      </c>
      <c r="W167" s="81">
        <v>43483.77431712963</v>
      </c>
      <c r="X167" s="82" t="s">
        <v>627</v>
      </c>
      <c r="Y167" s="79"/>
      <c r="Z167" s="79"/>
      <c r="AA167" s="85" t="s">
        <v>732</v>
      </c>
      <c r="AB167" s="79"/>
      <c r="AC167" s="79" t="b">
        <v>0</v>
      </c>
      <c r="AD167" s="79">
        <v>0</v>
      </c>
      <c r="AE167" s="85" t="s">
        <v>748</v>
      </c>
      <c r="AF167" s="79" t="b">
        <v>0</v>
      </c>
      <c r="AG167" s="79" t="s">
        <v>751</v>
      </c>
      <c r="AH167" s="79"/>
      <c r="AI167" s="85" t="s">
        <v>748</v>
      </c>
      <c r="AJ167" s="79" t="b">
        <v>0</v>
      </c>
      <c r="AK167" s="79">
        <v>8</v>
      </c>
      <c r="AL167" s="85" t="s">
        <v>712</v>
      </c>
      <c r="AM167" s="79" t="s">
        <v>769</v>
      </c>
      <c r="AN167" s="79" t="b">
        <v>0</v>
      </c>
      <c r="AO167" s="85" t="s">
        <v>712</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263</v>
      </c>
      <c r="B168" s="64" t="s">
        <v>256</v>
      </c>
      <c r="C168" s="65" t="s">
        <v>2026</v>
      </c>
      <c r="D168" s="66">
        <v>3</v>
      </c>
      <c r="E168" s="67" t="s">
        <v>132</v>
      </c>
      <c r="F168" s="68">
        <v>35</v>
      </c>
      <c r="G168" s="65"/>
      <c r="H168" s="69"/>
      <c r="I168" s="70"/>
      <c r="J168" s="70"/>
      <c r="K168" s="34" t="s">
        <v>65</v>
      </c>
      <c r="L168" s="77">
        <v>168</v>
      </c>
      <c r="M168" s="77"/>
      <c r="N168" s="72"/>
      <c r="O168" s="79" t="s">
        <v>299</v>
      </c>
      <c r="P168" s="81">
        <v>43483.77431712963</v>
      </c>
      <c r="Q168" s="79" t="s">
        <v>328</v>
      </c>
      <c r="R168" s="79"/>
      <c r="S168" s="79"/>
      <c r="T168" s="79"/>
      <c r="U168" s="79"/>
      <c r="V168" s="82" t="s">
        <v>534</v>
      </c>
      <c r="W168" s="81">
        <v>43483.77431712963</v>
      </c>
      <c r="X168" s="82" t="s">
        <v>627</v>
      </c>
      <c r="Y168" s="79"/>
      <c r="Z168" s="79"/>
      <c r="AA168" s="85" t="s">
        <v>732</v>
      </c>
      <c r="AB168" s="79"/>
      <c r="AC168" s="79" t="b">
        <v>0</v>
      </c>
      <c r="AD168" s="79">
        <v>0</v>
      </c>
      <c r="AE168" s="85" t="s">
        <v>748</v>
      </c>
      <c r="AF168" s="79" t="b">
        <v>0</v>
      </c>
      <c r="AG168" s="79" t="s">
        <v>751</v>
      </c>
      <c r="AH168" s="79"/>
      <c r="AI168" s="85" t="s">
        <v>748</v>
      </c>
      <c r="AJ168" s="79" t="b">
        <v>0</v>
      </c>
      <c r="AK168" s="79">
        <v>8</v>
      </c>
      <c r="AL168" s="85" t="s">
        <v>712</v>
      </c>
      <c r="AM168" s="79" t="s">
        <v>769</v>
      </c>
      <c r="AN168" s="79" t="b">
        <v>0</v>
      </c>
      <c r="AO168" s="85" t="s">
        <v>712</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3</v>
      </c>
      <c r="BD168" s="48">
        <v>0</v>
      </c>
      <c r="BE168" s="49">
        <v>0</v>
      </c>
      <c r="BF168" s="48">
        <v>0</v>
      </c>
      <c r="BG168" s="49">
        <v>0</v>
      </c>
      <c r="BH168" s="48">
        <v>0</v>
      </c>
      <c r="BI168" s="49">
        <v>0</v>
      </c>
      <c r="BJ168" s="48">
        <v>24</v>
      </c>
      <c r="BK168" s="49">
        <v>100</v>
      </c>
      <c r="BL168" s="48">
        <v>24</v>
      </c>
    </row>
    <row r="169" spans="1:64" ht="15">
      <c r="A169" s="64" t="s">
        <v>264</v>
      </c>
      <c r="B169" s="64" t="s">
        <v>279</v>
      </c>
      <c r="C169" s="65" t="s">
        <v>2026</v>
      </c>
      <c r="D169" s="66">
        <v>3</v>
      </c>
      <c r="E169" s="67" t="s">
        <v>132</v>
      </c>
      <c r="F169" s="68">
        <v>35</v>
      </c>
      <c r="G169" s="65"/>
      <c r="H169" s="69"/>
      <c r="I169" s="70"/>
      <c r="J169" s="70"/>
      <c r="K169" s="34" t="s">
        <v>65</v>
      </c>
      <c r="L169" s="77">
        <v>169</v>
      </c>
      <c r="M169" s="77"/>
      <c r="N169" s="72"/>
      <c r="O169" s="79" t="s">
        <v>299</v>
      </c>
      <c r="P169" s="81">
        <v>43483.774375</v>
      </c>
      <c r="Q169" s="79" t="s">
        <v>328</v>
      </c>
      <c r="R169" s="79"/>
      <c r="S169" s="79"/>
      <c r="T169" s="79"/>
      <c r="U169" s="79"/>
      <c r="V169" s="82" t="s">
        <v>535</v>
      </c>
      <c r="W169" s="81">
        <v>43483.774375</v>
      </c>
      <c r="X169" s="82" t="s">
        <v>628</v>
      </c>
      <c r="Y169" s="79"/>
      <c r="Z169" s="79"/>
      <c r="AA169" s="85" t="s">
        <v>733</v>
      </c>
      <c r="AB169" s="79"/>
      <c r="AC169" s="79" t="b">
        <v>0</v>
      </c>
      <c r="AD169" s="79">
        <v>0</v>
      </c>
      <c r="AE169" s="85" t="s">
        <v>748</v>
      </c>
      <c r="AF169" s="79" t="b">
        <v>0</v>
      </c>
      <c r="AG169" s="79" t="s">
        <v>751</v>
      </c>
      <c r="AH169" s="79"/>
      <c r="AI169" s="85" t="s">
        <v>748</v>
      </c>
      <c r="AJ169" s="79" t="b">
        <v>0</v>
      </c>
      <c r="AK169" s="79">
        <v>8</v>
      </c>
      <c r="AL169" s="85" t="s">
        <v>712</v>
      </c>
      <c r="AM169" s="79" t="s">
        <v>769</v>
      </c>
      <c r="AN169" s="79" t="b">
        <v>0</v>
      </c>
      <c r="AO169" s="85" t="s">
        <v>712</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264</v>
      </c>
      <c r="B170" s="64" t="s">
        <v>280</v>
      </c>
      <c r="C170" s="65" t="s">
        <v>2026</v>
      </c>
      <c r="D170" s="66">
        <v>3</v>
      </c>
      <c r="E170" s="67" t="s">
        <v>132</v>
      </c>
      <c r="F170" s="68">
        <v>35</v>
      </c>
      <c r="G170" s="65"/>
      <c r="H170" s="69"/>
      <c r="I170" s="70"/>
      <c r="J170" s="70"/>
      <c r="K170" s="34" t="s">
        <v>65</v>
      </c>
      <c r="L170" s="77">
        <v>170</v>
      </c>
      <c r="M170" s="77"/>
      <c r="N170" s="72"/>
      <c r="O170" s="79" t="s">
        <v>299</v>
      </c>
      <c r="P170" s="81">
        <v>43483.774375</v>
      </c>
      <c r="Q170" s="79" t="s">
        <v>328</v>
      </c>
      <c r="R170" s="79"/>
      <c r="S170" s="79"/>
      <c r="T170" s="79"/>
      <c r="U170" s="79"/>
      <c r="V170" s="82" t="s">
        <v>535</v>
      </c>
      <c r="W170" s="81">
        <v>43483.774375</v>
      </c>
      <c r="X170" s="82" t="s">
        <v>628</v>
      </c>
      <c r="Y170" s="79"/>
      <c r="Z170" s="79"/>
      <c r="AA170" s="85" t="s">
        <v>733</v>
      </c>
      <c r="AB170" s="79"/>
      <c r="AC170" s="79" t="b">
        <v>0</v>
      </c>
      <c r="AD170" s="79">
        <v>0</v>
      </c>
      <c r="AE170" s="85" t="s">
        <v>748</v>
      </c>
      <c r="AF170" s="79" t="b">
        <v>0</v>
      </c>
      <c r="AG170" s="79" t="s">
        <v>751</v>
      </c>
      <c r="AH170" s="79"/>
      <c r="AI170" s="85" t="s">
        <v>748</v>
      </c>
      <c r="AJ170" s="79" t="b">
        <v>0</v>
      </c>
      <c r="AK170" s="79">
        <v>8</v>
      </c>
      <c r="AL170" s="85" t="s">
        <v>712</v>
      </c>
      <c r="AM170" s="79" t="s">
        <v>769</v>
      </c>
      <c r="AN170" s="79" t="b">
        <v>0</v>
      </c>
      <c r="AO170" s="85" t="s">
        <v>712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264</v>
      </c>
      <c r="B171" s="64" t="s">
        <v>256</v>
      </c>
      <c r="C171" s="65" t="s">
        <v>2026</v>
      </c>
      <c r="D171" s="66">
        <v>3</v>
      </c>
      <c r="E171" s="67" t="s">
        <v>132</v>
      </c>
      <c r="F171" s="68">
        <v>35</v>
      </c>
      <c r="G171" s="65"/>
      <c r="H171" s="69"/>
      <c r="I171" s="70"/>
      <c r="J171" s="70"/>
      <c r="K171" s="34" t="s">
        <v>65</v>
      </c>
      <c r="L171" s="77">
        <v>171</v>
      </c>
      <c r="M171" s="77"/>
      <c r="N171" s="72"/>
      <c r="O171" s="79" t="s">
        <v>299</v>
      </c>
      <c r="P171" s="81">
        <v>43483.774375</v>
      </c>
      <c r="Q171" s="79" t="s">
        <v>328</v>
      </c>
      <c r="R171" s="79"/>
      <c r="S171" s="79"/>
      <c r="T171" s="79"/>
      <c r="U171" s="79"/>
      <c r="V171" s="82" t="s">
        <v>535</v>
      </c>
      <c r="W171" s="81">
        <v>43483.774375</v>
      </c>
      <c r="X171" s="82" t="s">
        <v>628</v>
      </c>
      <c r="Y171" s="79"/>
      <c r="Z171" s="79"/>
      <c r="AA171" s="85" t="s">
        <v>733</v>
      </c>
      <c r="AB171" s="79"/>
      <c r="AC171" s="79" t="b">
        <v>0</v>
      </c>
      <c r="AD171" s="79">
        <v>0</v>
      </c>
      <c r="AE171" s="85" t="s">
        <v>748</v>
      </c>
      <c r="AF171" s="79" t="b">
        <v>0</v>
      </c>
      <c r="AG171" s="79" t="s">
        <v>751</v>
      </c>
      <c r="AH171" s="79"/>
      <c r="AI171" s="85" t="s">
        <v>748</v>
      </c>
      <c r="AJ171" s="79" t="b">
        <v>0</v>
      </c>
      <c r="AK171" s="79">
        <v>8</v>
      </c>
      <c r="AL171" s="85" t="s">
        <v>712</v>
      </c>
      <c r="AM171" s="79" t="s">
        <v>769</v>
      </c>
      <c r="AN171" s="79" t="b">
        <v>0</v>
      </c>
      <c r="AO171" s="85" t="s">
        <v>712</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3</v>
      </c>
      <c r="BD171" s="48">
        <v>0</v>
      </c>
      <c r="BE171" s="49">
        <v>0</v>
      </c>
      <c r="BF171" s="48">
        <v>0</v>
      </c>
      <c r="BG171" s="49">
        <v>0</v>
      </c>
      <c r="BH171" s="48">
        <v>0</v>
      </c>
      <c r="BI171" s="49">
        <v>0</v>
      </c>
      <c r="BJ171" s="48">
        <v>24</v>
      </c>
      <c r="BK171" s="49">
        <v>100</v>
      </c>
      <c r="BL171" s="48">
        <v>24</v>
      </c>
    </row>
    <row r="172" spans="1:64" ht="15">
      <c r="A172" s="64" t="s">
        <v>256</v>
      </c>
      <c r="B172" s="64" t="s">
        <v>279</v>
      </c>
      <c r="C172" s="65" t="s">
        <v>2027</v>
      </c>
      <c r="D172" s="66">
        <v>10</v>
      </c>
      <c r="E172" s="67" t="s">
        <v>136</v>
      </c>
      <c r="F172" s="68">
        <v>12</v>
      </c>
      <c r="G172" s="65"/>
      <c r="H172" s="69"/>
      <c r="I172" s="70"/>
      <c r="J172" s="70"/>
      <c r="K172" s="34" t="s">
        <v>65</v>
      </c>
      <c r="L172" s="77">
        <v>172</v>
      </c>
      <c r="M172" s="77"/>
      <c r="N172" s="72"/>
      <c r="O172" s="79" t="s">
        <v>299</v>
      </c>
      <c r="P172" s="81">
        <v>43478.814479166664</v>
      </c>
      <c r="Q172" s="79" t="s">
        <v>354</v>
      </c>
      <c r="R172" s="79"/>
      <c r="S172" s="79"/>
      <c r="T172" s="79" t="s">
        <v>458</v>
      </c>
      <c r="U172" s="82" t="s">
        <v>485</v>
      </c>
      <c r="V172" s="82" t="s">
        <v>485</v>
      </c>
      <c r="W172" s="81">
        <v>43478.814479166664</v>
      </c>
      <c r="X172" s="82" t="s">
        <v>606</v>
      </c>
      <c r="Y172" s="79"/>
      <c r="Z172" s="79"/>
      <c r="AA172" s="85" t="s">
        <v>711</v>
      </c>
      <c r="AB172" s="79"/>
      <c r="AC172" s="79" t="b">
        <v>0</v>
      </c>
      <c r="AD172" s="79">
        <v>2</v>
      </c>
      <c r="AE172" s="85" t="s">
        <v>748</v>
      </c>
      <c r="AF172" s="79" t="b">
        <v>0</v>
      </c>
      <c r="AG172" s="79" t="s">
        <v>751</v>
      </c>
      <c r="AH172" s="79"/>
      <c r="AI172" s="85" t="s">
        <v>748</v>
      </c>
      <c r="AJ172" s="79" t="b">
        <v>0</v>
      </c>
      <c r="AK172" s="79">
        <v>1</v>
      </c>
      <c r="AL172" s="85" t="s">
        <v>748</v>
      </c>
      <c r="AM172" s="79" t="s">
        <v>768</v>
      </c>
      <c r="AN172" s="79" t="b">
        <v>0</v>
      </c>
      <c r="AO172" s="85" t="s">
        <v>711</v>
      </c>
      <c r="AP172" s="79" t="s">
        <v>176</v>
      </c>
      <c r="AQ172" s="79">
        <v>0</v>
      </c>
      <c r="AR172" s="79">
        <v>0</v>
      </c>
      <c r="AS172" s="79"/>
      <c r="AT172" s="79"/>
      <c r="AU172" s="79"/>
      <c r="AV172" s="79"/>
      <c r="AW172" s="79"/>
      <c r="AX172" s="79"/>
      <c r="AY172" s="79"/>
      <c r="AZ172" s="79"/>
      <c r="BA172">
        <v>6</v>
      </c>
      <c r="BB172" s="78" t="str">
        <f>REPLACE(INDEX(GroupVertices[Group],MATCH(Edges[[#This Row],[Vertex 1]],GroupVertices[Vertex],0)),1,1,"")</f>
        <v>3</v>
      </c>
      <c r="BC172" s="78" t="str">
        <f>REPLACE(INDEX(GroupVertices[Group],MATCH(Edges[[#This Row],[Vertex 2]],GroupVertices[Vertex],0)),1,1,"")</f>
        <v>2</v>
      </c>
      <c r="BD172" s="48"/>
      <c r="BE172" s="49"/>
      <c r="BF172" s="48"/>
      <c r="BG172" s="49"/>
      <c r="BH172" s="48"/>
      <c r="BI172" s="49"/>
      <c r="BJ172" s="48"/>
      <c r="BK172" s="49"/>
      <c r="BL172" s="48"/>
    </row>
    <row r="173" spans="1:64" ht="15">
      <c r="A173" s="64" t="s">
        <v>256</v>
      </c>
      <c r="B173" s="64" t="s">
        <v>279</v>
      </c>
      <c r="C173" s="65" t="s">
        <v>2027</v>
      </c>
      <c r="D173" s="66">
        <v>10</v>
      </c>
      <c r="E173" s="67" t="s">
        <v>136</v>
      </c>
      <c r="F173" s="68">
        <v>12</v>
      </c>
      <c r="G173" s="65"/>
      <c r="H173" s="69"/>
      <c r="I173" s="70"/>
      <c r="J173" s="70"/>
      <c r="K173" s="34" t="s">
        <v>65</v>
      </c>
      <c r="L173" s="77">
        <v>173</v>
      </c>
      <c r="M173" s="77"/>
      <c r="N173" s="72"/>
      <c r="O173" s="79" t="s">
        <v>299</v>
      </c>
      <c r="P173" s="81">
        <v>43478.83474537037</v>
      </c>
      <c r="Q173" s="79" t="s">
        <v>370</v>
      </c>
      <c r="R173" s="82" t="s">
        <v>423</v>
      </c>
      <c r="S173" s="79" t="s">
        <v>441</v>
      </c>
      <c r="T173" s="79"/>
      <c r="U173" s="79"/>
      <c r="V173" s="82" t="s">
        <v>528</v>
      </c>
      <c r="W173" s="81">
        <v>43478.83474537037</v>
      </c>
      <c r="X173" s="82" t="s">
        <v>629</v>
      </c>
      <c r="Y173" s="79"/>
      <c r="Z173" s="79"/>
      <c r="AA173" s="85" t="s">
        <v>734</v>
      </c>
      <c r="AB173" s="79"/>
      <c r="AC173" s="79" t="b">
        <v>0</v>
      </c>
      <c r="AD173" s="79">
        <v>0</v>
      </c>
      <c r="AE173" s="85" t="s">
        <v>748</v>
      </c>
      <c r="AF173" s="79" t="b">
        <v>0</v>
      </c>
      <c r="AG173" s="79" t="s">
        <v>751</v>
      </c>
      <c r="AH173" s="79"/>
      <c r="AI173" s="85" t="s">
        <v>748</v>
      </c>
      <c r="AJ173" s="79" t="b">
        <v>0</v>
      </c>
      <c r="AK173" s="79">
        <v>0</v>
      </c>
      <c r="AL173" s="85" t="s">
        <v>748</v>
      </c>
      <c r="AM173" s="79" t="s">
        <v>768</v>
      </c>
      <c r="AN173" s="79" t="b">
        <v>1</v>
      </c>
      <c r="AO173" s="85" t="s">
        <v>734</v>
      </c>
      <c r="AP173" s="79" t="s">
        <v>176</v>
      </c>
      <c r="AQ173" s="79">
        <v>0</v>
      </c>
      <c r="AR173" s="79">
        <v>0</v>
      </c>
      <c r="AS173" s="79"/>
      <c r="AT173" s="79"/>
      <c r="AU173" s="79"/>
      <c r="AV173" s="79"/>
      <c r="AW173" s="79"/>
      <c r="AX173" s="79"/>
      <c r="AY173" s="79"/>
      <c r="AZ173" s="79"/>
      <c r="BA173">
        <v>6</v>
      </c>
      <c r="BB173" s="78" t="str">
        <f>REPLACE(INDEX(GroupVertices[Group],MATCH(Edges[[#This Row],[Vertex 1]],GroupVertices[Vertex],0)),1,1,"")</f>
        <v>3</v>
      </c>
      <c r="BC173" s="78" t="str">
        <f>REPLACE(INDEX(GroupVertices[Group],MATCH(Edges[[#This Row],[Vertex 2]],GroupVertices[Vertex],0)),1,1,"")</f>
        <v>2</v>
      </c>
      <c r="BD173" s="48"/>
      <c r="BE173" s="49"/>
      <c r="BF173" s="48"/>
      <c r="BG173" s="49"/>
      <c r="BH173" s="48"/>
      <c r="BI173" s="49"/>
      <c r="BJ173" s="48"/>
      <c r="BK173" s="49"/>
      <c r="BL173" s="48"/>
    </row>
    <row r="174" spans="1:64" ht="15">
      <c r="A174" s="64" t="s">
        <v>256</v>
      </c>
      <c r="B174" s="64" t="s">
        <v>279</v>
      </c>
      <c r="C174" s="65" t="s">
        <v>2027</v>
      </c>
      <c r="D174" s="66">
        <v>10</v>
      </c>
      <c r="E174" s="67" t="s">
        <v>136</v>
      </c>
      <c r="F174" s="68">
        <v>12</v>
      </c>
      <c r="G174" s="65"/>
      <c r="H174" s="69"/>
      <c r="I174" s="70"/>
      <c r="J174" s="70"/>
      <c r="K174" s="34" t="s">
        <v>65</v>
      </c>
      <c r="L174" s="77">
        <v>174</v>
      </c>
      <c r="M174" s="77"/>
      <c r="N174" s="72"/>
      <c r="O174" s="79" t="s">
        <v>299</v>
      </c>
      <c r="P174" s="81">
        <v>43478.85418981482</v>
      </c>
      <c r="Q174" s="79" t="s">
        <v>371</v>
      </c>
      <c r="R174" s="82" t="s">
        <v>424</v>
      </c>
      <c r="S174" s="79" t="s">
        <v>441</v>
      </c>
      <c r="T174" s="79"/>
      <c r="U174" s="79"/>
      <c r="V174" s="82" t="s">
        <v>528</v>
      </c>
      <c r="W174" s="81">
        <v>43478.85418981482</v>
      </c>
      <c r="X174" s="82" t="s">
        <v>630</v>
      </c>
      <c r="Y174" s="79"/>
      <c r="Z174" s="79"/>
      <c r="AA174" s="85" t="s">
        <v>735</v>
      </c>
      <c r="AB174" s="79"/>
      <c r="AC174" s="79" t="b">
        <v>0</v>
      </c>
      <c r="AD174" s="79">
        <v>0</v>
      </c>
      <c r="AE174" s="85" t="s">
        <v>748</v>
      </c>
      <c r="AF174" s="79" t="b">
        <v>0</v>
      </c>
      <c r="AG174" s="79" t="s">
        <v>751</v>
      </c>
      <c r="AH174" s="79"/>
      <c r="AI174" s="85" t="s">
        <v>748</v>
      </c>
      <c r="AJ174" s="79" t="b">
        <v>0</v>
      </c>
      <c r="AK174" s="79">
        <v>0</v>
      </c>
      <c r="AL174" s="85" t="s">
        <v>748</v>
      </c>
      <c r="AM174" s="79" t="s">
        <v>768</v>
      </c>
      <c r="AN174" s="79" t="b">
        <v>1</v>
      </c>
      <c r="AO174" s="85" t="s">
        <v>735</v>
      </c>
      <c r="AP174" s="79" t="s">
        <v>176</v>
      </c>
      <c r="AQ174" s="79">
        <v>0</v>
      </c>
      <c r="AR174" s="79">
        <v>0</v>
      </c>
      <c r="AS174" s="79"/>
      <c r="AT174" s="79"/>
      <c r="AU174" s="79"/>
      <c r="AV174" s="79"/>
      <c r="AW174" s="79"/>
      <c r="AX174" s="79"/>
      <c r="AY174" s="79"/>
      <c r="AZ174" s="79"/>
      <c r="BA174">
        <v>6</v>
      </c>
      <c r="BB174" s="78" t="str">
        <f>REPLACE(INDEX(GroupVertices[Group],MATCH(Edges[[#This Row],[Vertex 1]],GroupVertices[Vertex],0)),1,1,"")</f>
        <v>3</v>
      </c>
      <c r="BC174" s="78" t="str">
        <f>REPLACE(INDEX(GroupVertices[Group],MATCH(Edges[[#This Row],[Vertex 2]],GroupVertices[Vertex],0)),1,1,"")</f>
        <v>2</v>
      </c>
      <c r="BD174" s="48"/>
      <c r="BE174" s="49"/>
      <c r="BF174" s="48"/>
      <c r="BG174" s="49"/>
      <c r="BH174" s="48"/>
      <c r="BI174" s="49"/>
      <c r="BJ174" s="48"/>
      <c r="BK174" s="49"/>
      <c r="BL174" s="48"/>
    </row>
    <row r="175" spans="1:64" ht="15">
      <c r="A175" s="64" t="s">
        <v>256</v>
      </c>
      <c r="B175" s="64" t="s">
        <v>279</v>
      </c>
      <c r="C175" s="65" t="s">
        <v>2027</v>
      </c>
      <c r="D175" s="66">
        <v>10</v>
      </c>
      <c r="E175" s="67" t="s">
        <v>136</v>
      </c>
      <c r="F175" s="68">
        <v>12</v>
      </c>
      <c r="G175" s="65"/>
      <c r="H175" s="69"/>
      <c r="I175" s="70"/>
      <c r="J175" s="70"/>
      <c r="K175" s="34" t="s">
        <v>65</v>
      </c>
      <c r="L175" s="77">
        <v>175</v>
      </c>
      <c r="M175" s="77"/>
      <c r="N175" s="72"/>
      <c r="O175" s="79" t="s">
        <v>299</v>
      </c>
      <c r="P175" s="81">
        <v>43479.66112268518</v>
      </c>
      <c r="Q175" s="79" t="s">
        <v>372</v>
      </c>
      <c r="R175" s="82" t="s">
        <v>425</v>
      </c>
      <c r="S175" s="79" t="s">
        <v>441</v>
      </c>
      <c r="T175" s="79"/>
      <c r="U175" s="79"/>
      <c r="V175" s="82" t="s">
        <v>528</v>
      </c>
      <c r="W175" s="81">
        <v>43479.66112268518</v>
      </c>
      <c r="X175" s="82" t="s">
        <v>631</v>
      </c>
      <c r="Y175" s="79"/>
      <c r="Z175" s="79"/>
      <c r="AA175" s="85" t="s">
        <v>736</v>
      </c>
      <c r="AB175" s="79"/>
      <c r="AC175" s="79" t="b">
        <v>0</v>
      </c>
      <c r="AD175" s="79">
        <v>0</v>
      </c>
      <c r="AE175" s="85" t="s">
        <v>748</v>
      </c>
      <c r="AF175" s="79" t="b">
        <v>0</v>
      </c>
      <c r="AG175" s="79" t="s">
        <v>751</v>
      </c>
      <c r="AH175" s="79"/>
      <c r="AI175" s="85" t="s">
        <v>748</v>
      </c>
      <c r="AJ175" s="79" t="b">
        <v>0</v>
      </c>
      <c r="AK175" s="79">
        <v>0</v>
      </c>
      <c r="AL175" s="85" t="s">
        <v>748</v>
      </c>
      <c r="AM175" s="79" t="s">
        <v>768</v>
      </c>
      <c r="AN175" s="79" t="b">
        <v>1</v>
      </c>
      <c r="AO175" s="85" t="s">
        <v>736</v>
      </c>
      <c r="AP175" s="79" t="s">
        <v>176</v>
      </c>
      <c r="AQ175" s="79">
        <v>0</v>
      </c>
      <c r="AR175" s="79">
        <v>0</v>
      </c>
      <c r="AS175" s="79"/>
      <c r="AT175" s="79"/>
      <c r="AU175" s="79"/>
      <c r="AV175" s="79"/>
      <c r="AW175" s="79"/>
      <c r="AX175" s="79"/>
      <c r="AY175" s="79"/>
      <c r="AZ175" s="79"/>
      <c r="BA175">
        <v>6</v>
      </c>
      <c r="BB175" s="78" t="str">
        <f>REPLACE(INDEX(GroupVertices[Group],MATCH(Edges[[#This Row],[Vertex 1]],GroupVertices[Vertex],0)),1,1,"")</f>
        <v>3</v>
      </c>
      <c r="BC175" s="78" t="str">
        <f>REPLACE(INDEX(GroupVertices[Group],MATCH(Edges[[#This Row],[Vertex 2]],GroupVertices[Vertex],0)),1,1,"")</f>
        <v>2</v>
      </c>
      <c r="BD175" s="48"/>
      <c r="BE175" s="49"/>
      <c r="BF175" s="48"/>
      <c r="BG175" s="49"/>
      <c r="BH175" s="48"/>
      <c r="BI175" s="49"/>
      <c r="BJ175" s="48"/>
      <c r="BK175" s="49"/>
      <c r="BL175" s="48"/>
    </row>
    <row r="176" spans="1:64" ht="15">
      <c r="A176" s="64" t="s">
        <v>256</v>
      </c>
      <c r="B176" s="64" t="s">
        <v>279</v>
      </c>
      <c r="C176" s="65" t="s">
        <v>2027</v>
      </c>
      <c r="D176" s="66">
        <v>10</v>
      </c>
      <c r="E176" s="67" t="s">
        <v>136</v>
      </c>
      <c r="F176" s="68">
        <v>12</v>
      </c>
      <c r="G176" s="65"/>
      <c r="H176" s="69"/>
      <c r="I176" s="70"/>
      <c r="J176" s="70"/>
      <c r="K176" s="34" t="s">
        <v>65</v>
      </c>
      <c r="L176" s="77">
        <v>176</v>
      </c>
      <c r="M176" s="77"/>
      <c r="N176" s="72"/>
      <c r="O176" s="79" t="s">
        <v>299</v>
      </c>
      <c r="P176" s="81">
        <v>43479.7187962963</v>
      </c>
      <c r="Q176" s="79" t="s">
        <v>355</v>
      </c>
      <c r="R176" s="79"/>
      <c r="S176" s="79"/>
      <c r="T176" s="79" t="s">
        <v>458</v>
      </c>
      <c r="U176" s="82" t="s">
        <v>486</v>
      </c>
      <c r="V176" s="82" t="s">
        <v>486</v>
      </c>
      <c r="W176" s="81">
        <v>43479.7187962963</v>
      </c>
      <c r="X176" s="82" t="s">
        <v>607</v>
      </c>
      <c r="Y176" s="79"/>
      <c r="Z176" s="79"/>
      <c r="AA176" s="85" t="s">
        <v>712</v>
      </c>
      <c r="AB176" s="79"/>
      <c r="AC176" s="79" t="b">
        <v>0</v>
      </c>
      <c r="AD176" s="79">
        <v>1</v>
      </c>
      <c r="AE176" s="85" t="s">
        <v>748</v>
      </c>
      <c r="AF176" s="79" t="b">
        <v>0</v>
      </c>
      <c r="AG176" s="79" t="s">
        <v>751</v>
      </c>
      <c r="AH176" s="79"/>
      <c r="AI176" s="85" t="s">
        <v>748</v>
      </c>
      <c r="AJ176" s="79" t="b">
        <v>0</v>
      </c>
      <c r="AK176" s="79">
        <v>3</v>
      </c>
      <c r="AL176" s="85" t="s">
        <v>748</v>
      </c>
      <c r="AM176" s="79" t="s">
        <v>768</v>
      </c>
      <c r="AN176" s="79" t="b">
        <v>0</v>
      </c>
      <c r="AO176" s="85" t="s">
        <v>712</v>
      </c>
      <c r="AP176" s="79" t="s">
        <v>176</v>
      </c>
      <c r="AQ176" s="79">
        <v>0</v>
      </c>
      <c r="AR176" s="79">
        <v>0</v>
      </c>
      <c r="AS176" s="79"/>
      <c r="AT176" s="79"/>
      <c r="AU176" s="79"/>
      <c r="AV176" s="79"/>
      <c r="AW176" s="79"/>
      <c r="AX176" s="79"/>
      <c r="AY176" s="79"/>
      <c r="AZ176" s="79"/>
      <c r="BA176">
        <v>6</v>
      </c>
      <c r="BB176" s="78" t="str">
        <f>REPLACE(INDEX(GroupVertices[Group],MATCH(Edges[[#This Row],[Vertex 1]],GroupVertices[Vertex],0)),1,1,"")</f>
        <v>3</v>
      </c>
      <c r="BC176" s="78" t="str">
        <f>REPLACE(INDEX(GroupVertices[Group],MATCH(Edges[[#This Row],[Vertex 2]],GroupVertices[Vertex],0)),1,1,"")</f>
        <v>2</v>
      </c>
      <c r="BD176" s="48"/>
      <c r="BE176" s="49"/>
      <c r="BF176" s="48"/>
      <c r="BG176" s="49"/>
      <c r="BH176" s="48"/>
      <c r="BI176" s="49"/>
      <c r="BJ176" s="48"/>
      <c r="BK176" s="49"/>
      <c r="BL176" s="48"/>
    </row>
    <row r="177" spans="1:64" ht="15">
      <c r="A177" s="64" t="s">
        <v>256</v>
      </c>
      <c r="B177" s="64" t="s">
        <v>279</v>
      </c>
      <c r="C177" s="65" t="s">
        <v>2027</v>
      </c>
      <c r="D177" s="66">
        <v>10</v>
      </c>
      <c r="E177" s="67" t="s">
        <v>136</v>
      </c>
      <c r="F177" s="68">
        <v>12</v>
      </c>
      <c r="G177" s="65"/>
      <c r="H177" s="69"/>
      <c r="I177" s="70"/>
      <c r="J177" s="70"/>
      <c r="K177" s="34" t="s">
        <v>65</v>
      </c>
      <c r="L177" s="77">
        <v>177</v>
      </c>
      <c r="M177" s="77"/>
      <c r="N177" s="72"/>
      <c r="O177" s="79" t="s">
        <v>299</v>
      </c>
      <c r="P177" s="81">
        <v>43479.78056712963</v>
      </c>
      <c r="Q177" s="79" t="s">
        <v>373</v>
      </c>
      <c r="R177" s="82" t="s">
        <v>426</v>
      </c>
      <c r="S177" s="79" t="s">
        <v>441</v>
      </c>
      <c r="T177" s="79"/>
      <c r="U177" s="79"/>
      <c r="V177" s="82" t="s">
        <v>528</v>
      </c>
      <c r="W177" s="81">
        <v>43479.78056712963</v>
      </c>
      <c r="X177" s="82" t="s">
        <v>632</v>
      </c>
      <c r="Y177" s="79"/>
      <c r="Z177" s="79"/>
      <c r="AA177" s="85" t="s">
        <v>737</v>
      </c>
      <c r="AB177" s="79"/>
      <c r="AC177" s="79" t="b">
        <v>0</v>
      </c>
      <c r="AD177" s="79">
        <v>0</v>
      </c>
      <c r="AE177" s="85" t="s">
        <v>748</v>
      </c>
      <c r="AF177" s="79" t="b">
        <v>0</v>
      </c>
      <c r="AG177" s="79" t="s">
        <v>751</v>
      </c>
      <c r="AH177" s="79"/>
      <c r="AI177" s="85" t="s">
        <v>748</v>
      </c>
      <c r="AJ177" s="79" t="b">
        <v>0</v>
      </c>
      <c r="AK177" s="79">
        <v>0</v>
      </c>
      <c r="AL177" s="85" t="s">
        <v>748</v>
      </c>
      <c r="AM177" s="79" t="s">
        <v>768</v>
      </c>
      <c r="AN177" s="79" t="b">
        <v>1</v>
      </c>
      <c r="AO177" s="85" t="s">
        <v>737</v>
      </c>
      <c r="AP177" s="79" t="s">
        <v>176</v>
      </c>
      <c r="AQ177" s="79">
        <v>0</v>
      </c>
      <c r="AR177" s="79">
        <v>0</v>
      </c>
      <c r="AS177" s="79"/>
      <c r="AT177" s="79"/>
      <c r="AU177" s="79"/>
      <c r="AV177" s="79"/>
      <c r="AW177" s="79"/>
      <c r="AX177" s="79"/>
      <c r="AY177" s="79"/>
      <c r="AZ177" s="79"/>
      <c r="BA177">
        <v>6</v>
      </c>
      <c r="BB177" s="78" t="str">
        <f>REPLACE(INDEX(GroupVertices[Group],MATCH(Edges[[#This Row],[Vertex 1]],GroupVertices[Vertex],0)),1,1,"")</f>
        <v>3</v>
      </c>
      <c r="BC177" s="78" t="str">
        <f>REPLACE(INDEX(GroupVertices[Group],MATCH(Edges[[#This Row],[Vertex 2]],GroupVertices[Vertex],0)),1,1,"")</f>
        <v>2</v>
      </c>
      <c r="BD177" s="48"/>
      <c r="BE177" s="49"/>
      <c r="BF177" s="48"/>
      <c r="BG177" s="49"/>
      <c r="BH177" s="48"/>
      <c r="BI177" s="49"/>
      <c r="BJ177" s="48"/>
      <c r="BK177" s="49"/>
      <c r="BL177" s="48"/>
    </row>
    <row r="178" spans="1:64" ht="15">
      <c r="A178" s="64" t="s">
        <v>265</v>
      </c>
      <c r="B178" s="64" t="s">
        <v>279</v>
      </c>
      <c r="C178" s="65" t="s">
        <v>2026</v>
      </c>
      <c r="D178" s="66">
        <v>3</v>
      </c>
      <c r="E178" s="67" t="s">
        <v>132</v>
      </c>
      <c r="F178" s="68">
        <v>35</v>
      </c>
      <c r="G178" s="65"/>
      <c r="H178" s="69"/>
      <c r="I178" s="70"/>
      <c r="J178" s="70"/>
      <c r="K178" s="34" t="s">
        <v>65</v>
      </c>
      <c r="L178" s="77">
        <v>178</v>
      </c>
      <c r="M178" s="77"/>
      <c r="N178" s="72"/>
      <c r="O178" s="79" t="s">
        <v>299</v>
      </c>
      <c r="P178" s="81">
        <v>43483.77476851852</v>
      </c>
      <c r="Q178" s="79" t="s">
        <v>328</v>
      </c>
      <c r="R178" s="79"/>
      <c r="S178" s="79"/>
      <c r="T178" s="79"/>
      <c r="U178" s="79"/>
      <c r="V178" s="82" t="s">
        <v>536</v>
      </c>
      <c r="W178" s="81">
        <v>43483.77476851852</v>
      </c>
      <c r="X178" s="82" t="s">
        <v>633</v>
      </c>
      <c r="Y178" s="79"/>
      <c r="Z178" s="79"/>
      <c r="AA178" s="85" t="s">
        <v>738</v>
      </c>
      <c r="AB178" s="79"/>
      <c r="AC178" s="79" t="b">
        <v>0</v>
      </c>
      <c r="AD178" s="79">
        <v>0</v>
      </c>
      <c r="AE178" s="85" t="s">
        <v>748</v>
      </c>
      <c r="AF178" s="79" t="b">
        <v>0</v>
      </c>
      <c r="AG178" s="79" t="s">
        <v>751</v>
      </c>
      <c r="AH178" s="79"/>
      <c r="AI178" s="85" t="s">
        <v>748</v>
      </c>
      <c r="AJ178" s="79" t="b">
        <v>0</v>
      </c>
      <c r="AK178" s="79">
        <v>8</v>
      </c>
      <c r="AL178" s="85" t="s">
        <v>712</v>
      </c>
      <c r="AM178" s="79" t="s">
        <v>778</v>
      </c>
      <c r="AN178" s="79" t="b">
        <v>0</v>
      </c>
      <c r="AO178" s="85" t="s">
        <v>712</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256</v>
      </c>
      <c r="B179" s="64" t="s">
        <v>280</v>
      </c>
      <c r="C179" s="65" t="s">
        <v>2027</v>
      </c>
      <c r="D179" s="66">
        <v>10</v>
      </c>
      <c r="E179" s="67" t="s">
        <v>136</v>
      </c>
      <c r="F179" s="68">
        <v>12</v>
      </c>
      <c r="G179" s="65"/>
      <c r="H179" s="69"/>
      <c r="I179" s="70"/>
      <c r="J179" s="70"/>
      <c r="K179" s="34" t="s">
        <v>65</v>
      </c>
      <c r="L179" s="77">
        <v>179</v>
      </c>
      <c r="M179" s="77"/>
      <c r="N179" s="72"/>
      <c r="O179" s="79" t="s">
        <v>299</v>
      </c>
      <c r="P179" s="81">
        <v>43478.814479166664</v>
      </c>
      <c r="Q179" s="79" t="s">
        <v>354</v>
      </c>
      <c r="R179" s="79"/>
      <c r="S179" s="79"/>
      <c r="T179" s="79" t="s">
        <v>458</v>
      </c>
      <c r="U179" s="82" t="s">
        <v>485</v>
      </c>
      <c r="V179" s="82" t="s">
        <v>485</v>
      </c>
      <c r="W179" s="81">
        <v>43478.814479166664</v>
      </c>
      <c r="X179" s="82" t="s">
        <v>606</v>
      </c>
      <c r="Y179" s="79"/>
      <c r="Z179" s="79"/>
      <c r="AA179" s="85" t="s">
        <v>711</v>
      </c>
      <c r="AB179" s="79"/>
      <c r="AC179" s="79" t="b">
        <v>0</v>
      </c>
      <c r="AD179" s="79">
        <v>2</v>
      </c>
      <c r="AE179" s="85" t="s">
        <v>748</v>
      </c>
      <c r="AF179" s="79" t="b">
        <v>0</v>
      </c>
      <c r="AG179" s="79" t="s">
        <v>751</v>
      </c>
      <c r="AH179" s="79"/>
      <c r="AI179" s="85" t="s">
        <v>748</v>
      </c>
      <c r="AJ179" s="79" t="b">
        <v>0</v>
      </c>
      <c r="AK179" s="79">
        <v>1</v>
      </c>
      <c r="AL179" s="85" t="s">
        <v>748</v>
      </c>
      <c r="AM179" s="79" t="s">
        <v>768</v>
      </c>
      <c r="AN179" s="79" t="b">
        <v>0</v>
      </c>
      <c r="AO179" s="85" t="s">
        <v>711</v>
      </c>
      <c r="AP179" s="79" t="s">
        <v>176</v>
      </c>
      <c r="AQ179" s="79">
        <v>0</v>
      </c>
      <c r="AR179" s="79">
        <v>0</v>
      </c>
      <c r="AS179" s="79"/>
      <c r="AT179" s="79"/>
      <c r="AU179" s="79"/>
      <c r="AV179" s="79"/>
      <c r="AW179" s="79"/>
      <c r="AX179" s="79"/>
      <c r="AY179" s="79"/>
      <c r="AZ179" s="79"/>
      <c r="BA179">
        <v>7</v>
      </c>
      <c r="BB179" s="78" t="str">
        <f>REPLACE(INDEX(GroupVertices[Group],MATCH(Edges[[#This Row],[Vertex 1]],GroupVertices[Vertex],0)),1,1,"")</f>
        <v>3</v>
      </c>
      <c r="BC179" s="78" t="str">
        <f>REPLACE(INDEX(GroupVertices[Group],MATCH(Edges[[#This Row],[Vertex 2]],GroupVertices[Vertex],0)),1,1,"")</f>
        <v>2</v>
      </c>
      <c r="BD179" s="48"/>
      <c r="BE179" s="49"/>
      <c r="BF179" s="48"/>
      <c r="BG179" s="49"/>
      <c r="BH179" s="48"/>
      <c r="BI179" s="49"/>
      <c r="BJ179" s="48"/>
      <c r="BK179" s="49"/>
      <c r="BL179" s="48"/>
    </row>
    <row r="180" spans="1:64" ht="15">
      <c r="A180" s="64" t="s">
        <v>256</v>
      </c>
      <c r="B180" s="64" t="s">
        <v>280</v>
      </c>
      <c r="C180" s="65" t="s">
        <v>2027</v>
      </c>
      <c r="D180" s="66">
        <v>10</v>
      </c>
      <c r="E180" s="67" t="s">
        <v>136</v>
      </c>
      <c r="F180" s="68">
        <v>12</v>
      </c>
      <c r="G180" s="65"/>
      <c r="H180" s="69"/>
      <c r="I180" s="70"/>
      <c r="J180" s="70"/>
      <c r="K180" s="34" t="s">
        <v>65</v>
      </c>
      <c r="L180" s="77">
        <v>180</v>
      </c>
      <c r="M180" s="77"/>
      <c r="N180" s="72"/>
      <c r="O180" s="79" t="s">
        <v>299</v>
      </c>
      <c r="P180" s="81">
        <v>43478.83474537037</v>
      </c>
      <c r="Q180" s="79" t="s">
        <v>370</v>
      </c>
      <c r="R180" s="82" t="s">
        <v>423</v>
      </c>
      <c r="S180" s="79" t="s">
        <v>441</v>
      </c>
      <c r="T180" s="79"/>
      <c r="U180" s="79"/>
      <c r="V180" s="82" t="s">
        <v>528</v>
      </c>
      <c r="W180" s="81">
        <v>43478.83474537037</v>
      </c>
      <c r="X180" s="82" t="s">
        <v>629</v>
      </c>
      <c r="Y180" s="79"/>
      <c r="Z180" s="79"/>
      <c r="AA180" s="85" t="s">
        <v>734</v>
      </c>
      <c r="AB180" s="79"/>
      <c r="AC180" s="79" t="b">
        <v>0</v>
      </c>
      <c r="AD180" s="79">
        <v>0</v>
      </c>
      <c r="AE180" s="85" t="s">
        <v>748</v>
      </c>
      <c r="AF180" s="79" t="b">
        <v>0</v>
      </c>
      <c r="AG180" s="79" t="s">
        <v>751</v>
      </c>
      <c r="AH180" s="79"/>
      <c r="AI180" s="85" t="s">
        <v>748</v>
      </c>
      <c r="AJ180" s="79" t="b">
        <v>0</v>
      </c>
      <c r="AK180" s="79">
        <v>0</v>
      </c>
      <c r="AL180" s="85" t="s">
        <v>748</v>
      </c>
      <c r="AM180" s="79" t="s">
        <v>768</v>
      </c>
      <c r="AN180" s="79" t="b">
        <v>1</v>
      </c>
      <c r="AO180" s="85" t="s">
        <v>734</v>
      </c>
      <c r="AP180" s="79" t="s">
        <v>176</v>
      </c>
      <c r="AQ180" s="79">
        <v>0</v>
      </c>
      <c r="AR180" s="79">
        <v>0</v>
      </c>
      <c r="AS180" s="79"/>
      <c r="AT180" s="79"/>
      <c r="AU180" s="79"/>
      <c r="AV180" s="79"/>
      <c r="AW180" s="79"/>
      <c r="AX180" s="79"/>
      <c r="AY180" s="79"/>
      <c r="AZ180" s="79"/>
      <c r="BA180">
        <v>7</v>
      </c>
      <c r="BB180" s="78" t="str">
        <f>REPLACE(INDEX(GroupVertices[Group],MATCH(Edges[[#This Row],[Vertex 1]],GroupVertices[Vertex],0)),1,1,"")</f>
        <v>3</v>
      </c>
      <c r="BC180" s="78" t="str">
        <f>REPLACE(INDEX(GroupVertices[Group],MATCH(Edges[[#This Row],[Vertex 2]],GroupVertices[Vertex],0)),1,1,"")</f>
        <v>2</v>
      </c>
      <c r="BD180" s="48">
        <v>0</v>
      </c>
      <c r="BE180" s="49">
        <v>0</v>
      </c>
      <c r="BF180" s="48">
        <v>0</v>
      </c>
      <c r="BG180" s="49">
        <v>0</v>
      </c>
      <c r="BH180" s="48">
        <v>0</v>
      </c>
      <c r="BI180" s="49">
        <v>0</v>
      </c>
      <c r="BJ180" s="48">
        <v>19</v>
      </c>
      <c r="BK180" s="49">
        <v>100</v>
      </c>
      <c r="BL180" s="48">
        <v>19</v>
      </c>
    </row>
    <row r="181" spans="1:64" ht="15">
      <c r="A181" s="64" t="s">
        <v>256</v>
      </c>
      <c r="B181" s="64" t="s">
        <v>280</v>
      </c>
      <c r="C181" s="65" t="s">
        <v>2027</v>
      </c>
      <c r="D181" s="66">
        <v>10</v>
      </c>
      <c r="E181" s="67" t="s">
        <v>136</v>
      </c>
      <c r="F181" s="68">
        <v>12</v>
      </c>
      <c r="G181" s="65"/>
      <c r="H181" s="69"/>
      <c r="I181" s="70"/>
      <c r="J181" s="70"/>
      <c r="K181" s="34" t="s">
        <v>65</v>
      </c>
      <c r="L181" s="77">
        <v>181</v>
      </c>
      <c r="M181" s="77"/>
      <c r="N181" s="72"/>
      <c r="O181" s="79" t="s">
        <v>299</v>
      </c>
      <c r="P181" s="81">
        <v>43478.85418981482</v>
      </c>
      <c r="Q181" s="79" t="s">
        <v>371</v>
      </c>
      <c r="R181" s="82" t="s">
        <v>424</v>
      </c>
      <c r="S181" s="79" t="s">
        <v>441</v>
      </c>
      <c r="T181" s="79"/>
      <c r="U181" s="79"/>
      <c r="V181" s="82" t="s">
        <v>528</v>
      </c>
      <c r="W181" s="81">
        <v>43478.85418981482</v>
      </c>
      <c r="X181" s="82" t="s">
        <v>630</v>
      </c>
      <c r="Y181" s="79"/>
      <c r="Z181" s="79"/>
      <c r="AA181" s="85" t="s">
        <v>735</v>
      </c>
      <c r="AB181" s="79"/>
      <c r="AC181" s="79" t="b">
        <v>0</v>
      </c>
      <c r="AD181" s="79">
        <v>0</v>
      </c>
      <c r="AE181" s="85" t="s">
        <v>748</v>
      </c>
      <c r="AF181" s="79" t="b">
        <v>0</v>
      </c>
      <c r="AG181" s="79" t="s">
        <v>751</v>
      </c>
      <c r="AH181" s="79"/>
      <c r="AI181" s="85" t="s">
        <v>748</v>
      </c>
      <c r="AJ181" s="79" t="b">
        <v>0</v>
      </c>
      <c r="AK181" s="79">
        <v>0</v>
      </c>
      <c r="AL181" s="85" t="s">
        <v>748</v>
      </c>
      <c r="AM181" s="79" t="s">
        <v>768</v>
      </c>
      <c r="AN181" s="79" t="b">
        <v>1</v>
      </c>
      <c r="AO181" s="85" t="s">
        <v>735</v>
      </c>
      <c r="AP181" s="79" t="s">
        <v>176</v>
      </c>
      <c r="AQ181" s="79">
        <v>0</v>
      </c>
      <c r="AR181" s="79">
        <v>0</v>
      </c>
      <c r="AS181" s="79"/>
      <c r="AT181" s="79"/>
      <c r="AU181" s="79"/>
      <c r="AV181" s="79"/>
      <c r="AW181" s="79"/>
      <c r="AX181" s="79"/>
      <c r="AY181" s="79"/>
      <c r="AZ181" s="79"/>
      <c r="BA181">
        <v>7</v>
      </c>
      <c r="BB181" s="78" t="str">
        <f>REPLACE(INDEX(GroupVertices[Group],MATCH(Edges[[#This Row],[Vertex 1]],GroupVertices[Vertex],0)),1,1,"")</f>
        <v>3</v>
      </c>
      <c r="BC181" s="78" t="str">
        <f>REPLACE(INDEX(GroupVertices[Group],MATCH(Edges[[#This Row],[Vertex 2]],GroupVertices[Vertex],0)),1,1,"")</f>
        <v>2</v>
      </c>
      <c r="BD181" s="48">
        <v>0</v>
      </c>
      <c r="BE181" s="49">
        <v>0</v>
      </c>
      <c r="BF181" s="48">
        <v>0</v>
      </c>
      <c r="BG181" s="49">
        <v>0</v>
      </c>
      <c r="BH181" s="48">
        <v>0</v>
      </c>
      <c r="BI181" s="49">
        <v>0</v>
      </c>
      <c r="BJ181" s="48">
        <v>19</v>
      </c>
      <c r="BK181" s="49">
        <v>100</v>
      </c>
      <c r="BL181" s="48">
        <v>19</v>
      </c>
    </row>
    <row r="182" spans="1:64" ht="15">
      <c r="A182" s="64" t="s">
        <v>256</v>
      </c>
      <c r="B182" s="64" t="s">
        <v>280</v>
      </c>
      <c r="C182" s="65" t="s">
        <v>2027</v>
      </c>
      <c r="D182" s="66">
        <v>10</v>
      </c>
      <c r="E182" s="67" t="s">
        <v>136</v>
      </c>
      <c r="F182" s="68">
        <v>12</v>
      </c>
      <c r="G182" s="65"/>
      <c r="H182" s="69"/>
      <c r="I182" s="70"/>
      <c r="J182" s="70"/>
      <c r="K182" s="34" t="s">
        <v>65</v>
      </c>
      <c r="L182" s="77">
        <v>182</v>
      </c>
      <c r="M182" s="77"/>
      <c r="N182" s="72"/>
      <c r="O182" s="79" t="s">
        <v>299</v>
      </c>
      <c r="P182" s="81">
        <v>43479.66112268518</v>
      </c>
      <c r="Q182" s="79" t="s">
        <v>372</v>
      </c>
      <c r="R182" s="82" t="s">
        <v>425</v>
      </c>
      <c r="S182" s="79" t="s">
        <v>441</v>
      </c>
      <c r="T182" s="79"/>
      <c r="U182" s="79"/>
      <c r="V182" s="82" t="s">
        <v>528</v>
      </c>
      <c r="W182" s="81">
        <v>43479.66112268518</v>
      </c>
      <c r="X182" s="82" t="s">
        <v>631</v>
      </c>
      <c r="Y182" s="79"/>
      <c r="Z182" s="79"/>
      <c r="AA182" s="85" t="s">
        <v>736</v>
      </c>
      <c r="AB182" s="79"/>
      <c r="AC182" s="79" t="b">
        <v>0</v>
      </c>
      <c r="AD182" s="79">
        <v>0</v>
      </c>
      <c r="AE182" s="85" t="s">
        <v>748</v>
      </c>
      <c r="AF182" s="79" t="b">
        <v>0</v>
      </c>
      <c r="AG182" s="79" t="s">
        <v>751</v>
      </c>
      <c r="AH182" s="79"/>
      <c r="AI182" s="85" t="s">
        <v>748</v>
      </c>
      <c r="AJ182" s="79" t="b">
        <v>0</v>
      </c>
      <c r="AK182" s="79">
        <v>0</v>
      </c>
      <c r="AL182" s="85" t="s">
        <v>748</v>
      </c>
      <c r="AM182" s="79" t="s">
        <v>768</v>
      </c>
      <c r="AN182" s="79" t="b">
        <v>1</v>
      </c>
      <c r="AO182" s="85" t="s">
        <v>736</v>
      </c>
      <c r="AP182" s="79" t="s">
        <v>176</v>
      </c>
      <c r="AQ182" s="79">
        <v>0</v>
      </c>
      <c r="AR182" s="79">
        <v>0</v>
      </c>
      <c r="AS182" s="79"/>
      <c r="AT182" s="79"/>
      <c r="AU182" s="79"/>
      <c r="AV182" s="79"/>
      <c r="AW182" s="79"/>
      <c r="AX182" s="79"/>
      <c r="AY182" s="79"/>
      <c r="AZ182" s="79"/>
      <c r="BA182">
        <v>7</v>
      </c>
      <c r="BB182" s="78" t="str">
        <f>REPLACE(INDEX(GroupVertices[Group],MATCH(Edges[[#This Row],[Vertex 1]],GroupVertices[Vertex],0)),1,1,"")</f>
        <v>3</v>
      </c>
      <c r="BC182" s="78" t="str">
        <f>REPLACE(INDEX(GroupVertices[Group],MATCH(Edges[[#This Row],[Vertex 2]],GroupVertices[Vertex],0)),1,1,"")</f>
        <v>2</v>
      </c>
      <c r="BD182" s="48">
        <v>0</v>
      </c>
      <c r="BE182" s="49">
        <v>0</v>
      </c>
      <c r="BF182" s="48">
        <v>0</v>
      </c>
      <c r="BG182" s="49">
        <v>0</v>
      </c>
      <c r="BH182" s="48">
        <v>0</v>
      </c>
      <c r="BI182" s="49">
        <v>0</v>
      </c>
      <c r="BJ182" s="48">
        <v>19</v>
      </c>
      <c r="BK182" s="49">
        <v>100</v>
      </c>
      <c r="BL182" s="48">
        <v>19</v>
      </c>
    </row>
    <row r="183" spans="1:64" ht="15">
      <c r="A183" s="64" t="s">
        <v>256</v>
      </c>
      <c r="B183" s="64" t="s">
        <v>280</v>
      </c>
      <c r="C183" s="65" t="s">
        <v>2027</v>
      </c>
      <c r="D183" s="66">
        <v>10</v>
      </c>
      <c r="E183" s="67" t="s">
        <v>136</v>
      </c>
      <c r="F183" s="68">
        <v>12</v>
      </c>
      <c r="G183" s="65"/>
      <c r="H183" s="69"/>
      <c r="I183" s="70"/>
      <c r="J183" s="70"/>
      <c r="K183" s="34" t="s">
        <v>65</v>
      </c>
      <c r="L183" s="77">
        <v>183</v>
      </c>
      <c r="M183" s="77"/>
      <c r="N183" s="72"/>
      <c r="O183" s="79" t="s">
        <v>299</v>
      </c>
      <c r="P183" s="81">
        <v>43479.7187962963</v>
      </c>
      <c r="Q183" s="79" t="s">
        <v>355</v>
      </c>
      <c r="R183" s="79"/>
      <c r="S183" s="79"/>
      <c r="T183" s="79" t="s">
        <v>458</v>
      </c>
      <c r="U183" s="82" t="s">
        <v>486</v>
      </c>
      <c r="V183" s="82" t="s">
        <v>486</v>
      </c>
      <c r="W183" s="81">
        <v>43479.7187962963</v>
      </c>
      <c r="X183" s="82" t="s">
        <v>607</v>
      </c>
      <c r="Y183" s="79"/>
      <c r="Z183" s="79"/>
      <c r="AA183" s="85" t="s">
        <v>712</v>
      </c>
      <c r="AB183" s="79"/>
      <c r="AC183" s="79" t="b">
        <v>0</v>
      </c>
      <c r="AD183" s="79">
        <v>1</v>
      </c>
      <c r="AE183" s="85" t="s">
        <v>748</v>
      </c>
      <c r="AF183" s="79" t="b">
        <v>0</v>
      </c>
      <c r="AG183" s="79" t="s">
        <v>751</v>
      </c>
      <c r="AH183" s="79"/>
      <c r="AI183" s="85" t="s">
        <v>748</v>
      </c>
      <c r="AJ183" s="79" t="b">
        <v>0</v>
      </c>
      <c r="AK183" s="79">
        <v>3</v>
      </c>
      <c r="AL183" s="85" t="s">
        <v>748</v>
      </c>
      <c r="AM183" s="79" t="s">
        <v>768</v>
      </c>
      <c r="AN183" s="79" t="b">
        <v>0</v>
      </c>
      <c r="AO183" s="85" t="s">
        <v>712</v>
      </c>
      <c r="AP183" s="79" t="s">
        <v>176</v>
      </c>
      <c r="AQ183" s="79">
        <v>0</v>
      </c>
      <c r="AR183" s="79">
        <v>0</v>
      </c>
      <c r="AS183" s="79"/>
      <c r="AT183" s="79"/>
      <c r="AU183" s="79"/>
      <c r="AV183" s="79"/>
      <c r="AW183" s="79"/>
      <c r="AX183" s="79"/>
      <c r="AY183" s="79"/>
      <c r="AZ183" s="79"/>
      <c r="BA183">
        <v>7</v>
      </c>
      <c r="BB183" s="78" t="str">
        <f>REPLACE(INDEX(GroupVertices[Group],MATCH(Edges[[#This Row],[Vertex 1]],GroupVertices[Vertex],0)),1,1,"")</f>
        <v>3</v>
      </c>
      <c r="BC183" s="78" t="str">
        <f>REPLACE(INDEX(GroupVertices[Group],MATCH(Edges[[#This Row],[Vertex 2]],GroupVertices[Vertex],0)),1,1,"")</f>
        <v>2</v>
      </c>
      <c r="BD183" s="48"/>
      <c r="BE183" s="49"/>
      <c r="BF183" s="48"/>
      <c r="BG183" s="49"/>
      <c r="BH183" s="48"/>
      <c r="BI183" s="49"/>
      <c r="BJ183" s="48"/>
      <c r="BK183" s="49"/>
      <c r="BL183" s="48"/>
    </row>
    <row r="184" spans="1:64" ht="15">
      <c r="A184" s="64" t="s">
        <v>256</v>
      </c>
      <c r="B184" s="64" t="s">
        <v>280</v>
      </c>
      <c r="C184" s="65" t="s">
        <v>2027</v>
      </c>
      <c r="D184" s="66">
        <v>10</v>
      </c>
      <c r="E184" s="67" t="s">
        <v>136</v>
      </c>
      <c r="F184" s="68">
        <v>12</v>
      </c>
      <c r="G184" s="65"/>
      <c r="H184" s="69"/>
      <c r="I184" s="70"/>
      <c r="J184" s="70"/>
      <c r="K184" s="34" t="s">
        <v>65</v>
      </c>
      <c r="L184" s="77">
        <v>184</v>
      </c>
      <c r="M184" s="77"/>
      <c r="N184" s="72"/>
      <c r="O184" s="79" t="s">
        <v>299</v>
      </c>
      <c r="P184" s="81">
        <v>43479.78056712963</v>
      </c>
      <c r="Q184" s="79" t="s">
        <v>373</v>
      </c>
      <c r="R184" s="82" t="s">
        <v>426</v>
      </c>
      <c r="S184" s="79" t="s">
        <v>441</v>
      </c>
      <c r="T184" s="79"/>
      <c r="U184" s="79"/>
      <c r="V184" s="82" t="s">
        <v>528</v>
      </c>
      <c r="W184" s="81">
        <v>43479.78056712963</v>
      </c>
      <c r="X184" s="82" t="s">
        <v>632</v>
      </c>
      <c r="Y184" s="79"/>
      <c r="Z184" s="79"/>
      <c r="AA184" s="85" t="s">
        <v>737</v>
      </c>
      <c r="AB184" s="79"/>
      <c r="AC184" s="79" t="b">
        <v>0</v>
      </c>
      <c r="AD184" s="79">
        <v>0</v>
      </c>
      <c r="AE184" s="85" t="s">
        <v>748</v>
      </c>
      <c r="AF184" s="79" t="b">
        <v>0</v>
      </c>
      <c r="AG184" s="79" t="s">
        <v>751</v>
      </c>
      <c r="AH184" s="79"/>
      <c r="AI184" s="85" t="s">
        <v>748</v>
      </c>
      <c r="AJ184" s="79" t="b">
        <v>0</v>
      </c>
      <c r="AK184" s="79">
        <v>0</v>
      </c>
      <c r="AL184" s="85" t="s">
        <v>748</v>
      </c>
      <c r="AM184" s="79" t="s">
        <v>768</v>
      </c>
      <c r="AN184" s="79" t="b">
        <v>1</v>
      </c>
      <c r="AO184" s="85" t="s">
        <v>737</v>
      </c>
      <c r="AP184" s="79" t="s">
        <v>176</v>
      </c>
      <c r="AQ184" s="79">
        <v>0</v>
      </c>
      <c r="AR184" s="79">
        <v>0</v>
      </c>
      <c r="AS184" s="79"/>
      <c r="AT184" s="79"/>
      <c r="AU184" s="79"/>
      <c r="AV184" s="79"/>
      <c r="AW184" s="79"/>
      <c r="AX184" s="79"/>
      <c r="AY184" s="79"/>
      <c r="AZ184" s="79"/>
      <c r="BA184">
        <v>7</v>
      </c>
      <c r="BB184" s="78" t="str">
        <f>REPLACE(INDEX(GroupVertices[Group],MATCH(Edges[[#This Row],[Vertex 1]],GroupVertices[Vertex],0)),1,1,"")</f>
        <v>3</v>
      </c>
      <c r="BC184" s="78" t="str">
        <f>REPLACE(INDEX(GroupVertices[Group],MATCH(Edges[[#This Row],[Vertex 2]],GroupVertices[Vertex],0)),1,1,"")</f>
        <v>2</v>
      </c>
      <c r="BD184" s="48">
        <v>0</v>
      </c>
      <c r="BE184" s="49">
        <v>0</v>
      </c>
      <c r="BF184" s="48">
        <v>0</v>
      </c>
      <c r="BG184" s="49">
        <v>0</v>
      </c>
      <c r="BH184" s="48">
        <v>0</v>
      </c>
      <c r="BI184" s="49">
        <v>0</v>
      </c>
      <c r="BJ184" s="48">
        <v>19</v>
      </c>
      <c r="BK184" s="49">
        <v>100</v>
      </c>
      <c r="BL184" s="48">
        <v>19</v>
      </c>
    </row>
    <row r="185" spans="1:64" ht="15">
      <c r="A185" s="64" t="s">
        <v>256</v>
      </c>
      <c r="B185" s="64" t="s">
        <v>280</v>
      </c>
      <c r="C185" s="65" t="s">
        <v>2027</v>
      </c>
      <c r="D185" s="66">
        <v>10</v>
      </c>
      <c r="E185" s="67" t="s">
        <v>136</v>
      </c>
      <c r="F185" s="68">
        <v>12</v>
      </c>
      <c r="G185" s="65"/>
      <c r="H185" s="69"/>
      <c r="I185" s="70"/>
      <c r="J185" s="70"/>
      <c r="K185" s="34" t="s">
        <v>65</v>
      </c>
      <c r="L185" s="77">
        <v>185</v>
      </c>
      <c r="M185" s="77"/>
      <c r="N185" s="72"/>
      <c r="O185" s="79" t="s">
        <v>299</v>
      </c>
      <c r="P185" s="81">
        <v>43480.712546296294</v>
      </c>
      <c r="Q185" s="79" t="s">
        <v>356</v>
      </c>
      <c r="R185" s="82" t="s">
        <v>413</v>
      </c>
      <c r="S185" s="79" t="s">
        <v>448</v>
      </c>
      <c r="T185" s="79" t="s">
        <v>467</v>
      </c>
      <c r="U185" s="79"/>
      <c r="V185" s="82" t="s">
        <v>528</v>
      </c>
      <c r="W185" s="81">
        <v>43480.712546296294</v>
      </c>
      <c r="X185" s="82" t="s">
        <v>609</v>
      </c>
      <c r="Y185" s="79"/>
      <c r="Z185" s="79"/>
      <c r="AA185" s="85" t="s">
        <v>714</v>
      </c>
      <c r="AB185" s="79"/>
      <c r="AC185" s="79" t="b">
        <v>0</v>
      </c>
      <c r="AD185" s="79">
        <v>3</v>
      </c>
      <c r="AE185" s="85" t="s">
        <v>748</v>
      </c>
      <c r="AF185" s="79" t="b">
        <v>0</v>
      </c>
      <c r="AG185" s="79" t="s">
        <v>751</v>
      </c>
      <c r="AH185" s="79"/>
      <c r="AI185" s="85" t="s">
        <v>748</v>
      </c>
      <c r="AJ185" s="79" t="b">
        <v>0</v>
      </c>
      <c r="AK185" s="79">
        <v>2</v>
      </c>
      <c r="AL185" s="85" t="s">
        <v>748</v>
      </c>
      <c r="AM185" s="79" t="s">
        <v>768</v>
      </c>
      <c r="AN185" s="79" t="b">
        <v>0</v>
      </c>
      <c r="AO185" s="85" t="s">
        <v>714</v>
      </c>
      <c r="AP185" s="79" t="s">
        <v>176</v>
      </c>
      <c r="AQ185" s="79">
        <v>0</v>
      </c>
      <c r="AR185" s="79">
        <v>0</v>
      </c>
      <c r="AS185" s="79"/>
      <c r="AT185" s="79"/>
      <c r="AU185" s="79"/>
      <c r="AV185" s="79"/>
      <c r="AW185" s="79"/>
      <c r="AX185" s="79"/>
      <c r="AY185" s="79"/>
      <c r="AZ185" s="79"/>
      <c r="BA185">
        <v>7</v>
      </c>
      <c r="BB185" s="78" t="str">
        <f>REPLACE(INDEX(GroupVertices[Group],MATCH(Edges[[#This Row],[Vertex 1]],GroupVertices[Vertex],0)),1,1,"")</f>
        <v>3</v>
      </c>
      <c r="BC185" s="78" t="str">
        <f>REPLACE(INDEX(GroupVertices[Group],MATCH(Edges[[#This Row],[Vertex 2]],GroupVertices[Vertex],0)),1,1,"")</f>
        <v>2</v>
      </c>
      <c r="BD185" s="48"/>
      <c r="BE185" s="49"/>
      <c r="BF185" s="48"/>
      <c r="BG185" s="49"/>
      <c r="BH185" s="48"/>
      <c r="BI185" s="49"/>
      <c r="BJ185" s="48"/>
      <c r="BK185" s="49"/>
      <c r="BL185" s="48"/>
    </row>
    <row r="186" spans="1:64" ht="15">
      <c r="A186" s="64" t="s">
        <v>265</v>
      </c>
      <c r="B186" s="64" t="s">
        <v>280</v>
      </c>
      <c r="C186" s="65" t="s">
        <v>2026</v>
      </c>
      <c r="D186" s="66">
        <v>3</v>
      </c>
      <c r="E186" s="67" t="s">
        <v>132</v>
      </c>
      <c r="F186" s="68">
        <v>35</v>
      </c>
      <c r="G186" s="65"/>
      <c r="H186" s="69"/>
      <c r="I186" s="70"/>
      <c r="J186" s="70"/>
      <c r="K186" s="34" t="s">
        <v>65</v>
      </c>
      <c r="L186" s="77">
        <v>186</v>
      </c>
      <c r="M186" s="77"/>
      <c r="N186" s="72"/>
      <c r="O186" s="79" t="s">
        <v>299</v>
      </c>
      <c r="P186" s="81">
        <v>43483.77476851852</v>
      </c>
      <c r="Q186" s="79" t="s">
        <v>328</v>
      </c>
      <c r="R186" s="79"/>
      <c r="S186" s="79"/>
      <c r="T186" s="79"/>
      <c r="U186" s="79"/>
      <c r="V186" s="82" t="s">
        <v>536</v>
      </c>
      <c r="W186" s="81">
        <v>43483.77476851852</v>
      </c>
      <c r="X186" s="82" t="s">
        <v>633</v>
      </c>
      <c r="Y186" s="79"/>
      <c r="Z186" s="79"/>
      <c r="AA186" s="85" t="s">
        <v>738</v>
      </c>
      <c r="AB186" s="79"/>
      <c r="AC186" s="79" t="b">
        <v>0</v>
      </c>
      <c r="AD186" s="79">
        <v>0</v>
      </c>
      <c r="AE186" s="85" t="s">
        <v>748</v>
      </c>
      <c r="AF186" s="79" t="b">
        <v>0</v>
      </c>
      <c r="AG186" s="79" t="s">
        <v>751</v>
      </c>
      <c r="AH186" s="79"/>
      <c r="AI186" s="85" t="s">
        <v>748</v>
      </c>
      <c r="AJ186" s="79" t="b">
        <v>0</v>
      </c>
      <c r="AK186" s="79">
        <v>8</v>
      </c>
      <c r="AL186" s="85" t="s">
        <v>712</v>
      </c>
      <c r="AM186" s="79" t="s">
        <v>778</v>
      </c>
      <c r="AN186" s="79" t="b">
        <v>0</v>
      </c>
      <c r="AO186" s="85" t="s">
        <v>712</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256</v>
      </c>
      <c r="B187" s="64" t="s">
        <v>256</v>
      </c>
      <c r="C187" s="65" t="s">
        <v>2027</v>
      </c>
      <c r="D187" s="66">
        <v>10</v>
      </c>
      <c r="E187" s="67" t="s">
        <v>136</v>
      </c>
      <c r="F187" s="68">
        <v>12</v>
      </c>
      <c r="G187" s="65"/>
      <c r="H187" s="69"/>
      <c r="I187" s="70"/>
      <c r="J187" s="70"/>
      <c r="K187" s="34" t="s">
        <v>65</v>
      </c>
      <c r="L187" s="77">
        <v>187</v>
      </c>
      <c r="M187" s="77"/>
      <c r="N187" s="72"/>
      <c r="O187" s="79" t="s">
        <v>176</v>
      </c>
      <c r="P187" s="81">
        <v>43472.75846064815</v>
      </c>
      <c r="Q187" s="79" t="s">
        <v>374</v>
      </c>
      <c r="R187" s="82" t="s">
        <v>427</v>
      </c>
      <c r="S187" s="79" t="s">
        <v>433</v>
      </c>
      <c r="T187" s="79" t="s">
        <v>473</v>
      </c>
      <c r="U187" s="82" t="s">
        <v>489</v>
      </c>
      <c r="V187" s="82" t="s">
        <v>489</v>
      </c>
      <c r="W187" s="81">
        <v>43472.75846064815</v>
      </c>
      <c r="X187" s="82" t="s">
        <v>634</v>
      </c>
      <c r="Y187" s="79"/>
      <c r="Z187" s="79"/>
      <c r="AA187" s="85" t="s">
        <v>739</v>
      </c>
      <c r="AB187" s="79"/>
      <c r="AC187" s="79" t="b">
        <v>0</v>
      </c>
      <c r="AD187" s="79">
        <v>0</v>
      </c>
      <c r="AE187" s="85" t="s">
        <v>748</v>
      </c>
      <c r="AF187" s="79" t="b">
        <v>0</v>
      </c>
      <c r="AG187" s="79" t="s">
        <v>751</v>
      </c>
      <c r="AH187" s="79"/>
      <c r="AI187" s="85" t="s">
        <v>748</v>
      </c>
      <c r="AJ187" s="79" t="b">
        <v>0</v>
      </c>
      <c r="AK187" s="79">
        <v>0</v>
      </c>
      <c r="AL187" s="85" t="s">
        <v>748</v>
      </c>
      <c r="AM187" s="79" t="s">
        <v>761</v>
      </c>
      <c r="AN187" s="79" t="b">
        <v>0</v>
      </c>
      <c r="AO187" s="85" t="s">
        <v>739</v>
      </c>
      <c r="AP187" s="79" t="s">
        <v>176</v>
      </c>
      <c r="AQ187" s="79">
        <v>0</v>
      </c>
      <c r="AR187" s="79">
        <v>0</v>
      </c>
      <c r="AS187" s="79"/>
      <c r="AT187" s="79"/>
      <c r="AU187" s="79"/>
      <c r="AV187" s="79"/>
      <c r="AW187" s="79"/>
      <c r="AX187" s="79"/>
      <c r="AY187" s="79"/>
      <c r="AZ187" s="79"/>
      <c r="BA187">
        <v>4</v>
      </c>
      <c r="BB187" s="78" t="str">
        <f>REPLACE(INDEX(GroupVertices[Group],MATCH(Edges[[#This Row],[Vertex 1]],GroupVertices[Vertex],0)),1,1,"")</f>
        <v>3</v>
      </c>
      <c r="BC187" s="78" t="str">
        <f>REPLACE(INDEX(GroupVertices[Group],MATCH(Edges[[#This Row],[Vertex 2]],GroupVertices[Vertex],0)),1,1,"")</f>
        <v>3</v>
      </c>
      <c r="BD187" s="48">
        <v>2</v>
      </c>
      <c r="BE187" s="49">
        <v>5.128205128205129</v>
      </c>
      <c r="BF187" s="48">
        <v>1</v>
      </c>
      <c r="BG187" s="49">
        <v>2.5641025641025643</v>
      </c>
      <c r="BH187" s="48">
        <v>0</v>
      </c>
      <c r="BI187" s="49">
        <v>0</v>
      </c>
      <c r="BJ187" s="48">
        <v>36</v>
      </c>
      <c r="BK187" s="49">
        <v>92.3076923076923</v>
      </c>
      <c r="BL187" s="48">
        <v>39</v>
      </c>
    </row>
    <row r="188" spans="1:64" ht="15">
      <c r="A188" s="64" t="s">
        <v>256</v>
      </c>
      <c r="B188" s="64" t="s">
        <v>256</v>
      </c>
      <c r="C188" s="65" t="s">
        <v>2027</v>
      </c>
      <c r="D188" s="66">
        <v>10</v>
      </c>
      <c r="E188" s="67" t="s">
        <v>136</v>
      </c>
      <c r="F188" s="68">
        <v>12</v>
      </c>
      <c r="G188" s="65"/>
      <c r="H188" s="69"/>
      <c r="I188" s="70"/>
      <c r="J188" s="70"/>
      <c r="K188" s="34" t="s">
        <v>65</v>
      </c>
      <c r="L188" s="77">
        <v>188</v>
      </c>
      <c r="M188" s="77"/>
      <c r="N188" s="72"/>
      <c r="O188" s="79" t="s">
        <v>176</v>
      </c>
      <c r="P188" s="81">
        <v>43473.48056712963</v>
      </c>
      <c r="Q188" s="79" t="s">
        <v>375</v>
      </c>
      <c r="R188" s="82" t="s">
        <v>384</v>
      </c>
      <c r="S188" s="79" t="s">
        <v>433</v>
      </c>
      <c r="T188" s="79"/>
      <c r="U188" s="82" t="s">
        <v>475</v>
      </c>
      <c r="V188" s="82" t="s">
        <v>475</v>
      </c>
      <c r="W188" s="81">
        <v>43473.48056712963</v>
      </c>
      <c r="X188" s="82" t="s">
        <v>635</v>
      </c>
      <c r="Y188" s="79"/>
      <c r="Z188" s="79"/>
      <c r="AA188" s="85" t="s">
        <v>740</v>
      </c>
      <c r="AB188" s="79"/>
      <c r="AC188" s="79" t="b">
        <v>0</v>
      </c>
      <c r="AD188" s="79">
        <v>0</v>
      </c>
      <c r="AE188" s="85" t="s">
        <v>748</v>
      </c>
      <c r="AF188" s="79" t="b">
        <v>0</v>
      </c>
      <c r="AG188" s="79" t="s">
        <v>752</v>
      </c>
      <c r="AH188" s="79"/>
      <c r="AI188" s="85" t="s">
        <v>748</v>
      </c>
      <c r="AJ188" s="79" t="b">
        <v>0</v>
      </c>
      <c r="AK188" s="79">
        <v>1</v>
      </c>
      <c r="AL188" s="85" t="s">
        <v>748</v>
      </c>
      <c r="AM188" s="79" t="s">
        <v>768</v>
      </c>
      <c r="AN188" s="79" t="b">
        <v>0</v>
      </c>
      <c r="AO188" s="85" t="s">
        <v>740</v>
      </c>
      <c r="AP188" s="79" t="s">
        <v>176</v>
      </c>
      <c r="AQ188" s="79">
        <v>0</v>
      </c>
      <c r="AR188" s="79">
        <v>0</v>
      </c>
      <c r="AS188" s="79"/>
      <c r="AT188" s="79"/>
      <c r="AU188" s="79"/>
      <c r="AV188" s="79"/>
      <c r="AW188" s="79"/>
      <c r="AX188" s="79"/>
      <c r="AY188" s="79"/>
      <c r="AZ188" s="79"/>
      <c r="BA188">
        <v>4</v>
      </c>
      <c r="BB188" s="78" t="str">
        <f>REPLACE(INDEX(GroupVertices[Group],MATCH(Edges[[#This Row],[Vertex 1]],GroupVertices[Vertex],0)),1,1,"")</f>
        <v>3</v>
      </c>
      <c r="BC188" s="78" t="str">
        <f>REPLACE(INDEX(GroupVertices[Group],MATCH(Edges[[#This Row],[Vertex 2]],GroupVertices[Vertex],0)),1,1,"")</f>
        <v>3</v>
      </c>
      <c r="BD188" s="48">
        <v>0</v>
      </c>
      <c r="BE188" s="49">
        <v>0</v>
      </c>
      <c r="BF188" s="48">
        <v>0</v>
      </c>
      <c r="BG188" s="49">
        <v>0</v>
      </c>
      <c r="BH188" s="48">
        <v>0</v>
      </c>
      <c r="BI188" s="49">
        <v>0</v>
      </c>
      <c r="BJ188" s="48">
        <v>8</v>
      </c>
      <c r="BK188" s="49">
        <v>100</v>
      </c>
      <c r="BL188" s="48">
        <v>8</v>
      </c>
    </row>
    <row r="189" spans="1:64" ht="15">
      <c r="A189" s="64" t="s">
        <v>256</v>
      </c>
      <c r="B189" s="64" t="s">
        <v>256</v>
      </c>
      <c r="C189" s="65" t="s">
        <v>2027</v>
      </c>
      <c r="D189" s="66">
        <v>10</v>
      </c>
      <c r="E189" s="67" t="s">
        <v>136</v>
      </c>
      <c r="F189" s="68">
        <v>12</v>
      </c>
      <c r="G189" s="65"/>
      <c r="H189" s="69"/>
      <c r="I189" s="70"/>
      <c r="J189" s="70"/>
      <c r="K189" s="34" t="s">
        <v>65</v>
      </c>
      <c r="L189" s="77">
        <v>189</v>
      </c>
      <c r="M189" s="77"/>
      <c r="N189" s="72"/>
      <c r="O189" s="79" t="s">
        <v>176</v>
      </c>
      <c r="P189" s="81">
        <v>43475.70921296296</v>
      </c>
      <c r="Q189" s="79" t="s">
        <v>376</v>
      </c>
      <c r="R189" s="82" t="s">
        <v>384</v>
      </c>
      <c r="S189" s="79" t="s">
        <v>433</v>
      </c>
      <c r="T189" s="79" t="s">
        <v>474</v>
      </c>
      <c r="U189" s="79"/>
      <c r="V189" s="82" t="s">
        <v>528</v>
      </c>
      <c r="W189" s="81">
        <v>43475.70921296296</v>
      </c>
      <c r="X189" s="82" t="s">
        <v>636</v>
      </c>
      <c r="Y189" s="79"/>
      <c r="Z189" s="79"/>
      <c r="AA189" s="85" t="s">
        <v>741</v>
      </c>
      <c r="AB189" s="79"/>
      <c r="AC189" s="79" t="b">
        <v>0</v>
      </c>
      <c r="AD189" s="79">
        <v>0</v>
      </c>
      <c r="AE189" s="85" t="s">
        <v>748</v>
      </c>
      <c r="AF189" s="79" t="b">
        <v>0</v>
      </c>
      <c r="AG189" s="79" t="s">
        <v>751</v>
      </c>
      <c r="AH189" s="79"/>
      <c r="AI189" s="85" t="s">
        <v>748</v>
      </c>
      <c r="AJ189" s="79" t="b">
        <v>0</v>
      </c>
      <c r="AK189" s="79">
        <v>0</v>
      </c>
      <c r="AL189" s="85" t="s">
        <v>748</v>
      </c>
      <c r="AM189" s="79" t="s">
        <v>768</v>
      </c>
      <c r="AN189" s="79" t="b">
        <v>0</v>
      </c>
      <c r="AO189" s="85" t="s">
        <v>741</v>
      </c>
      <c r="AP189" s="79" t="s">
        <v>176</v>
      </c>
      <c r="AQ189" s="79">
        <v>0</v>
      </c>
      <c r="AR189" s="79">
        <v>0</v>
      </c>
      <c r="AS189" s="79"/>
      <c r="AT189" s="79"/>
      <c r="AU189" s="79"/>
      <c r="AV189" s="79"/>
      <c r="AW189" s="79"/>
      <c r="AX189" s="79"/>
      <c r="AY189" s="79"/>
      <c r="AZ189" s="79"/>
      <c r="BA189">
        <v>4</v>
      </c>
      <c r="BB189" s="78" t="str">
        <f>REPLACE(INDEX(GroupVertices[Group],MATCH(Edges[[#This Row],[Vertex 1]],GroupVertices[Vertex],0)),1,1,"")</f>
        <v>3</v>
      </c>
      <c r="BC189" s="78" t="str">
        <f>REPLACE(INDEX(GroupVertices[Group],MATCH(Edges[[#This Row],[Vertex 2]],GroupVertices[Vertex],0)),1,1,"")</f>
        <v>3</v>
      </c>
      <c r="BD189" s="48">
        <v>0</v>
      </c>
      <c r="BE189" s="49">
        <v>0</v>
      </c>
      <c r="BF189" s="48">
        <v>0</v>
      </c>
      <c r="BG189" s="49">
        <v>0</v>
      </c>
      <c r="BH189" s="48">
        <v>0</v>
      </c>
      <c r="BI189" s="49">
        <v>0</v>
      </c>
      <c r="BJ189" s="48">
        <v>16</v>
      </c>
      <c r="BK189" s="49">
        <v>100</v>
      </c>
      <c r="BL189" s="48">
        <v>16</v>
      </c>
    </row>
    <row r="190" spans="1:64" ht="15">
      <c r="A190" s="64" t="s">
        <v>256</v>
      </c>
      <c r="B190" s="64" t="s">
        <v>256</v>
      </c>
      <c r="C190" s="65" t="s">
        <v>2027</v>
      </c>
      <c r="D190" s="66">
        <v>10</v>
      </c>
      <c r="E190" s="67" t="s">
        <v>136</v>
      </c>
      <c r="F190" s="68">
        <v>12</v>
      </c>
      <c r="G190" s="65"/>
      <c r="H190" s="69"/>
      <c r="I190" s="70"/>
      <c r="J190" s="70"/>
      <c r="K190" s="34" t="s">
        <v>65</v>
      </c>
      <c r="L190" s="77">
        <v>190</v>
      </c>
      <c r="M190" s="77"/>
      <c r="N190" s="72"/>
      <c r="O190" s="79" t="s">
        <v>176</v>
      </c>
      <c r="P190" s="81">
        <v>43482.070856481485</v>
      </c>
      <c r="Q190" s="79" t="s">
        <v>377</v>
      </c>
      <c r="R190" s="82" t="s">
        <v>384</v>
      </c>
      <c r="S190" s="79" t="s">
        <v>433</v>
      </c>
      <c r="T190" s="79"/>
      <c r="U190" s="82" t="s">
        <v>481</v>
      </c>
      <c r="V190" s="82" t="s">
        <v>481</v>
      </c>
      <c r="W190" s="81">
        <v>43482.070856481485</v>
      </c>
      <c r="X190" s="82" t="s">
        <v>637</v>
      </c>
      <c r="Y190" s="79"/>
      <c r="Z190" s="79"/>
      <c r="AA190" s="85" t="s">
        <v>742</v>
      </c>
      <c r="AB190" s="79"/>
      <c r="AC190" s="79" t="b">
        <v>0</v>
      </c>
      <c r="AD190" s="79">
        <v>1</v>
      </c>
      <c r="AE190" s="85" t="s">
        <v>748</v>
      </c>
      <c r="AF190" s="79" t="b">
        <v>0</v>
      </c>
      <c r="AG190" s="79" t="s">
        <v>751</v>
      </c>
      <c r="AH190" s="79"/>
      <c r="AI190" s="85" t="s">
        <v>748</v>
      </c>
      <c r="AJ190" s="79" t="b">
        <v>0</v>
      </c>
      <c r="AK190" s="79">
        <v>0</v>
      </c>
      <c r="AL190" s="85" t="s">
        <v>748</v>
      </c>
      <c r="AM190" s="79" t="s">
        <v>768</v>
      </c>
      <c r="AN190" s="79" t="b">
        <v>0</v>
      </c>
      <c r="AO190" s="85" t="s">
        <v>742</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3</v>
      </c>
      <c r="BC190" s="78" t="str">
        <f>REPLACE(INDEX(GroupVertices[Group],MATCH(Edges[[#This Row],[Vertex 2]],GroupVertices[Vertex],0)),1,1,"")</f>
        <v>3</v>
      </c>
      <c r="BD190" s="48">
        <v>0</v>
      </c>
      <c r="BE190" s="49">
        <v>0</v>
      </c>
      <c r="BF190" s="48">
        <v>1</v>
      </c>
      <c r="BG190" s="49">
        <v>11.11111111111111</v>
      </c>
      <c r="BH190" s="48">
        <v>0</v>
      </c>
      <c r="BI190" s="49">
        <v>0</v>
      </c>
      <c r="BJ190" s="48">
        <v>8</v>
      </c>
      <c r="BK190" s="49">
        <v>88.88888888888889</v>
      </c>
      <c r="BL190" s="48">
        <v>9</v>
      </c>
    </row>
    <row r="191" spans="1:64" ht="15">
      <c r="A191" s="64" t="s">
        <v>265</v>
      </c>
      <c r="B191" s="64" t="s">
        <v>256</v>
      </c>
      <c r="C191" s="65" t="s">
        <v>2026</v>
      </c>
      <c r="D191" s="66">
        <v>3</v>
      </c>
      <c r="E191" s="67" t="s">
        <v>132</v>
      </c>
      <c r="F191" s="68">
        <v>35</v>
      </c>
      <c r="G191" s="65"/>
      <c r="H191" s="69"/>
      <c r="I191" s="70"/>
      <c r="J191" s="70"/>
      <c r="K191" s="34" t="s">
        <v>65</v>
      </c>
      <c r="L191" s="77">
        <v>191</v>
      </c>
      <c r="M191" s="77"/>
      <c r="N191" s="72"/>
      <c r="O191" s="79" t="s">
        <v>299</v>
      </c>
      <c r="P191" s="81">
        <v>43483.77476851852</v>
      </c>
      <c r="Q191" s="79" t="s">
        <v>328</v>
      </c>
      <c r="R191" s="79"/>
      <c r="S191" s="79"/>
      <c r="T191" s="79"/>
      <c r="U191" s="79"/>
      <c r="V191" s="82" t="s">
        <v>536</v>
      </c>
      <c r="W191" s="81">
        <v>43483.77476851852</v>
      </c>
      <c r="X191" s="82" t="s">
        <v>633</v>
      </c>
      <c r="Y191" s="79"/>
      <c r="Z191" s="79"/>
      <c r="AA191" s="85" t="s">
        <v>738</v>
      </c>
      <c r="AB191" s="79"/>
      <c r="AC191" s="79" t="b">
        <v>0</v>
      </c>
      <c r="AD191" s="79">
        <v>0</v>
      </c>
      <c r="AE191" s="85" t="s">
        <v>748</v>
      </c>
      <c r="AF191" s="79" t="b">
        <v>0</v>
      </c>
      <c r="AG191" s="79" t="s">
        <v>751</v>
      </c>
      <c r="AH191" s="79"/>
      <c r="AI191" s="85" t="s">
        <v>748</v>
      </c>
      <c r="AJ191" s="79" t="b">
        <v>0</v>
      </c>
      <c r="AK191" s="79">
        <v>8</v>
      </c>
      <c r="AL191" s="85" t="s">
        <v>712</v>
      </c>
      <c r="AM191" s="79" t="s">
        <v>778</v>
      </c>
      <c r="AN191" s="79" t="b">
        <v>0</v>
      </c>
      <c r="AO191" s="85" t="s">
        <v>712</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3</v>
      </c>
      <c r="BD191" s="48">
        <v>0</v>
      </c>
      <c r="BE191" s="49">
        <v>0</v>
      </c>
      <c r="BF191" s="48">
        <v>0</v>
      </c>
      <c r="BG191" s="49">
        <v>0</v>
      </c>
      <c r="BH191" s="48">
        <v>0</v>
      </c>
      <c r="BI191" s="49">
        <v>0</v>
      </c>
      <c r="BJ191" s="48">
        <v>24</v>
      </c>
      <c r="BK191" s="49">
        <v>100</v>
      </c>
      <c r="BL191" s="48">
        <v>24</v>
      </c>
    </row>
    <row r="192" spans="1:64" ht="15">
      <c r="A192" s="64" t="s">
        <v>266</v>
      </c>
      <c r="B192" s="64" t="s">
        <v>266</v>
      </c>
      <c r="C192" s="65" t="s">
        <v>2027</v>
      </c>
      <c r="D192" s="66">
        <v>10</v>
      </c>
      <c r="E192" s="67" t="s">
        <v>136</v>
      </c>
      <c r="F192" s="68">
        <v>12</v>
      </c>
      <c r="G192" s="65"/>
      <c r="H192" s="69"/>
      <c r="I192" s="70"/>
      <c r="J192" s="70"/>
      <c r="K192" s="34" t="s">
        <v>65</v>
      </c>
      <c r="L192" s="77">
        <v>192</v>
      </c>
      <c r="M192" s="77"/>
      <c r="N192" s="72"/>
      <c r="O192" s="79" t="s">
        <v>176</v>
      </c>
      <c r="P192" s="81">
        <v>43473.354212962964</v>
      </c>
      <c r="Q192" s="79" t="s">
        <v>378</v>
      </c>
      <c r="R192" s="82" t="s">
        <v>428</v>
      </c>
      <c r="S192" s="79" t="s">
        <v>452</v>
      </c>
      <c r="T192" s="79"/>
      <c r="U192" s="79"/>
      <c r="V192" s="82" t="s">
        <v>537</v>
      </c>
      <c r="W192" s="81">
        <v>43473.354212962964</v>
      </c>
      <c r="X192" s="82" t="s">
        <v>638</v>
      </c>
      <c r="Y192" s="79"/>
      <c r="Z192" s="79"/>
      <c r="AA192" s="85" t="s">
        <v>743</v>
      </c>
      <c r="AB192" s="79"/>
      <c r="AC192" s="79" t="b">
        <v>0</v>
      </c>
      <c r="AD192" s="79">
        <v>0</v>
      </c>
      <c r="AE192" s="85" t="s">
        <v>748</v>
      </c>
      <c r="AF192" s="79" t="b">
        <v>0</v>
      </c>
      <c r="AG192" s="79" t="s">
        <v>756</v>
      </c>
      <c r="AH192" s="79"/>
      <c r="AI192" s="85" t="s">
        <v>748</v>
      </c>
      <c r="AJ192" s="79" t="b">
        <v>0</v>
      </c>
      <c r="AK192" s="79">
        <v>0</v>
      </c>
      <c r="AL192" s="85" t="s">
        <v>748</v>
      </c>
      <c r="AM192" s="79" t="s">
        <v>779</v>
      </c>
      <c r="AN192" s="79" t="b">
        <v>0</v>
      </c>
      <c r="AO192" s="85" t="s">
        <v>743</v>
      </c>
      <c r="AP192" s="79" t="s">
        <v>176</v>
      </c>
      <c r="AQ192" s="79">
        <v>0</v>
      </c>
      <c r="AR192" s="79">
        <v>0</v>
      </c>
      <c r="AS192" s="79"/>
      <c r="AT192" s="79"/>
      <c r="AU192" s="79"/>
      <c r="AV192" s="79"/>
      <c r="AW192" s="79"/>
      <c r="AX192" s="79"/>
      <c r="AY192" s="79"/>
      <c r="AZ192" s="79"/>
      <c r="BA192">
        <v>5</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5</v>
      </c>
      <c r="BK192" s="49">
        <v>100</v>
      </c>
      <c r="BL192" s="48">
        <v>5</v>
      </c>
    </row>
    <row r="193" spans="1:64" ht="15">
      <c r="A193" s="64" t="s">
        <v>266</v>
      </c>
      <c r="B193" s="64" t="s">
        <v>266</v>
      </c>
      <c r="C193" s="65" t="s">
        <v>2027</v>
      </c>
      <c r="D193" s="66">
        <v>10</v>
      </c>
      <c r="E193" s="67" t="s">
        <v>136</v>
      </c>
      <c r="F193" s="68">
        <v>12</v>
      </c>
      <c r="G193" s="65"/>
      <c r="H193" s="69"/>
      <c r="I193" s="70"/>
      <c r="J193" s="70"/>
      <c r="K193" s="34" t="s">
        <v>65</v>
      </c>
      <c r="L193" s="77">
        <v>193</v>
      </c>
      <c r="M193" s="77"/>
      <c r="N193" s="72"/>
      <c r="O193" s="79" t="s">
        <v>176</v>
      </c>
      <c r="P193" s="81">
        <v>43476.36115740741</v>
      </c>
      <c r="Q193" s="79" t="s">
        <v>378</v>
      </c>
      <c r="R193" s="82" t="s">
        <v>428</v>
      </c>
      <c r="S193" s="79" t="s">
        <v>452</v>
      </c>
      <c r="T193" s="79"/>
      <c r="U193" s="79"/>
      <c r="V193" s="82" t="s">
        <v>537</v>
      </c>
      <c r="W193" s="81">
        <v>43476.36115740741</v>
      </c>
      <c r="X193" s="82" t="s">
        <v>639</v>
      </c>
      <c r="Y193" s="79"/>
      <c r="Z193" s="79"/>
      <c r="AA193" s="85" t="s">
        <v>744</v>
      </c>
      <c r="AB193" s="79"/>
      <c r="AC193" s="79" t="b">
        <v>0</v>
      </c>
      <c r="AD193" s="79">
        <v>0</v>
      </c>
      <c r="AE193" s="85" t="s">
        <v>748</v>
      </c>
      <c r="AF193" s="79" t="b">
        <v>0</v>
      </c>
      <c r="AG193" s="79" t="s">
        <v>756</v>
      </c>
      <c r="AH193" s="79"/>
      <c r="AI193" s="85" t="s">
        <v>748</v>
      </c>
      <c r="AJ193" s="79" t="b">
        <v>0</v>
      </c>
      <c r="AK193" s="79">
        <v>0</v>
      </c>
      <c r="AL193" s="85" t="s">
        <v>748</v>
      </c>
      <c r="AM193" s="79" t="s">
        <v>779</v>
      </c>
      <c r="AN193" s="79" t="b">
        <v>0</v>
      </c>
      <c r="AO193" s="85" t="s">
        <v>744</v>
      </c>
      <c r="AP193" s="79" t="s">
        <v>176</v>
      </c>
      <c r="AQ193" s="79">
        <v>0</v>
      </c>
      <c r="AR193" s="79">
        <v>0</v>
      </c>
      <c r="AS193" s="79"/>
      <c r="AT193" s="79"/>
      <c r="AU193" s="79"/>
      <c r="AV193" s="79"/>
      <c r="AW193" s="79"/>
      <c r="AX193" s="79"/>
      <c r="AY193" s="79"/>
      <c r="AZ193" s="79"/>
      <c r="BA193">
        <v>5</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5</v>
      </c>
      <c r="BK193" s="49">
        <v>100</v>
      </c>
      <c r="BL193" s="48">
        <v>5</v>
      </c>
    </row>
    <row r="194" spans="1:64" ht="15">
      <c r="A194" s="64" t="s">
        <v>266</v>
      </c>
      <c r="B194" s="64" t="s">
        <v>266</v>
      </c>
      <c r="C194" s="65" t="s">
        <v>2027</v>
      </c>
      <c r="D194" s="66">
        <v>10</v>
      </c>
      <c r="E194" s="67" t="s">
        <v>136</v>
      </c>
      <c r="F194" s="68">
        <v>12</v>
      </c>
      <c r="G194" s="65"/>
      <c r="H194" s="69"/>
      <c r="I194" s="70"/>
      <c r="J194" s="70"/>
      <c r="K194" s="34" t="s">
        <v>65</v>
      </c>
      <c r="L194" s="77">
        <v>194</v>
      </c>
      <c r="M194" s="77"/>
      <c r="N194" s="72"/>
      <c r="O194" s="79" t="s">
        <v>176</v>
      </c>
      <c r="P194" s="81">
        <v>43479.361180555556</v>
      </c>
      <c r="Q194" s="79" t="s">
        <v>379</v>
      </c>
      <c r="R194" s="82" t="s">
        <v>429</v>
      </c>
      <c r="S194" s="79" t="s">
        <v>452</v>
      </c>
      <c r="T194" s="79"/>
      <c r="U194" s="79"/>
      <c r="V194" s="82" t="s">
        <v>537</v>
      </c>
      <c r="W194" s="81">
        <v>43479.361180555556</v>
      </c>
      <c r="X194" s="82" t="s">
        <v>640</v>
      </c>
      <c r="Y194" s="79"/>
      <c r="Z194" s="79"/>
      <c r="AA194" s="85" t="s">
        <v>745</v>
      </c>
      <c r="AB194" s="79"/>
      <c r="AC194" s="79" t="b">
        <v>0</v>
      </c>
      <c r="AD194" s="79">
        <v>0</v>
      </c>
      <c r="AE194" s="85" t="s">
        <v>748</v>
      </c>
      <c r="AF194" s="79" t="b">
        <v>0</v>
      </c>
      <c r="AG194" s="79" t="s">
        <v>756</v>
      </c>
      <c r="AH194" s="79"/>
      <c r="AI194" s="85" t="s">
        <v>748</v>
      </c>
      <c r="AJ194" s="79" t="b">
        <v>0</v>
      </c>
      <c r="AK194" s="79">
        <v>0</v>
      </c>
      <c r="AL194" s="85" t="s">
        <v>748</v>
      </c>
      <c r="AM194" s="79" t="s">
        <v>779</v>
      </c>
      <c r="AN194" s="79" t="b">
        <v>0</v>
      </c>
      <c r="AO194" s="85" t="s">
        <v>745</v>
      </c>
      <c r="AP194" s="79" t="s">
        <v>176</v>
      </c>
      <c r="AQ194" s="79">
        <v>0</v>
      </c>
      <c r="AR194" s="79">
        <v>0</v>
      </c>
      <c r="AS194" s="79"/>
      <c r="AT194" s="79"/>
      <c r="AU194" s="79"/>
      <c r="AV194" s="79"/>
      <c r="AW194" s="79"/>
      <c r="AX194" s="79"/>
      <c r="AY194" s="79"/>
      <c r="AZ194" s="79"/>
      <c r="BA194">
        <v>5</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5</v>
      </c>
      <c r="BK194" s="49">
        <v>100</v>
      </c>
      <c r="BL194" s="48">
        <v>5</v>
      </c>
    </row>
    <row r="195" spans="1:64" ht="15">
      <c r="A195" s="64" t="s">
        <v>266</v>
      </c>
      <c r="B195" s="64" t="s">
        <v>266</v>
      </c>
      <c r="C195" s="65" t="s">
        <v>2027</v>
      </c>
      <c r="D195" s="66">
        <v>10</v>
      </c>
      <c r="E195" s="67" t="s">
        <v>136</v>
      </c>
      <c r="F195" s="68">
        <v>12</v>
      </c>
      <c r="G195" s="65"/>
      <c r="H195" s="69"/>
      <c r="I195" s="70"/>
      <c r="J195" s="70"/>
      <c r="K195" s="34" t="s">
        <v>65</v>
      </c>
      <c r="L195" s="77">
        <v>195</v>
      </c>
      <c r="M195" s="77"/>
      <c r="N195" s="72"/>
      <c r="O195" s="79" t="s">
        <v>176</v>
      </c>
      <c r="P195" s="81">
        <v>43482.368113425924</v>
      </c>
      <c r="Q195" s="79" t="s">
        <v>380</v>
      </c>
      <c r="R195" s="82" t="s">
        <v>429</v>
      </c>
      <c r="S195" s="79" t="s">
        <v>452</v>
      </c>
      <c r="T195" s="79"/>
      <c r="U195" s="79"/>
      <c r="V195" s="82" t="s">
        <v>537</v>
      </c>
      <c r="W195" s="81">
        <v>43482.368113425924</v>
      </c>
      <c r="X195" s="82" t="s">
        <v>641</v>
      </c>
      <c r="Y195" s="79"/>
      <c r="Z195" s="79"/>
      <c r="AA195" s="85" t="s">
        <v>746</v>
      </c>
      <c r="AB195" s="79"/>
      <c r="AC195" s="79" t="b">
        <v>0</v>
      </c>
      <c r="AD195" s="79">
        <v>0</v>
      </c>
      <c r="AE195" s="85" t="s">
        <v>748</v>
      </c>
      <c r="AF195" s="79" t="b">
        <v>0</v>
      </c>
      <c r="AG195" s="79" t="s">
        <v>756</v>
      </c>
      <c r="AH195" s="79"/>
      <c r="AI195" s="85" t="s">
        <v>748</v>
      </c>
      <c r="AJ195" s="79" t="b">
        <v>0</v>
      </c>
      <c r="AK195" s="79">
        <v>0</v>
      </c>
      <c r="AL195" s="85" t="s">
        <v>748</v>
      </c>
      <c r="AM195" s="79" t="s">
        <v>779</v>
      </c>
      <c r="AN195" s="79" t="b">
        <v>0</v>
      </c>
      <c r="AO195" s="85" t="s">
        <v>746</v>
      </c>
      <c r="AP195" s="79" t="s">
        <v>176</v>
      </c>
      <c r="AQ195" s="79">
        <v>0</v>
      </c>
      <c r="AR195" s="79">
        <v>0</v>
      </c>
      <c r="AS195" s="79"/>
      <c r="AT195" s="79"/>
      <c r="AU195" s="79"/>
      <c r="AV195" s="79"/>
      <c r="AW195" s="79"/>
      <c r="AX195" s="79"/>
      <c r="AY195" s="79"/>
      <c r="AZ195" s="79"/>
      <c r="BA195">
        <v>5</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5</v>
      </c>
      <c r="BK195" s="49">
        <v>100</v>
      </c>
      <c r="BL195" s="48">
        <v>5</v>
      </c>
    </row>
    <row r="196" spans="1:64" ht="15">
      <c r="A196" s="64" t="s">
        <v>266</v>
      </c>
      <c r="B196" s="64" t="s">
        <v>266</v>
      </c>
      <c r="C196" s="65" t="s">
        <v>2027</v>
      </c>
      <c r="D196" s="66">
        <v>10</v>
      </c>
      <c r="E196" s="67" t="s">
        <v>136</v>
      </c>
      <c r="F196" s="68">
        <v>12</v>
      </c>
      <c r="G196" s="65"/>
      <c r="H196" s="69"/>
      <c r="I196" s="70"/>
      <c r="J196" s="70"/>
      <c r="K196" s="34" t="s">
        <v>65</v>
      </c>
      <c r="L196" s="77">
        <v>196</v>
      </c>
      <c r="M196" s="77"/>
      <c r="N196" s="72"/>
      <c r="O196" s="79" t="s">
        <v>176</v>
      </c>
      <c r="P196" s="81">
        <v>43483.90282407407</v>
      </c>
      <c r="Q196" s="79" t="s">
        <v>380</v>
      </c>
      <c r="R196" s="82" t="s">
        <v>429</v>
      </c>
      <c r="S196" s="79" t="s">
        <v>452</v>
      </c>
      <c r="T196" s="79"/>
      <c r="U196" s="79"/>
      <c r="V196" s="82" t="s">
        <v>537</v>
      </c>
      <c r="W196" s="81">
        <v>43483.90282407407</v>
      </c>
      <c r="X196" s="82" t="s">
        <v>642</v>
      </c>
      <c r="Y196" s="79"/>
      <c r="Z196" s="79"/>
      <c r="AA196" s="85" t="s">
        <v>747</v>
      </c>
      <c r="AB196" s="79"/>
      <c r="AC196" s="79" t="b">
        <v>0</v>
      </c>
      <c r="AD196" s="79">
        <v>0</v>
      </c>
      <c r="AE196" s="85" t="s">
        <v>748</v>
      </c>
      <c r="AF196" s="79" t="b">
        <v>0</v>
      </c>
      <c r="AG196" s="79" t="s">
        <v>756</v>
      </c>
      <c r="AH196" s="79"/>
      <c r="AI196" s="85" t="s">
        <v>748</v>
      </c>
      <c r="AJ196" s="79" t="b">
        <v>0</v>
      </c>
      <c r="AK196" s="79">
        <v>0</v>
      </c>
      <c r="AL196" s="85" t="s">
        <v>748</v>
      </c>
      <c r="AM196" s="79" t="s">
        <v>779</v>
      </c>
      <c r="AN196" s="79" t="b">
        <v>0</v>
      </c>
      <c r="AO196" s="85" t="s">
        <v>747</v>
      </c>
      <c r="AP196" s="79" t="s">
        <v>176</v>
      </c>
      <c r="AQ196" s="79">
        <v>0</v>
      </c>
      <c r="AR196" s="79">
        <v>0</v>
      </c>
      <c r="AS196" s="79"/>
      <c r="AT196" s="79"/>
      <c r="AU196" s="79"/>
      <c r="AV196" s="79"/>
      <c r="AW196" s="79"/>
      <c r="AX196" s="79"/>
      <c r="AY196" s="79"/>
      <c r="AZ196" s="79"/>
      <c r="BA196">
        <v>5</v>
      </c>
      <c r="BB196" s="78" t="str">
        <f>REPLACE(INDEX(GroupVertices[Group],MATCH(Edges[[#This Row],[Vertex 1]],GroupVertices[Vertex],0)),1,1,"")</f>
        <v>1</v>
      </c>
      <c r="BC196" s="78" t="str">
        <f>REPLACE(INDEX(GroupVertices[Group],MATCH(Edges[[#This Row],[Vertex 2]],GroupVertices[Vertex],0)),1,1,"")</f>
        <v>1</v>
      </c>
      <c r="BD196" s="48">
        <v>0</v>
      </c>
      <c r="BE196" s="49">
        <v>0</v>
      </c>
      <c r="BF196" s="48">
        <v>0</v>
      </c>
      <c r="BG196" s="49">
        <v>0</v>
      </c>
      <c r="BH196" s="48">
        <v>0</v>
      </c>
      <c r="BI196" s="49">
        <v>0</v>
      </c>
      <c r="BJ196" s="48">
        <v>5</v>
      </c>
      <c r="BK196" s="49">
        <v>100</v>
      </c>
      <c r="BL196" s="48">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6"/>
    <dataValidation allowBlank="1" showErrorMessage="1" sqref="N2:N1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6"/>
    <dataValidation allowBlank="1" showInputMessage="1" promptTitle="Edge Color" prompt="To select an optional edge color, right-click and select Select Color on the right-click menu." sqref="C3:C196"/>
    <dataValidation allowBlank="1" showInputMessage="1" promptTitle="Edge Width" prompt="Enter an optional edge width between 1 and 10." errorTitle="Invalid Edge Width" error="The optional edge width must be a whole number between 1 and 10." sqref="D3:D196"/>
    <dataValidation allowBlank="1" showInputMessage="1" promptTitle="Edge Opacity" prompt="Enter an optional edge opacity between 0 (transparent) and 100 (opaque)." errorTitle="Invalid Edge Opacity" error="The optional edge opacity must be a whole number between 0 and 10." sqref="F3:F1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6">
      <formula1>ValidEdgeVisibilities</formula1>
    </dataValidation>
    <dataValidation allowBlank="1" showInputMessage="1" showErrorMessage="1" promptTitle="Vertex 1 Name" prompt="Enter the name of the edge's first vertex." sqref="A3:A196"/>
    <dataValidation allowBlank="1" showInputMessage="1" showErrorMessage="1" promptTitle="Vertex 2 Name" prompt="Enter the name of the edge's second vertex." sqref="B3:B196"/>
    <dataValidation allowBlank="1" showInputMessage="1" showErrorMessage="1" promptTitle="Edge Label" prompt="Enter an optional edge label." errorTitle="Invalid Edge Visibility" error="You have entered an unrecognized edge visibility.  Try selecting from the drop-down list instead." sqref="H3:H1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6"/>
  </dataValidations>
  <hyperlinks>
    <hyperlink ref="Q91" r:id="rId1" display="https://t.co/RPFgghUnUl"/>
    <hyperlink ref="R3" r:id="rId2" display="https://www.channelpartnersonline.com/gallery/tbi-avaya-avant-lead-list-of-new-changing-channel-programs/"/>
    <hyperlink ref="R4" r:id="rId3" display="https://www.channelpartnersonline.com/gallery/tbi-avaya-avant-lead-list-of-new-changing-channel-programs/"/>
    <hyperlink ref="R5" r:id="rId4" display="https://www.channelpartnersonline.com/gallery/tbi-avaya-avant-lead-list-of-new-changing-channel-programs/"/>
    <hyperlink ref="R6" r:id="rId5" display="https://www.channelpartnersonline.com/gallery/tbi-avaya-avant-lead-list-of-new-changing-channel-programs/"/>
    <hyperlink ref="R7" r:id="rId6" display="https://www.channelpartnersonline.com/gallery/tbi-avaya-avant-lead-list-of-new-changing-channel-programs/"/>
    <hyperlink ref="R8" r:id="rId7" display="https://www.channelpartnersonline.com/gallery/tbi-avaya-avant-lead-list-of-new-changing-channel-programs/"/>
    <hyperlink ref="R9" r:id="rId8" display="https://www.channelpartnersonline.com/gallery/tbi-avaya-avant-lead-list-of-new-changing-channel-programs/"/>
    <hyperlink ref="R10" r:id="rId9" display="https://www.channelpartnersonline.com/gallery/tbi-avaya-avant-lead-list-of-new-changing-channel-programs/"/>
    <hyperlink ref="R11" r:id="rId10" display="https://www.channelpartnersonline.com/gallery/tbi-avaya-avant-lead-list-of-new-changing-channel-programs/"/>
    <hyperlink ref="R12" r:id="rId11" display="http://feeds.feedburner.com/~r/ChannelPartnersChannelPartners/~3/UWaLsew4N6w/?utm_source=feedburner&amp;utm_medium=twitter&amp;utm_campaign=channel_online"/>
    <hyperlink ref="R13" r:id="rId12" display="http://feeds.feedburner.com/~r/ChannelPartnersChannelPartners/~3/UWaLsew4N6w/?utm_source=feedburner&amp;utm_medium=twitter&amp;utm_campaign=channel_online"/>
    <hyperlink ref="R14" r:id="rId13" display="http://feeds.feedburner.com/~r/ChannelPartnersChannelPartners/~3/UWaLsew4N6w/?utm_source=feedburner&amp;utm_medium=twitter&amp;utm_campaign=channel_online"/>
    <hyperlink ref="R15" r:id="rId14" display="http://feeds.feedburner.com/~r/ChannelPartnersChannelPartners/~3/UWaLsew4N6w/?utm_source=feedburner&amp;utm_medium=twitter&amp;utm_campaign=channel_online"/>
    <hyperlink ref="R16" r:id="rId15" display="https://thailandtribune.com/infovista-names-jose-duarte-as-chief-executive-officer/?utm_source=dlvr.it&amp;utm_medium=twitter"/>
    <hyperlink ref="R17" r:id="rId16" display="https://www.infovista.com/press-release/infovista-names-jos%C3%A9-duarte-as-chief-executive-officer"/>
    <hyperlink ref="R18" r:id="rId17" display="https://www.singaporenewstribe.com/infovista-names-jose-duarte-as-chief-executive-officer/?utm_source=dlvr.it&amp;utm_medium=twitter"/>
    <hyperlink ref="R19" r:id="rId18" display="https://www.lemondeinformatique.fr/actualites/lire-telex-l-anssi-attaquee-par-des-hackers-gilets-jaunes-open-acquiert-la-marketpace-izberg-amazon-rachete-cloudendure-jose-duarte-nomme-ceo-d-infovista-73921.html?utm_source=dlvr.it&amp;utm_medium=twitter"/>
    <hyperlink ref="R20" r:id="rId19" display="https://www.lemondeinformatique.fr/actualites/lire-telex-l-anssi-attaquee-par-des-hackers-gilets-jaunes-open-acquiert-la-marketpace-izberg-amazon-rachete-cloudendure-jose-duarte-nomme-ceo-d-infovista-73921.html"/>
    <hyperlink ref="R21" r:id="rId20" display="https://www.lemondeinformatique.fr/actualites/lire-telex-l-anssi-attaquee-par-des-hackers-gilets-jaunes-open-acquiert-la-marketpace-izberg-amazon-rachete-cloudendure-jose-duarte-nomme-ceo-d-infovista-73921.html"/>
    <hyperlink ref="R22" r:id="rId21" display="http://feeds.feedburner.com/~r/ChannelPartnersChannelPartners/~3/uglYddJ8NVw/?utm_source=feedburner&amp;utm_medium=twitter&amp;utm_campaign=channel_online"/>
    <hyperlink ref="R23" r:id="rId22" display="http://feeds.feedburner.com/~r/ChannelPartnersChannelPartners/~3/uglYddJ8NVw/?utm_source=feedburner&amp;utm_medium=twitter&amp;utm_campaign=channel_online"/>
    <hyperlink ref="R24" r:id="rId23" display="https://www.lemondeinformatique.fr/actualites/lire-telex-l-anssi-attaquee-par-des-hackers-gilets-jaunes-open-acquiert-la-marketpace-izberg-amazon-rachete-cloudendure-jose-duarte-nomme-ceo-d-infovista-73921.html"/>
    <hyperlink ref="R26" r:id="rId24" display="https://www.lemondeinformatique.fr/actualites/lire-telex-l-anssi-attaquee-par-des-hackers-gilets-jaunes-open-acquiert-la-marketpace-izberg-amazon-rachete-cloudendure-jose-duarte-nomme-ceo-d-infovista-73921.html"/>
    <hyperlink ref="R27" r:id="rId25" display="http://www.pressreleasepoint.com/infovista-appoints-cheryl-ragland-chief-marketing-officer"/>
    <hyperlink ref="R28" r:id="rId26" display="http://www.pressreleasepoint.com/infovista-teams-westcon-comstor-grow-channel-application-aware-sd-wan-solutions"/>
    <hyperlink ref="R29" r:id="rId27" display="http://www.pressreleasepoint.com/infovista-partners-fortinet-deliver-secure-application-aware-sd-wan"/>
    <hyperlink ref="R30" r:id="rId28" display="http://www.pressreleasepoint.com/infovista-names-jose-duarte-chief-executive-officer"/>
    <hyperlink ref="R31" r:id="rId29" display="https://www.lemondeinformatique.fr/actualites/lire-telex-l-anssi-attaquee-par-des-hackers-gilets-jaunes-open-acquiert-la-marketpace-izberg-amazon-rachete-cloudendure-jose-duarte-nomme-ceo-d-infovista-73921.html?utm_source=ActiveCampaign&amp;utm_medium=email&amp;utm_campaign=NL+LMI+Quoti+09012019&amp;ep_ee=d325a79beb20a556c709b0214bee0a372a03714b"/>
    <hyperlink ref="R33" r:id="rId30" display="https://www.lemondeinformatique.fr/actualites/lire-telex-l-anssi-attaquee-par-des-hackers-gilets-jaunes-open-acquiert-la-marketpace-izberg-amazon-rachete-cloudendure-jose-duarte-nomme-ceo-d-infovista-73921.html?utm_source=dlvr.it&amp;utm_medium=twitter"/>
    <hyperlink ref="R34" r:id="rId31" display="https://www.lemondeinformatique.fr/actualites/lire-telex-l-anssi-attaquee-par-des-hackers-gilets-jaunes-open-acquiert-la-marketpace-izberg-amazon-rachete-cloudendure-jose-duarte-nomme-ceo-d-infovista-73921.html"/>
    <hyperlink ref="R36" r:id="rId32" display="http://feeds.feedburner.com/~r/ChannelPartnersChannelPartners/~3/uglYddJ8NVw/?utm_source=feedburner&amp;utm_medium=twitter&amp;utm_campaign=channel_online"/>
    <hyperlink ref="R37" r:id="rId33" display="http://feeds.feedburner.com/~r/ChannelPartnersChannelPartners/~3/uglYddJ8NVw/?utm_source=feedburner&amp;utm_medium=twitter&amp;utm_campaign=channel_online"/>
    <hyperlink ref="R38" r:id="rId34" display="https://www.onug.net/blog/digital-business-requires-an-end-to-end-intelligence-for-wan-edge/?utm_source=twitter&amp;utm_medium=social&amp;utm_campaign=onug+blog&amp;utm_term=creation&amp;utm_content=digital+business+requires+an+end-to-end+intelligence+for+wan+edge"/>
    <hyperlink ref="R39" r:id="rId35" display="https://www.channelpartnersonline.com/gallery/tbi-avaya-avant-lead-list-of-new-changing-channel-programs/"/>
    <hyperlink ref="R40" r:id="rId36" display="https://www.channelpartnersonline.com/gallery/tbi-avaya-avant-lead-list-of-new-changing-channel-programs/"/>
    <hyperlink ref="R41" r:id="rId37" display="https://www.channelpartnersonline.com/gallery/tbi-avaya-avant-lead-list-of-new-changing-channel-programs/"/>
    <hyperlink ref="R42" r:id="rId38" display="https://www.channelpartnersonline.com/gallery/tbi-avaya-avant-lead-list-of-new-changing-channel-programs/"/>
    <hyperlink ref="R43" r:id="rId39" display="https://www.channelpartnersonline.com/gallery/tbi-avaya-avant-lead-list-of-new-changing-channel-programs/"/>
    <hyperlink ref="R44" r:id="rId40" display="http://feeds.feedburner.com/~r/ChannelPartnersChannelPartners/~3/uglYddJ8NVw/?utm_source=feedburner&amp;utm_medium=twitter&amp;utm_campaign=channel_online"/>
    <hyperlink ref="R45" r:id="rId41" display="http://feeds.feedburner.com/~r/ChannelPartnersChannelPartners/~3/uglYddJ8NVw/?utm_source=feedburner&amp;utm_medium=twitter&amp;utm_campaign=channel_online"/>
    <hyperlink ref="R46" r:id="rId42" display="https://www.channelpartnersonline.com/2019/01/08/infovista-taps-sap-alum-as-new-ceo-in-growth-initiative/"/>
    <hyperlink ref="R47" r:id="rId43" display="https://www.channelpartnersonline.com/2019/01/08/infovista-taps-sap-alum-as-new-ceo-in-growth-initiative/"/>
    <hyperlink ref="R48" r:id="rId44" display="http://www.enterprisemanagement.com/research/asset.php/3683/Wide-Area-Network-Transformation:-How-Enterprises-Succeed-with-Software-Defined-WAN"/>
    <hyperlink ref="R49" r:id="rId45" display="http://www.enterprisemanagement.com/research/asset.php/3683/Wide-Area-Network-Transformation:-How-Enterprises-Succeed-with-Software-Defined-WAN"/>
    <hyperlink ref="R50" r:id="rId46" display="http://www.enterprisemanagement.com/research/asset.php/3683/Wide-Area-Network-Transformation:-How-Enterprises-Succeed-with-Software-Defined-WAN"/>
    <hyperlink ref="R51" r:id="rId47" display="http://www.enterprisemanagement.com/research/asset.php/3683/Wide-Area-Network-Transformation:-How-Enterprises-Succeed-with-Software-Defined-WAN"/>
    <hyperlink ref="R52" r:id="rId48" display="http://www.enterprisemanagement.com/research/asset.php/3683/Wide-Area-Network-Transformation:-How-Enterprises-Succeed-with-Software-Defined-WAN"/>
    <hyperlink ref="R53" r:id="rId49" display="http://www.enterprisemanagement.com/research/asset.php/3683/Wide-Area-Network-Transformation:-How-Enterprises-Succeed-with-Software-Defined-WAN"/>
    <hyperlink ref="R54" r:id="rId50" display="http://feeds.feedburner.com/~r/ChannelPartnersChannelPartners/~3/UWaLsew4N6w/?utm_source=feedburner&amp;utm_medium=twitter&amp;utm_campaign=channel_online"/>
    <hyperlink ref="R55" r:id="rId51" display="http://feeds.feedburner.com/~r/ChannelPartnersChannelPartners/~3/UWaLsew4N6w/?utm_source=feedburner&amp;utm_medium=twitter&amp;utm_campaign=channel_online"/>
    <hyperlink ref="R70" r:id="rId52" display="https://dutchitchannel.nl/item/615254/infovista-stelt-jose-duarte-als-nieuwe-ceo-aan.html?utm_source=dlvr.it&amp;utm_medium=twitter&amp;utm_campaign=dutchitchannel"/>
    <hyperlink ref="R71" r:id="rId53" display="https://twitter.com/i/web/status/1084900258109444096"/>
    <hyperlink ref="R72" r:id="rId54" display="https://twitter.com/Infovista/status/1084861466942074882"/>
    <hyperlink ref="R84" r:id="rId55" display="https://twitter.com/i/web/status/1085073982381006848"/>
    <hyperlink ref="R86" r:id="rId56" display="https://twitter.com/i/web/status/1085073982381006848"/>
    <hyperlink ref="R87" r:id="rId57" display="https://twitter.com/retailnext/status/1085175282540134402"/>
    <hyperlink ref="R88" r:id="rId58" display="https://twitter.com/infovista/status/1085221591468916742"/>
    <hyperlink ref="R89" r:id="rId59" display="https://twitter.com/i/web/status/1085321512775831552"/>
    <hyperlink ref="R91" r:id="rId60" display="https://www.openpr.com/news/1487885/Software-Defined-Wide-Area-Network-SD-WAN-Market-at-a-Highest-CAGR-of-66-2-by-Top-Key-Players-Analysis-Citrix-Cisco-Aryaka-Networks-Talari-Networks-CloudGenix-InfoVista-Pertino-VeloCloud-now-part-of-VMware-FatPipe-Networks-to-2024.html"/>
    <hyperlink ref="R92" r:id="rId61" display="https://twitter.com/i/web/status/1085601714173038592"/>
    <hyperlink ref="R93" r:id="rId62" display="https://www.linkedin.com/pulse/buying-future-smart-retail-me-dorne-lovegrove/"/>
    <hyperlink ref="R94" r:id="rId63" display="https://www.infovista.com/press-release/infovista-names-jos%C3%A9-duarte-as-chief-executive-officer"/>
    <hyperlink ref="R98" r:id="rId64" display="https://www.infovista.com/press-release/infovista-names-jos%C3%A9-duarte-as-chief-executive-officer"/>
    <hyperlink ref="R99" r:id="rId65" display="https://lnkd.in/ePsp5p9"/>
    <hyperlink ref="R100" r:id="rId66" display="https://independentretailer.com/2019/01/03/2019-retail-predictions/"/>
    <hyperlink ref="R102" r:id="rId67" display="https://independentretailer.com/2019/01/03/2019-retail-predictions/"/>
    <hyperlink ref="R103" r:id="rId68" display="https://lnkd.in/e3YASgk"/>
    <hyperlink ref="R104" r:id="rId69" display="https://goo.gl/fb/rhvLT5"/>
    <hyperlink ref="R105" r:id="rId70" display="https://goo.gl/fb/rhvLT5"/>
    <hyperlink ref="R106" r:id="rId71" display="http://feeds.feedburner.com/~r/ChannelPartnersChannelPartners/~3/UWaLsew4N6w/?utm_source=feedburner&amp;utm_medium=twitter&amp;utm_campaign=channel_online"/>
    <hyperlink ref="R107" r:id="rId72" display="http://feeds.feedburner.com/~r/ChannelPartnersChannelPartners/~3/uglYddJ8NVw/?utm_source=feedburner&amp;utm_medium=twitter&amp;utm_campaign=channel_online"/>
    <hyperlink ref="R108" r:id="rId73" display="https://goo.gl/fb/rhvLT5"/>
    <hyperlink ref="R109" r:id="rId74" display="http://feeds.feedburner.com/~r/ChannelPartnersChannelPartners/~3/uglYddJ8NVw/?utm_source=feedburner&amp;utm_medium=twitter&amp;utm_campaign=channel_online"/>
    <hyperlink ref="R110" r:id="rId75" display="http://feeds.feedburner.com/~r/ChannelPartnersChannelPartners/~3/uglYddJ8NVw/?utm_source=feedburner&amp;utm_medium=twitter&amp;utm_campaign=channel_online"/>
    <hyperlink ref="R111" r:id="rId76" display="https://www.channelpartnersonline.com/2019/01/08/infovista-taps-sap-alum-as-new-ceo-in-growth-initiative/"/>
    <hyperlink ref="R112" r:id="rId77" display="https://goo.gl/fb/rhvLT5"/>
    <hyperlink ref="R125" r:id="rId78" display="https://twitter.com/i/web/status/1085073982381006848"/>
    <hyperlink ref="R126" r:id="rId79" display="https://twitter.com/retailnext/status/1085175282540134402"/>
    <hyperlink ref="R127" r:id="rId80" display="https://www.facebook.com/retailwire/videos/1879053068887424/"/>
    <hyperlink ref="R128" r:id="rId81" display="https://twitter.com/retailnext/status/1085175282540134402"/>
    <hyperlink ref="R129" r:id="rId82" display="https://twitter.com/infovista/status/1085221591468916742"/>
    <hyperlink ref="R130" r:id="rId83" display="https://www.facebook.com/retailwire/videos/1879053068887424/"/>
    <hyperlink ref="R131" r:id="rId84" display="https://www.networkworld.com/article/3331844/wide-area-networking/survey-enterprises-want-end-to-end-management-of-sd-wan.html?upd=1547749358621"/>
    <hyperlink ref="R132" r:id="rId85" display="http://www.enterprisemanagement.com/research/asset.php/3683/Wide-Area-Network-Transformation:-How-Enterprises-Succeed-with-Software-Defined-WAN"/>
    <hyperlink ref="R133" r:id="rId86" display="http://www.enterprisemanagement.com/research/asset.php/3683/Wide-Area-Network-Transformation:-How-Enterprises-Succeed-with-Software-Defined-WAN"/>
    <hyperlink ref="R134" r:id="rId87" display="http://www.enterprisemanagement.com/research/asset.php/3683/Wide-Area-Network-Transformation:-How-Enterprises-Succeed-with-Software-Defined-WAN"/>
    <hyperlink ref="R135" r:id="rId88" display="https://www.networkworld.com/article/3331844/wide-area-networking/survey-enterprises-want-end-to-end-management-of-sd-wan.html?upd=1547749358621"/>
    <hyperlink ref="R136" r:id="rId89" display="https://www.networkworld.com/article/3331844/wide-area-networking/survey-enterprises-want-end-to-end-management-of-sd-wan.html?upd=1547749358621"/>
    <hyperlink ref="R141" r:id="rId90" display="http://feeds.feedburner.com/~r/ChannelPartnersChannelPartners/~3/uglYddJ8NVw/?utm_source=feedburner&amp;utm_medium=twitter&amp;utm_campaign=channel_online"/>
    <hyperlink ref="R142" r:id="rId91" display="https://sumall.com/thankyou?utm_source=twitter&amp;utm_medium=publishing&amp;utm_campaign=thank_you_tweet&amp;utm_content=text_and_media&amp;utm_term=ea89b2f0f4e6d22f7bc7a520"/>
    <hyperlink ref="R143" r:id="rId92" display="https://twitter.com/i/web/status/1084543693728739329"/>
    <hyperlink ref="R144" r:id="rId93" display="https://twitter.com/i/web/status/1084543972457005056"/>
    <hyperlink ref="R145" r:id="rId94" display="https://twitter.com/i/web/status/1084549299264999424"/>
    <hyperlink ref="R148" r:id="rId95" display="https://twitter.com/i/web/status/1084785629400047617"/>
    <hyperlink ref="R149" r:id="rId96" display="https://twitter.com/i/web/status/1084870314960584704"/>
    <hyperlink ref="R153" r:id="rId97" display="https://pages.infovista.com/Retail-NRF.html"/>
    <hyperlink ref="R154" r:id="rId98" display="https://twitter.com/retailnext/status/1085175282540134402"/>
    <hyperlink ref="R155" r:id="rId99" display="https://twitter.com/retailnext/status/1085175282540134402"/>
    <hyperlink ref="R156" r:id="rId100" display="https://twitter.com/infovista/status/1085221591468916742"/>
    <hyperlink ref="R158" r:id="rId101" display="https://www.facebook.com/retailwire/videos/1879053068887424/"/>
    <hyperlink ref="R173" r:id="rId102" display="https://twitter.com/i/web/status/1084541100310843392"/>
    <hyperlink ref="R174" r:id="rId103" display="https://twitter.com/i/web/status/1084548146368335877"/>
    <hyperlink ref="R175" r:id="rId104" display="https://twitter.com/i/web/status/1084840567513726977"/>
    <hyperlink ref="R177" r:id="rId105" display="https://twitter.com/i/web/status/1084883853091721217"/>
    <hyperlink ref="R180" r:id="rId106" display="https://twitter.com/i/web/status/1084541100310843392"/>
    <hyperlink ref="R181" r:id="rId107" display="https://twitter.com/i/web/status/1084548146368335877"/>
    <hyperlink ref="R182" r:id="rId108" display="https://twitter.com/i/web/status/1084840567513726977"/>
    <hyperlink ref="R184" r:id="rId109" display="https://twitter.com/i/web/status/1084883853091721217"/>
    <hyperlink ref="R185" r:id="rId110" display="https://www.facebook.com/retailwire/videos/1879053068887424/"/>
    <hyperlink ref="R187" r:id="rId111" display="https://www.infovista.com/resources/sdwan/wb/top-sdwan-myths-busted"/>
    <hyperlink ref="R188" r:id="rId112" display="https://www.infovista.com/press-release/infovista-names-jos%C3%A9-duarte-as-chief-executive-officer"/>
    <hyperlink ref="R189" r:id="rId113" display="https://www.infovista.com/press-release/infovista-names-jos%C3%A9-duarte-as-chief-executive-officer"/>
    <hyperlink ref="R190" r:id="rId114" display="https://www.infovista.com/press-release/infovista-names-jos%C3%A9-duarte-as-chief-executive-officer"/>
    <hyperlink ref="R192" r:id="rId115" display="https://globalplacementfirm.catsone.com/careers/index.php?m=portal&amp;a=details&amp;jobOrderID=912939"/>
    <hyperlink ref="R193" r:id="rId116" display="https://globalplacementfirm.catsone.com/careers/index.php?m=portal&amp;a=details&amp;jobOrderID=912939"/>
    <hyperlink ref="R194" r:id="rId117" display="http://globalplacementfirm.catsone.com/careers/index.php?m=portal&amp;a=details&amp;jobOrderID=912939"/>
    <hyperlink ref="R195" r:id="rId118" display="http://globalplacementfirm.catsone.com/careers/index.php?m=portal&amp;a=details&amp;jobOrderID=912939"/>
    <hyperlink ref="R196" r:id="rId119" display="http://globalplacementfirm.catsone.com/careers/index.php?m=portal&amp;a=details&amp;jobOrderID=912939"/>
    <hyperlink ref="U17" r:id="rId120" display="https://pbs.twimg.com/media/DwYrsloWkAArVgY.jpg"/>
    <hyperlink ref="U19" r:id="rId121" display="https://pbs.twimg.com/media/DwaBM0kUYAE4WrT.jpg"/>
    <hyperlink ref="U33" r:id="rId122" display="https://pbs.twimg.com/media/DweTD5JUcAAwD18.jpg"/>
    <hyperlink ref="U38" r:id="rId123" display="https://pbs.twimg.com/media/DwgCTlFX0AA7q3q.jpg"/>
    <hyperlink ref="U48" r:id="rId124" display="https://pbs.twimg.com/media/DwksZ-IXcAsq7io.jpg"/>
    <hyperlink ref="U51" r:id="rId125" display="https://pbs.twimg.com/media/DwksZ-IXcAsq7io.jpg"/>
    <hyperlink ref="U70" r:id="rId126" display="https://pbs.twimg.com/media/Dw4lIO5VAAAoqOl.jpg"/>
    <hyperlink ref="U94" r:id="rId127" display="https://pbs.twimg.com/media/DwYrsloWkAArVgY.jpg"/>
    <hyperlink ref="U98" r:id="rId128" display="https://pbs.twimg.com/media/DxE696UXcAAFxXp.jpg"/>
    <hyperlink ref="U99" r:id="rId129" display="https://pbs.twimg.com/media/Dwe62PsW0AAn4C6.jpg"/>
    <hyperlink ref="U100" r:id="rId130" display="https://pbs.twimg.com/media/DwkzZH7WoAgzHRg.jpg"/>
    <hyperlink ref="U102" r:id="rId131" display="https://pbs.twimg.com/media/DwkzZH7WoAgzHRg.jpg"/>
    <hyperlink ref="U103" r:id="rId132" display="https://pbs.twimg.com/media/DwlF01_XgAATT5Q.jpg"/>
    <hyperlink ref="U116" r:id="rId133" display="https://pbs.twimg.com/media/Dw0Js79X0AIZYe5.jpg"/>
    <hyperlink ref="U117" r:id="rId134" display="https://pbs.twimg.com/media/Dw4zwRwX4AEADN1.jpg"/>
    <hyperlink ref="U121" r:id="rId135" display="https://pbs.twimg.com/media/Dw0Js79X0AIZYe5.jpg"/>
    <hyperlink ref="U122" r:id="rId136" display="https://pbs.twimg.com/media/Dw4zwRwX4AEADN1.jpg"/>
    <hyperlink ref="U123" r:id="rId137" display="https://pbs.twimg.com/media/Dw0Js79X0AIZYe5.jpg"/>
    <hyperlink ref="U124" r:id="rId138" display="https://pbs.twimg.com/media/Dw4zwRwX4AEADN1.jpg"/>
    <hyperlink ref="U132" r:id="rId139" display="https://pbs.twimg.com/media/DwksZ-IXcAsq7io.jpg"/>
    <hyperlink ref="U133" r:id="rId140" display="https://pbs.twimg.com/media/DwksZ-IXcAsq7io.jpg"/>
    <hyperlink ref="U142" r:id="rId141" display="https://pbs.twimg.com/media/Dwoqts_XQAAxYlf.jpg"/>
    <hyperlink ref="U153" r:id="rId142" display="https://pbs.twimg.com/ext_tw_video_thumb/1085187387569823750/pu/img/QNkuV9BfQUwOu2gt.jpg"/>
    <hyperlink ref="U172" r:id="rId143" display="https://pbs.twimg.com/media/Dw0Js79X0AIZYe5.jpg"/>
    <hyperlink ref="U176" r:id="rId144" display="https://pbs.twimg.com/media/Dw4zwRwX4AEADN1.jpg"/>
    <hyperlink ref="U179" r:id="rId145" display="https://pbs.twimg.com/media/Dw0Js79X0AIZYe5.jpg"/>
    <hyperlink ref="U183" r:id="rId146" display="https://pbs.twimg.com/media/Dw4zwRwX4AEADN1.jpg"/>
    <hyperlink ref="U187" r:id="rId147" display="https://pbs.twimg.com/media/DwU9p3mX4AAOP-E.jpg"/>
    <hyperlink ref="U188" r:id="rId148" display="https://pbs.twimg.com/media/DwYrsloWkAArVgY.jpg"/>
    <hyperlink ref="U190" r:id="rId149" display="https://pbs.twimg.com/media/DxE696UXcAAFxXp.jpg"/>
    <hyperlink ref="V3" r:id="rId150" display="http://pbs.twimg.com/profile_images/1016356167851929601/R0AwyOEg_normal.jpg"/>
    <hyperlink ref="V4" r:id="rId151" display="http://pbs.twimg.com/profile_images/1016356167851929601/R0AwyOEg_normal.jpg"/>
    <hyperlink ref="V5" r:id="rId152" display="http://pbs.twimg.com/profile_images/1016356167851929601/R0AwyOEg_normal.jpg"/>
    <hyperlink ref="V6" r:id="rId153" display="http://pbs.twimg.com/profile_images/1016356167851929601/R0AwyOEg_normal.jpg"/>
    <hyperlink ref="V7" r:id="rId154" display="http://pbs.twimg.com/profile_images/1016356167851929601/R0AwyOEg_normal.jpg"/>
    <hyperlink ref="V8" r:id="rId155" display="http://pbs.twimg.com/profile_images/1016356167851929601/R0AwyOEg_normal.jpg"/>
    <hyperlink ref="V9" r:id="rId156" display="http://pbs.twimg.com/profile_images/1016356167851929601/R0AwyOEg_normal.jpg"/>
    <hyperlink ref="V10" r:id="rId157" display="http://pbs.twimg.com/profile_images/1016356167851929601/R0AwyOEg_normal.jpg"/>
    <hyperlink ref="V11" r:id="rId158" display="http://pbs.twimg.com/profile_images/1016356167851929601/R0AwyOEg_normal.jpg"/>
    <hyperlink ref="V12" r:id="rId159" display="http://pbs.twimg.com/profile_images/847127149261680640/3CvL3Rlg_normal.jpg"/>
    <hyperlink ref="V13" r:id="rId160" display="http://pbs.twimg.com/profile_images/847127149261680640/3CvL3Rlg_normal.jpg"/>
    <hyperlink ref="V14" r:id="rId161" display="http://pbs.twimg.com/profile_images/847127149261680640/3CvL3Rlg_normal.jpg"/>
    <hyperlink ref="V15" r:id="rId162" display="http://pbs.twimg.com/profile_images/847127149261680640/3CvL3Rlg_normal.jpg"/>
    <hyperlink ref="V16" r:id="rId163" display="http://pbs.twimg.com/profile_images/710394416846938112/8qhDsY5q_normal.jpg"/>
    <hyperlink ref="V17" r:id="rId164" display="https://pbs.twimg.com/media/DwYrsloWkAArVgY.jpg"/>
    <hyperlink ref="V18" r:id="rId165" display="http://pbs.twimg.com/profile_images/710693078265405440/gv9uRGDX_normal.jpg"/>
    <hyperlink ref="V19" r:id="rId166" display="https://pbs.twimg.com/media/DwaBM0kUYAE4WrT.jpg"/>
    <hyperlink ref="V20" r:id="rId167" display="http://pbs.twimg.com/profile_images/836624823275110400/Su_i1dqV_normal.jpg"/>
    <hyperlink ref="V21" r:id="rId168" display="http://pbs.twimg.com/profile_images/607387112233562112/RI7HxGWc_normal.png"/>
    <hyperlink ref="V22" r:id="rId169" display="http://pbs.twimg.com/profile_images/915303881189593088/CCfhxoHj_normal.jpg"/>
    <hyperlink ref="V23" r:id="rId170" display="http://pbs.twimg.com/profile_images/915303881189593088/CCfhxoHj_normal.jpg"/>
    <hyperlink ref="V24" r:id="rId171" display="http://pbs.twimg.com/profile_images/1072607252480176128/gyvvUg_M_normal.jpg"/>
    <hyperlink ref="V25" r:id="rId172" display="http://abs.twimg.com/sticky/default_profile_images/default_profile_normal.png"/>
    <hyperlink ref="V26" r:id="rId173" display="http://pbs.twimg.com/profile_images/729598994318557184/Mng6Eqn3_normal.jpg"/>
    <hyperlink ref="V27" r:id="rId174" display="http://pbs.twimg.com/profile_images/1432162498/zen_logo_normal.jpg"/>
    <hyperlink ref="V28" r:id="rId175" display="http://pbs.twimg.com/profile_images/1432162498/zen_logo_normal.jpg"/>
    <hyperlink ref="V29" r:id="rId176" display="http://pbs.twimg.com/profile_images/1432162498/zen_logo_normal.jpg"/>
    <hyperlink ref="V30" r:id="rId177" display="http://pbs.twimg.com/profile_images/1432162498/zen_logo_normal.jpg"/>
    <hyperlink ref="V31" r:id="rId178" display="http://pbs.twimg.com/profile_images/761118751735427072/MGkdYqKS_normal.jpg"/>
    <hyperlink ref="V32" r:id="rId179" display="http://pbs.twimg.com/profile_images/665640842581929984/RoKfRRPy_normal.jpg"/>
    <hyperlink ref="V33" r:id="rId180" display="https://pbs.twimg.com/media/DweTD5JUcAAwD18.jpg"/>
    <hyperlink ref="V34" r:id="rId181" display="http://pbs.twimg.com/profile_images/824187882168586240/j3_ddjrn_normal.jpg"/>
    <hyperlink ref="V35" r:id="rId182" display="http://abs.twimg.com/sticky/default_profile_images/default_profile_normal.png"/>
    <hyperlink ref="V36" r:id="rId183" display="http://pbs.twimg.com/profile_images/918518270420021249/aAizi6dK_normal.jpg"/>
    <hyperlink ref="V37" r:id="rId184" display="http://pbs.twimg.com/profile_images/918518270420021249/aAizi6dK_normal.jpg"/>
    <hyperlink ref="V38" r:id="rId185" display="https://pbs.twimg.com/media/DwgCTlFX0AA7q3q.jpg"/>
    <hyperlink ref="V39" r:id="rId186" display="http://pbs.twimg.com/profile_images/1016356167851929601/R0AwyOEg_normal.jpg"/>
    <hyperlink ref="V40" r:id="rId187" display="http://pbs.twimg.com/profile_images/443784048737918976/2AkOfVZl_normal.jpeg"/>
    <hyperlink ref="V41" r:id="rId188" display="http://pbs.twimg.com/profile_images/1016356167851929601/R0AwyOEg_normal.jpg"/>
    <hyperlink ref="V42" r:id="rId189" display="http://pbs.twimg.com/profile_images/1016356167851929601/R0AwyOEg_normal.jpg"/>
    <hyperlink ref="V43" r:id="rId190" display="http://pbs.twimg.com/profile_images/443784048737918976/2AkOfVZl_normal.jpeg"/>
    <hyperlink ref="V44" r:id="rId191" display="http://pbs.twimg.com/profile_images/443784048737918976/2AkOfVZl_normal.jpeg"/>
    <hyperlink ref="V45" r:id="rId192" display="http://pbs.twimg.com/profile_images/443784048737918976/2AkOfVZl_normal.jpeg"/>
    <hyperlink ref="V46" r:id="rId193" display="http://pbs.twimg.com/profile_images/542320702024458243/EJjNbKMF_normal.jpeg"/>
    <hyperlink ref="V47" r:id="rId194" display="http://pbs.twimg.com/profile_images/542320702024458243/EJjNbKMF_normal.jpeg"/>
    <hyperlink ref="V48" r:id="rId195" display="https://pbs.twimg.com/media/DwksZ-IXcAsq7io.jpg"/>
    <hyperlink ref="V49" r:id="rId196" display="http://pbs.twimg.com/profile_images/879948679800643585/flbo9IGX_normal.jpg"/>
    <hyperlink ref="V50" r:id="rId197" display="http://pbs.twimg.com/profile_images/879948679800643585/flbo9IGX_normal.jpg"/>
    <hyperlink ref="V51" r:id="rId198" display="https://pbs.twimg.com/media/DwksZ-IXcAsq7io.jpg"/>
    <hyperlink ref="V52" r:id="rId199" display="http://pbs.twimg.com/profile_images/524678868355928064/5z7Jamar_normal.png"/>
    <hyperlink ref="V53" r:id="rId200" display="http://pbs.twimg.com/profile_images/524678868355928064/5z7Jamar_normal.png"/>
    <hyperlink ref="V54" r:id="rId201" display="http://pbs.twimg.com/profile_images/661211619855220736/6-imYLWK_normal.jpg"/>
    <hyperlink ref="V55" r:id="rId202" display="http://pbs.twimg.com/profile_images/661211619855220736/6-imYLWK_normal.jpg"/>
    <hyperlink ref="V56" r:id="rId203" display="http://pbs.twimg.com/profile_images/1271539831/BSMHub_ICON_-_Plug_In2_normal.PNG"/>
    <hyperlink ref="V57" r:id="rId204" display="http://pbs.twimg.com/profile_images/725441990536503296/gkzM-gUz_normal.jpg"/>
    <hyperlink ref="V58" r:id="rId205" display="http://pbs.twimg.com/profile_images/725441990536503296/gkzM-gUz_normal.jpg"/>
    <hyperlink ref="V59" r:id="rId206" display="http://pbs.twimg.com/profile_images/725441990536503296/gkzM-gUz_normal.jpg"/>
    <hyperlink ref="V60" r:id="rId207" display="http://pbs.twimg.com/profile_images/865722028245962752/YyAEk5aB_normal.jpg"/>
    <hyperlink ref="V61" r:id="rId208" display="http://pbs.twimg.com/profile_images/865722028245962752/YyAEk5aB_normal.jpg"/>
    <hyperlink ref="V62" r:id="rId209" display="http://pbs.twimg.com/profile_images/865722028245962752/YyAEk5aB_normal.jpg"/>
    <hyperlink ref="V63" r:id="rId210" display="http://pbs.twimg.com/profile_images/972135771518877696/LxoFekS5_normal.jpg"/>
    <hyperlink ref="V64" r:id="rId211" display="http://pbs.twimg.com/profile_images/550791041071448064/66ifmR2f_normal.jpeg"/>
    <hyperlink ref="V65" r:id="rId212" display="http://pbs.twimg.com/profile_images/550791041071448064/66ifmR2f_normal.jpeg"/>
    <hyperlink ref="V66" r:id="rId213" display="http://pbs.twimg.com/profile_images/550791041071448064/66ifmR2f_normal.jpeg"/>
    <hyperlink ref="V67" r:id="rId214" display="http://pbs.twimg.com/profile_images/1024933219798532097/a2-p80RG_normal.jpg"/>
    <hyperlink ref="V68" r:id="rId215" display="http://pbs.twimg.com/profile_images/1024933219798532097/a2-p80RG_normal.jpg"/>
    <hyperlink ref="V69" r:id="rId216" display="http://pbs.twimg.com/profile_images/1024933219798532097/a2-p80RG_normal.jpg"/>
    <hyperlink ref="V70" r:id="rId217" display="https://pbs.twimg.com/media/Dw4lIO5VAAAoqOl.jpg"/>
    <hyperlink ref="V71" r:id="rId218" display="http://pbs.twimg.com/profile_images/603903177692291073/6P0wX1bc_normal.jpg"/>
    <hyperlink ref="V72" r:id="rId219" display="http://pbs.twimg.com/profile_images/555037886379458562/qb_CEWzY_normal.jpeg"/>
    <hyperlink ref="V73" r:id="rId220" display="http://pbs.twimg.com/profile_images/485072454050516992/-Og89gWm_normal.jpeg"/>
    <hyperlink ref="V74" r:id="rId221" display="http://pbs.twimg.com/profile_images/485072454050516992/-Og89gWm_normal.jpeg"/>
    <hyperlink ref="V75" r:id="rId222" display="http://pbs.twimg.com/profile_images/485072454050516992/-Og89gWm_normal.jpeg"/>
    <hyperlink ref="V76" r:id="rId223" display="http://pbs.twimg.com/profile_images/772525056165605376/Ie8Iyyzy_normal.jpg"/>
    <hyperlink ref="V77" r:id="rId224" display="http://pbs.twimg.com/profile_images/1085278376556924928/EWzWDrVj_normal.jpg"/>
    <hyperlink ref="V78" r:id="rId225" display="http://pbs.twimg.com/profile_images/1085278376556924928/EWzWDrVj_normal.jpg"/>
    <hyperlink ref="V79" r:id="rId226" display="http://pbs.twimg.com/profile_images/1085278376556924928/EWzWDrVj_normal.jpg"/>
    <hyperlink ref="V80" r:id="rId227" display="http://pbs.twimg.com/profile_images/736279971367378944/hsuVnIam_normal.jpg"/>
    <hyperlink ref="V81" r:id="rId228" display="http://pbs.twimg.com/profile_images/736279971367378944/hsuVnIam_normal.jpg"/>
    <hyperlink ref="V82" r:id="rId229" display="http://pbs.twimg.com/profile_images/736279971367378944/hsuVnIam_normal.jpg"/>
    <hyperlink ref="V83" r:id="rId230" display="http://pbs.twimg.com/profile_images/736279971367378944/hsuVnIam_normal.jpg"/>
    <hyperlink ref="V84" r:id="rId231" display="http://pbs.twimg.com/profile_images/736279971367378944/hsuVnIam_normal.jpg"/>
    <hyperlink ref="V85" r:id="rId232" display="http://pbs.twimg.com/profile_images/430824310236659712/Gp4ebTAz_normal.png"/>
    <hyperlink ref="V86" r:id="rId233" display="http://pbs.twimg.com/profile_images/736279971367378944/hsuVnIam_normal.jpg"/>
    <hyperlink ref="V87" r:id="rId234" display="http://pbs.twimg.com/profile_images/736279971367378944/hsuVnIam_normal.jpg"/>
    <hyperlink ref="V88" r:id="rId235" display="http://pbs.twimg.com/profile_images/736279971367378944/hsuVnIam_normal.jpg"/>
    <hyperlink ref="V89" r:id="rId236" display="http://pbs.twimg.com/profile_images/736279971367378944/hsuVnIam_normal.jpg"/>
    <hyperlink ref="V90" r:id="rId237" display="http://pbs.twimg.com/profile_images/985495411564695552/i90ppaeE_normal.jpg"/>
    <hyperlink ref="V91" r:id="rId238" display="http://pbs.twimg.com/profile_images/661266259573538816/UWf7WU6P_normal.jpg"/>
    <hyperlink ref="V92" r:id="rId239" display="http://pbs.twimg.com/profile_images/661266259573538816/UWf7WU6P_normal.jpg"/>
    <hyperlink ref="V93" r:id="rId240" display="http://pbs.twimg.com/profile_images/920642736012906496/4Bb-ntZm_normal.jpg"/>
    <hyperlink ref="V94" r:id="rId241" display="https://pbs.twimg.com/media/DwYrsloWkAArVgY.jpg"/>
    <hyperlink ref="V95" r:id="rId242" display="http://pbs.twimg.com/profile_images/1041816941944438785/NVhv7RBh_normal.jpg"/>
    <hyperlink ref="V96" r:id="rId243" display="http://pbs.twimg.com/profile_images/1041816941944438785/NVhv7RBh_normal.jpg"/>
    <hyperlink ref="V97" r:id="rId244" display="http://pbs.twimg.com/profile_images/1041816941944438785/NVhv7RBh_normal.jpg"/>
    <hyperlink ref="V98" r:id="rId245" display="https://pbs.twimg.com/media/DxE696UXcAAFxXp.jpg"/>
    <hyperlink ref="V99" r:id="rId246" display="https://pbs.twimg.com/media/Dwe62PsW0AAn4C6.jpg"/>
    <hyperlink ref="V100" r:id="rId247" display="https://pbs.twimg.com/media/DwkzZH7WoAgzHRg.jpg"/>
    <hyperlink ref="V101" r:id="rId248" display="http://pbs.twimg.com/profile_images/486909028979572736/U5Zv516a_normal.jpeg"/>
    <hyperlink ref="V102" r:id="rId249" display="https://pbs.twimg.com/media/DwkzZH7WoAgzHRg.jpg"/>
    <hyperlink ref="V103" r:id="rId250" display="https://pbs.twimg.com/media/DwlF01_XgAATT5Q.jpg"/>
    <hyperlink ref="V104" r:id="rId251" display="http://pbs.twimg.com/profile_images/661211619855220736/6-imYLWK_normal.jpg"/>
    <hyperlink ref="V105" r:id="rId252" display="http://pbs.twimg.com/profile_images/1037605937375313921/YuiR4LKQ_normal.jpg"/>
    <hyperlink ref="V106" r:id="rId253" display="http://pbs.twimg.com/profile_images/661211619855220736/6-imYLWK_normal.jpg"/>
    <hyperlink ref="V107" r:id="rId254" display="http://pbs.twimg.com/profile_images/661211619855220736/6-imYLWK_normal.jpg"/>
    <hyperlink ref="V108" r:id="rId255" display="http://pbs.twimg.com/profile_images/661211619855220736/6-imYLWK_normal.jpg"/>
    <hyperlink ref="V109" r:id="rId256" display="http://pbs.twimg.com/profile_images/736279971367378944/hsuVnIam_normal.jpg"/>
    <hyperlink ref="V110" r:id="rId257" display="http://pbs.twimg.com/profile_images/1037605937375313921/YuiR4LKQ_normal.jpg"/>
    <hyperlink ref="V111" r:id="rId258" display="http://pbs.twimg.com/profile_images/1037605937375313921/YuiR4LKQ_normal.jpg"/>
    <hyperlink ref="V112" r:id="rId259" display="http://pbs.twimg.com/profile_images/1037605937375313921/YuiR4LKQ_normal.jpg"/>
    <hyperlink ref="V113" r:id="rId260" display="http://pbs.twimg.com/profile_images/563103242259681280/1IgTFGmV_normal.jpeg"/>
    <hyperlink ref="V114" r:id="rId261" display="http://pbs.twimg.com/profile_images/563103242259681280/1IgTFGmV_normal.jpeg"/>
    <hyperlink ref="V115" r:id="rId262" display="http://pbs.twimg.com/profile_images/563103242259681280/1IgTFGmV_normal.jpeg"/>
    <hyperlink ref="V116" r:id="rId263" display="https://pbs.twimg.com/media/Dw0Js79X0AIZYe5.jpg"/>
    <hyperlink ref="V117" r:id="rId264" display="https://pbs.twimg.com/media/Dw4zwRwX4AEADN1.jpg"/>
    <hyperlink ref="V118" r:id="rId265" display="http://pbs.twimg.com/profile_images/2549139273/l96597ujfmwapwcub2cw_normal.jpeg"/>
    <hyperlink ref="V119" r:id="rId266" display="http://pbs.twimg.com/profile_images/2549139273/l96597ujfmwapwcub2cw_normal.jpeg"/>
    <hyperlink ref="V120" r:id="rId267" display="http://pbs.twimg.com/profile_images/2549139273/l96597ujfmwapwcub2cw_normal.jpeg"/>
    <hyperlink ref="V121" r:id="rId268" display="https://pbs.twimg.com/media/Dw0Js79X0AIZYe5.jpg"/>
    <hyperlink ref="V122" r:id="rId269" display="https://pbs.twimg.com/media/Dw4zwRwX4AEADN1.jpg"/>
    <hyperlink ref="V123" r:id="rId270" display="https://pbs.twimg.com/media/Dw0Js79X0AIZYe5.jpg"/>
    <hyperlink ref="V124" r:id="rId271" display="https://pbs.twimg.com/media/Dw4zwRwX4AEADN1.jpg"/>
    <hyperlink ref="V125" r:id="rId272" display="http://pbs.twimg.com/profile_images/736279971367378944/hsuVnIam_normal.jpg"/>
    <hyperlink ref="V126" r:id="rId273" display="http://pbs.twimg.com/profile_images/736279971367378944/hsuVnIam_normal.jpg"/>
    <hyperlink ref="V127" r:id="rId274" display="http://pbs.twimg.com/profile_images/1037605937375313921/YuiR4LKQ_normal.jpg"/>
    <hyperlink ref="V128" r:id="rId275" display="http://pbs.twimg.com/profile_images/736279971367378944/hsuVnIam_normal.jpg"/>
    <hyperlink ref="V129" r:id="rId276" display="http://pbs.twimg.com/profile_images/736279971367378944/hsuVnIam_normal.jpg"/>
    <hyperlink ref="V130" r:id="rId277" display="http://pbs.twimg.com/profile_images/1037605937375313921/YuiR4LKQ_normal.jpg"/>
    <hyperlink ref="V131" r:id="rId278" display="http://pbs.twimg.com/profile_images/1037605937375313921/YuiR4LKQ_normal.jpg"/>
    <hyperlink ref="V132" r:id="rId279" display="https://pbs.twimg.com/media/DwksZ-IXcAsq7io.jpg"/>
    <hyperlink ref="V133" r:id="rId280" display="https://pbs.twimg.com/media/DwksZ-IXcAsq7io.jpg"/>
    <hyperlink ref="V134" r:id="rId281" display="http://pbs.twimg.com/profile_images/422620132/me_normal.jpg"/>
    <hyperlink ref="V135" r:id="rId282" display="http://pbs.twimg.com/profile_images/1037605937375313921/YuiR4LKQ_normal.jpg"/>
    <hyperlink ref="V136" r:id="rId283" display="http://pbs.twimg.com/profile_images/1037605937375313921/YuiR4LKQ_normal.jpg"/>
    <hyperlink ref="V137" r:id="rId284" display="http://pbs.twimg.com/profile_images/1037605937375313921/YuiR4LKQ_normal.jpg"/>
    <hyperlink ref="V138" r:id="rId285" display="http://pbs.twimg.com/profile_images/1039713555875020801/DdPN3Xbl_normal.jpg"/>
    <hyperlink ref="V139" r:id="rId286" display="http://pbs.twimg.com/profile_images/1037605937375313921/YuiR4LKQ_normal.jpg"/>
    <hyperlink ref="V140" r:id="rId287" display="http://pbs.twimg.com/profile_images/1039713555875020801/DdPN3Xbl_normal.jpg"/>
    <hyperlink ref="V141" r:id="rId288" display="http://pbs.twimg.com/profile_images/736279971367378944/hsuVnIam_normal.jpg"/>
    <hyperlink ref="V142" r:id="rId289" display="https://pbs.twimg.com/media/Dwoqts_XQAAxYlf.jpg"/>
    <hyperlink ref="V143" r:id="rId290" display="http://pbs.twimg.com/profile_images/736279971367378944/hsuVnIam_normal.jpg"/>
    <hyperlink ref="V144" r:id="rId291" display="http://pbs.twimg.com/profile_images/736279971367378944/hsuVnIam_normal.jpg"/>
    <hyperlink ref="V145" r:id="rId292" display="http://pbs.twimg.com/profile_images/736279971367378944/hsuVnIam_normal.jpg"/>
    <hyperlink ref="V146" r:id="rId293" display="http://pbs.twimg.com/profile_images/736279971367378944/hsuVnIam_normal.jpg"/>
    <hyperlink ref="V147" r:id="rId294" display="http://pbs.twimg.com/profile_images/736279971367378944/hsuVnIam_normal.jpg"/>
    <hyperlink ref="V148" r:id="rId295" display="http://pbs.twimg.com/profile_images/736279971367378944/hsuVnIam_normal.jpg"/>
    <hyperlink ref="V149" r:id="rId296" display="http://pbs.twimg.com/profile_images/736279971367378944/hsuVnIam_normal.jpg"/>
    <hyperlink ref="V150" r:id="rId297" display="http://pbs.twimg.com/profile_images/736279971367378944/hsuVnIam_normal.jpg"/>
    <hyperlink ref="V151" r:id="rId298" display="http://pbs.twimg.com/profile_images/736279971367378944/hsuVnIam_normal.jpg"/>
    <hyperlink ref="V152" r:id="rId299" display="http://pbs.twimg.com/profile_images/736279971367378944/hsuVnIam_normal.jpg"/>
    <hyperlink ref="V153" r:id="rId300" display="https://pbs.twimg.com/ext_tw_video_thumb/1085187387569823750/pu/img/QNkuV9BfQUwOu2gt.jpg"/>
    <hyperlink ref="V154" r:id="rId301" display="http://pbs.twimg.com/profile_images/736279971367378944/hsuVnIam_normal.jpg"/>
    <hyperlink ref="V155" r:id="rId302" display="http://pbs.twimg.com/profile_images/736279971367378944/hsuVnIam_normal.jpg"/>
    <hyperlink ref="V156" r:id="rId303" display="http://pbs.twimg.com/profile_images/736279971367378944/hsuVnIam_normal.jpg"/>
    <hyperlink ref="V157" r:id="rId304" display="http://pbs.twimg.com/profile_images/736279971367378944/hsuVnIam_normal.jpg"/>
    <hyperlink ref="V158" r:id="rId305" display="http://pbs.twimg.com/profile_images/1037605937375313921/YuiR4LKQ_normal.jpg"/>
    <hyperlink ref="V159" r:id="rId306" display="http://pbs.twimg.com/profile_images/1037605937375313921/YuiR4LKQ_normal.jpg"/>
    <hyperlink ref="V160" r:id="rId307" display="http://pbs.twimg.com/profile_images/1039713555875020801/DdPN3Xbl_normal.jpg"/>
    <hyperlink ref="V161" r:id="rId308" display="http://pbs.twimg.com/profile_images/1037605937375313921/YuiR4LKQ_normal.jpg"/>
    <hyperlink ref="V162" r:id="rId309" display="http://pbs.twimg.com/profile_images/1039713555875020801/DdPN3Xbl_normal.jpg"/>
    <hyperlink ref="V163" r:id="rId310" display="http://pbs.twimg.com/profile_images/767505105562198016/bpo3-7x__normal.jpg"/>
    <hyperlink ref="V164" r:id="rId311" display="http://pbs.twimg.com/profile_images/767505105562198016/bpo3-7x__normal.jpg"/>
    <hyperlink ref="V165" r:id="rId312" display="http://pbs.twimg.com/profile_images/767505105562198016/bpo3-7x__normal.jpg"/>
    <hyperlink ref="V166" r:id="rId313" display="http://pbs.twimg.com/profile_images/958799440466255872/5rd9264q_normal.jpg"/>
    <hyperlink ref="V167" r:id="rId314" display="http://pbs.twimg.com/profile_images/958799440466255872/5rd9264q_normal.jpg"/>
    <hyperlink ref="V168" r:id="rId315" display="http://pbs.twimg.com/profile_images/958799440466255872/5rd9264q_normal.jpg"/>
    <hyperlink ref="V169" r:id="rId316" display="http://pbs.twimg.com/profile_images/71209706/rlogo_normal.jpg"/>
    <hyperlink ref="V170" r:id="rId317" display="http://pbs.twimg.com/profile_images/71209706/rlogo_normal.jpg"/>
    <hyperlink ref="V171" r:id="rId318" display="http://pbs.twimg.com/profile_images/71209706/rlogo_normal.jpg"/>
    <hyperlink ref="V172" r:id="rId319" display="https://pbs.twimg.com/media/Dw0Js79X0AIZYe5.jpg"/>
    <hyperlink ref="V173" r:id="rId320" display="http://pbs.twimg.com/profile_images/1037605937375313921/YuiR4LKQ_normal.jpg"/>
    <hyperlink ref="V174" r:id="rId321" display="http://pbs.twimg.com/profile_images/1037605937375313921/YuiR4LKQ_normal.jpg"/>
    <hyperlink ref="V175" r:id="rId322" display="http://pbs.twimg.com/profile_images/1037605937375313921/YuiR4LKQ_normal.jpg"/>
    <hyperlink ref="V176" r:id="rId323" display="https://pbs.twimg.com/media/Dw4zwRwX4AEADN1.jpg"/>
    <hyperlink ref="V177" r:id="rId324" display="http://pbs.twimg.com/profile_images/1037605937375313921/YuiR4LKQ_normal.jpg"/>
    <hyperlink ref="V178" r:id="rId325" display="http://pbs.twimg.com/profile_images/1077011815769538560/Fx6mhqpj_normal.jpg"/>
    <hyperlink ref="V179" r:id="rId326" display="https://pbs.twimg.com/media/Dw0Js79X0AIZYe5.jpg"/>
    <hyperlink ref="V180" r:id="rId327" display="http://pbs.twimg.com/profile_images/1037605937375313921/YuiR4LKQ_normal.jpg"/>
    <hyperlink ref="V181" r:id="rId328" display="http://pbs.twimg.com/profile_images/1037605937375313921/YuiR4LKQ_normal.jpg"/>
    <hyperlink ref="V182" r:id="rId329" display="http://pbs.twimg.com/profile_images/1037605937375313921/YuiR4LKQ_normal.jpg"/>
    <hyperlink ref="V183" r:id="rId330" display="https://pbs.twimg.com/media/Dw4zwRwX4AEADN1.jpg"/>
    <hyperlink ref="V184" r:id="rId331" display="http://pbs.twimg.com/profile_images/1037605937375313921/YuiR4LKQ_normal.jpg"/>
    <hyperlink ref="V185" r:id="rId332" display="http://pbs.twimg.com/profile_images/1037605937375313921/YuiR4LKQ_normal.jpg"/>
    <hyperlink ref="V186" r:id="rId333" display="http://pbs.twimg.com/profile_images/1077011815769538560/Fx6mhqpj_normal.jpg"/>
    <hyperlink ref="V187" r:id="rId334" display="https://pbs.twimg.com/media/DwU9p3mX4AAOP-E.jpg"/>
    <hyperlink ref="V188" r:id="rId335" display="https://pbs.twimg.com/media/DwYrsloWkAArVgY.jpg"/>
    <hyperlink ref="V189" r:id="rId336" display="http://pbs.twimg.com/profile_images/1037605937375313921/YuiR4LKQ_normal.jpg"/>
    <hyperlink ref="V190" r:id="rId337" display="https://pbs.twimg.com/media/DxE696UXcAAFxXp.jpg"/>
    <hyperlink ref="V191" r:id="rId338" display="http://pbs.twimg.com/profile_images/1077011815769538560/Fx6mhqpj_normal.jpg"/>
    <hyperlink ref="V192" r:id="rId339" display="http://pbs.twimg.com/profile_images/1083528801907224576/sRKRXZxp_normal.jpg"/>
    <hyperlink ref="V193" r:id="rId340" display="http://pbs.twimg.com/profile_images/1083528801907224576/sRKRXZxp_normal.jpg"/>
    <hyperlink ref="V194" r:id="rId341" display="http://pbs.twimg.com/profile_images/1083528801907224576/sRKRXZxp_normal.jpg"/>
    <hyperlink ref="V195" r:id="rId342" display="http://pbs.twimg.com/profile_images/1083528801907224576/sRKRXZxp_normal.jpg"/>
    <hyperlink ref="V196" r:id="rId343" display="http://pbs.twimg.com/profile_images/1083528801907224576/sRKRXZxp_normal.jpg"/>
    <hyperlink ref="X3" r:id="rId344" display="https://twitter.com/#!/craig_galbraith/status/1081221917338681345"/>
    <hyperlink ref="X4" r:id="rId345" display="https://twitter.com/#!/craig_galbraith/status/1081221917338681345"/>
    <hyperlink ref="X5" r:id="rId346" display="https://twitter.com/#!/craig_galbraith/status/1081221917338681345"/>
    <hyperlink ref="X6" r:id="rId347" display="https://twitter.com/#!/craig_galbraith/status/1081221917338681345"/>
    <hyperlink ref="X7" r:id="rId348" display="https://twitter.com/#!/craig_galbraith/status/1081221917338681345"/>
    <hyperlink ref="X8" r:id="rId349" display="https://twitter.com/#!/craig_galbraith/status/1081221917338681345"/>
    <hyperlink ref="X9" r:id="rId350" display="https://twitter.com/#!/craig_galbraith/status/1081221917338681345"/>
    <hyperlink ref="X10" r:id="rId351" display="https://twitter.com/#!/craig_galbraith/status/1081221917338681345"/>
    <hyperlink ref="X11" r:id="rId352" display="https://twitter.com/#!/craig_galbraith/status/1081221917338681345"/>
    <hyperlink ref="X12" r:id="rId353" display="https://twitter.com/#!/lornagarey/status/1081761872490217472"/>
    <hyperlink ref="X13" r:id="rId354" display="https://twitter.com/#!/lornagarey/status/1081761872490217472"/>
    <hyperlink ref="X14" r:id="rId355" display="https://twitter.com/#!/lornagarey/status/1081761872490217472"/>
    <hyperlink ref="X15" r:id="rId356" display="https://twitter.com/#!/lornagarey/status/1081761872490217472"/>
    <hyperlink ref="X16" r:id="rId357" display="https://twitter.com/#!/thailandtribun3/status/1082613650081308672"/>
    <hyperlink ref="X17" r:id="rId358" display="https://twitter.com/#!/liogt/status/1082634948224389121"/>
    <hyperlink ref="X18" r:id="rId359" display="https://twitter.com/#!/sgnews_tribe/status/1082637319344148481"/>
    <hyperlink ref="X19" r:id="rId360" display="https://twitter.com/#!/news_t3ch/status/1082694819326046208"/>
    <hyperlink ref="X20" r:id="rId361" display="https://twitter.com/#!/denainfreddy/status/1082694908052467712"/>
    <hyperlink ref="X21" r:id="rId362" display="https://twitter.com/#!/wlmaroc/status/1082695485394169862"/>
    <hyperlink ref="X22" r:id="rId363" display="https://twitter.com/#!/edwardgately/status/1082756344300650497"/>
    <hyperlink ref="X23" r:id="rId364" display="https://twitter.com/#!/edwardgately/status/1082756344300650497"/>
    <hyperlink ref="X24" r:id="rId365" display="https://twitter.com/#!/gegelechti18/status/1082769346399735810"/>
    <hyperlink ref="X25" r:id="rId366" display="https://twitter.com/#!/emilietanguy1/status/1082880389595754497"/>
    <hyperlink ref="X26" r:id="rId367" display="https://twitter.com/#!/itnewsfrance/status/1082910879555952642"/>
    <hyperlink ref="X27" r:id="rId368" display="https://twitter.com/#!/prpnews/status/1081914779546062849"/>
    <hyperlink ref="X28" r:id="rId369" display="https://twitter.com/#!/prpnews/status/1081922462001098752"/>
    <hyperlink ref="X29" r:id="rId370" display="https://twitter.com/#!/prpnews/status/1081957581004918784"/>
    <hyperlink ref="X30" r:id="rId371" display="https://twitter.com/#!/prpnews/status/1082911396617162752"/>
    <hyperlink ref="X31" r:id="rId372" display="https://twitter.com/#!/pvynckier/status/1082909396911439873"/>
    <hyperlink ref="X32" r:id="rId373" display="https://twitter.com/#!/ebourderioux/status/1082932592557592578"/>
    <hyperlink ref="X33" r:id="rId374" display="https://twitter.com/#!/lontchi/status/1082995932365434880"/>
    <hyperlink ref="X34" r:id="rId375" display="https://twitter.com/#!/mondeinformatiq/status/1082694865077587968"/>
    <hyperlink ref="X35" r:id="rId376" display="https://twitter.com/#!/almalleu/status/1083018001769746433"/>
    <hyperlink ref="X36" r:id="rId377" display="https://twitter.com/#!/jamesandersoncp/status/1083101748355510272"/>
    <hyperlink ref="X37" r:id="rId378" display="https://twitter.com/#!/jamesandersoncp/status/1083101748355510272"/>
    <hyperlink ref="X38" r:id="rId379" display="https://twitter.com/#!/onug_/status/1083118249041108997"/>
    <hyperlink ref="X39" r:id="rId380" display="https://twitter.com/#!/craig_galbraith/status/1081221917338681345"/>
    <hyperlink ref="X40" r:id="rId381" display="https://twitter.com/#!/channelkevinmo/status/1082249470719463425"/>
    <hyperlink ref="X41" r:id="rId382" display="https://twitter.com/#!/craig_galbraith/status/1081221917338681345"/>
    <hyperlink ref="X42" r:id="rId383" display="https://twitter.com/#!/craig_galbraith/status/1081221917338681345"/>
    <hyperlink ref="X43" r:id="rId384" display="https://twitter.com/#!/channelkevinmo/status/1082249470719463425"/>
    <hyperlink ref="X44" r:id="rId385" display="https://twitter.com/#!/channelkevinmo/status/1083331872363606017"/>
    <hyperlink ref="X45" r:id="rId386" display="https://twitter.com/#!/channelkevinmo/status/1083331872363606017"/>
    <hyperlink ref="X46" r:id="rId387" display="https://twitter.com/#!/apaxpartners_fr/status/1083355024762327042"/>
    <hyperlink ref="X47" r:id="rId388" display="https://twitter.com/#!/apaxpartners_fr/status/1083355024762327042"/>
    <hyperlink ref="X48" r:id="rId389" display="https://twitter.com/#!/ema_research/status/1083446011773812736"/>
    <hyperlink ref="X49" r:id="rId390" display="https://twitter.com/#!/opensystemsag/status/1083764869063528448"/>
    <hyperlink ref="X50" r:id="rId391" display="https://twitter.com/#!/opensystemsag/status/1083764869063528448"/>
    <hyperlink ref="X51" r:id="rId392" display="https://twitter.com/#!/ema_research/status/1083446011773812736"/>
    <hyperlink ref="X52" r:id="rId393" display="https://twitter.com/#!/versanetworks/status/1083774281438261248"/>
    <hyperlink ref="X53" r:id="rId394" display="https://twitter.com/#!/versanetworks/status/1083774281438261248"/>
    <hyperlink ref="X54" r:id="rId395" display="https://twitter.com/#!/channel_online/status/1081159368215797760"/>
    <hyperlink ref="X55" r:id="rId396" display="https://twitter.com/#!/channel_online/status/1081159368215797760"/>
    <hyperlink ref="X56" r:id="rId397" display="https://twitter.com/#!/bsmhub/status/1084511968994750464"/>
    <hyperlink ref="X57" r:id="rId398" display="https://twitter.com/#!/cameronjannice/status/1084539909988380673"/>
    <hyperlink ref="X58" r:id="rId399" display="https://twitter.com/#!/cameronjannice/status/1084539909988380673"/>
    <hyperlink ref="X59" r:id="rId400" display="https://twitter.com/#!/cameronjannice/status/1084539909988380673"/>
    <hyperlink ref="X60" r:id="rId401" display="https://twitter.com/#!/sammartino/status/1084545118974169088"/>
    <hyperlink ref="X61" r:id="rId402" display="https://twitter.com/#!/sammartino/status/1084545118974169088"/>
    <hyperlink ref="X62" r:id="rId403" display="https://twitter.com/#!/sammartino/status/1084545118974169088"/>
    <hyperlink ref="X63" r:id="rId404" display="https://twitter.com/#!/retroanalog60/status/1084570042245832704"/>
    <hyperlink ref="X64" r:id="rId405" display="https://twitter.com/#!/ericlunn12509/status/1084543630566739970"/>
    <hyperlink ref="X65" r:id="rId406" display="https://twitter.com/#!/ericlunn12509/status/1084543729925537792"/>
    <hyperlink ref="X66" r:id="rId407" display="https://twitter.com/#!/ericlunn12509/status/1084610166161575936"/>
    <hyperlink ref="X67" r:id="rId408" display="https://twitter.com/#!/josediazevans/status/1084765866745577472"/>
    <hyperlink ref="X68" r:id="rId409" display="https://twitter.com/#!/josediazevans/status/1084765866745577472"/>
    <hyperlink ref="X69" r:id="rId410" display="https://twitter.com/#!/josediazevans/status/1084765866745577472"/>
    <hyperlink ref="X70" r:id="rId411" display="https://twitter.com/#!/dutchitchannel/status/1084845385254764544"/>
    <hyperlink ref="X71" r:id="rId412" display="https://twitter.com/#!/ssamjames/status/1084900258109444096"/>
    <hyperlink ref="X72" r:id="rId413" display="https://twitter.com/#!/randocuc/status/1085015846026731520"/>
    <hyperlink ref="X73" r:id="rId414" display="https://twitter.com/#!/varcusmiscidi/status/1085022399010086912"/>
    <hyperlink ref="X74" r:id="rId415" display="https://twitter.com/#!/varcusmiscidi/status/1085022399010086912"/>
    <hyperlink ref="X75" r:id="rId416" display="https://twitter.com/#!/varcusmiscidi/status/1085022399010086912"/>
    <hyperlink ref="X76" r:id="rId417" display="https://twitter.com/#!/witoldkepinski/status/1085094564027908096"/>
    <hyperlink ref="X77" r:id="rId418" display="https://twitter.com/#!/4someone_cares/status/1085281850808061952"/>
    <hyperlink ref="X78" r:id="rId419" display="https://twitter.com/#!/4someone_cares/status/1085281850808061952"/>
    <hyperlink ref="X79" r:id="rId420" display="https://twitter.com/#!/4someone_cares/status/1085281850808061952"/>
    <hyperlink ref="X80" r:id="rId421" display="https://twitter.com/#!/ricardo_belmar/status/1084602325782679552"/>
    <hyperlink ref="X81" r:id="rId422" display="https://twitter.com/#!/ricardo_belmar/status/1084602325782679552"/>
    <hyperlink ref="X82" r:id="rId423" display="https://twitter.com/#!/ricardo_belmar/status/1084602325782679552"/>
    <hyperlink ref="X83" r:id="rId424" display="https://twitter.com/#!/ricardo_belmar/status/1084602325782679552"/>
    <hyperlink ref="X84" r:id="rId425" display="https://twitter.com/#!/ricardo_belmar/status/1085073982381006848"/>
    <hyperlink ref="X85" r:id="rId426" display="https://twitter.com/#!/retailnext/status/1085299170267807744"/>
    <hyperlink ref="X86" r:id="rId427" display="https://twitter.com/#!/ricardo_belmar/status/1085073982381006848"/>
    <hyperlink ref="X87" r:id="rId428" display="https://twitter.com/#!/ricardo_belmar/status/1085188593683853319"/>
    <hyperlink ref="X88" r:id="rId429" display="https://twitter.com/#!/ricardo_belmar/status/1085231054875774977"/>
    <hyperlink ref="X89" r:id="rId430" display="https://twitter.com/#!/ricardo_belmar/status/1085321512775831552"/>
    <hyperlink ref="X90" r:id="rId431" display="https://twitter.com/#!/fmfrancoise/status/1085592186849320961"/>
    <hyperlink ref="X91" r:id="rId432" display="https://twitter.com/#!/senderocloud/status/1085601694698950656"/>
    <hyperlink ref="X92" r:id="rId433" display="https://twitter.com/#!/senderocloud/status/1085601714173038592"/>
    <hyperlink ref="X93" r:id="rId434" display="https://twitter.com/#!/obs_mea/status/1085951818566418433"/>
    <hyperlink ref="X94" r:id="rId435" display="https://twitter.com/#!/henrychalian/status/1083035733387104256"/>
    <hyperlink ref="X95" r:id="rId436" display="https://twitter.com/#!/henrychalian/status/1084865182558507018"/>
    <hyperlink ref="X96" r:id="rId437" display="https://twitter.com/#!/henrychalian/status/1084865182558507018"/>
    <hyperlink ref="X97" r:id="rId438" display="https://twitter.com/#!/henrychalian/status/1084865182558507018"/>
    <hyperlink ref="X98" r:id="rId439" display="https://twitter.com/#!/henrychalian/status/1086025060865970176"/>
    <hyperlink ref="X99" r:id="rId440" display="https://twitter.com/#!/infovista/status/1083039690540941313"/>
    <hyperlink ref="X100" r:id="rId441" display="https://twitter.com/#!/infovista/status/1083453693599666176"/>
    <hyperlink ref="X101" r:id="rId442" display="https://twitter.com/#!/indretailer/status/1083465062256390144"/>
    <hyperlink ref="X102" r:id="rId443" display="https://twitter.com/#!/infovista/status/1083453693599666176"/>
    <hyperlink ref="X103" r:id="rId444" display="https://twitter.com/#!/infovista/status/1083475288368001025"/>
    <hyperlink ref="X104" r:id="rId445" display="https://twitter.com/#!/channel_online/status/1083843532090208257"/>
    <hyperlink ref="X105" r:id="rId446" display="https://twitter.com/#!/infovista/status/1084120673457455104"/>
    <hyperlink ref="X106" r:id="rId447" display="https://twitter.com/#!/channel_online/status/1081159368215797760"/>
    <hyperlink ref="X107" r:id="rId448" display="https://twitter.com/#!/channel_online/status/1082753888900403200"/>
    <hyperlink ref="X108" r:id="rId449" display="https://twitter.com/#!/channel_online/status/1083843532090208257"/>
    <hyperlink ref="X109" r:id="rId450" display="https://twitter.com/#!/ricardo_belmar/status/1083227830685786112"/>
    <hyperlink ref="X110" r:id="rId451" display="https://twitter.com/#!/infovista/status/1083010456338468865"/>
    <hyperlink ref="X111" r:id="rId452" display="https://twitter.com/#!/infovista/status/1083497465972703232"/>
    <hyperlink ref="X112" r:id="rId453" display="https://twitter.com/#!/infovista/status/1084120673457455104"/>
    <hyperlink ref="X113" r:id="rId454" display="https://twitter.com/#!/gregbuzek/status/1085001341578162176"/>
    <hyperlink ref="X114" r:id="rId455" display="https://twitter.com/#!/gregbuzek/status/1085001341578162176"/>
    <hyperlink ref="X115" r:id="rId456" display="https://twitter.com/#!/gregbuzek/status/1085001341578162176"/>
    <hyperlink ref="X116" r:id="rId457" display="https://twitter.com/#!/infovista/status/1084533755107258372"/>
    <hyperlink ref="X117" r:id="rId458" display="https://twitter.com/#!/infovista/status/1084861466942074882"/>
    <hyperlink ref="X118" r:id="rId459" display="https://twitter.com/#!/vmcantrell/status/1085781431224283137"/>
    <hyperlink ref="X119" r:id="rId460" display="https://twitter.com/#!/vmcantrell/status/1085781431224283137"/>
    <hyperlink ref="X120" r:id="rId461" display="https://twitter.com/#!/vmcantrell/status/1085781431224283137"/>
    <hyperlink ref="X121" r:id="rId462" display="https://twitter.com/#!/infovista/status/1084533755107258372"/>
    <hyperlink ref="X122" r:id="rId463" display="https://twitter.com/#!/infovista/status/1084861466942074882"/>
    <hyperlink ref="X123" r:id="rId464" display="https://twitter.com/#!/infovista/status/1084533755107258372"/>
    <hyperlink ref="X124" r:id="rId465" display="https://twitter.com/#!/infovista/status/1084861466942074882"/>
    <hyperlink ref="X125" r:id="rId466" display="https://twitter.com/#!/ricardo_belmar/status/1085073982381006848"/>
    <hyperlink ref="X126" r:id="rId467" display="https://twitter.com/#!/ricardo_belmar/status/1085188593683853319"/>
    <hyperlink ref="X127" r:id="rId468" display="https://twitter.com/#!/infovista/status/1085221591468916742"/>
    <hyperlink ref="X128" r:id="rId469" display="https://twitter.com/#!/ricardo_belmar/status/1085188593683853319"/>
    <hyperlink ref="X129" r:id="rId470" display="https://twitter.com/#!/ricardo_belmar/status/1085231054875774977"/>
    <hyperlink ref="X130" r:id="rId471" display="https://twitter.com/#!/infovista/status/1085221591468916742"/>
    <hyperlink ref="X131" r:id="rId472" display="https://twitter.com/#!/infovista/status/1085990400115048448"/>
    <hyperlink ref="X132" r:id="rId473" display="https://twitter.com/#!/ema_research/status/1083446011773812736"/>
    <hyperlink ref="X133" r:id="rId474" display="https://twitter.com/#!/ema_research/status/1083446011773812736"/>
    <hyperlink ref="X134" r:id="rId475" display="https://twitter.com/#!/shamusema/status/1083493401750892546"/>
    <hyperlink ref="X135" r:id="rId476" display="https://twitter.com/#!/infovista/status/1085990400115048448"/>
    <hyperlink ref="X136" r:id="rId477" display="https://twitter.com/#!/infovista/status/1085990400115048448"/>
    <hyperlink ref="X137" r:id="rId478" display="https://twitter.com/#!/infovista/status/1086041477204135936"/>
    <hyperlink ref="X138" r:id="rId479" display="https://twitter.com/#!/retailbrandon/status/1086045872805347328"/>
    <hyperlink ref="X139" r:id="rId480" display="https://twitter.com/#!/infovista/status/1086041477204135936"/>
    <hyperlink ref="X140" r:id="rId481" display="https://twitter.com/#!/retailbrandon/status/1086045872805347328"/>
    <hyperlink ref="X141" r:id="rId482" display="https://twitter.com/#!/ricardo_belmar/status/1083227830685786112"/>
    <hyperlink ref="X142" r:id="rId483" display="https://twitter.com/#!/ricardo_belmar/status/1083725627239346176"/>
    <hyperlink ref="X143" r:id="rId484" display="https://twitter.com/#!/ricardo_belmar/status/1084543693728739329"/>
    <hyperlink ref="X144" r:id="rId485" display="https://twitter.com/#!/ricardo_belmar/status/1084543972457005056"/>
    <hyperlink ref="X145" r:id="rId486" display="https://twitter.com/#!/ricardo_belmar/status/1084549299264999424"/>
    <hyperlink ref="X146" r:id="rId487" display="https://twitter.com/#!/ricardo_belmar/status/1084602325782679552"/>
    <hyperlink ref="X147" r:id="rId488" display="https://twitter.com/#!/ricardo_belmar/status/1084602393055109120"/>
    <hyperlink ref="X148" r:id="rId489" display="https://twitter.com/#!/ricardo_belmar/status/1084785629400047617"/>
    <hyperlink ref="X149" r:id="rId490" display="https://twitter.com/#!/ricardo_belmar/status/1084870314960584704"/>
    <hyperlink ref="X150" r:id="rId491" display="https://twitter.com/#!/ricardo_belmar/status/1084893415568039937"/>
    <hyperlink ref="X151" r:id="rId492" display="https://twitter.com/#!/ricardo_belmar/status/1084893480332259329"/>
    <hyperlink ref="X152" r:id="rId493" display="https://twitter.com/#!/ricardo_belmar/status/1084893568588759041"/>
    <hyperlink ref="X153" r:id="rId494" display="https://twitter.com/#!/ricardo_belmar/status/1085187436014055426"/>
    <hyperlink ref="X154" r:id="rId495" display="https://twitter.com/#!/ricardo_belmar/status/1085188593683853319"/>
    <hyperlink ref="X155" r:id="rId496" display="https://twitter.com/#!/ricardo_belmar/status/1085188593683853319"/>
    <hyperlink ref="X156" r:id="rId497" display="https://twitter.com/#!/ricardo_belmar/status/1085231054875774977"/>
    <hyperlink ref="X157" r:id="rId498" display="https://twitter.com/#!/ricardo_belmar/status/1085589924097806346"/>
    <hyperlink ref="X158" r:id="rId499" display="https://twitter.com/#!/infovista/status/1085221591468916742"/>
    <hyperlink ref="X159" r:id="rId500" display="https://twitter.com/#!/infovista/status/1086041477204135936"/>
    <hyperlink ref="X160" r:id="rId501" display="https://twitter.com/#!/retailbrandon/status/1086045872805347328"/>
    <hyperlink ref="X161" r:id="rId502" display="https://twitter.com/#!/infovista/status/1086041477204135936"/>
    <hyperlink ref="X162" r:id="rId503" display="https://twitter.com/#!/retailbrandon/status/1086045872805347328"/>
    <hyperlink ref="X163" r:id="rId504" display="https://twitter.com/#!/lorrikim/status/1086331018720595968"/>
    <hyperlink ref="X164" r:id="rId505" display="https://twitter.com/#!/lorrikim/status/1086331018720595968"/>
    <hyperlink ref="X165" r:id="rId506" display="https://twitter.com/#!/lorrikim/status/1086331018720595968"/>
    <hyperlink ref="X166" r:id="rId507" display="https://twitter.com/#!/joeskorupa/status/1086331138946154498"/>
    <hyperlink ref="X167" r:id="rId508" display="https://twitter.com/#!/joeskorupa/status/1086331138946154498"/>
    <hyperlink ref="X168" r:id="rId509" display="https://twitter.com/#!/joeskorupa/status/1086331138946154498"/>
    <hyperlink ref="X169" r:id="rId510" display="https://twitter.com/#!/risnewsinsights/status/1086331159947075584"/>
    <hyperlink ref="X170" r:id="rId511" display="https://twitter.com/#!/risnewsinsights/status/1086331159947075584"/>
    <hyperlink ref="X171" r:id="rId512" display="https://twitter.com/#!/risnewsinsights/status/1086331159947075584"/>
    <hyperlink ref="X172" r:id="rId513" display="https://twitter.com/#!/infovista/status/1084533755107258372"/>
    <hyperlink ref="X173" r:id="rId514" display="https://twitter.com/#!/infovista/status/1084541100310843392"/>
    <hyperlink ref="X174" r:id="rId515" display="https://twitter.com/#!/infovista/status/1084548146368335877"/>
    <hyperlink ref="X175" r:id="rId516" display="https://twitter.com/#!/infovista/status/1084840567513726977"/>
    <hyperlink ref="X176" r:id="rId517" display="https://twitter.com/#!/infovista/status/1084861466942074882"/>
    <hyperlink ref="X177" r:id="rId518" display="https://twitter.com/#!/infovista/status/1084883853091721217"/>
    <hyperlink ref="X178" r:id="rId519" display="https://twitter.com/#!/retailaggregate/status/1086331305078353920"/>
    <hyperlink ref="X179" r:id="rId520" display="https://twitter.com/#!/infovista/status/1084533755107258372"/>
    <hyperlink ref="X180" r:id="rId521" display="https://twitter.com/#!/infovista/status/1084541100310843392"/>
    <hyperlink ref="X181" r:id="rId522" display="https://twitter.com/#!/infovista/status/1084548146368335877"/>
    <hyperlink ref="X182" r:id="rId523" display="https://twitter.com/#!/infovista/status/1084840567513726977"/>
    <hyperlink ref="X183" r:id="rId524" display="https://twitter.com/#!/infovista/status/1084861466942074882"/>
    <hyperlink ref="X184" r:id="rId525" display="https://twitter.com/#!/infovista/status/1084883853091721217"/>
    <hyperlink ref="X185" r:id="rId526" display="https://twitter.com/#!/infovista/status/1085221591468916742"/>
    <hyperlink ref="X186" r:id="rId527" display="https://twitter.com/#!/retailaggregate/status/1086331305078353920"/>
    <hyperlink ref="X187" r:id="rId528" display="https://twitter.com/#!/infovista/status/1082339127255859200"/>
    <hyperlink ref="X188" r:id="rId529" display="https://twitter.com/#!/infovista/status/1082600808036872192"/>
    <hyperlink ref="X189" r:id="rId530" display="https://twitter.com/#!/infovista/status/1083408444621754371"/>
    <hyperlink ref="X190" r:id="rId531" display="https://twitter.com/#!/infovista/status/1085713825050054656"/>
    <hyperlink ref="X191" r:id="rId532" display="https://twitter.com/#!/retailaggregate/status/1086331305078353920"/>
    <hyperlink ref="X192" r:id="rId533" display="https://twitter.com/#!/globalplacefirm/status/1082555021886140417"/>
    <hyperlink ref="X193" r:id="rId534" display="https://twitter.com/#!/globalplacefirm/status/1083644699649499136"/>
    <hyperlink ref="X194" r:id="rId535" display="https://twitter.com/#!/globalplacefirm/status/1084731872146378752"/>
    <hyperlink ref="X195" r:id="rId536" display="https://twitter.com/#!/globalplacefirm/status/1085821546944438273"/>
    <hyperlink ref="X196" r:id="rId537" display="https://twitter.com/#!/globalplacefirm/status/1086377710098747392"/>
  </hyperlinks>
  <printOptions/>
  <pageMargins left="0.7" right="0.7" top="0.75" bottom="0.75" header="0.3" footer="0.3"/>
  <pageSetup horizontalDpi="600" verticalDpi="600" orientation="portrait" r:id="rId541"/>
  <legacyDrawing r:id="rId539"/>
  <tableParts>
    <tablePart r:id="rId54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1855</v>
      </c>
      <c r="B1" s="13" t="s">
        <v>1957</v>
      </c>
      <c r="C1" s="13" t="s">
        <v>1958</v>
      </c>
      <c r="D1" s="13" t="s">
        <v>144</v>
      </c>
      <c r="E1" s="13" t="s">
        <v>1960</v>
      </c>
      <c r="F1" s="13" t="s">
        <v>1961</v>
      </c>
      <c r="G1" s="13" t="s">
        <v>1962</v>
      </c>
    </row>
    <row r="2" spans="1:7" ht="15">
      <c r="A2" s="78" t="s">
        <v>1556</v>
      </c>
      <c r="B2" s="78">
        <v>43</v>
      </c>
      <c r="C2" s="121">
        <v>0.023915461624026694</v>
      </c>
      <c r="D2" s="78" t="s">
        <v>1959</v>
      </c>
      <c r="E2" s="78"/>
      <c r="F2" s="78"/>
      <c r="G2" s="78"/>
    </row>
    <row r="3" spans="1:7" ht="15">
      <c r="A3" s="78" t="s">
        <v>1557</v>
      </c>
      <c r="B3" s="78">
        <v>7</v>
      </c>
      <c r="C3" s="121">
        <v>0.00389321468298109</v>
      </c>
      <c r="D3" s="78" t="s">
        <v>1959</v>
      </c>
      <c r="E3" s="78"/>
      <c r="F3" s="78"/>
      <c r="G3" s="78"/>
    </row>
    <row r="4" spans="1:7" ht="15">
      <c r="A4" s="78" t="s">
        <v>1558</v>
      </c>
      <c r="B4" s="78">
        <v>0</v>
      </c>
      <c r="C4" s="121">
        <v>0</v>
      </c>
      <c r="D4" s="78" t="s">
        <v>1959</v>
      </c>
      <c r="E4" s="78"/>
      <c r="F4" s="78"/>
      <c r="G4" s="78"/>
    </row>
    <row r="5" spans="1:7" ht="15">
      <c r="A5" s="78" t="s">
        <v>1559</v>
      </c>
      <c r="B5" s="78">
        <v>1748</v>
      </c>
      <c r="C5" s="121">
        <v>0.9721913236929922</v>
      </c>
      <c r="D5" s="78" t="s">
        <v>1959</v>
      </c>
      <c r="E5" s="78"/>
      <c r="F5" s="78"/>
      <c r="G5" s="78"/>
    </row>
    <row r="6" spans="1:7" ht="15">
      <c r="A6" s="78" t="s">
        <v>1560</v>
      </c>
      <c r="B6" s="78">
        <v>1798</v>
      </c>
      <c r="C6" s="121">
        <v>1</v>
      </c>
      <c r="D6" s="78" t="s">
        <v>1959</v>
      </c>
      <c r="E6" s="78"/>
      <c r="F6" s="78"/>
      <c r="G6" s="78"/>
    </row>
    <row r="7" spans="1:7" ht="15">
      <c r="A7" s="84" t="s">
        <v>256</v>
      </c>
      <c r="B7" s="84">
        <v>92</v>
      </c>
      <c r="C7" s="122">
        <v>0.010990642530805417</v>
      </c>
      <c r="D7" s="84" t="s">
        <v>1959</v>
      </c>
      <c r="E7" s="84" t="b">
        <v>0</v>
      </c>
      <c r="F7" s="84" t="b">
        <v>0</v>
      </c>
      <c r="G7" s="84" t="b">
        <v>0</v>
      </c>
    </row>
    <row r="8" spans="1:7" ht="15">
      <c r="A8" s="84" t="s">
        <v>1561</v>
      </c>
      <c r="B8" s="84">
        <v>36</v>
      </c>
      <c r="C8" s="122">
        <v>0.021676890395282037</v>
      </c>
      <c r="D8" s="84" t="s">
        <v>1959</v>
      </c>
      <c r="E8" s="84" t="b">
        <v>0</v>
      </c>
      <c r="F8" s="84" t="b">
        <v>0</v>
      </c>
      <c r="G8" s="84" t="b">
        <v>0</v>
      </c>
    </row>
    <row r="9" spans="1:7" ht="15">
      <c r="A9" s="84" t="s">
        <v>1562</v>
      </c>
      <c r="B9" s="84">
        <v>23</v>
      </c>
      <c r="C9" s="122">
        <v>0.012638608568968894</v>
      </c>
      <c r="D9" s="84" t="s">
        <v>1959</v>
      </c>
      <c r="E9" s="84" t="b">
        <v>0</v>
      </c>
      <c r="F9" s="84" t="b">
        <v>0</v>
      </c>
      <c r="G9" s="84" t="b">
        <v>0</v>
      </c>
    </row>
    <row r="10" spans="1:7" ht="15">
      <c r="A10" s="84" t="s">
        <v>460</v>
      </c>
      <c r="B10" s="84">
        <v>23</v>
      </c>
      <c r="C10" s="122">
        <v>0.011924224567770392</v>
      </c>
      <c r="D10" s="84" t="s">
        <v>1959</v>
      </c>
      <c r="E10" s="84" t="b">
        <v>0</v>
      </c>
      <c r="F10" s="84" t="b">
        <v>0</v>
      </c>
      <c r="G10" s="84" t="b">
        <v>0</v>
      </c>
    </row>
    <row r="11" spans="1:7" ht="15">
      <c r="A11" s="84" t="s">
        <v>1563</v>
      </c>
      <c r="B11" s="84">
        <v>22</v>
      </c>
      <c r="C11" s="122">
        <v>0.011739674214976492</v>
      </c>
      <c r="D11" s="84" t="s">
        <v>1959</v>
      </c>
      <c r="E11" s="84" t="b">
        <v>0</v>
      </c>
      <c r="F11" s="84" t="b">
        <v>0</v>
      </c>
      <c r="G11" s="84" t="b">
        <v>0</v>
      </c>
    </row>
    <row r="12" spans="1:7" ht="15">
      <c r="A12" s="84" t="s">
        <v>280</v>
      </c>
      <c r="B12" s="84">
        <v>21</v>
      </c>
      <c r="C12" s="122">
        <v>0.01153959912818899</v>
      </c>
      <c r="D12" s="84" t="s">
        <v>1959</v>
      </c>
      <c r="E12" s="84" t="b">
        <v>0</v>
      </c>
      <c r="F12" s="84" t="b">
        <v>0</v>
      </c>
      <c r="G12" s="84" t="b">
        <v>0</v>
      </c>
    </row>
    <row r="13" spans="1:7" ht="15">
      <c r="A13" s="84" t="s">
        <v>279</v>
      </c>
      <c r="B13" s="84">
        <v>21</v>
      </c>
      <c r="C13" s="122">
        <v>0.01153959912818899</v>
      </c>
      <c r="D13" s="84" t="s">
        <v>1959</v>
      </c>
      <c r="E13" s="84" t="b">
        <v>0</v>
      </c>
      <c r="F13" s="84" t="b">
        <v>0</v>
      </c>
      <c r="G13" s="84" t="b">
        <v>0</v>
      </c>
    </row>
    <row r="14" spans="1:7" ht="15">
      <c r="A14" s="84" t="s">
        <v>1575</v>
      </c>
      <c r="B14" s="84">
        <v>18</v>
      </c>
      <c r="C14" s="122">
        <v>0.010838445197641019</v>
      </c>
      <c r="D14" s="84" t="s">
        <v>1959</v>
      </c>
      <c r="E14" s="84" t="b">
        <v>0</v>
      </c>
      <c r="F14" s="84" t="b">
        <v>0</v>
      </c>
      <c r="G14" s="84" t="b">
        <v>0</v>
      </c>
    </row>
    <row r="15" spans="1:7" ht="15">
      <c r="A15" s="84" t="s">
        <v>1576</v>
      </c>
      <c r="B15" s="84">
        <v>18</v>
      </c>
      <c r="C15" s="122">
        <v>0.010838445197641019</v>
      </c>
      <c r="D15" s="84" t="s">
        <v>1959</v>
      </c>
      <c r="E15" s="84" t="b">
        <v>0</v>
      </c>
      <c r="F15" s="84" t="b">
        <v>0</v>
      </c>
      <c r="G15" s="84" t="b">
        <v>0</v>
      </c>
    </row>
    <row r="16" spans="1:7" ht="15">
      <c r="A16" s="84" t="s">
        <v>1577</v>
      </c>
      <c r="B16" s="84">
        <v>18</v>
      </c>
      <c r="C16" s="122">
        <v>0.010838445197641019</v>
      </c>
      <c r="D16" s="84" t="s">
        <v>1959</v>
      </c>
      <c r="E16" s="84" t="b">
        <v>0</v>
      </c>
      <c r="F16" s="84" t="b">
        <v>0</v>
      </c>
      <c r="G16" s="84" t="b">
        <v>0</v>
      </c>
    </row>
    <row r="17" spans="1:7" ht="15">
      <c r="A17" s="84" t="s">
        <v>1578</v>
      </c>
      <c r="B17" s="84">
        <v>18</v>
      </c>
      <c r="C17" s="122">
        <v>0.010838445197641019</v>
      </c>
      <c r="D17" s="84" t="s">
        <v>1959</v>
      </c>
      <c r="E17" s="84" t="b">
        <v>0</v>
      </c>
      <c r="F17" s="84" t="b">
        <v>0</v>
      </c>
      <c r="G17" s="84" t="b">
        <v>0</v>
      </c>
    </row>
    <row r="18" spans="1:7" ht="15">
      <c r="A18" s="84" t="s">
        <v>1579</v>
      </c>
      <c r="B18" s="84">
        <v>18</v>
      </c>
      <c r="C18" s="122">
        <v>0.010838445197641019</v>
      </c>
      <c r="D18" s="84" t="s">
        <v>1959</v>
      </c>
      <c r="E18" s="84" t="b">
        <v>0</v>
      </c>
      <c r="F18" s="84" t="b">
        <v>0</v>
      </c>
      <c r="G18" s="84" t="b">
        <v>0</v>
      </c>
    </row>
    <row r="19" spans="1:7" ht="15">
      <c r="A19" s="84" t="s">
        <v>1856</v>
      </c>
      <c r="B19" s="84">
        <v>15</v>
      </c>
      <c r="C19" s="122">
        <v>0.009965778773753028</v>
      </c>
      <c r="D19" s="84" t="s">
        <v>1959</v>
      </c>
      <c r="E19" s="84" t="b">
        <v>0</v>
      </c>
      <c r="F19" s="84" t="b">
        <v>0</v>
      </c>
      <c r="G19" s="84" t="b">
        <v>0</v>
      </c>
    </row>
    <row r="20" spans="1:7" ht="15">
      <c r="A20" s="84" t="s">
        <v>1565</v>
      </c>
      <c r="B20" s="84">
        <v>15</v>
      </c>
      <c r="C20" s="122">
        <v>0.009965778773753028</v>
      </c>
      <c r="D20" s="84" t="s">
        <v>1959</v>
      </c>
      <c r="E20" s="84" t="b">
        <v>0</v>
      </c>
      <c r="F20" s="84" t="b">
        <v>0</v>
      </c>
      <c r="G20" s="84" t="b">
        <v>0</v>
      </c>
    </row>
    <row r="21" spans="1:7" ht="15">
      <c r="A21" s="84" t="s">
        <v>1857</v>
      </c>
      <c r="B21" s="84">
        <v>14</v>
      </c>
      <c r="C21" s="122">
        <v>0.00963117742726714</v>
      </c>
      <c r="D21" s="84" t="s">
        <v>1959</v>
      </c>
      <c r="E21" s="84" t="b">
        <v>0</v>
      </c>
      <c r="F21" s="84" t="b">
        <v>0</v>
      </c>
      <c r="G21" s="84" t="b">
        <v>0</v>
      </c>
    </row>
    <row r="22" spans="1:7" ht="15">
      <c r="A22" s="84" t="s">
        <v>1566</v>
      </c>
      <c r="B22" s="84">
        <v>14</v>
      </c>
      <c r="C22" s="122">
        <v>0.010783924995883633</v>
      </c>
      <c r="D22" s="84" t="s">
        <v>1959</v>
      </c>
      <c r="E22" s="84" t="b">
        <v>0</v>
      </c>
      <c r="F22" s="84" t="b">
        <v>0</v>
      </c>
      <c r="G22" s="84" t="b">
        <v>0</v>
      </c>
    </row>
    <row r="23" spans="1:7" ht="15">
      <c r="A23" s="84" t="s">
        <v>1567</v>
      </c>
      <c r="B23" s="84">
        <v>12</v>
      </c>
      <c r="C23" s="122">
        <v>0.009243364282185971</v>
      </c>
      <c r="D23" s="84" t="s">
        <v>1959</v>
      </c>
      <c r="E23" s="84" t="b">
        <v>0</v>
      </c>
      <c r="F23" s="84" t="b">
        <v>0</v>
      </c>
      <c r="G23" s="84" t="b">
        <v>0</v>
      </c>
    </row>
    <row r="24" spans="1:7" ht="15">
      <c r="A24" s="84" t="s">
        <v>456</v>
      </c>
      <c r="B24" s="84">
        <v>11</v>
      </c>
      <c r="C24" s="122">
        <v>0.008473083925337141</v>
      </c>
      <c r="D24" s="84" t="s">
        <v>1959</v>
      </c>
      <c r="E24" s="84" t="b">
        <v>0</v>
      </c>
      <c r="F24" s="84" t="b">
        <v>0</v>
      </c>
      <c r="G24" s="84" t="b">
        <v>0</v>
      </c>
    </row>
    <row r="25" spans="1:7" ht="15">
      <c r="A25" s="84" t="s">
        <v>1568</v>
      </c>
      <c r="B25" s="84">
        <v>11</v>
      </c>
      <c r="C25" s="122">
        <v>0.008473083925337141</v>
      </c>
      <c r="D25" s="84" t="s">
        <v>1959</v>
      </c>
      <c r="E25" s="84" t="b">
        <v>0</v>
      </c>
      <c r="F25" s="84" t="b">
        <v>0</v>
      </c>
      <c r="G25" s="84" t="b">
        <v>0</v>
      </c>
    </row>
    <row r="26" spans="1:7" ht="15">
      <c r="A26" s="84" t="s">
        <v>1569</v>
      </c>
      <c r="B26" s="84">
        <v>11</v>
      </c>
      <c r="C26" s="122">
        <v>0.008473083925337141</v>
      </c>
      <c r="D26" s="84" t="s">
        <v>1959</v>
      </c>
      <c r="E26" s="84" t="b">
        <v>0</v>
      </c>
      <c r="F26" s="84" t="b">
        <v>0</v>
      </c>
      <c r="G26" s="84" t="b">
        <v>0</v>
      </c>
    </row>
    <row r="27" spans="1:7" ht="15">
      <c r="A27" s="84" t="s">
        <v>1570</v>
      </c>
      <c r="B27" s="84">
        <v>11</v>
      </c>
      <c r="C27" s="122">
        <v>0.008473083925337141</v>
      </c>
      <c r="D27" s="84" t="s">
        <v>1959</v>
      </c>
      <c r="E27" s="84" t="b">
        <v>0</v>
      </c>
      <c r="F27" s="84" t="b">
        <v>0</v>
      </c>
      <c r="G27" s="84" t="b">
        <v>0</v>
      </c>
    </row>
    <row r="28" spans="1:7" ht="15">
      <c r="A28" s="84" t="s">
        <v>1571</v>
      </c>
      <c r="B28" s="84">
        <v>11</v>
      </c>
      <c r="C28" s="122">
        <v>0.008473083925337141</v>
      </c>
      <c r="D28" s="84" t="s">
        <v>1959</v>
      </c>
      <c r="E28" s="84" t="b">
        <v>0</v>
      </c>
      <c r="F28" s="84" t="b">
        <v>0</v>
      </c>
      <c r="G28" s="84" t="b">
        <v>0</v>
      </c>
    </row>
    <row r="29" spans="1:7" ht="15">
      <c r="A29" s="84" t="s">
        <v>1572</v>
      </c>
      <c r="B29" s="84">
        <v>11</v>
      </c>
      <c r="C29" s="122">
        <v>0.008473083925337141</v>
      </c>
      <c r="D29" s="84" t="s">
        <v>1959</v>
      </c>
      <c r="E29" s="84" t="b">
        <v>0</v>
      </c>
      <c r="F29" s="84" t="b">
        <v>0</v>
      </c>
      <c r="G29" s="84" t="b">
        <v>0</v>
      </c>
    </row>
    <row r="30" spans="1:7" ht="15">
      <c r="A30" s="84" t="s">
        <v>1615</v>
      </c>
      <c r="B30" s="84">
        <v>10</v>
      </c>
      <c r="C30" s="122">
        <v>0.00802821775998379</v>
      </c>
      <c r="D30" s="84" t="s">
        <v>1959</v>
      </c>
      <c r="E30" s="84" t="b">
        <v>0</v>
      </c>
      <c r="F30" s="84" t="b">
        <v>0</v>
      </c>
      <c r="G30" s="84" t="b">
        <v>0</v>
      </c>
    </row>
    <row r="31" spans="1:7" ht="15">
      <c r="A31" s="84" t="s">
        <v>1616</v>
      </c>
      <c r="B31" s="84">
        <v>10</v>
      </c>
      <c r="C31" s="122">
        <v>0.00802821775998379</v>
      </c>
      <c r="D31" s="84" t="s">
        <v>1959</v>
      </c>
      <c r="E31" s="84" t="b">
        <v>0</v>
      </c>
      <c r="F31" s="84" t="b">
        <v>0</v>
      </c>
      <c r="G31" s="84" t="b">
        <v>0</v>
      </c>
    </row>
    <row r="32" spans="1:7" ht="15">
      <c r="A32" s="84" t="s">
        <v>1858</v>
      </c>
      <c r="B32" s="84">
        <v>10</v>
      </c>
      <c r="C32" s="122">
        <v>0.00802821775998379</v>
      </c>
      <c r="D32" s="84" t="s">
        <v>1959</v>
      </c>
      <c r="E32" s="84" t="b">
        <v>0</v>
      </c>
      <c r="F32" s="84" t="b">
        <v>0</v>
      </c>
      <c r="G32" s="84" t="b">
        <v>0</v>
      </c>
    </row>
    <row r="33" spans="1:7" ht="15">
      <c r="A33" s="84" t="s">
        <v>1859</v>
      </c>
      <c r="B33" s="84">
        <v>10</v>
      </c>
      <c r="C33" s="122">
        <v>0.00802821775998379</v>
      </c>
      <c r="D33" s="84" t="s">
        <v>1959</v>
      </c>
      <c r="E33" s="84" t="b">
        <v>0</v>
      </c>
      <c r="F33" s="84" t="b">
        <v>0</v>
      </c>
      <c r="G33" s="84" t="b">
        <v>0</v>
      </c>
    </row>
    <row r="34" spans="1:7" ht="15">
      <c r="A34" s="84" t="s">
        <v>1860</v>
      </c>
      <c r="B34" s="84">
        <v>10</v>
      </c>
      <c r="C34" s="122">
        <v>0.00802821775998379</v>
      </c>
      <c r="D34" s="84" t="s">
        <v>1959</v>
      </c>
      <c r="E34" s="84" t="b">
        <v>0</v>
      </c>
      <c r="F34" s="84" t="b">
        <v>0</v>
      </c>
      <c r="G34" s="84" t="b">
        <v>0</v>
      </c>
    </row>
    <row r="35" spans="1:7" ht="15">
      <c r="A35" s="84" t="s">
        <v>1861</v>
      </c>
      <c r="B35" s="84">
        <v>10</v>
      </c>
      <c r="C35" s="122">
        <v>0.00802821775998379</v>
      </c>
      <c r="D35" s="84" t="s">
        <v>1959</v>
      </c>
      <c r="E35" s="84" t="b">
        <v>0</v>
      </c>
      <c r="F35" s="84" t="b">
        <v>0</v>
      </c>
      <c r="G35" s="84" t="b">
        <v>0</v>
      </c>
    </row>
    <row r="36" spans="1:7" ht="15">
      <c r="A36" s="84" t="s">
        <v>237</v>
      </c>
      <c r="B36" s="84">
        <v>9</v>
      </c>
      <c r="C36" s="122">
        <v>0.007549151813424149</v>
      </c>
      <c r="D36" s="84" t="s">
        <v>1959</v>
      </c>
      <c r="E36" s="84" t="b">
        <v>0</v>
      </c>
      <c r="F36" s="84" t="b">
        <v>0</v>
      </c>
      <c r="G36" s="84" t="b">
        <v>0</v>
      </c>
    </row>
    <row r="37" spans="1:7" ht="15">
      <c r="A37" s="84" t="s">
        <v>1862</v>
      </c>
      <c r="B37" s="84">
        <v>9</v>
      </c>
      <c r="C37" s="122">
        <v>0.007549151813424149</v>
      </c>
      <c r="D37" s="84" t="s">
        <v>1959</v>
      </c>
      <c r="E37" s="84" t="b">
        <v>0</v>
      </c>
      <c r="F37" s="84" t="b">
        <v>0</v>
      </c>
      <c r="G37" s="84" t="b">
        <v>0</v>
      </c>
    </row>
    <row r="38" spans="1:7" ht="15">
      <c r="A38" s="84" t="s">
        <v>1586</v>
      </c>
      <c r="B38" s="84">
        <v>9</v>
      </c>
      <c r="C38" s="122">
        <v>0.007549151813424149</v>
      </c>
      <c r="D38" s="84" t="s">
        <v>1959</v>
      </c>
      <c r="E38" s="84" t="b">
        <v>0</v>
      </c>
      <c r="F38" s="84" t="b">
        <v>0</v>
      </c>
      <c r="G38" s="84" t="b">
        <v>0</v>
      </c>
    </row>
    <row r="39" spans="1:7" ht="15">
      <c r="A39" s="84" t="s">
        <v>1546</v>
      </c>
      <c r="B39" s="84">
        <v>9</v>
      </c>
      <c r="C39" s="122">
        <v>0.007549151813424149</v>
      </c>
      <c r="D39" s="84" t="s">
        <v>1959</v>
      </c>
      <c r="E39" s="84" t="b">
        <v>0</v>
      </c>
      <c r="F39" s="84" t="b">
        <v>0</v>
      </c>
      <c r="G39" s="84" t="b">
        <v>0</v>
      </c>
    </row>
    <row r="40" spans="1:7" ht="15">
      <c r="A40" s="84" t="s">
        <v>234</v>
      </c>
      <c r="B40" s="84">
        <v>8</v>
      </c>
      <c r="C40" s="122">
        <v>0.008315844620968047</v>
      </c>
      <c r="D40" s="84" t="s">
        <v>1959</v>
      </c>
      <c r="E40" s="84" t="b">
        <v>0</v>
      </c>
      <c r="F40" s="84" t="b">
        <v>0</v>
      </c>
      <c r="G40" s="84" t="b">
        <v>0</v>
      </c>
    </row>
    <row r="41" spans="1:7" ht="15">
      <c r="A41" s="84" t="s">
        <v>1584</v>
      </c>
      <c r="B41" s="84">
        <v>8</v>
      </c>
      <c r="C41" s="122">
        <v>0.00703207114514462</v>
      </c>
      <c r="D41" s="84" t="s">
        <v>1959</v>
      </c>
      <c r="E41" s="84" t="b">
        <v>0</v>
      </c>
      <c r="F41" s="84" t="b">
        <v>0</v>
      </c>
      <c r="G41" s="84" t="b">
        <v>0</v>
      </c>
    </row>
    <row r="42" spans="1:7" ht="15">
      <c r="A42" s="84" t="s">
        <v>1863</v>
      </c>
      <c r="B42" s="84">
        <v>8</v>
      </c>
      <c r="C42" s="122">
        <v>0.00703207114514462</v>
      </c>
      <c r="D42" s="84" t="s">
        <v>1959</v>
      </c>
      <c r="E42" s="84" t="b">
        <v>0</v>
      </c>
      <c r="F42" s="84" t="b">
        <v>0</v>
      </c>
      <c r="G42" s="84" t="b">
        <v>0</v>
      </c>
    </row>
    <row r="43" spans="1:7" ht="15">
      <c r="A43" s="84" t="s">
        <v>1601</v>
      </c>
      <c r="B43" s="84">
        <v>8</v>
      </c>
      <c r="C43" s="122">
        <v>0.00703207114514462</v>
      </c>
      <c r="D43" s="84" t="s">
        <v>1959</v>
      </c>
      <c r="E43" s="84" t="b">
        <v>0</v>
      </c>
      <c r="F43" s="84" t="b">
        <v>0</v>
      </c>
      <c r="G43" s="84" t="b">
        <v>0</v>
      </c>
    </row>
    <row r="44" spans="1:7" ht="15">
      <c r="A44" s="84" t="s">
        <v>1864</v>
      </c>
      <c r="B44" s="84">
        <v>8</v>
      </c>
      <c r="C44" s="122">
        <v>0.00703207114514462</v>
      </c>
      <c r="D44" s="84" t="s">
        <v>1959</v>
      </c>
      <c r="E44" s="84" t="b">
        <v>0</v>
      </c>
      <c r="F44" s="84" t="b">
        <v>0</v>
      </c>
      <c r="G44" s="84" t="b">
        <v>0</v>
      </c>
    </row>
    <row r="45" spans="1:7" ht="15">
      <c r="A45" s="84" t="s">
        <v>1865</v>
      </c>
      <c r="B45" s="84">
        <v>8</v>
      </c>
      <c r="C45" s="122">
        <v>0.00703207114514462</v>
      </c>
      <c r="D45" s="84" t="s">
        <v>1959</v>
      </c>
      <c r="E45" s="84" t="b">
        <v>0</v>
      </c>
      <c r="F45" s="84" t="b">
        <v>0</v>
      </c>
      <c r="G45" s="84" t="b">
        <v>0</v>
      </c>
    </row>
    <row r="46" spans="1:7" ht="15">
      <c r="A46" s="84" t="s">
        <v>1573</v>
      </c>
      <c r="B46" s="84">
        <v>8</v>
      </c>
      <c r="C46" s="122">
        <v>0.00703207114514462</v>
      </c>
      <c r="D46" s="84" t="s">
        <v>1959</v>
      </c>
      <c r="E46" s="84" t="b">
        <v>0</v>
      </c>
      <c r="F46" s="84" t="b">
        <v>0</v>
      </c>
      <c r="G46" s="84" t="b">
        <v>0</v>
      </c>
    </row>
    <row r="47" spans="1:7" ht="15">
      <c r="A47" s="84" t="s">
        <v>1594</v>
      </c>
      <c r="B47" s="84">
        <v>7</v>
      </c>
      <c r="C47" s="122">
        <v>0.006840618192456022</v>
      </c>
      <c r="D47" s="84" t="s">
        <v>1959</v>
      </c>
      <c r="E47" s="84" t="b">
        <v>0</v>
      </c>
      <c r="F47" s="84" t="b">
        <v>0</v>
      </c>
      <c r="G47" s="84" t="b">
        <v>0</v>
      </c>
    </row>
    <row r="48" spans="1:7" ht="15">
      <c r="A48" s="84" t="s">
        <v>1866</v>
      </c>
      <c r="B48" s="84">
        <v>7</v>
      </c>
      <c r="C48" s="122">
        <v>0.006472200324991957</v>
      </c>
      <c r="D48" s="84" t="s">
        <v>1959</v>
      </c>
      <c r="E48" s="84" t="b">
        <v>0</v>
      </c>
      <c r="F48" s="84" t="b">
        <v>0</v>
      </c>
      <c r="G48" s="84" t="b">
        <v>0</v>
      </c>
    </row>
    <row r="49" spans="1:7" ht="15">
      <c r="A49" s="84" t="s">
        <v>1867</v>
      </c>
      <c r="B49" s="84">
        <v>7</v>
      </c>
      <c r="C49" s="122">
        <v>0.006472200324991957</v>
      </c>
      <c r="D49" s="84" t="s">
        <v>1959</v>
      </c>
      <c r="E49" s="84" t="b">
        <v>0</v>
      </c>
      <c r="F49" s="84" t="b">
        <v>0</v>
      </c>
      <c r="G49" s="84" t="b">
        <v>0</v>
      </c>
    </row>
    <row r="50" spans="1:7" ht="15">
      <c r="A50" s="84" t="s">
        <v>1868</v>
      </c>
      <c r="B50" s="84">
        <v>7</v>
      </c>
      <c r="C50" s="122">
        <v>0.006472200324991957</v>
      </c>
      <c r="D50" s="84" t="s">
        <v>1959</v>
      </c>
      <c r="E50" s="84" t="b">
        <v>0</v>
      </c>
      <c r="F50" s="84" t="b">
        <v>0</v>
      </c>
      <c r="G50" s="84" t="b">
        <v>0</v>
      </c>
    </row>
    <row r="51" spans="1:7" ht="15">
      <c r="A51" s="84" t="s">
        <v>250</v>
      </c>
      <c r="B51" s="84">
        <v>6</v>
      </c>
      <c r="C51" s="122">
        <v>0.0062368834657260345</v>
      </c>
      <c r="D51" s="84" t="s">
        <v>1959</v>
      </c>
      <c r="E51" s="84" t="b">
        <v>0</v>
      </c>
      <c r="F51" s="84" t="b">
        <v>0</v>
      </c>
      <c r="G51" s="84" t="b">
        <v>0</v>
      </c>
    </row>
    <row r="52" spans="1:7" ht="15">
      <c r="A52" s="84" t="s">
        <v>1521</v>
      </c>
      <c r="B52" s="84">
        <v>6</v>
      </c>
      <c r="C52" s="122">
        <v>0.005863387022105162</v>
      </c>
      <c r="D52" s="84" t="s">
        <v>1959</v>
      </c>
      <c r="E52" s="84" t="b">
        <v>0</v>
      </c>
      <c r="F52" s="84" t="b">
        <v>0</v>
      </c>
      <c r="G52" s="84" t="b">
        <v>0</v>
      </c>
    </row>
    <row r="53" spans="1:7" ht="15">
      <c r="A53" s="84" t="s">
        <v>1609</v>
      </c>
      <c r="B53" s="84">
        <v>6</v>
      </c>
      <c r="C53" s="122">
        <v>0.005863387022105162</v>
      </c>
      <c r="D53" s="84" t="s">
        <v>1959</v>
      </c>
      <c r="E53" s="84" t="b">
        <v>0</v>
      </c>
      <c r="F53" s="84" t="b">
        <v>0</v>
      </c>
      <c r="G53" s="84" t="b">
        <v>0</v>
      </c>
    </row>
    <row r="54" spans="1:7" ht="15">
      <c r="A54" s="84" t="s">
        <v>470</v>
      </c>
      <c r="B54" s="84">
        <v>6</v>
      </c>
      <c r="C54" s="122">
        <v>0.005863387022105162</v>
      </c>
      <c r="D54" s="84" t="s">
        <v>1959</v>
      </c>
      <c r="E54" s="84" t="b">
        <v>0</v>
      </c>
      <c r="F54" s="84" t="b">
        <v>0</v>
      </c>
      <c r="G54" s="84" t="b">
        <v>0</v>
      </c>
    </row>
    <row r="55" spans="1:7" ht="15">
      <c r="A55" s="84" t="s">
        <v>1869</v>
      </c>
      <c r="B55" s="84">
        <v>6</v>
      </c>
      <c r="C55" s="122">
        <v>0.005863387022105162</v>
      </c>
      <c r="D55" s="84" t="s">
        <v>1959</v>
      </c>
      <c r="E55" s="84" t="b">
        <v>0</v>
      </c>
      <c r="F55" s="84" t="b">
        <v>0</v>
      </c>
      <c r="G55" s="84" t="b">
        <v>0</v>
      </c>
    </row>
    <row r="56" spans="1:7" ht="15">
      <c r="A56" s="84" t="s">
        <v>1870</v>
      </c>
      <c r="B56" s="84">
        <v>6</v>
      </c>
      <c r="C56" s="122">
        <v>0.005863387022105162</v>
      </c>
      <c r="D56" s="84" t="s">
        <v>1959</v>
      </c>
      <c r="E56" s="84" t="b">
        <v>0</v>
      </c>
      <c r="F56" s="84" t="b">
        <v>0</v>
      </c>
      <c r="G56" s="84" t="b">
        <v>0</v>
      </c>
    </row>
    <row r="57" spans="1:7" ht="15">
      <c r="A57" s="84" t="s">
        <v>1607</v>
      </c>
      <c r="B57" s="84">
        <v>6</v>
      </c>
      <c r="C57" s="122">
        <v>0.005863387022105162</v>
      </c>
      <c r="D57" s="84" t="s">
        <v>1959</v>
      </c>
      <c r="E57" s="84" t="b">
        <v>0</v>
      </c>
      <c r="F57" s="84" t="b">
        <v>0</v>
      </c>
      <c r="G57" s="84" t="b">
        <v>0</v>
      </c>
    </row>
    <row r="58" spans="1:7" ht="15">
      <c r="A58" s="84" t="s">
        <v>1603</v>
      </c>
      <c r="B58" s="84">
        <v>6</v>
      </c>
      <c r="C58" s="122">
        <v>0.0062368834657260345</v>
      </c>
      <c r="D58" s="84" t="s">
        <v>1959</v>
      </c>
      <c r="E58" s="84" t="b">
        <v>1</v>
      </c>
      <c r="F58" s="84" t="b">
        <v>0</v>
      </c>
      <c r="G58" s="84" t="b">
        <v>0</v>
      </c>
    </row>
    <row r="59" spans="1:7" ht="15">
      <c r="A59" s="84" t="s">
        <v>1599</v>
      </c>
      <c r="B59" s="84">
        <v>6</v>
      </c>
      <c r="C59" s="122">
        <v>0.005863387022105162</v>
      </c>
      <c r="D59" s="84" t="s">
        <v>1959</v>
      </c>
      <c r="E59" s="84" t="b">
        <v>0</v>
      </c>
      <c r="F59" s="84" t="b">
        <v>0</v>
      </c>
      <c r="G59" s="84" t="b">
        <v>0</v>
      </c>
    </row>
    <row r="60" spans="1:7" ht="15">
      <c r="A60" s="84" t="s">
        <v>1600</v>
      </c>
      <c r="B60" s="84">
        <v>6</v>
      </c>
      <c r="C60" s="122">
        <v>0.005863387022105162</v>
      </c>
      <c r="D60" s="84" t="s">
        <v>1959</v>
      </c>
      <c r="E60" s="84" t="b">
        <v>0</v>
      </c>
      <c r="F60" s="84" t="b">
        <v>0</v>
      </c>
      <c r="G60" s="84" t="b">
        <v>0</v>
      </c>
    </row>
    <row r="61" spans="1:7" ht="15">
      <c r="A61" s="84" t="s">
        <v>1602</v>
      </c>
      <c r="B61" s="84">
        <v>6</v>
      </c>
      <c r="C61" s="122">
        <v>0.005863387022105162</v>
      </c>
      <c r="D61" s="84" t="s">
        <v>1959</v>
      </c>
      <c r="E61" s="84" t="b">
        <v>0</v>
      </c>
      <c r="F61" s="84" t="b">
        <v>0</v>
      </c>
      <c r="G61" s="84" t="b">
        <v>0</v>
      </c>
    </row>
    <row r="62" spans="1:7" ht="15">
      <c r="A62" s="84" t="s">
        <v>1871</v>
      </c>
      <c r="B62" s="84">
        <v>5</v>
      </c>
      <c r="C62" s="122">
        <v>0.005197402888105029</v>
      </c>
      <c r="D62" s="84" t="s">
        <v>1959</v>
      </c>
      <c r="E62" s="84" t="b">
        <v>0</v>
      </c>
      <c r="F62" s="84" t="b">
        <v>0</v>
      </c>
      <c r="G62" s="84" t="b">
        <v>0</v>
      </c>
    </row>
    <row r="63" spans="1:7" ht="15">
      <c r="A63" s="84" t="s">
        <v>1872</v>
      </c>
      <c r="B63" s="84">
        <v>5</v>
      </c>
      <c r="C63" s="122">
        <v>0.005197402888105029</v>
      </c>
      <c r="D63" s="84" t="s">
        <v>1959</v>
      </c>
      <c r="E63" s="84" t="b">
        <v>0</v>
      </c>
      <c r="F63" s="84" t="b">
        <v>0</v>
      </c>
      <c r="G63" s="84" t="b">
        <v>0</v>
      </c>
    </row>
    <row r="64" spans="1:7" ht="15">
      <c r="A64" s="84" t="s">
        <v>1873</v>
      </c>
      <c r="B64" s="84">
        <v>5</v>
      </c>
      <c r="C64" s="122">
        <v>0.005197402888105029</v>
      </c>
      <c r="D64" s="84" t="s">
        <v>1959</v>
      </c>
      <c r="E64" s="84" t="b">
        <v>0</v>
      </c>
      <c r="F64" s="84" t="b">
        <v>0</v>
      </c>
      <c r="G64" s="84" t="b">
        <v>0</v>
      </c>
    </row>
    <row r="65" spans="1:7" ht="15">
      <c r="A65" s="84" t="s">
        <v>1874</v>
      </c>
      <c r="B65" s="84">
        <v>5</v>
      </c>
      <c r="C65" s="122">
        <v>0.005197402888105029</v>
      </c>
      <c r="D65" s="84" t="s">
        <v>1959</v>
      </c>
      <c r="E65" s="84" t="b">
        <v>0</v>
      </c>
      <c r="F65" s="84" t="b">
        <v>0</v>
      </c>
      <c r="G65" s="84" t="b">
        <v>0</v>
      </c>
    </row>
    <row r="66" spans="1:7" ht="15">
      <c r="A66" s="84" t="s">
        <v>260</v>
      </c>
      <c r="B66" s="84">
        <v>5</v>
      </c>
      <c r="C66" s="122">
        <v>0.005197402888105029</v>
      </c>
      <c r="D66" s="84" t="s">
        <v>1959</v>
      </c>
      <c r="E66" s="84" t="b">
        <v>0</v>
      </c>
      <c r="F66" s="84" t="b">
        <v>0</v>
      </c>
      <c r="G66" s="84" t="b">
        <v>0</v>
      </c>
    </row>
    <row r="67" spans="1:7" ht="15">
      <c r="A67" s="84" t="s">
        <v>1591</v>
      </c>
      <c r="B67" s="84">
        <v>5</v>
      </c>
      <c r="C67" s="122">
        <v>0.005197402888105029</v>
      </c>
      <c r="D67" s="84" t="s">
        <v>1959</v>
      </c>
      <c r="E67" s="84" t="b">
        <v>0</v>
      </c>
      <c r="F67" s="84" t="b">
        <v>0</v>
      </c>
      <c r="G67" s="84" t="b">
        <v>0</v>
      </c>
    </row>
    <row r="68" spans="1:7" ht="15">
      <c r="A68" s="84" t="s">
        <v>1592</v>
      </c>
      <c r="B68" s="84">
        <v>5</v>
      </c>
      <c r="C68" s="122">
        <v>0.005578338473828521</v>
      </c>
      <c r="D68" s="84" t="s">
        <v>1959</v>
      </c>
      <c r="E68" s="84" t="b">
        <v>0</v>
      </c>
      <c r="F68" s="84" t="b">
        <v>0</v>
      </c>
      <c r="G68" s="84" t="b">
        <v>0</v>
      </c>
    </row>
    <row r="69" spans="1:7" ht="15">
      <c r="A69" s="84" t="s">
        <v>1875</v>
      </c>
      <c r="B69" s="84">
        <v>5</v>
      </c>
      <c r="C69" s="122">
        <v>0.005197402888105029</v>
      </c>
      <c r="D69" s="84" t="s">
        <v>1959</v>
      </c>
      <c r="E69" s="84" t="b">
        <v>0</v>
      </c>
      <c r="F69" s="84" t="b">
        <v>0</v>
      </c>
      <c r="G69" s="84" t="b">
        <v>0</v>
      </c>
    </row>
    <row r="70" spans="1:7" ht="15">
      <c r="A70" s="84" t="s">
        <v>1593</v>
      </c>
      <c r="B70" s="84">
        <v>5</v>
      </c>
      <c r="C70" s="122">
        <v>0.005197402888105029</v>
      </c>
      <c r="D70" s="84" t="s">
        <v>1959</v>
      </c>
      <c r="E70" s="84" t="b">
        <v>0</v>
      </c>
      <c r="F70" s="84" t="b">
        <v>0</v>
      </c>
      <c r="G70" s="84" t="b">
        <v>0</v>
      </c>
    </row>
    <row r="71" spans="1:7" ht="15">
      <c r="A71" s="84" t="s">
        <v>1876</v>
      </c>
      <c r="B71" s="84">
        <v>5</v>
      </c>
      <c r="C71" s="122">
        <v>0.005578338473828521</v>
      </c>
      <c r="D71" s="84" t="s">
        <v>1959</v>
      </c>
      <c r="E71" s="84" t="b">
        <v>0</v>
      </c>
      <c r="F71" s="84" t="b">
        <v>0</v>
      </c>
      <c r="G71" s="84" t="b">
        <v>0</v>
      </c>
    </row>
    <row r="72" spans="1:7" ht="15">
      <c r="A72" s="84" t="s">
        <v>1877</v>
      </c>
      <c r="B72" s="84">
        <v>5</v>
      </c>
      <c r="C72" s="122">
        <v>0.005197402888105029</v>
      </c>
      <c r="D72" s="84" t="s">
        <v>1959</v>
      </c>
      <c r="E72" s="84" t="b">
        <v>0</v>
      </c>
      <c r="F72" s="84" t="b">
        <v>0</v>
      </c>
      <c r="G72" s="84" t="b">
        <v>0</v>
      </c>
    </row>
    <row r="73" spans="1:7" ht="15">
      <c r="A73" s="84" t="s">
        <v>1878</v>
      </c>
      <c r="B73" s="84">
        <v>5</v>
      </c>
      <c r="C73" s="122">
        <v>0.005197402888105029</v>
      </c>
      <c r="D73" s="84" t="s">
        <v>1959</v>
      </c>
      <c r="E73" s="84" t="b">
        <v>0</v>
      </c>
      <c r="F73" s="84" t="b">
        <v>0</v>
      </c>
      <c r="G73" s="84" t="b">
        <v>0</v>
      </c>
    </row>
    <row r="74" spans="1:7" ht="15">
      <c r="A74" s="84" t="s">
        <v>1879</v>
      </c>
      <c r="B74" s="84">
        <v>5</v>
      </c>
      <c r="C74" s="122">
        <v>0.005197402888105029</v>
      </c>
      <c r="D74" s="84" t="s">
        <v>1959</v>
      </c>
      <c r="E74" s="84" t="b">
        <v>0</v>
      </c>
      <c r="F74" s="84" t="b">
        <v>0</v>
      </c>
      <c r="G74" s="84" t="b">
        <v>0</v>
      </c>
    </row>
    <row r="75" spans="1:7" ht="15">
      <c r="A75" s="84" t="s">
        <v>1605</v>
      </c>
      <c r="B75" s="84">
        <v>5</v>
      </c>
      <c r="C75" s="122">
        <v>0.005197402888105029</v>
      </c>
      <c r="D75" s="84" t="s">
        <v>1959</v>
      </c>
      <c r="E75" s="84" t="b">
        <v>0</v>
      </c>
      <c r="F75" s="84" t="b">
        <v>0</v>
      </c>
      <c r="G75" s="84" t="b">
        <v>0</v>
      </c>
    </row>
    <row r="76" spans="1:7" ht="15">
      <c r="A76" s="84" t="s">
        <v>1606</v>
      </c>
      <c r="B76" s="84">
        <v>5</v>
      </c>
      <c r="C76" s="122">
        <v>0.005197402888105029</v>
      </c>
      <c r="D76" s="84" t="s">
        <v>1959</v>
      </c>
      <c r="E76" s="84" t="b">
        <v>0</v>
      </c>
      <c r="F76" s="84" t="b">
        <v>0</v>
      </c>
      <c r="G76" s="84" t="b">
        <v>0</v>
      </c>
    </row>
    <row r="77" spans="1:7" ht="15">
      <c r="A77" s="84" t="s">
        <v>1588</v>
      </c>
      <c r="B77" s="84">
        <v>5</v>
      </c>
      <c r="C77" s="122">
        <v>0.005197402888105029</v>
      </c>
      <c r="D77" s="84" t="s">
        <v>1959</v>
      </c>
      <c r="E77" s="84" t="b">
        <v>0</v>
      </c>
      <c r="F77" s="84" t="b">
        <v>0</v>
      </c>
      <c r="G77" s="84" t="b">
        <v>0</v>
      </c>
    </row>
    <row r="78" spans="1:7" ht="15">
      <c r="A78" s="84" t="s">
        <v>1880</v>
      </c>
      <c r="B78" s="84">
        <v>4</v>
      </c>
      <c r="C78" s="122">
        <v>0.004462670779062817</v>
      </c>
      <c r="D78" s="84" t="s">
        <v>1959</v>
      </c>
      <c r="E78" s="84" t="b">
        <v>1</v>
      </c>
      <c r="F78" s="84" t="b">
        <v>0</v>
      </c>
      <c r="G78" s="84" t="b">
        <v>0</v>
      </c>
    </row>
    <row r="79" spans="1:7" ht="15">
      <c r="A79" s="84" t="s">
        <v>1881</v>
      </c>
      <c r="B79" s="84">
        <v>4</v>
      </c>
      <c r="C79" s="122">
        <v>0.0054093059855533235</v>
      </c>
      <c r="D79" s="84" t="s">
        <v>1959</v>
      </c>
      <c r="E79" s="84" t="b">
        <v>0</v>
      </c>
      <c r="F79" s="84" t="b">
        <v>0</v>
      </c>
      <c r="G79" s="84" t="b">
        <v>0</v>
      </c>
    </row>
    <row r="80" spans="1:7" ht="15">
      <c r="A80" s="84" t="s">
        <v>1882</v>
      </c>
      <c r="B80" s="84">
        <v>4</v>
      </c>
      <c r="C80" s="122">
        <v>0.004462670779062817</v>
      </c>
      <c r="D80" s="84" t="s">
        <v>1959</v>
      </c>
      <c r="E80" s="84" t="b">
        <v>0</v>
      </c>
      <c r="F80" s="84" t="b">
        <v>0</v>
      </c>
      <c r="G80" s="84" t="b">
        <v>0</v>
      </c>
    </row>
    <row r="81" spans="1:7" ht="15">
      <c r="A81" s="84" t="s">
        <v>1589</v>
      </c>
      <c r="B81" s="84">
        <v>4</v>
      </c>
      <c r="C81" s="122">
        <v>0.004462670779062817</v>
      </c>
      <c r="D81" s="84" t="s">
        <v>1959</v>
      </c>
      <c r="E81" s="84" t="b">
        <v>0</v>
      </c>
      <c r="F81" s="84" t="b">
        <v>0</v>
      </c>
      <c r="G81" s="84" t="b">
        <v>0</v>
      </c>
    </row>
    <row r="82" spans="1:7" ht="15">
      <c r="A82" s="84" t="s">
        <v>1545</v>
      </c>
      <c r="B82" s="84">
        <v>4</v>
      </c>
      <c r="C82" s="122">
        <v>0.004462670779062817</v>
      </c>
      <c r="D82" s="84" t="s">
        <v>1959</v>
      </c>
      <c r="E82" s="84" t="b">
        <v>0</v>
      </c>
      <c r="F82" s="84" t="b">
        <v>1</v>
      </c>
      <c r="G82" s="84" t="b">
        <v>0</v>
      </c>
    </row>
    <row r="83" spans="1:7" ht="15">
      <c r="A83" s="84" t="s">
        <v>1883</v>
      </c>
      <c r="B83" s="84">
        <v>4</v>
      </c>
      <c r="C83" s="122">
        <v>0.004462670779062817</v>
      </c>
      <c r="D83" s="84" t="s">
        <v>1959</v>
      </c>
      <c r="E83" s="84" t="b">
        <v>0</v>
      </c>
      <c r="F83" s="84" t="b">
        <v>0</v>
      </c>
      <c r="G83" s="84" t="b">
        <v>0</v>
      </c>
    </row>
    <row r="84" spans="1:7" ht="15">
      <c r="A84" s="84" t="s">
        <v>1583</v>
      </c>
      <c r="B84" s="84">
        <v>4</v>
      </c>
      <c r="C84" s="122">
        <v>0.004462670779062817</v>
      </c>
      <c r="D84" s="84" t="s">
        <v>1959</v>
      </c>
      <c r="E84" s="84" t="b">
        <v>0</v>
      </c>
      <c r="F84" s="84" t="b">
        <v>0</v>
      </c>
      <c r="G84" s="84" t="b">
        <v>0</v>
      </c>
    </row>
    <row r="85" spans="1:7" ht="15">
      <c r="A85" s="84" t="s">
        <v>1608</v>
      </c>
      <c r="B85" s="84">
        <v>4</v>
      </c>
      <c r="C85" s="122">
        <v>0.004462670779062817</v>
      </c>
      <c r="D85" s="84" t="s">
        <v>1959</v>
      </c>
      <c r="E85" s="84" t="b">
        <v>0</v>
      </c>
      <c r="F85" s="84" t="b">
        <v>0</v>
      </c>
      <c r="G85" s="84" t="b">
        <v>0</v>
      </c>
    </row>
    <row r="86" spans="1:7" ht="15">
      <c r="A86" s="84" t="s">
        <v>1610</v>
      </c>
      <c r="B86" s="84">
        <v>4</v>
      </c>
      <c r="C86" s="122">
        <v>0.004462670779062817</v>
      </c>
      <c r="D86" s="84" t="s">
        <v>1959</v>
      </c>
      <c r="E86" s="84" t="b">
        <v>1</v>
      </c>
      <c r="F86" s="84" t="b">
        <v>0</v>
      </c>
      <c r="G86" s="84" t="b">
        <v>0</v>
      </c>
    </row>
    <row r="87" spans="1:7" ht="15">
      <c r="A87" s="84" t="s">
        <v>1884</v>
      </c>
      <c r="B87" s="84">
        <v>3</v>
      </c>
      <c r="C87" s="122">
        <v>0.003641669915920461</v>
      </c>
      <c r="D87" s="84" t="s">
        <v>1959</v>
      </c>
      <c r="E87" s="84" t="b">
        <v>0</v>
      </c>
      <c r="F87" s="84" t="b">
        <v>0</v>
      </c>
      <c r="G87" s="84" t="b">
        <v>0</v>
      </c>
    </row>
    <row r="88" spans="1:7" ht="15">
      <c r="A88" s="84" t="s">
        <v>1885</v>
      </c>
      <c r="B88" s="84">
        <v>3</v>
      </c>
      <c r="C88" s="122">
        <v>0.003641669915920461</v>
      </c>
      <c r="D88" s="84" t="s">
        <v>1959</v>
      </c>
      <c r="E88" s="84" t="b">
        <v>0</v>
      </c>
      <c r="F88" s="84" t="b">
        <v>0</v>
      </c>
      <c r="G88" s="84" t="b">
        <v>0</v>
      </c>
    </row>
    <row r="89" spans="1:7" ht="15">
      <c r="A89" s="84" t="s">
        <v>1522</v>
      </c>
      <c r="B89" s="84">
        <v>3</v>
      </c>
      <c r="C89" s="122">
        <v>0.003641669915920461</v>
      </c>
      <c r="D89" s="84" t="s">
        <v>1959</v>
      </c>
      <c r="E89" s="84" t="b">
        <v>0</v>
      </c>
      <c r="F89" s="84" t="b">
        <v>0</v>
      </c>
      <c r="G89" s="84" t="b">
        <v>0</v>
      </c>
    </row>
    <row r="90" spans="1:7" ht="15">
      <c r="A90" s="84" t="s">
        <v>295</v>
      </c>
      <c r="B90" s="84">
        <v>3</v>
      </c>
      <c r="C90" s="122">
        <v>0.003641669915920461</v>
      </c>
      <c r="D90" s="84" t="s">
        <v>1959</v>
      </c>
      <c r="E90" s="84" t="b">
        <v>0</v>
      </c>
      <c r="F90" s="84" t="b">
        <v>0</v>
      </c>
      <c r="G90" s="84" t="b">
        <v>0</v>
      </c>
    </row>
    <row r="91" spans="1:7" ht="15">
      <c r="A91" s="84" t="s">
        <v>294</v>
      </c>
      <c r="B91" s="84">
        <v>3</v>
      </c>
      <c r="C91" s="122">
        <v>0.003641669915920461</v>
      </c>
      <c r="D91" s="84" t="s">
        <v>1959</v>
      </c>
      <c r="E91" s="84" t="b">
        <v>0</v>
      </c>
      <c r="F91" s="84" t="b">
        <v>0</v>
      </c>
      <c r="G91" s="84" t="b">
        <v>0</v>
      </c>
    </row>
    <row r="92" spans="1:7" ht="15">
      <c r="A92" s="84" t="s">
        <v>1886</v>
      </c>
      <c r="B92" s="84">
        <v>3</v>
      </c>
      <c r="C92" s="122">
        <v>0.003641669915920461</v>
      </c>
      <c r="D92" s="84" t="s">
        <v>1959</v>
      </c>
      <c r="E92" s="84" t="b">
        <v>0</v>
      </c>
      <c r="F92" s="84" t="b">
        <v>0</v>
      </c>
      <c r="G92" s="84" t="b">
        <v>0</v>
      </c>
    </row>
    <row r="93" spans="1:7" ht="15">
      <c r="A93" s="84" t="s">
        <v>1595</v>
      </c>
      <c r="B93" s="84">
        <v>3</v>
      </c>
      <c r="C93" s="122">
        <v>0.003641669915920461</v>
      </c>
      <c r="D93" s="84" t="s">
        <v>1959</v>
      </c>
      <c r="E93" s="84" t="b">
        <v>0</v>
      </c>
      <c r="F93" s="84" t="b">
        <v>0</v>
      </c>
      <c r="G93" s="84" t="b">
        <v>0</v>
      </c>
    </row>
    <row r="94" spans="1:7" ht="15">
      <c r="A94" s="84" t="s">
        <v>1596</v>
      </c>
      <c r="B94" s="84">
        <v>3</v>
      </c>
      <c r="C94" s="122">
        <v>0.003641669915920461</v>
      </c>
      <c r="D94" s="84" t="s">
        <v>1959</v>
      </c>
      <c r="E94" s="84" t="b">
        <v>0</v>
      </c>
      <c r="F94" s="84" t="b">
        <v>0</v>
      </c>
      <c r="G94" s="84" t="b">
        <v>0</v>
      </c>
    </row>
    <row r="95" spans="1:7" ht="15">
      <c r="A95" s="84" t="s">
        <v>1597</v>
      </c>
      <c r="B95" s="84">
        <v>3</v>
      </c>
      <c r="C95" s="122">
        <v>0.003641669915920461</v>
      </c>
      <c r="D95" s="84" t="s">
        <v>1959</v>
      </c>
      <c r="E95" s="84" t="b">
        <v>0</v>
      </c>
      <c r="F95" s="84" t="b">
        <v>0</v>
      </c>
      <c r="G95" s="84" t="b">
        <v>0</v>
      </c>
    </row>
    <row r="96" spans="1:7" ht="15">
      <c r="A96" s="84" t="s">
        <v>1887</v>
      </c>
      <c r="B96" s="84">
        <v>3</v>
      </c>
      <c r="C96" s="122">
        <v>0.003641669915920461</v>
      </c>
      <c r="D96" s="84" t="s">
        <v>1959</v>
      </c>
      <c r="E96" s="84" t="b">
        <v>0</v>
      </c>
      <c r="F96" s="84" t="b">
        <v>0</v>
      </c>
      <c r="G96" s="84" t="b">
        <v>0</v>
      </c>
    </row>
    <row r="97" spans="1:7" ht="15">
      <c r="A97" s="84" t="s">
        <v>251</v>
      </c>
      <c r="B97" s="84">
        <v>3</v>
      </c>
      <c r="C97" s="122">
        <v>0.003641669915920461</v>
      </c>
      <c r="D97" s="84" t="s">
        <v>1959</v>
      </c>
      <c r="E97" s="84" t="b">
        <v>0</v>
      </c>
      <c r="F97" s="84" t="b">
        <v>0</v>
      </c>
      <c r="G97" s="84" t="b">
        <v>0</v>
      </c>
    </row>
    <row r="98" spans="1:7" ht="15">
      <c r="A98" s="84" t="s">
        <v>1888</v>
      </c>
      <c r="B98" s="84">
        <v>3</v>
      </c>
      <c r="C98" s="122">
        <v>0.003641669915920461</v>
      </c>
      <c r="D98" s="84" t="s">
        <v>1959</v>
      </c>
      <c r="E98" s="84" t="b">
        <v>0</v>
      </c>
      <c r="F98" s="84" t="b">
        <v>0</v>
      </c>
      <c r="G98" s="84" t="b">
        <v>0</v>
      </c>
    </row>
    <row r="99" spans="1:7" ht="15">
      <c r="A99" s="84" t="s">
        <v>1889</v>
      </c>
      <c r="B99" s="84">
        <v>3</v>
      </c>
      <c r="C99" s="122">
        <v>0.003641669915920461</v>
      </c>
      <c r="D99" s="84" t="s">
        <v>1959</v>
      </c>
      <c r="E99" s="84" t="b">
        <v>0</v>
      </c>
      <c r="F99" s="84" t="b">
        <v>0</v>
      </c>
      <c r="G99" s="84" t="b">
        <v>0</v>
      </c>
    </row>
    <row r="100" spans="1:7" ht="15">
      <c r="A100" s="84" t="s">
        <v>1890</v>
      </c>
      <c r="B100" s="84">
        <v>3</v>
      </c>
      <c r="C100" s="122">
        <v>0.003641669915920461</v>
      </c>
      <c r="D100" s="84" t="s">
        <v>1959</v>
      </c>
      <c r="E100" s="84" t="b">
        <v>0</v>
      </c>
      <c r="F100" s="84" t="b">
        <v>0</v>
      </c>
      <c r="G100" s="84" t="b">
        <v>0</v>
      </c>
    </row>
    <row r="101" spans="1:7" ht="15">
      <c r="A101" s="84" t="s">
        <v>1523</v>
      </c>
      <c r="B101" s="84">
        <v>3</v>
      </c>
      <c r="C101" s="122">
        <v>0.003641669915920461</v>
      </c>
      <c r="D101" s="84" t="s">
        <v>1959</v>
      </c>
      <c r="E101" s="84" t="b">
        <v>0</v>
      </c>
      <c r="F101" s="84" t="b">
        <v>0</v>
      </c>
      <c r="G101" s="84" t="b">
        <v>0</v>
      </c>
    </row>
    <row r="102" spans="1:7" ht="15">
      <c r="A102" s="84" t="s">
        <v>1891</v>
      </c>
      <c r="B102" s="84">
        <v>3</v>
      </c>
      <c r="C102" s="122">
        <v>0.003641669915920461</v>
      </c>
      <c r="D102" s="84" t="s">
        <v>1959</v>
      </c>
      <c r="E102" s="84" t="b">
        <v>0</v>
      </c>
      <c r="F102" s="84" t="b">
        <v>0</v>
      </c>
      <c r="G102" s="84" t="b">
        <v>0</v>
      </c>
    </row>
    <row r="103" spans="1:7" ht="15">
      <c r="A103" s="84" t="s">
        <v>1892</v>
      </c>
      <c r="B103" s="84">
        <v>3</v>
      </c>
      <c r="C103" s="122">
        <v>0.004056979489164992</v>
      </c>
      <c r="D103" s="84" t="s">
        <v>1959</v>
      </c>
      <c r="E103" s="84" t="b">
        <v>0</v>
      </c>
      <c r="F103" s="84" t="b">
        <v>0</v>
      </c>
      <c r="G103" s="84" t="b">
        <v>0</v>
      </c>
    </row>
    <row r="104" spans="1:7" ht="15">
      <c r="A104" s="84" t="s">
        <v>1893</v>
      </c>
      <c r="B104" s="84">
        <v>3</v>
      </c>
      <c r="C104" s="122">
        <v>0.003641669915920461</v>
      </c>
      <c r="D104" s="84" t="s">
        <v>1959</v>
      </c>
      <c r="E104" s="84" t="b">
        <v>0</v>
      </c>
      <c r="F104" s="84" t="b">
        <v>0</v>
      </c>
      <c r="G104" s="84" t="b">
        <v>0</v>
      </c>
    </row>
    <row r="105" spans="1:7" ht="15">
      <c r="A105" s="84" t="s">
        <v>1894</v>
      </c>
      <c r="B105" s="84">
        <v>3</v>
      </c>
      <c r="C105" s="122">
        <v>0.003641669915920461</v>
      </c>
      <c r="D105" s="84" t="s">
        <v>1959</v>
      </c>
      <c r="E105" s="84" t="b">
        <v>0</v>
      </c>
      <c r="F105" s="84" t="b">
        <v>0</v>
      </c>
      <c r="G105" s="84" t="b">
        <v>0</v>
      </c>
    </row>
    <row r="106" spans="1:7" ht="15">
      <c r="A106" s="84" t="s">
        <v>1895</v>
      </c>
      <c r="B106" s="84">
        <v>3</v>
      </c>
      <c r="C106" s="122">
        <v>0.003641669915920461</v>
      </c>
      <c r="D106" s="84" t="s">
        <v>1959</v>
      </c>
      <c r="E106" s="84" t="b">
        <v>0</v>
      </c>
      <c r="F106" s="84" t="b">
        <v>0</v>
      </c>
      <c r="G106" s="84" t="b">
        <v>0</v>
      </c>
    </row>
    <row r="107" spans="1:7" ht="15">
      <c r="A107" s="84" t="s">
        <v>1896</v>
      </c>
      <c r="B107" s="84">
        <v>3</v>
      </c>
      <c r="C107" s="122">
        <v>0.003641669915920461</v>
      </c>
      <c r="D107" s="84" t="s">
        <v>1959</v>
      </c>
      <c r="E107" s="84" t="b">
        <v>0</v>
      </c>
      <c r="F107" s="84" t="b">
        <v>0</v>
      </c>
      <c r="G107" s="84" t="b">
        <v>0</v>
      </c>
    </row>
    <row r="108" spans="1:7" ht="15">
      <c r="A108" s="84" t="s">
        <v>1897</v>
      </c>
      <c r="B108" s="84">
        <v>3</v>
      </c>
      <c r="C108" s="122">
        <v>0.003641669915920461</v>
      </c>
      <c r="D108" s="84" t="s">
        <v>1959</v>
      </c>
      <c r="E108" s="84" t="b">
        <v>0</v>
      </c>
      <c r="F108" s="84" t="b">
        <v>0</v>
      </c>
      <c r="G108" s="84" t="b">
        <v>0</v>
      </c>
    </row>
    <row r="109" spans="1:7" ht="15">
      <c r="A109" s="84" t="s">
        <v>1898</v>
      </c>
      <c r="B109" s="84">
        <v>3</v>
      </c>
      <c r="C109" s="122">
        <v>0.003641669915920461</v>
      </c>
      <c r="D109" s="84" t="s">
        <v>1959</v>
      </c>
      <c r="E109" s="84" t="b">
        <v>0</v>
      </c>
      <c r="F109" s="84" t="b">
        <v>0</v>
      </c>
      <c r="G109" s="84" t="b">
        <v>0</v>
      </c>
    </row>
    <row r="110" spans="1:7" ht="15">
      <c r="A110" s="84" t="s">
        <v>1899</v>
      </c>
      <c r="B110" s="84">
        <v>3</v>
      </c>
      <c r="C110" s="122">
        <v>0.003641669915920461</v>
      </c>
      <c r="D110" s="84" t="s">
        <v>1959</v>
      </c>
      <c r="E110" s="84" t="b">
        <v>0</v>
      </c>
      <c r="F110" s="84" t="b">
        <v>0</v>
      </c>
      <c r="G110" s="84" t="b">
        <v>0</v>
      </c>
    </row>
    <row r="111" spans="1:7" ht="15">
      <c r="A111" s="84" t="s">
        <v>1618</v>
      </c>
      <c r="B111" s="84">
        <v>3</v>
      </c>
      <c r="C111" s="122">
        <v>0.004056979489164992</v>
      </c>
      <c r="D111" s="84" t="s">
        <v>1959</v>
      </c>
      <c r="E111" s="84" t="b">
        <v>0</v>
      </c>
      <c r="F111" s="84" t="b">
        <v>0</v>
      </c>
      <c r="G111" s="84" t="b">
        <v>0</v>
      </c>
    </row>
    <row r="112" spans="1:7" ht="15">
      <c r="A112" s="84" t="s">
        <v>1900</v>
      </c>
      <c r="B112" s="84">
        <v>3</v>
      </c>
      <c r="C112" s="122">
        <v>0.003641669915920461</v>
      </c>
      <c r="D112" s="84" t="s">
        <v>1959</v>
      </c>
      <c r="E112" s="84" t="b">
        <v>0</v>
      </c>
      <c r="F112" s="84" t="b">
        <v>0</v>
      </c>
      <c r="G112" s="84" t="b">
        <v>0</v>
      </c>
    </row>
    <row r="113" spans="1:7" ht="15">
      <c r="A113" s="84" t="s">
        <v>1901</v>
      </c>
      <c r="B113" s="84">
        <v>3</v>
      </c>
      <c r="C113" s="122">
        <v>0.003641669915920461</v>
      </c>
      <c r="D113" s="84" t="s">
        <v>1959</v>
      </c>
      <c r="E113" s="84" t="b">
        <v>0</v>
      </c>
      <c r="F113" s="84" t="b">
        <v>0</v>
      </c>
      <c r="G113" s="84" t="b">
        <v>0</v>
      </c>
    </row>
    <row r="114" spans="1:7" ht="15">
      <c r="A114" s="84" t="s">
        <v>277</v>
      </c>
      <c r="B114" s="84">
        <v>3</v>
      </c>
      <c r="C114" s="122">
        <v>0.003641669915920461</v>
      </c>
      <c r="D114" s="84" t="s">
        <v>1959</v>
      </c>
      <c r="E114" s="84" t="b">
        <v>0</v>
      </c>
      <c r="F114" s="84" t="b">
        <v>0</v>
      </c>
      <c r="G114" s="84" t="b">
        <v>0</v>
      </c>
    </row>
    <row r="115" spans="1:7" ht="15">
      <c r="A115" s="84" t="s">
        <v>1612</v>
      </c>
      <c r="B115" s="84">
        <v>3</v>
      </c>
      <c r="C115" s="122">
        <v>0.003641669915920461</v>
      </c>
      <c r="D115" s="84" t="s">
        <v>1959</v>
      </c>
      <c r="E115" s="84" t="b">
        <v>0</v>
      </c>
      <c r="F115" s="84" t="b">
        <v>0</v>
      </c>
      <c r="G115" s="84" t="b">
        <v>0</v>
      </c>
    </row>
    <row r="116" spans="1:7" ht="15">
      <c r="A116" s="84" t="s">
        <v>1613</v>
      </c>
      <c r="B116" s="84">
        <v>3</v>
      </c>
      <c r="C116" s="122">
        <v>0.003641669915920461</v>
      </c>
      <c r="D116" s="84" t="s">
        <v>1959</v>
      </c>
      <c r="E116" s="84" t="b">
        <v>0</v>
      </c>
      <c r="F116" s="84" t="b">
        <v>0</v>
      </c>
      <c r="G116" s="84" t="b">
        <v>0</v>
      </c>
    </row>
    <row r="117" spans="1:7" ht="15">
      <c r="A117" s="84" t="s">
        <v>1614</v>
      </c>
      <c r="B117" s="84">
        <v>3</v>
      </c>
      <c r="C117" s="122">
        <v>0.003641669915920461</v>
      </c>
      <c r="D117" s="84" t="s">
        <v>1959</v>
      </c>
      <c r="E117" s="84" t="b">
        <v>0</v>
      </c>
      <c r="F117" s="84" t="b">
        <v>0</v>
      </c>
      <c r="G117" s="84" t="b">
        <v>0</v>
      </c>
    </row>
    <row r="118" spans="1:7" ht="15">
      <c r="A118" s="84" t="s">
        <v>1902</v>
      </c>
      <c r="B118" s="84">
        <v>3</v>
      </c>
      <c r="C118" s="122">
        <v>0.004056979489164992</v>
      </c>
      <c r="D118" s="84" t="s">
        <v>1959</v>
      </c>
      <c r="E118" s="84" t="b">
        <v>0</v>
      </c>
      <c r="F118" s="84" t="b">
        <v>0</v>
      </c>
      <c r="G118" s="84" t="b">
        <v>0</v>
      </c>
    </row>
    <row r="119" spans="1:7" ht="15">
      <c r="A119" s="84" t="s">
        <v>1903</v>
      </c>
      <c r="B119" s="84">
        <v>3</v>
      </c>
      <c r="C119" s="122">
        <v>0.003641669915920461</v>
      </c>
      <c r="D119" s="84" t="s">
        <v>1959</v>
      </c>
      <c r="E119" s="84" t="b">
        <v>0</v>
      </c>
      <c r="F119" s="84" t="b">
        <v>0</v>
      </c>
      <c r="G119" s="84" t="b">
        <v>0</v>
      </c>
    </row>
    <row r="120" spans="1:7" ht="15">
      <c r="A120" s="84" t="s">
        <v>298</v>
      </c>
      <c r="B120" s="84">
        <v>2</v>
      </c>
      <c r="C120" s="122">
        <v>0.0027046529927766618</v>
      </c>
      <c r="D120" s="84" t="s">
        <v>1959</v>
      </c>
      <c r="E120" s="84" t="b">
        <v>0</v>
      </c>
      <c r="F120" s="84" t="b">
        <v>0</v>
      </c>
      <c r="G120" s="84" t="b">
        <v>0</v>
      </c>
    </row>
    <row r="121" spans="1:7" ht="15">
      <c r="A121" s="84" t="s">
        <v>297</v>
      </c>
      <c r="B121" s="84">
        <v>2</v>
      </c>
      <c r="C121" s="122">
        <v>0.0027046529927766618</v>
      </c>
      <c r="D121" s="84" t="s">
        <v>1959</v>
      </c>
      <c r="E121" s="84" t="b">
        <v>0</v>
      </c>
      <c r="F121" s="84" t="b">
        <v>0</v>
      </c>
      <c r="G121" s="84" t="b">
        <v>0</v>
      </c>
    </row>
    <row r="122" spans="1:7" ht="15">
      <c r="A122" s="84" t="s">
        <v>1904</v>
      </c>
      <c r="B122" s="84">
        <v>2</v>
      </c>
      <c r="C122" s="122">
        <v>0.0027046529927766618</v>
      </c>
      <c r="D122" s="84" t="s">
        <v>1959</v>
      </c>
      <c r="E122" s="84" t="b">
        <v>0</v>
      </c>
      <c r="F122" s="84" t="b">
        <v>0</v>
      </c>
      <c r="G122" s="84" t="b">
        <v>0</v>
      </c>
    </row>
    <row r="123" spans="1:7" ht="15">
      <c r="A123" s="84" t="s">
        <v>1905</v>
      </c>
      <c r="B123" s="84">
        <v>2</v>
      </c>
      <c r="C123" s="122">
        <v>0.0027046529927766618</v>
      </c>
      <c r="D123" s="84" t="s">
        <v>1959</v>
      </c>
      <c r="E123" s="84" t="b">
        <v>0</v>
      </c>
      <c r="F123" s="84" t="b">
        <v>0</v>
      </c>
      <c r="G123" s="84" t="b">
        <v>0</v>
      </c>
    </row>
    <row r="124" spans="1:7" ht="15">
      <c r="A124" s="84" t="s">
        <v>1906</v>
      </c>
      <c r="B124" s="84">
        <v>2</v>
      </c>
      <c r="C124" s="122">
        <v>0.0027046529927766618</v>
      </c>
      <c r="D124" s="84" t="s">
        <v>1959</v>
      </c>
      <c r="E124" s="84" t="b">
        <v>0</v>
      </c>
      <c r="F124" s="84" t="b">
        <v>0</v>
      </c>
      <c r="G124" s="84" t="b">
        <v>0</v>
      </c>
    </row>
    <row r="125" spans="1:7" ht="15">
      <c r="A125" s="84" t="s">
        <v>1907</v>
      </c>
      <c r="B125" s="84">
        <v>2</v>
      </c>
      <c r="C125" s="122">
        <v>0.0027046529927766618</v>
      </c>
      <c r="D125" s="84" t="s">
        <v>1959</v>
      </c>
      <c r="E125" s="84" t="b">
        <v>0</v>
      </c>
      <c r="F125" s="84" t="b">
        <v>0</v>
      </c>
      <c r="G125" s="84" t="b">
        <v>0</v>
      </c>
    </row>
    <row r="126" spans="1:7" ht="15">
      <c r="A126" s="84" t="s">
        <v>1908</v>
      </c>
      <c r="B126" s="84">
        <v>2</v>
      </c>
      <c r="C126" s="122">
        <v>0.0027046529927766618</v>
      </c>
      <c r="D126" s="84" t="s">
        <v>1959</v>
      </c>
      <c r="E126" s="84" t="b">
        <v>0</v>
      </c>
      <c r="F126" s="84" t="b">
        <v>0</v>
      </c>
      <c r="G126" s="84" t="b">
        <v>0</v>
      </c>
    </row>
    <row r="127" spans="1:7" ht="15">
      <c r="A127" s="84" t="s">
        <v>1909</v>
      </c>
      <c r="B127" s="84">
        <v>2</v>
      </c>
      <c r="C127" s="122">
        <v>0.0027046529927766618</v>
      </c>
      <c r="D127" s="84" t="s">
        <v>1959</v>
      </c>
      <c r="E127" s="84" t="b">
        <v>0</v>
      </c>
      <c r="F127" s="84" t="b">
        <v>0</v>
      </c>
      <c r="G127" s="84" t="b">
        <v>0</v>
      </c>
    </row>
    <row r="128" spans="1:7" ht="15">
      <c r="A128" s="84" t="s">
        <v>1910</v>
      </c>
      <c r="B128" s="84">
        <v>2</v>
      </c>
      <c r="C128" s="122">
        <v>0.0027046529927766618</v>
      </c>
      <c r="D128" s="84" t="s">
        <v>1959</v>
      </c>
      <c r="E128" s="84" t="b">
        <v>1</v>
      </c>
      <c r="F128" s="84" t="b">
        <v>0</v>
      </c>
      <c r="G128" s="84" t="b">
        <v>0</v>
      </c>
    </row>
    <row r="129" spans="1:7" ht="15">
      <c r="A129" s="84" t="s">
        <v>1911</v>
      </c>
      <c r="B129" s="84">
        <v>2</v>
      </c>
      <c r="C129" s="122">
        <v>0.0027046529927766618</v>
      </c>
      <c r="D129" s="84" t="s">
        <v>1959</v>
      </c>
      <c r="E129" s="84" t="b">
        <v>1</v>
      </c>
      <c r="F129" s="84" t="b">
        <v>0</v>
      </c>
      <c r="G129" s="84" t="b">
        <v>0</v>
      </c>
    </row>
    <row r="130" spans="1:7" ht="15">
      <c r="A130" s="84" t="s">
        <v>1912</v>
      </c>
      <c r="B130" s="84">
        <v>2</v>
      </c>
      <c r="C130" s="122">
        <v>0.0027046529927766618</v>
      </c>
      <c r="D130" s="84" t="s">
        <v>1959</v>
      </c>
      <c r="E130" s="84" t="b">
        <v>0</v>
      </c>
      <c r="F130" s="84" t="b">
        <v>0</v>
      </c>
      <c r="G130" s="84" t="b">
        <v>0</v>
      </c>
    </row>
    <row r="131" spans="1:7" ht="15">
      <c r="A131" s="84" t="s">
        <v>1913</v>
      </c>
      <c r="B131" s="84">
        <v>2</v>
      </c>
      <c r="C131" s="122">
        <v>0.0027046529927766618</v>
      </c>
      <c r="D131" s="84" t="s">
        <v>1959</v>
      </c>
      <c r="E131" s="84" t="b">
        <v>0</v>
      </c>
      <c r="F131" s="84" t="b">
        <v>0</v>
      </c>
      <c r="G131" s="84" t="b">
        <v>0</v>
      </c>
    </row>
    <row r="132" spans="1:7" ht="15">
      <c r="A132" s="84" t="s">
        <v>1914</v>
      </c>
      <c r="B132" s="84">
        <v>2</v>
      </c>
      <c r="C132" s="122">
        <v>0.0027046529927766618</v>
      </c>
      <c r="D132" s="84" t="s">
        <v>1959</v>
      </c>
      <c r="E132" s="84" t="b">
        <v>0</v>
      </c>
      <c r="F132" s="84" t="b">
        <v>0</v>
      </c>
      <c r="G132" s="84" t="b">
        <v>0</v>
      </c>
    </row>
    <row r="133" spans="1:7" ht="15">
      <c r="A133" s="84" t="s">
        <v>1915</v>
      </c>
      <c r="B133" s="84">
        <v>2</v>
      </c>
      <c r="C133" s="122">
        <v>0.0027046529927766618</v>
      </c>
      <c r="D133" s="84" t="s">
        <v>1959</v>
      </c>
      <c r="E133" s="84" t="b">
        <v>0</v>
      </c>
      <c r="F133" s="84" t="b">
        <v>0</v>
      </c>
      <c r="G133" s="84" t="b">
        <v>0</v>
      </c>
    </row>
    <row r="134" spans="1:7" ht="15">
      <c r="A134" s="84" t="s">
        <v>1916</v>
      </c>
      <c r="B134" s="84">
        <v>2</v>
      </c>
      <c r="C134" s="122">
        <v>0.0027046529927766618</v>
      </c>
      <c r="D134" s="84" t="s">
        <v>1959</v>
      </c>
      <c r="E134" s="84" t="b">
        <v>0</v>
      </c>
      <c r="F134" s="84" t="b">
        <v>0</v>
      </c>
      <c r="G134" s="84" t="b">
        <v>0</v>
      </c>
    </row>
    <row r="135" spans="1:7" ht="15">
      <c r="A135" s="84" t="s">
        <v>1917</v>
      </c>
      <c r="B135" s="84">
        <v>2</v>
      </c>
      <c r="C135" s="122">
        <v>0.0027046529927766618</v>
      </c>
      <c r="D135" s="84" t="s">
        <v>1959</v>
      </c>
      <c r="E135" s="84" t="b">
        <v>0</v>
      </c>
      <c r="F135" s="84" t="b">
        <v>0</v>
      </c>
      <c r="G135" s="84" t="b">
        <v>0</v>
      </c>
    </row>
    <row r="136" spans="1:7" ht="15">
      <c r="A136" s="84" t="s">
        <v>293</v>
      </c>
      <c r="B136" s="84">
        <v>2</v>
      </c>
      <c r="C136" s="122">
        <v>0.0027046529927766618</v>
      </c>
      <c r="D136" s="84" t="s">
        <v>1959</v>
      </c>
      <c r="E136" s="84" t="b">
        <v>0</v>
      </c>
      <c r="F136" s="84" t="b">
        <v>0</v>
      </c>
      <c r="G136" s="84" t="b">
        <v>0</v>
      </c>
    </row>
    <row r="137" spans="1:7" ht="15">
      <c r="A137" s="84" t="s">
        <v>259</v>
      </c>
      <c r="B137" s="84">
        <v>2</v>
      </c>
      <c r="C137" s="122">
        <v>0.0027046529927766618</v>
      </c>
      <c r="D137" s="84" t="s">
        <v>1959</v>
      </c>
      <c r="E137" s="84" t="b">
        <v>0</v>
      </c>
      <c r="F137" s="84" t="b">
        <v>0</v>
      </c>
      <c r="G137" s="84" t="b">
        <v>0</v>
      </c>
    </row>
    <row r="138" spans="1:7" ht="15">
      <c r="A138" s="84" t="s">
        <v>258</v>
      </c>
      <c r="B138" s="84">
        <v>2</v>
      </c>
      <c r="C138" s="122">
        <v>0.0027046529927766618</v>
      </c>
      <c r="D138" s="84" t="s">
        <v>1959</v>
      </c>
      <c r="E138" s="84" t="b">
        <v>0</v>
      </c>
      <c r="F138" s="84" t="b">
        <v>0</v>
      </c>
      <c r="G138" s="84" t="b">
        <v>0</v>
      </c>
    </row>
    <row r="139" spans="1:7" ht="15">
      <c r="A139" s="84" t="s">
        <v>1918</v>
      </c>
      <c r="B139" s="84">
        <v>2</v>
      </c>
      <c r="C139" s="122">
        <v>0.0027046529927766618</v>
      </c>
      <c r="D139" s="84" t="s">
        <v>1959</v>
      </c>
      <c r="E139" s="84" t="b">
        <v>0</v>
      </c>
      <c r="F139" s="84" t="b">
        <v>0</v>
      </c>
      <c r="G139" s="84" t="b">
        <v>0</v>
      </c>
    </row>
    <row r="140" spans="1:7" ht="15">
      <c r="A140" s="84" t="s">
        <v>1919</v>
      </c>
      <c r="B140" s="84">
        <v>2</v>
      </c>
      <c r="C140" s="122">
        <v>0.0027046529927766618</v>
      </c>
      <c r="D140" s="84" t="s">
        <v>1959</v>
      </c>
      <c r="E140" s="84" t="b">
        <v>1</v>
      </c>
      <c r="F140" s="84" t="b">
        <v>0</v>
      </c>
      <c r="G140" s="84" t="b">
        <v>0</v>
      </c>
    </row>
    <row r="141" spans="1:7" ht="15">
      <c r="A141" s="84" t="s">
        <v>292</v>
      </c>
      <c r="B141" s="84">
        <v>2</v>
      </c>
      <c r="C141" s="122">
        <v>0.0027046529927766618</v>
      </c>
      <c r="D141" s="84" t="s">
        <v>1959</v>
      </c>
      <c r="E141" s="84" t="b">
        <v>0</v>
      </c>
      <c r="F141" s="84" t="b">
        <v>0</v>
      </c>
      <c r="G141" s="84" t="b">
        <v>0</v>
      </c>
    </row>
    <row r="142" spans="1:7" ht="15">
      <c r="A142" s="84" t="s">
        <v>1920</v>
      </c>
      <c r="B142" s="84">
        <v>2</v>
      </c>
      <c r="C142" s="122">
        <v>0.0027046529927766618</v>
      </c>
      <c r="D142" s="84" t="s">
        <v>1959</v>
      </c>
      <c r="E142" s="84" t="b">
        <v>1</v>
      </c>
      <c r="F142" s="84" t="b">
        <v>0</v>
      </c>
      <c r="G142" s="84" t="b">
        <v>0</v>
      </c>
    </row>
    <row r="143" spans="1:7" ht="15">
      <c r="A143" s="84" t="s">
        <v>1921</v>
      </c>
      <c r="B143" s="84">
        <v>2</v>
      </c>
      <c r="C143" s="122">
        <v>0.0027046529927766618</v>
      </c>
      <c r="D143" s="84" t="s">
        <v>1959</v>
      </c>
      <c r="E143" s="84" t="b">
        <v>0</v>
      </c>
      <c r="F143" s="84" t="b">
        <v>0</v>
      </c>
      <c r="G143" s="84" t="b">
        <v>0</v>
      </c>
    </row>
    <row r="144" spans="1:7" ht="15">
      <c r="A144" s="84" t="s">
        <v>1922</v>
      </c>
      <c r="B144" s="84">
        <v>2</v>
      </c>
      <c r="C144" s="122">
        <v>0.0027046529927766618</v>
      </c>
      <c r="D144" s="84" t="s">
        <v>1959</v>
      </c>
      <c r="E144" s="84" t="b">
        <v>0</v>
      </c>
      <c r="F144" s="84" t="b">
        <v>0</v>
      </c>
      <c r="G144" s="84" t="b">
        <v>0</v>
      </c>
    </row>
    <row r="145" spans="1:7" ht="15">
      <c r="A145" s="84" t="s">
        <v>257</v>
      </c>
      <c r="B145" s="84">
        <v>2</v>
      </c>
      <c r="C145" s="122">
        <v>0.0027046529927766618</v>
      </c>
      <c r="D145" s="84" t="s">
        <v>1959</v>
      </c>
      <c r="E145" s="84" t="b">
        <v>0</v>
      </c>
      <c r="F145" s="84" t="b">
        <v>0</v>
      </c>
      <c r="G145" s="84" t="b">
        <v>0</v>
      </c>
    </row>
    <row r="146" spans="1:7" ht="15">
      <c r="A146" s="84" t="s">
        <v>1524</v>
      </c>
      <c r="B146" s="84">
        <v>2</v>
      </c>
      <c r="C146" s="122">
        <v>0.0027046529927766618</v>
      </c>
      <c r="D146" s="84" t="s">
        <v>1959</v>
      </c>
      <c r="E146" s="84" t="b">
        <v>0</v>
      </c>
      <c r="F146" s="84" t="b">
        <v>0</v>
      </c>
      <c r="G146" s="84" t="b">
        <v>0</v>
      </c>
    </row>
    <row r="147" spans="1:7" ht="15">
      <c r="A147" s="84" t="s">
        <v>1525</v>
      </c>
      <c r="B147" s="84">
        <v>2</v>
      </c>
      <c r="C147" s="122">
        <v>0.0027046529927766618</v>
      </c>
      <c r="D147" s="84" t="s">
        <v>1959</v>
      </c>
      <c r="E147" s="84" t="b">
        <v>1</v>
      </c>
      <c r="F147" s="84" t="b">
        <v>0</v>
      </c>
      <c r="G147" s="84" t="b">
        <v>0</v>
      </c>
    </row>
    <row r="148" spans="1:7" ht="15">
      <c r="A148" s="84" t="s">
        <v>1923</v>
      </c>
      <c r="B148" s="84">
        <v>2</v>
      </c>
      <c r="C148" s="122">
        <v>0.0027046529927766618</v>
      </c>
      <c r="D148" s="84" t="s">
        <v>1959</v>
      </c>
      <c r="E148" s="84" t="b">
        <v>0</v>
      </c>
      <c r="F148" s="84" t="b">
        <v>0</v>
      </c>
      <c r="G148" s="84" t="b">
        <v>0</v>
      </c>
    </row>
    <row r="149" spans="1:7" ht="15">
      <c r="A149" s="84" t="s">
        <v>289</v>
      </c>
      <c r="B149" s="84">
        <v>2</v>
      </c>
      <c r="C149" s="122">
        <v>0.0027046529927766618</v>
      </c>
      <c r="D149" s="84" t="s">
        <v>1959</v>
      </c>
      <c r="E149" s="84" t="b">
        <v>0</v>
      </c>
      <c r="F149" s="84" t="b">
        <v>0</v>
      </c>
      <c r="G149" s="84" t="b">
        <v>0</v>
      </c>
    </row>
    <row r="150" spans="1:7" ht="15">
      <c r="A150" s="84" t="s">
        <v>1924</v>
      </c>
      <c r="B150" s="84">
        <v>2</v>
      </c>
      <c r="C150" s="122">
        <v>0.0027046529927766618</v>
      </c>
      <c r="D150" s="84" t="s">
        <v>1959</v>
      </c>
      <c r="E150" s="84" t="b">
        <v>0</v>
      </c>
      <c r="F150" s="84" t="b">
        <v>0</v>
      </c>
      <c r="G150" s="84" t="b">
        <v>0</v>
      </c>
    </row>
    <row r="151" spans="1:7" ht="15">
      <c r="A151" s="84" t="s">
        <v>1925</v>
      </c>
      <c r="B151" s="84">
        <v>2</v>
      </c>
      <c r="C151" s="122">
        <v>0.0027046529927766618</v>
      </c>
      <c r="D151" s="84" t="s">
        <v>1959</v>
      </c>
      <c r="E151" s="84" t="b">
        <v>0</v>
      </c>
      <c r="F151" s="84" t="b">
        <v>0</v>
      </c>
      <c r="G151" s="84" t="b">
        <v>0</v>
      </c>
    </row>
    <row r="152" spans="1:7" ht="15">
      <c r="A152" s="84" t="s">
        <v>1926</v>
      </c>
      <c r="B152" s="84">
        <v>2</v>
      </c>
      <c r="C152" s="122">
        <v>0.0027046529927766618</v>
      </c>
      <c r="D152" s="84" t="s">
        <v>1959</v>
      </c>
      <c r="E152" s="84" t="b">
        <v>0</v>
      </c>
      <c r="F152" s="84" t="b">
        <v>0</v>
      </c>
      <c r="G152" s="84" t="b">
        <v>0</v>
      </c>
    </row>
    <row r="153" spans="1:7" ht="15">
      <c r="A153" s="84" t="s">
        <v>1927</v>
      </c>
      <c r="B153" s="84">
        <v>2</v>
      </c>
      <c r="C153" s="122">
        <v>0.0027046529927766618</v>
      </c>
      <c r="D153" s="84" t="s">
        <v>1959</v>
      </c>
      <c r="E153" s="84" t="b">
        <v>0</v>
      </c>
      <c r="F153" s="84" t="b">
        <v>0</v>
      </c>
      <c r="G153" s="84" t="b">
        <v>0</v>
      </c>
    </row>
    <row r="154" spans="1:7" ht="15">
      <c r="A154" s="84" t="s">
        <v>1928</v>
      </c>
      <c r="B154" s="84">
        <v>2</v>
      </c>
      <c r="C154" s="122">
        <v>0.0027046529927766618</v>
      </c>
      <c r="D154" s="84" t="s">
        <v>1959</v>
      </c>
      <c r="E154" s="84" t="b">
        <v>1</v>
      </c>
      <c r="F154" s="84" t="b">
        <v>0</v>
      </c>
      <c r="G154" s="84" t="b">
        <v>0</v>
      </c>
    </row>
    <row r="155" spans="1:7" ht="15">
      <c r="A155" s="84" t="s">
        <v>1929</v>
      </c>
      <c r="B155" s="84">
        <v>2</v>
      </c>
      <c r="C155" s="122">
        <v>0.0027046529927766618</v>
      </c>
      <c r="D155" s="84" t="s">
        <v>1959</v>
      </c>
      <c r="E155" s="84" t="b">
        <v>0</v>
      </c>
      <c r="F155" s="84" t="b">
        <v>0</v>
      </c>
      <c r="G155" s="84" t="b">
        <v>0</v>
      </c>
    </row>
    <row r="156" spans="1:7" ht="15">
      <c r="A156" s="84" t="s">
        <v>1930</v>
      </c>
      <c r="B156" s="84">
        <v>2</v>
      </c>
      <c r="C156" s="122">
        <v>0.0027046529927766618</v>
      </c>
      <c r="D156" s="84" t="s">
        <v>1959</v>
      </c>
      <c r="E156" s="84" t="b">
        <v>0</v>
      </c>
      <c r="F156" s="84" t="b">
        <v>0</v>
      </c>
      <c r="G156" s="84" t="b">
        <v>0</v>
      </c>
    </row>
    <row r="157" spans="1:7" ht="15">
      <c r="A157" s="84" t="s">
        <v>1931</v>
      </c>
      <c r="B157" s="84">
        <v>2</v>
      </c>
      <c r="C157" s="122">
        <v>0.0027046529927766618</v>
      </c>
      <c r="D157" s="84" t="s">
        <v>1959</v>
      </c>
      <c r="E157" s="84" t="b">
        <v>1</v>
      </c>
      <c r="F157" s="84" t="b">
        <v>0</v>
      </c>
      <c r="G157" s="84" t="b">
        <v>0</v>
      </c>
    </row>
    <row r="158" spans="1:7" ht="15">
      <c r="A158" s="84" t="s">
        <v>1932</v>
      </c>
      <c r="B158" s="84">
        <v>2</v>
      </c>
      <c r="C158" s="122">
        <v>0.0027046529927766618</v>
      </c>
      <c r="D158" s="84" t="s">
        <v>1959</v>
      </c>
      <c r="E158" s="84" t="b">
        <v>0</v>
      </c>
      <c r="F158" s="84" t="b">
        <v>0</v>
      </c>
      <c r="G158" s="84" t="b">
        <v>0</v>
      </c>
    </row>
    <row r="159" spans="1:7" ht="15">
      <c r="A159" s="84" t="s">
        <v>1933</v>
      </c>
      <c r="B159" s="84">
        <v>2</v>
      </c>
      <c r="C159" s="122">
        <v>0.0027046529927766618</v>
      </c>
      <c r="D159" s="84" t="s">
        <v>1959</v>
      </c>
      <c r="E159" s="84" t="b">
        <v>0</v>
      </c>
      <c r="F159" s="84" t="b">
        <v>0</v>
      </c>
      <c r="G159" s="84" t="b">
        <v>0</v>
      </c>
    </row>
    <row r="160" spans="1:7" ht="15">
      <c r="A160" s="84" t="s">
        <v>1934</v>
      </c>
      <c r="B160" s="84">
        <v>2</v>
      </c>
      <c r="C160" s="122">
        <v>0.0027046529927766618</v>
      </c>
      <c r="D160" s="84" t="s">
        <v>1959</v>
      </c>
      <c r="E160" s="84" t="b">
        <v>0</v>
      </c>
      <c r="F160" s="84" t="b">
        <v>0</v>
      </c>
      <c r="G160" s="84" t="b">
        <v>0</v>
      </c>
    </row>
    <row r="161" spans="1:7" ht="15">
      <c r="A161" s="84" t="s">
        <v>1935</v>
      </c>
      <c r="B161" s="84">
        <v>2</v>
      </c>
      <c r="C161" s="122">
        <v>0.0027046529927766618</v>
      </c>
      <c r="D161" s="84" t="s">
        <v>1959</v>
      </c>
      <c r="E161" s="84" t="b">
        <v>0</v>
      </c>
      <c r="F161" s="84" t="b">
        <v>0</v>
      </c>
      <c r="G161" s="84" t="b">
        <v>0</v>
      </c>
    </row>
    <row r="162" spans="1:7" ht="15">
      <c r="A162" s="84" t="s">
        <v>1936</v>
      </c>
      <c r="B162" s="84">
        <v>2</v>
      </c>
      <c r="C162" s="122">
        <v>0.0027046529927766618</v>
      </c>
      <c r="D162" s="84" t="s">
        <v>1959</v>
      </c>
      <c r="E162" s="84" t="b">
        <v>0</v>
      </c>
      <c r="F162" s="84" t="b">
        <v>0</v>
      </c>
      <c r="G162" s="84" t="b">
        <v>0</v>
      </c>
    </row>
    <row r="163" spans="1:7" ht="15">
      <c r="A163" s="84" t="s">
        <v>1526</v>
      </c>
      <c r="B163" s="84">
        <v>2</v>
      </c>
      <c r="C163" s="122">
        <v>0.0027046529927766618</v>
      </c>
      <c r="D163" s="84" t="s">
        <v>1959</v>
      </c>
      <c r="E163" s="84" t="b">
        <v>0</v>
      </c>
      <c r="F163" s="84" t="b">
        <v>0</v>
      </c>
      <c r="G163" s="84" t="b">
        <v>0</v>
      </c>
    </row>
    <row r="164" spans="1:7" ht="15">
      <c r="A164" s="84" t="s">
        <v>1937</v>
      </c>
      <c r="B164" s="84">
        <v>2</v>
      </c>
      <c r="C164" s="122">
        <v>0.0027046529927766618</v>
      </c>
      <c r="D164" s="84" t="s">
        <v>1959</v>
      </c>
      <c r="E164" s="84" t="b">
        <v>0</v>
      </c>
      <c r="F164" s="84" t="b">
        <v>0</v>
      </c>
      <c r="G164" s="84" t="b">
        <v>0</v>
      </c>
    </row>
    <row r="165" spans="1:7" ht="15">
      <c r="A165" s="84" t="s">
        <v>1938</v>
      </c>
      <c r="B165" s="84">
        <v>2</v>
      </c>
      <c r="C165" s="122">
        <v>0.0027046529927766618</v>
      </c>
      <c r="D165" s="84" t="s">
        <v>1959</v>
      </c>
      <c r="E165" s="84" t="b">
        <v>0</v>
      </c>
      <c r="F165" s="84" t="b">
        <v>0</v>
      </c>
      <c r="G165" s="84" t="b">
        <v>0</v>
      </c>
    </row>
    <row r="166" spans="1:7" ht="15">
      <c r="A166" s="84" t="s">
        <v>1939</v>
      </c>
      <c r="B166" s="84">
        <v>2</v>
      </c>
      <c r="C166" s="122">
        <v>0.0027046529927766618</v>
      </c>
      <c r="D166" s="84" t="s">
        <v>1959</v>
      </c>
      <c r="E166" s="84" t="b">
        <v>0</v>
      </c>
      <c r="F166" s="84" t="b">
        <v>0</v>
      </c>
      <c r="G166" s="84" t="b">
        <v>0</v>
      </c>
    </row>
    <row r="167" spans="1:7" ht="15">
      <c r="A167" s="84" t="s">
        <v>1940</v>
      </c>
      <c r="B167" s="84">
        <v>2</v>
      </c>
      <c r="C167" s="122">
        <v>0.0027046529927766618</v>
      </c>
      <c r="D167" s="84" t="s">
        <v>1959</v>
      </c>
      <c r="E167" s="84" t="b">
        <v>0</v>
      </c>
      <c r="F167" s="84" t="b">
        <v>0</v>
      </c>
      <c r="G167" s="84" t="b">
        <v>0</v>
      </c>
    </row>
    <row r="168" spans="1:7" ht="15">
      <c r="A168" s="84" t="s">
        <v>1941</v>
      </c>
      <c r="B168" s="84">
        <v>2</v>
      </c>
      <c r="C168" s="122">
        <v>0.0027046529927766618</v>
      </c>
      <c r="D168" s="84" t="s">
        <v>1959</v>
      </c>
      <c r="E168" s="84" t="b">
        <v>0</v>
      </c>
      <c r="F168" s="84" t="b">
        <v>0</v>
      </c>
      <c r="G168" s="84" t="b">
        <v>0</v>
      </c>
    </row>
    <row r="169" spans="1:7" ht="15">
      <c r="A169" s="84" t="s">
        <v>1942</v>
      </c>
      <c r="B169" s="84">
        <v>2</v>
      </c>
      <c r="C169" s="122">
        <v>0.0027046529927766618</v>
      </c>
      <c r="D169" s="84" t="s">
        <v>1959</v>
      </c>
      <c r="E169" s="84" t="b">
        <v>0</v>
      </c>
      <c r="F169" s="84" t="b">
        <v>0</v>
      </c>
      <c r="G169" s="84" t="b">
        <v>0</v>
      </c>
    </row>
    <row r="170" spans="1:7" ht="15">
      <c r="A170" s="84" t="s">
        <v>1943</v>
      </c>
      <c r="B170" s="84">
        <v>2</v>
      </c>
      <c r="C170" s="122">
        <v>0.0027046529927766618</v>
      </c>
      <c r="D170" s="84" t="s">
        <v>1959</v>
      </c>
      <c r="E170" s="84" t="b">
        <v>0</v>
      </c>
      <c r="F170" s="84" t="b">
        <v>0</v>
      </c>
      <c r="G170" s="84" t="b">
        <v>0</v>
      </c>
    </row>
    <row r="171" spans="1:7" ht="15">
      <c r="A171" s="84" t="s">
        <v>1811</v>
      </c>
      <c r="B171" s="84">
        <v>2</v>
      </c>
      <c r="C171" s="122">
        <v>0.003177970596021916</v>
      </c>
      <c r="D171" s="84" t="s">
        <v>1959</v>
      </c>
      <c r="E171" s="84" t="b">
        <v>0</v>
      </c>
      <c r="F171" s="84" t="b">
        <v>0</v>
      </c>
      <c r="G171" s="84" t="b">
        <v>0</v>
      </c>
    </row>
    <row r="172" spans="1:7" ht="15">
      <c r="A172" s="84" t="s">
        <v>1944</v>
      </c>
      <c r="B172" s="84">
        <v>2</v>
      </c>
      <c r="C172" s="122">
        <v>0.0027046529927766618</v>
      </c>
      <c r="D172" s="84" t="s">
        <v>1959</v>
      </c>
      <c r="E172" s="84" t="b">
        <v>0</v>
      </c>
      <c r="F172" s="84" t="b">
        <v>0</v>
      </c>
      <c r="G172" s="84" t="b">
        <v>0</v>
      </c>
    </row>
    <row r="173" spans="1:7" ht="15">
      <c r="A173" s="84" t="s">
        <v>1945</v>
      </c>
      <c r="B173" s="84">
        <v>2</v>
      </c>
      <c r="C173" s="122">
        <v>0.0027046529927766618</v>
      </c>
      <c r="D173" s="84" t="s">
        <v>1959</v>
      </c>
      <c r="E173" s="84" t="b">
        <v>0</v>
      </c>
      <c r="F173" s="84" t="b">
        <v>0</v>
      </c>
      <c r="G173" s="84" t="b">
        <v>0</v>
      </c>
    </row>
    <row r="174" spans="1:7" ht="15">
      <c r="A174" s="84" t="s">
        <v>1582</v>
      </c>
      <c r="B174" s="84">
        <v>2</v>
      </c>
      <c r="C174" s="122">
        <v>0.0027046529927766618</v>
      </c>
      <c r="D174" s="84" t="s">
        <v>1959</v>
      </c>
      <c r="E174" s="84" t="b">
        <v>0</v>
      </c>
      <c r="F174" s="84" t="b">
        <v>0</v>
      </c>
      <c r="G174" s="84" t="b">
        <v>0</v>
      </c>
    </row>
    <row r="175" spans="1:7" ht="15">
      <c r="A175" s="84" t="s">
        <v>1585</v>
      </c>
      <c r="B175" s="84">
        <v>2</v>
      </c>
      <c r="C175" s="122">
        <v>0.0027046529927766618</v>
      </c>
      <c r="D175" s="84" t="s">
        <v>1959</v>
      </c>
      <c r="E175" s="84" t="b">
        <v>0</v>
      </c>
      <c r="F175" s="84" t="b">
        <v>0</v>
      </c>
      <c r="G175" s="84" t="b">
        <v>0</v>
      </c>
    </row>
    <row r="176" spans="1:7" ht="15">
      <c r="A176" s="84" t="s">
        <v>1587</v>
      </c>
      <c r="B176" s="84">
        <v>2</v>
      </c>
      <c r="C176" s="122">
        <v>0.0027046529927766618</v>
      </c>
      <c r="D176" s="84" t="s">
        <v>1959</v>
      </c>
      <c r="E176" s="84" t="b">
        <v>0</v>
      </c>
      <c r="F176" s="84" t="b">
        <v>0</v>
      </c>
      <c r="G176" s="84" t="b">
        <v>0</v>
      </c>
    </row>
    <row r="177" spans="1:7" ht="15">
      <c r="A177" s="84" t="s">
        <v>278</v>
      </c>
      <c r="B177" s="84">
        <v>2</v>
      </c>
      <c r="C177" s="122">
        <v>0.0027046529927766618</v>
      </c>
      <c r="D177" s="84" t="s">
        <v>1959</v>
      </c>
      <c r="E177" s="84" t="b">
        <v>0</v>
      </c>
      <c r="F177" s="84" t="b">
        <v>0</v>
      </c>
      <c r="G177" s="84" t="b">
        <v>0</v>
      </c>
    </row>
    <row r="178" spans="1:7" ht="15">
      <c r="A178" s="84" t="s">
        <v>228</v>
      </c>
      <c r="B178" s="84">
        <v>2</v>
      </c>
      <c r="C178" s="122">
        <v>0.0027046529927766618</v>
      </c>
      <c r="D178" s="84" t="s">
        <v>1959</v>
      </c>
      <c r="E178" s="84" t="b">
        <v>0</v>
      </c>
      <c r="F178" s="84" t="b">
        <v>0</v>
      </c>
      <c r="G178" s="84" t="b">
        <v>0</v>
      </c>
    </row>
    <row r="179" spans="1:7" ht="15">
      <c r="A179" s="84" t="s">
        <v>1946</v>
      </c>
      <c r="B179" s="84">
        <v>2</v>
      </c>
      <c r="C179" s="122">
        <v>0.0027046529927766618</v>
      </c>
      <c r="D179" s="84" t="s">
        <v>1959</v>
      </c>
      <c r="E179" s="84" t="b">
        <v>0</v>
      </c>
      <c r="F179" s="84" t="b">
        <v>0</v>
      </c>
      <c r="G179" s="84" t="b">
        <v>0</v>
      </c>
    </row>
    <row r="180" spans="1:7" ht="15">
      <c r="A180" s="84" t="s">
        <v>1947</v>
      </c>
      <c r="B180" s="84">
        <v>2</v>
      </c>
      <c r="C180" s="122">
        <v>0.0027046529927766618</v>
      </c>
      <c r="D180" s="84" t="s">
        <v>1959</v>
      </c>
      <c r="E180" s="84" t="b">
        <v>0</v>
      </c>
      <c r="F180" s="84" t="b">
        <v>0</v>
      </c>
      <c r="G180" s="84" t="b">
        <v>0</v>
      </c>
    </row>
    <row r="181" spans="1:7" ht="15">
      <c r="A181" s="84" t="s">
        <v>1948</v>
      </c>
      <c r="B181" s="84">
        <v>2</v>
      </c>
      <c r="C181" s="122">
        <v>0.0027046529927766618</v>
      </c>
      <c r="D181" s="84" t="s">
        <v>1959</v>
      </c>
      <c r="E181" s="84" t="b">
        <v>0</v>
      </c>
      <c r="F181" s="84" t="b">
        <v>0</v>
      </c>
      <c r="G181" s="84" t="b">
        <v>0</v>
      </c>
    </row>
    <row r="182" spans="1:7" ht="15">
      <c r="A182" s="84" t="s">
        <v>1949</v>
      </c>
      <c r="B182" s="84">
        <v>2</v>
      </c>
      <c r="C182" s="122">
        <v>0.0027046529927766618</v>
      </c>
      <c r="D182" s="84" t="s">
        <v>1959</v>
      </c>
      <c r="E182" s="84" t="b">
        <v>0</v>
      </c>
      <c r="F182" s="84" t="b">
        <v>0</v>
      </c>
      <c r="G182" s="84" t="b">
        <v>0</v>
      </c>
    </row>
    <row r="183" spans="1:7" ht="15">
      <c r="A183" s="84" t="s">
        <v>1950</v>
      </c>
      <c r="B183" s="84">
        <v>2</v>
      </c>
      <c r="C183" s="122">
        <v>0.0027046529927766618</v>
      </c>
      <c r="D183" s="84" t="s">
        <v>1959</v>
      </c>
      <c r="E183" s="84" t="b">
        <v>0</v>
      </c>
      <c r="F183" s="84" t="b">
        <v>0</v>
      </c>
      <c r="G183" s="84" t="b">
        <v>0</v>
      </c>
    </row>
    <row r="184" spans="1:7" ht="15">
      <c r="A184" s="84" t="s">
        <v>1951</v>
      </c>
      <c r="B184" s="84">
        <v>2</v>
      </c>
      <c r="C184" s="122">
        <v>0.0027046529927766618</v>
      </c>
      <c r="D184" s="84" t="s">
        <v>1959</v>
      </c>
      <c r="E184" s="84" t="b">
        <v>0</v>
      </c>
      <c r="F184" s="84" t="b">
        <v>0</v>
      </c>
      <c r="G184" s="84" t="b">
        <v>0</v>
      </c>
    </row>
    <row r="185" spans="1:7" ht="15">
      <c r="A185" s="84" t="s">
        <v>1952</v>
      </c>
      <c r="B185" s="84">
        <v>2</v>
      </c>
      <c r="C185" s="122">
        <v>0.0027046529927766618</v>
      </c>
      <c r="D185" s="84" t="s">
        <v>1959</v>
      </c>
      <c r="E185" s="84" t="b">
        <v>0</v>
      </c>
      <c r="F185" s="84" t="b">
        <v>0</v>
      </c>
      <c r="G185" s="84" t="b">
        <v>0</v>
      </c>
    </row>
    <row r="186" spans="1:7" ht="15">
      <c r="A186" s="84" t="s">
        <v>1953</v>
      </c>
      <c r="B186" s="84">
        <v>2</v>
      </c>
      <c r="C186" s="122">
        <v>0.0027046529927766618</v>
      </c>
      <c r="D186" s="84" t="s">
        <v>1959</v>
      </c>
      <c r="E186" s="84" t="b">
        <v>0</v>
      </c>
      <c r="F186" s="84" t="b">
        <v>0</v>
      </c>
      <c r="G186" s="84" t="b">
        <v>0</v>
      </c>
    </row>
    <row r="187" spans="1:7" ht="15">
      <c r="A187" s="84" t="s">
        <v>276</v>
      </c>
      <c r="B187" s="84">
        <v>2</v>
      </c>
      <c r="C187" s="122">
        <v>0.0027046529927766618</v>
      </c>
      <c r="D187" s="84" t="s">
        <v>1959</v>
      </c>
      <c r="E187" s="84" t="b">
        <v>0</v>
      </c>
      <c r="F187" s="84" t="b">
        <v>0</v>
      </c>
      <c r="G187" s="84" t="b">
        <v>0</v>
      </c>
    </row>
    <row r="188" spans="1:7" ht="15">
      <c r="A188" s="84" t="s">
        <v>1954</v>
      </c>
      <c r="B188" s="84">
        <v>2</v>
      </c>
      <c r="C188" s="122">
        <v>0.0027046529927766618</v>
      </c>
      <c r="D188" s="84" t="s">
        <v>1959</v>
      </c>
      <c r="E188" s="84" t="b">
        <v>0</v>
      </c>
      <c r="F188" s="84" t="b">
        <v>0</v>
      </c>
      <c r="G188" s="84" t="b">
        <v>0</v>
      </c>
    </row>
    <row r="189" spans="1:7" ht="15">
      <c r="A189" s="84" t="s">
        <v>1955</v>
      </c>
      <c r="B189" s="84">
        <v>2</v>
      </c>
      <c r="C189" s="122">
        <v>0.0027046529927766618</v>
      </c>
      <c r="D189" s="84" t="s">
        <v>1959</v>
      </c>
      <c r="E189" s="84" t="b">
        <v>0</v>
      </c>
      <c r="F189" s="84" t="b">
        <v>0</v>
      </c>
      <c r="G189" s="84" t="b">
        <v>0</v>
      </c>
    </row>
    <row r="190" spans="1:7" ht="15">
      <c r="A190" s="84" t="s">
        <v>1956</v>
      </c>
      <c r="B190" s="84">
        <v>2</v>
      </c>
      <c r="C190" s="122">
        <v>0.0027046529927766618</v>
      </c>
      <c r="D190" s="84" t="s">
        <v>1959</v>
      </c>
      <c r="E190" s="84" t="b">
        <v>0</v>
      </c>
      <c r="F190" s="84" t="b">
        <v>0</v>
      </c>
      <c r="G190" s="84" t="b">
        <v>0</v>
      </c>
    </row>
    <row r="191" spans="1:7" ht="15">
      <c r="A191" s="84" t="s">
        <v>256</v>
      </c>
      <c r="B191" s="84">
        <v>17</v>
      </c>
      <c r="C191" s="122">
        <v>0.013086407384184394</v>
      </c>
      <c r="D191" s="84" t="s">
        <v>1438</v>
      </c>
      <c r="E191" s="84" t="b">
        <v>0</v>
      </c>
      <c r="F191" s="84" t="b">
        <v>0</v>
      </c>
      <c r="G191" s="84" t="b">
        <v>0</v>
      </c>
    </row>
    <row r="192" spans="1:7" ht="15">
      <c r="A192" s="84" t="s">
        <v>1565</v>
      </c>
      <c r="B192" s="84">
        <v>9</v>
      </c>
      <c r="C192" s="122">
        <v>0.016452457059298705</v>
      </c>
      <c r="D192" s="84" t="s">
        <v>1438</v>
      </c>
      <c r="E192" s="84" t="b">
        <v>0</v>
      </c>
      <c r="F192" s="84" t="b">
        <v>0</v>
      </c>
      <c r="G192" s="84" t="b">
        <v>0</v>
      </c>
    </row>
    <row r="193" spans="1:7" ht="15">
      <c r="A193" s="84" t="s">
        <v>1566</v>
      </c>
      <c r="B193" s="84">
        <v>8</v>
      </c>
      <c r="C193" s="122">
        <v>0.020021839502692526</v>
      </c>
      <c r="D193" s="84" t="s">
        <v>1438</v>
      </c>
      <c r="E193" s="84" t="b">
        <v>0</v>
      </c>
      <c r="F193" s="84" t="b">
        <v>0</v>
      </c>
      <c r="G193" s="84" t="b">
        <v>0</v>
      </c>
    </row>
    <row r="194" spans="1:7" ht="15">
      <c r="A194" s="84" t="s">
        <v>1567</v>
      </c>
      <c r="B194" s="84">
        <v>6</v>
      </c>
      <c r="C194" s="122">
        <v>0.015016379627019396</v>
      </c>
      <c r="D194" s="84" t="s">
        <v>1438</v>
      </c>
      <c r="E194" s="84" t="b">
        <v>0</v>
      </c>
      <c r="F194" s="84" t="b">
        <v>0</v>
      </c>
      <c r="G194" s="84" t="b">
        <v>0</v>
      </c>
    </row>
    <row r="195" spans="1:7" ht="15">
      <c r="A195" s="84" t="s">
        <v>1568</v>
      </c>
      <c r="B195" s="84">
        <v>6</v>
      </c>
      <c r="C195" s="122">
        <v>0.015016379627019396</v>
      </c>
      <c r="D195" s="84" t="s">
        <v>1438</v>
      </c>
      <c r="E195" s="84" t="b">
        <v>0</v>
      </c>
      <c r="F195" s="84" t="b">
        <v>0</v>
      </c>
      <c r="G195" s="84" t="b">
        <v>0</v>
      </c>
    </row>
    <row r="196" spans="1:7" ht="15">
      <c r="A196" s="84" t="s">
        <v>1569</v>
      </c>
      <c r="B196" s="84">
        <v>6</v>
      </c>
      <c r="C196" s="122">
        <v>0.015016379627019396</v>
      </c>
      <c r="D196" s="84" t="s">
        <v>1438</v>
      </c>
      <c r="E196" s="84" t="b">
        <v>0</v>
      </c>
      <c r="F196" s="84" t="b">
        <v>0</v>
      </c>
      <c r="G196" s="84" t="b">
        <v>0</v>
      </c>
    </row>
    <row r="197" spans="1:7" ht="15">
      <c r="A197" s="84" t="s">
        <v>1570</v>
      </c>
      <c r="B197" s="84">
        <v>6</v>
      </c>
      <c r="C197" s="122">
        <v>0.015016379627019396</v>
      </c>
      <c r="D197" s="84" t="s">
        <v>1438</v>
      </c>
      <c r="E197" s="84" t="b">
        <v>0</v>
      </c>
      <c r="F197" s="84" t="b">
        <v>0</v>
      </c>
      <c r="G197" s="84" t="b">
        <v>0</v>
      </c>
    </row>
    <row r="198" spans="1:7" ht="15">
      <c r="A198" s="84" t="s">
        <v>1571</v>
      </c>
      <c r="B198" s="84">
        <v>6</v>
      </c>
      <c r="C198" s="122">
        <v>0.015016379627019396</v>
      </c>
      <c r="D198" s="84" t="s">
        <v>1438</v>
      </c>
      <c r="E198" s="84" t="b">
        <v>0</v>
      </c>
      <c r="F198" s="84" t="b">
        <v>0</v>
      </c>
      <c r="G198" s="84" t="b">
        <v>0</v>
      </c>
    </row>
    <row r="199" spans="1:7" ht="15">
      <c r="A199" s="84" t="s">
        <v>1572</v>
      </c>
      <c r="B199" s="84">
        <v>6</v>
      </c>
      <c r="C199" s="122">
        <v>0.015016379627019396</v>
      </c>
      <c r="D199" s="84" t="s">
        <v>1438</v>
      </c>
      <c r="E199" s="84" t="b">
        <v>0</v>
      </c>
      <c r="F199" s="84" t="b">
        <v>0</v>
      </c>
      <c r="G199" s="84" t="b">
        <v>0</v>
      </c>
    </row>
    <row r="200" spans="1:7" ht="15">
      <c r="A200" s="84" t="s">
        <v>1573</v>
      </c>
      <c r="B200" s="84">
        <v>6</v>
      </c>
      <c r="C200" s="122">
        <v>0.015016379627019396</v>
      </c>
      <c r="D200" s="84" t="s">
        <v>1438</v>
      </c>
      <c r="E200" s="84" t="b">
        <v>0</v>
      </c>
      <c r="F200" s="84" t="b">
        <v>0</v>
      </c>
      <c r="G200" s="84" t="b">
        <v>0</v>
      </c>
    </row>
    <row r="201" spans="1:7" ht="15">
      <c r="A201" s="84" t="s">
        <v>1857</v>
      </c>
      <c r="B201" s="84">
        <v>6</v>
      </c>
      <c r="C201" s="122">
        <v>0.015016379627019396</v>
      </c>
      <c r="D201" s="84" t="s">
        <v>1438</v>
      </c>
      <c r="E201" s="84" t="b">
        <v>0</v>
      </c>
      <c r="F201" s="84" t="b">
        <v>0</v>
      </c>
      <c r="G201" s="84" t="b">
        <v>0</v>
      </c>
    </row>
    <row r="202" spans="1:7" ht="15">
      <c r="A202" s="84" t="s">
        <v>1615</v>
      </c>
      <c r="B202" s="84">
        <v>5</v>
      </c>
      <c r="C202" s="122">
        <v>0.014030531797374875</v>
      </c>
      <c r="D202" s="84" t="s">
        <v>1438</v>
      </c>
      <c r="E202" s="84" t="b">
        <v>0</v>
      </c>
      <c r="F202" s="84" t="b">
        <v>0</v>
      </c>
      <c r="G202" s="84" t="b">
        <v>0</v>
      </c>
    </row>
    <row r="203" spans="1:7" ht="15">
      <c r="A203" s="84" t="s">
        <v>1616</v>
      </c>
      <c r="B203" s="84">
        <v>5</v>
      </c>
      <c r="C203" s="122">
        <v>0.014030531797374875</v>
      </c>
      <c r="D203" s="84" t="s">
        <v>1438</v>
      </c>
      <c r="E203" s="84" t="b">
        <v>0</v>
      </c>
      <c r="F203" s="84" t="b">
        <v>0</v>
      </c>
      <c r="G203" s="84" t="b">
        <v>0</v>
      </c>
    </row>
    <row r="204" spans="1:7" ht="15">
      <c r="A204" s="84" t="s">
        <v>1858</v>
      </c>
      <c r="B204" s="84">
        <v>5</v>
      </c>
      <c r="C204" s="122">
        <v>0.014030531797374875</v>
      </c>
      <c r="D204" s="84" t="s">
        <v>1438</v>
      </c>
      <c r="E204" s="84" t="b">
        <v>0</v>
      </c>
      <c r="F204" s="84" t="b">
        <v>0</v>
      </c>
      <c r="G204" s="84" t="b">
        <v>0</v>
      </c>
    </row>
    <row r="205" spans="1:7" ht="15">
      <c r="A205" s="84" t="s">
        <v>1859</v>
      </c>
      <c r="B205" s="84">
        <v>5</v>
      </c>
      <c r="C205" s="122">
        <v>0.014030531797374875</v>
      </c>
      <c r="D205" s="84" t="s">
        <v>1438</v>
      </c>
      <c r="E205" s="84" t="b">
        <v>0</v>
      </c>
      <c r="F205" s="84" t="b">
        <v>0</v>
      </c>
      <c r="G205" s="84" t="b">
        <v>0</v>
      </c>
    </row>
    <row r="206" spans="1:7" ht="15">
      <c r="A206" s="84" t="s">
        <v>1860</v>
      </c>
      <c r="B206" s="84">
        <v>5</v>
      </c>
      <c r="C206" s="122">
        <v>0.014030531797374875</v>
      </c>
      <c r="D206" s="84" t="s">
        <v>1438</v>
      </c>
      <c r="E206" s="84" t="b">
        <v>0</v>
      </c>
      <c r="F206" s="84" t="b">
        <v>0</v>
      </c>
      <c r="G206" s="84" t="b">
        <v>0</v>
      </c>
    </row>
    <row r="207" spans="1:7" ht="15">
      <c r="A207" s="84" t="s">
        <v>1861</v>
      </c>
      <c r="B207" s="84">
        <v>5</v>
      </c>
      <c r="C207" s="122">
        <v>0.014030531797374875</v>
      </c>
      <c r="D207" s="84" t="s">
        <v>1438</v>
      </c>
      <c r="E207" s="84" t="b">
        <v>0</v>
      </c>
      <c r="F207" s="84" t="b">
        <v>0</v>
      </c>
      <c r="G207" s="84" t="b">
        <v>0</v>
      </c>
    </row>
    <row r="208" spans="1:7" ht="15">
      <c r="A208" s="84" t="s">
        <v>1862</v>
      </c>
      <c r="B208" s="84">
        <v>5</v>
      </c>
      <c r="C208" s="122">
        <v>0.014030531797374875</v>
      </c>
      <c r="D208" s="84" t="s">
        <v>1438</v>
      </c>
      <c r="E208" s="84" t="b">
        <v>0</v>
      </c>
      <c r="F208" s="84" t="b">
        <v>0</v>
      </c>
      <c r="G208" s="84" t="b">
        <v>0</v>
      </c>
    </row>
    <row r="209" spans="1:7" ht="15">
      <c r="A209" s="84" t="s">
        <v>1864</v>
      </c>
      <c r="B209" s="84">
        <v>5</v>
      </c>
      <c r="C209" s="122">
        <v>0.014030531797374875</v>
      </c>
      <c r="D209" s="84" t="s">
        <v>1438</v>
      </c>
      <c r="E209" s="84" t="b">
        <v>0</v>
      </c>
      <c r="F209" s="84" t="b">
        <v>0</v>
      </c>
      <c r="G209" s="84" t="b">
        <v>0</v>
      </c>
    </row>
    <row r="210" spans="1:7" ht="15">
      <c r="A210" s="84" t="s">
        <v>1865</v>
      </c>
      <c r="B210" s="84">
        <v>5</v>
      </c>
      <c r="C210" s="122">
        <v>0.014030531797374875</v>
      </c>
      <c r="D210" s="84" t="s">
        <v>1438</v>
      </c>
      <c r="E210" s="84" t="b">
        <v>0</v>
      </c>
      <c r="F210" s="84" t="b">
        <v>0</v>
      </c>
      <c r="G210" s="84" t="b">
        <v>0</v>
      </c>
    </row>
    <row r="211" spans="1:7" ht="15">
      <c r="A211" s="84" t="s">
        <v>1867</v>
      </c>
      <c r="B211" s="84">
        <v>5</v>
      </c>
      <c r="C211" s="122">
        <v>0.014030531797374875</v>
      </c>
      <c r="D211" s="84" t="s">
        <v>1438</v>
      </c>
      <c r="E211" s="84" t="b">
        <v>0</v>
      </c>
      <c r="F211" s="84" t="b">
        <v>0</v>
      </c>
      <c r="G211" s="84" t="b">
        <v>0</v>
      </c>
    </row>
    <row r="212" spans="1:7" ht="15">
      <c r="A212" s="84" t="s">
        <v>1868</v>
      </c>
      <c r="B212" s="84">
        <v>5</v>
      </c>
      <c r="C212" s="122">
        <v>0.014030531797374875</v>
      </c>
      <c r="D212" s="84" t="s">
        <v>1438</v>
      </c>
      <c r="E212" s="84" t="b">
        <v>0</v>
      </c>
      <c r="F212" s="84" t="b">
        <v>0</v>
      </c>
      <c r="G212" s="84" t="b">
        <v>0</v>
      </c>
    </row>
    <row r="213" spans="1:7" ht="15">
      <c r="A213" s="84" t="s">
        <v>1871</v>
      </c>
      <c r="B213" s="84">
        <v>5</v>
      </c>
      <c r="C213" s="122">
        <v>0.014030531797374875</v>
      </c>
      <c r="D213" s="84" t="s">
        <v>1438</v>
      </c>
      <c r="E213" s="84" t="b">
        <v>0</v>
      </c>
      <c r="F213" s="84" t="b">
        <v>0</v>
      </c>
      <c r="G213" s="84" t="b">
        <v>0</v>
      </c>
    </row>
    <row r="214" spans="1:7" ht="15">
      <c r="A214" s="84" t="s">
        <v>1872</v>
      </c>
      <c r="B214" s="84">
        <v>5</v>
      </c>
      <c r="C214" s="122">
        <v>0.014030531797374875</v>
      </c>
      <c r="D214" s="84" t="s">
        <v>1438</v>
      </c>
      <c r="E214" s="84" t="b">
        <v>0</v>
      </c>
      <c r="F214" s="84" t="b">
        <v>0</v>
      </c>
      <c r="G214" s="84" t="b">
        <v>0</v>
      </c>
    </row>
    <row r="215" spans="1:7" ht="15">
      <c r="A215" s="84" t="s">
        <v>1873</v>
      </c>
      <c r="B215" s="84">
        <v>5</v>
      </c>
      <c r="C215" s="122">
        <v>0.014030531797374875</v>
      </c>
      <c r="D215" s="84" t="s">
        <v>1438</v>
      </c>
      <c r="E215" s="84" t="b">
        <v>0</v>
      </c>
      <c r="F215" s="84" t="b">
        <v>0</v>
      </c>
      <c r="G215" s="84" t="b">
        <v>0</v>
      </c>
    </row>
    <row r="216" spans="1:7" ht="15">
      <c r="A216" s="84" t="s">
        <v>1874</v>
      </c>
      <c r="B216" s="84">
        <v>5</v>
      </c>
      <c r="C216" s="122">
        <v>0.014030531797374875</v>
      </c>
      <c r="D216" s="84" t="s">
        <v>1438</v>
      </c>
      <c r="E216" s="84" t="b">
        <v>0</v>
      </c>
      <c r="F216" s="84" t="b">
        <v>0</v>
      </c>
      <c r="G216" s="84" t="b">
        <v>0</v>
      </c>
    </row>
    <row r="217" spans="1:7" ht="15">
      <c r="A217" s="84" t="s">
        <v>1863</v>
      </c>
      <c r="B217" s="84">
        <v>4</v>
      </c>
      <c r="C217" s="122">
        <v>0.012709636365226436</v>
      </c>
      <c r="D217" s="84" t="s">
        <v>1438</v>
      </c>
      <c r="E217" s="84" t="b">
        <v>0</v>
      </c>
      <c r="F217" s="84" t="b">
        <v>0</v>
      </c>
      <c r="G217" s="84" t="b">
        <v>0</v>
      </c>
    </row>
    <row r="218" spans="1:7" ht="15">
      <c r="A218" s="84" t="s">
        <v>1866</v>
      </c>
      <c r="B218" s="84">
        <v>4</v>
      </c>
      <c r="C218" s="122">
        <v>0.012709636365226436</v>
      </c>
      <c r="D218" s="84" t="s">
        <v>1438</v>
      </c>
      <c r="E218" s="84" t="b">
        <v>0</v>
      </c>
      <c r="F218" s="84" t="b">
        <v>0</v>
      </c>
      <c r="G218" s="84" t="b">
        <v>0</v>
      </c>
    </row>
    <row r="219" spans="1:7" ht="15">
      <c r="A219" s="84" t="s">
        <v>460</v>
      </c>
      <c r="B219" s="84">
        <v>4</v>
      </c>
      <c r="C219" s="122">
        <v>0.012709636365226436</v>
      </c>
      <c r="D219" s="84" t="s">
        <v>1438</v>
      </c>
      <c r="E219" s="84" t="b">
        <v>0</v>
      </c>
      <c r="F219" s="84" t="b">
        <v>0</v>
      </c>
      <c r="G219" s="84" t="b">
        <v>0</v>
      </c>
    </row>
    <row r="220" spans="1:7" ht="15">
      <c r="A220" s="84" t="s">
        <v>1584</v>
      </c>
      <c r="B220" s="84">
        <v>3</v>
      </c>
      <c r="C220" s="122">
        <v>0.010968304706199136</v>
      </c>
      <c r="D220" s="84" t="s">
        <v>1438</v>
      </c>
      <c r="E220" s="84" t="b">
        <v>0</v>
      </c>
      <c r="F220" s="84" t="b">
        <v>0</v>
      </c>
      <c r="G220" s="84" t="b">
        <v>0</v>
      </c>
    </row>
    <row r="221" spans="1:7" ht="15">
      <c r="A221" s="84" t="s">
        <v>1870</v>
      </c>
      <c r="B221" s="84">
        <v>3</v>
      </c>
      <c r="C221" s="122">
        <v>0.010968304706199136</v>
      </c>
      <c r="D221" s="84" t="s">
        <v>1438</v>
      </c>
      <c r="E221" s="84" t="b">
        <v>0</v>
      </c>
      <c r="F221" s="84" t="b">
        <v>0</v>
      </c>
      <c r="G221" s="84" t="b">
        <v>0</v>
      </c>
    </row>
    <row r="222" spans="1:7" ht="15">
      <c r="A222" s="84" t="s">
        <v>1878</v>
      </c>
      <c r="B222" s="84">
        <v>3</v>
      </c>
      <c r="C222" s="122">
        <v>0.010968304706199136</v>
      </c>
      <c r="D222" s="84" t="s">
        <v>1438</v>
      </c>
      <c r="E222" s="84" t="b">
        <v>0</v>
      </c>
      <c r="F222" s="84" t="b">
        <v>0</v>
      </c>
      <c r="G222" s="84" t="b">
        <v>0</v>
      </c>
    </row>
    <row r="223" spans="1:7" ht="15">
      <c r="A223" s="84" t="s">
        <v>1869</v>
      </c>
      <c r="B223" s="84">
        <v>3</v>
      </c>
      <c r="C223" s="122">
        <v>0.010968304706199136</v>
      </c>
      <c r="D223" s="84" t="s">
        <v>1438</v>
      </c>
      <c r="E223" s="84" t="b">
        <v>0</v>
      </c>
      <c r="F223" s="84" t="b">
        <v>0</v>
      </c>
      <c r="G223" s="84" t="b">
        <v>0</v>
      </c>
    </row>
    <row r="224" spans="1:7" ht="15">
      <c r="A224" s="84" t="s">
        <v>1879</v>
      </c>
      <c r="B224" s="84">
        <v>2</v>
      </c>
      <c r="C224" s="122">
        <v>0.008661561444406177</v>
      </c>
      <c r="D224" s="84" t="s">
        <v>1438</v>
      </c>
      <c r="E224" s="84" t="b">
        <v>0</v>
      </c>
      <c r="F224" s="84" t="b">
        <v>0</v>
      </c>
      <c r="G224" s="84" t="b">
        <v>0</v>
      </c>
    </row>
    <row r="225" spans="1:7" ht="15">
      <c r="A225" s="84" t="s">
        <v>1893</v>
      </c>
      <c r="B225" s="84">
        <v>2</v>
      </c>
      <c r="C225" s="122">
        <v>0.008661561444406177</v>
      </c>
      <c r="D225" s="84" t="s">
        <v>1438</v>
      </c>
      <c r="E225" s="84" t="b">
        <v>0</v>
      </c>
      <c r="F225" s="84" t="b">
        <v>0</v>
      </c>
      <c r="G225" s="84" t="b">
        <v>0</v>
      </c>
    </row>
    <row r="226" spans="1:7" ht="15">
      <c r="A226" s="84" t="s">
        <v>1894</v>
      </c>
      <c r="B226" s="84">
        <v>2</v>
      </c>
      <c r="C226" s="122">
        <v>0.008661561444406177</v>
      </c>
      <c r="D226" s="84" t="s">
        <v>1438</v>
      </c>
      <c r="E226" s="84" t="b">
        <v>0</v>
      </c>
      <c r="F226" s="84" t="b">
        <v>0</v>
      </c>
      <c r="G226" s="84" t="b">
        <v>0</v>
      </c>
    </row>
    <row r="227" spans="1:7" ht="15">
      <c r="A227" s="84" t="s">
        <v>1811</v>
      </c>
      <c r="B227" s="84">
        <v>2</v>
      </c>
      <c r="C227" s="122">
        <v>0.010968304706199136</v>
      </c>
      <c r="D227" s="84" t="s">
        <v>1438</v>
      </c>
      <c r="E227" s="84" t="b">
        <v>0</v>
      </c>
      <c r="F227" s="84" t="b">
        <v>0</v>
      </c>
      <c r="G227" s="84" t="b">
        <v>0</v>
      </c>
    </row>
    <row r="228" spans="1:7" ht="15">
      <c r="A228" s="84" t="s">
        <v>256</v>
      </c>
      <c r="B228" s="84">
        <v>28</v>
      </c>
      <c r="C228" s="122">
        <v>0</v>
      </c>
      <c r="D228" s="84" t="s">
        <v>1439</v>
      </c>
      <c r="E228" s="84" t="b">
        <v>0</v>
      </c>
      <c r="F228" s="84" t="b">
        <v>0</v>
      </c>
      <c r="G228" s="84" t="b">
        <v>0</v>
      </c>
    </row>
    <row r="229" spans="1:7" ht="15">
      <c r="A229" s="84" t="s">
        <v>1561</v>
      </c>
      <c r="B229" s="84">
        <v>24</v>
      </c>
      <c r="C229" s="122">
        <v>0.008732189951819116</v>
      </c>
      <c r="D229" s="84" t="s">
        <v>1439</v>
      </c>
      <c r="E229" s="84" t="b">
        <v>0</v>
      </c>
      <c r="F229" s="84" t="b">
        <v>0</v>
      </c>
      <c r="G229" s="84" t="b">
        <v>0</v>
      </c>
    </row>
    <row r="230" spans="1:7" ht="15">
      <c r="A230" s="84" t="s">
        <v>280</v>
      </c>
      <c r="B230" s="84">
        <v>12</v>
      </c>
      <c r="C230" s="122">
        <v>0.004366094975909558</v>
      </c>
      <c r="D230" s="84" t="s">
        <v>1439</v>
      </c>
      <c r="E230" s="84" t="b">
        <v>0</v>
      </c>
      <c r="F230" s="84" t="b">
        <v>0</v>
      </c>
      <c r="G230" s="84" t="b">
        <v>0</v>
      </c>
    </row>
    <row r="231" spans="1:7" ht="15">
      <c r="A231" s="84" t="s">
        <v>1563</v>
      </c>
      <c r="B231" s="84">
        <v>12</v>
      </c>
      <c r="C231" s="122">
        <v>0.004366094975909558</v>
      </c>
      <c r="D231" s="84" t="s">
        <v>1439</v>
      </c>
      <c r="E231" s="84" t="b">
        <v>0</v>
      </c>
      <c r="F231" s="84" t="b">
        <v>0</v>
      </c>
      <c r="G231" s="84" t="b">
        <v>0</v>
      </c>
    </row>
    <row r="232" spans="1:7" ht="15">
      <c r="A232" s="84" t="s">
        <v>279</v>
      </c>
      <c r="B232" s="84">
        <v>12</v>
      </c>
      <c r="C232" s="122">
        <v>0.004366094975909558</v>
      </c>
      <c r="D232" s="84" t="s">
        <v>1439</v>
      </c>
      <c r="E232" s="84" t="b">
        <v>0</v>
      </c>
      <c r="F232" s="84" t="b">
        <v>0</v>
      </c>
      <c r="G232" s="84" t="b">
        <v>0</v>
      </c>
    </row>
    <row r="233" spans="1:7" ht="15">
      <c r="A233" s="84" t="s">
        <v>1575</v>
      </c>
      <c r="B233" s="84">
        <v>12</v>
      </c>
      <c r="C233" s="122">
        <v>0.004366094975909558</v>
      </c>
      <c r="D233" s="84" t="s">
        <v>1439</v>
      </c>
      <c r="E233" s="84" t="b">
        <v>0</v>
      </c>
      <c r="F233" s="84" t="b">
        <v>0</v>
      </c>
      <c r="G233" s="84" t="b">
        <v>0</v>
      </c>
    </row>
    <row r="234" spans="1:7" ht="15">
      <c r="A234" s="84" t="s">
        <v>1576</v>
      </c>
      <c r="B234" s="84">
        <v>12</v>
      </c>
      <c r="C234" s="122">
        <v>0.004366094975909558</v>
      </c>
      <c r="D234" s="84" t="s">
        <v>1439</v>
      </c>
      <c r="E234" s="84" t="b">
        <v>0</v>
      </c>
      <c r="F234" s="84" t="b">
        <v>0</v>
      </c>
      <c r="G234" s="84" t="b">
        <v>0</v>
      </c>
    </row>
    <row r="235" spans="1:7" ht="15">
      <c r="A235" s="84" t="s">
        <v>1577</v>
      </c>
      <c r="B235" s="84">
        <v>12</v>
      </c>
      <c r="C235" s="122">
        <v>0.004366094975909558</v>
      </c>
      <c r="D235" s="84" t="s">
        <v>1439</v>
      </c>
      <c r="E235" s="84" t="b">
        <v>0</v>
      </c>
      <c r="F235" s="84" t="b">
        <v>0</v>
      </c>
      <c r="G235" s="84" t="b">
        <v>0</v>
      </c>
    </row>
    <row r="236" spans="1:7" ht="15">
      <c r="A236" s="84" t="s">
        <v>1578</v>
      </c>
      <c r="B236" s="84">
        <v>12</v>
      </c>
      <c r="C236" s="122">
        <v>0.004366094975909558</v>
      </c>
      <c r="D236" s="84" t="s">
        <v>1439</v>
      </c>
      <c r="E236" s="84" t="b">
        <v>0</v>
      </c>
      <c r="F236" s="84" t="b">
        <v>0</v>
      </c>
      <c r="G236" s="84" t="b">
        <v>0</v>
      </c>
    </row>
    <row r="237" spans="1:7" ht="15">
      <c r="A237" s="84" t="s">
        <v>1579</v>
      </c>
      <c r="B237" s="84">
        <v>12</v>
      </c>
      <c r="C237" s="122">
        <v>0.004366094975909558</v>
      </c>
      <c r="D237" s="84" t="s">
        <v>1439</v>
      </c>
      <c r="E237" s="84" t="b">
        <v>0</v>
      </c>
      <c r="F237" s="84" t="b">
        <v>0</v>
      </c>
      <c r="G237" s="84" t="b">
        <v>0</v>
      </c>
    </row>
    <row r="238" spans="1:7" ht="15">
      <c r="A238" s="84" t="s">
        <v>1562</v>
      </c>
      <c r="B238" s="84">
        <v>12</v>
      </c>
      <c r="C238" s="122">
        <v>0.004366094975909558</v>
      </c>
      <c r="D238" s="84" t="s">
        <v>1439</v>
      </c>
      <c r="E238" s="84" t="b">
        <v>0</v>
      </c>
      <c r="F238" s="84" t="b">
        <v>0</v>
      </c>
      <c r="G238" s="84" t="b">
        <v>0</v>
      </c>
    </row>
    <row r="239" spans="1:7" ht="15">
      <c r="A239" s="84" t="s">
        <v>1856</v>
      </c>
      <c r="B239" s="84">
        <v>12</v>
      </c>
      <c r="C239" s="122">
        <v>0.004366094975909558</v>
      </c>
      <c r="D239" s="84" t="s">
        <v>1439</v>
      </c>
      <c r="E239" s="84" t="b">
        <v>0</v>
      </c>
      <c r="F239" s="84" t="b">
        <v>0</v>
      </c>
      <c r="G239" s="84" t="b">
        <v>0</v>
      </c>
    </row>
    <row r="240" spans="1:7" ht="15">
      <c r="A240" s="84" t="s">
        <v>256</v>
      </c>
      <c r="B240" s="84">
        <v>20</v>
      </c>
      <c r="C240" s="122">
        <v>0.008388429050435717</v>
      </c>
      <c r="D240" s="84" t="s">
        <v>1440</v>
      </c>
      <c r="E240" s="84" t="b">
        <v>0</v>
      </c>
      <c r="F240" s="84" t="b">
        <v>0</v>
      </c>
      <c r="G240" s="84" t="b">
        <v>0</v>
      </c>
    </row>
    <row r="241" spans="1:7" ht="15">
      <c r="A241" s="84" t="s">
        <v>1561</v>
      </c>
      <c r="B241" s="84">
        <v>12</v>
      </c>
      <c r="C241" s="122">
        <v>0.022373543219192944</v>
      </c>
      <c r="D241" s="84" t="s">
        <v>1440</v>
      </c>
      <c r="E241" s="84" t="b">
        <v>0</v>
      </c>
      <c r="F241" s="84" t="b">
        <v>0</v>
      </c>
      <c r="G241" s="84" t="b">
        <v>0</v>
      </c>
    </row>
    <row r="242" spans="1:7" ht="15">
      <c r="A242" s="84" t="s">
        <v>1562</v>
      </c>
      <c r="B242" s="84">
        <v>8</v>
      </c>
      <c r="C242" s="122">
        <v>0.014915695479461963</v>
      </c>
      <c r="D242" s="84" t="s">
        <v>1440</v>
      </c>
      <c r="E242" s="84" t="b">
        <v>0</v>
      </c>
      <c r="F242" s="84" t="b">
        <v>0</v>
      </c>
      <c r="G242" s="84" t="b">
        <v>0</v>
      </c>
    </row>
    <row r="243" spans="1:7" ht="15">
      <c r="A243" s="84" t="s">
        <v>280</v>
      </c>
      <c r="B243" s="84">
        <v>7</v>
      </c>
      <c r="C243" s="122">
        <v>0.01155402099687972</v>
      </c>
      <c r="D243" s="84" t="s">
        <v>1440</v>
      </c>
      <c r="E243" s="84" t="b">
        <v>0</v>
      </c>
      <c r="F243" s="84" t="b">
        <v>0</v>
      </c>
      <c r="G243" s="84" t="b">
        <v>0</v>
      </c>
    </row>
    <row r="244" spans="1:7" ht="15">
      <c r="A244" s="84" t="s">
        <v>1563</v>
      </c>
      <c r="B244" s="84">
        <v>7</v>
      </c>
      <c r="C244" s="122">
        <v>0.01155402099687972</v>
      </c>
      <c r="D244" s="84" t="s">
        <v>1440</v>
      </c>
      <c r="E244" s="84" t="b">
        <v>0</v>
      </c>
      <c r="F244" s="84" t="b">
        <v>0</v>
      </c>
      <c r="G244" s="84" t="b">
        <v>0</v>
      </c>
    </row>
    <row r="245" spans="1:7" ht="15">
      <c r="A245" s="84" t="s">
        <v>279</v>
      </c>
      <c r="B245" s="84">
        <v>6</v>
      </c>
      <c r="C245" s="122">
        <v>0.011186771609596472</v>
      </c>
      <c r="D245" s="84" t="s">
        <v>1440</v>
      </c>
      <c r="E245" s="84" t="b">
        <v>0</v>
      </c>
      <c r="F245" s="84" t="b">
        <v>0</v>
      </c>
      <c r="G245" s="84" t="b">
        <v>0</v>
      </c>
    </row>
    <row r="246" spans="1:7" ht="15">
      <c r="A246" s="84" t="s">
        <v>1575</v>
      </c>
      <c r="B246" s="84">
        <v>6</v>
      </c>
      <c r="C246" s="122">
        <v>0.011186771609596472</v>
      </c>
      <c r="D246" s="84" t="s">
        <v>1440</v>
      </c>
      <c r="E246" s="84" t="b">
        <v>0</v>
      </c>
      <c r="F246" s="84" t="b">
        <v>0</v>
      </c>
      <c r="G246" s="84" t="b">
        <v>0</v>
      </c>
    </row>
    <row r="247" spans="1:7" ht="15">
      <c r="A247" s="84" t="s">
        <v>1576</v>
      </c>
      <c r="B247" s="84">
        <v>6</v>
      </c>
      <c r="C247" s="122">
        <v>0.011186771609596472</v>
      </c>
      <c r="D247" s="84" t="s">
        <v>1440</v>
      </c>
      <c r="E247" s="84" t="b">
        <v>0</v>
      </c>
      <c r="F247" s="84" t="b">
        <v>0</v>
      </c>
      <c r="G247" s="84" t="b">
        <v>0</v>
      </c>
    </row>
    <row r="248" spans="1:7" ht="15">
      <c r="A248" s="84" t="s">
        <v>1577</v>
      </c>
      <c r="B248" s="84">
        <v>6</v>
      </c>
      <c r="C248" s="122">
        <v>0.011186771609596472</v>
      </c>
      <c r="D248" s="84" t="s">
        <v>1440</v>
      </c>
      <c r="E248" s="84" t="b">
        <v>0</v>
      </c>
      <c r="F248" s="84" t="b">
        <v>0</v>
      </c>
      <c r="G248" s="84" t="b">
        <v>0</v>
      </c>
    </row>
    <row r="249" spans="1:7" ht="15">
      <c r="A249" s="84" t="s">
        <v>1578</v>
      </c>
      <c r="B249" s="84">
        <v>6</v>
      </c>
      <c r="C249" s="122">
        <v>0.011186771609596472</v>
      </c>
      <c r="D249" s="84" t="s">
        <v>1440</v>
      </c>
      <c r="E249" s="84" t="b">
        <v>0</v>
      </c>
      <c r="F249" s="84" t="b">
        <v>0</v>
      </c>
      <c r="G249" s="84" t="b">
        <v>0</v>
      </c>
    </row>
    <row r="250" spans="1:7" ht="15">
      <c r="A250" s="84" t="s">
        <v>1579</v>
      </c>
      <c r="B250" s="84">
        <v>6</v>
      </c>
      <c r="C250" s="122">
        <v>0.011186771609596472</v>
      </c>
      <c r="D250" s="84" t="s">
        <v>1440</v>
      </c>
      <c r="E250" s="84" t="b">
        <v>0</v>
      </c>
      <c r="F250" s="84" t="b">
        <v>0</v>
      </c>
      <c r="G250" s="84" t="b">
        <v>0</v>
      </c>
    </row>
    <row r="251" spans="1:7" ht="15">
      <c r="A251" s="84" t="s">
        <v>456</v>
      </c>
      <c r="B251" s="84">
        <v>5</v>
      </c>
      <c r="C251" s="122">
        <v>0.010587185809609809</v>
      </c>
      <c r="D251" s="84" t="s">
        <v>1440</v>
      </c>
      <c r="E251" s="84" t="b">
        <v>0</v>
      </c>
      <c r="F251" s="84" t="b">
        <v>0</v>
      </c>
      <c r="G251" s="84" t="b">
        <v>0</v>
      </c>
    </row>
    <row r="252" spans="1:7" ht="15">
      <c r="A252" s="84" t="s">
        <v>250</v>
      </c>
      <c r="B252" s="84">
        <v>4</v>
      </c>
      <c r="C252" s="122">
        <v>0.01130487643831221</v>
      </c>
      <c r="D252" s="84" t="s">
        <v>1440</v>
      </c>
      <c r="E252" s="84" t="b">
        <v>0</v>
      </c>
      <c r="F252" s="84" t="b">
        <v>0</v>
      </c>
      <c r="G252" s="84" t="b">
        <v>0</v>
      </c>
    </row>
    <row r="253" spans="1:7" ht="15">
      <c r="A253" s="84" t="s">
        <v>1521</v>
      </c>
      <c r="B253" s="84">
        <v>4</v>
      </c>
      <c r="C253" s="122">
        <v>0.00970821526759911</v>
      </c>
      <c r="D253" s="84" t="s">
        <v>1440</v>
      </c>
      <c r="E253" s="84" t="b">
        <v>0</v>
      </c>
      <c r="F253" s="84" t="b">
        <v>0</v>
      </c>
      <c r="G253" s="84" t="b">
        <v>0</v>
      </c>
    </row>
    <row r="254" spans="1:7" ht="15">
      <c r="A254" s="84" t="s">
        <v>460</v>
      </c>
      <c r="B254" s="84">
        <v>4</v>
      </c>
      <c r="C254" s="122">
        <v>0.00970821526759911</v>
      </c>
      <c r="D254" s="84" t="s">
        <v>1440</v>
      </c>
      <c r="E254" s="84" t="b">
        <v>0</v>
      </c>
      <c r="F254" s="84" t="b">
        <v>0</v>
      </c>
      <c r="G254" s="84" t="b">
        <v>0</v>
      </c>
    </row>
    <row r="255" spans="1:7" ht="15">
      <c r="A255" s="84" t="s">
        <v>1881</v>
      </c>
      <c r="B255" s="84">
        <v>4</v>
      </c>
      <c r="C255" s="122">
        <v>0.013555243966180339</v>
      </c>
      <c r="D255" s="84" t="s">
        <v>1440</v>
      </c>
      <c r="E255" s="84" t="b">
        <v>0</v>
      </c>
      <c r="F255" s="84" t="b">
        <v>0</v>
      </c>
      <c r="G255" s="84" t="b">
        <v>0</v>
      </c>
    </row>
    <row r="256" spans="1:7" ht="15">
      <c r="A256" s="84" t="s">
        <v>1523</v>
      </c>
      <c r="B256" s="84">
        <v>3</v>
      </c>
      <c r="C256" s="122">
        <v>0.008478657328734157</v>
      </c>
      <c r="D256" s="84" t="s">
        <v>1440</v>
      </c>
      <c r="E256" s="84" t="b">
        <v>0</v>
      </c>
      <c r="F256" s="84" t="b">
        <v>0</v>
      </c>
      <c r="G256" s="84" t="b">
        <v>0</v>
      </c>
    </row>
    <row r="257" spans="1:7" ht="15">
      <c r="A257" s="84" t="s">
        <v>1546</v>
      </c>
      <c r="B257" s="84">
        <v>3</v>
      </c>
      <c r="C257" s="122">
        <v>0.008478657328734157</v>
      </c>
      <c r="D257" s="84" t="s">
        <v>1440</v>
      </c>
      <c r="E257" s="84" t="b">
        <v>0</v>
      </c>
      <c r="F257" s="84" t="b">
        <v>0</v>
      </c>
      <c r="G257" s="84" t="b">
        <v>0</v>
      </c>
    </row>
    <row r="258" spans="1:7" ht="15">
      <c r="A258" s="84" t="s">
        <v>1586</v>
      </c>
      <c r="B258" s="84">
        <v>3</v>
      </c>
      <c r="C258" s="122">
        <v>0.008478657328734157</v>
      </c>
      <c r="D258" s="84" t="s">
        <v>1440</v>
      </c>
      <c r="E258" s="84" t="b">
        <v>0</v>
      </c>
      <c r="F258" s="84" t="b">
        <v>0</v>
      </c>
      <c r="G258" s="84" t="b">
        <v>0</v>
      </c>
    </row>
    <row r="259" spans="1:7" ht="15">
      <c r="A259" s="84" t="s">
        <v>1857</v>
      </c>
      <c r="B259" s="84">
        <v>3</v>
      </c>
      <c r="C259" s="122">
        <v>0.008478657328734157</v>
      </c>
      <c r="D259" s="84" t="s">
        <v>1440</v>
      </c>
      <c r="E259" s="84" t="b">
        <v>0</v>
      </c>
      <c r="F259" s="84" t="b">
        <v>0</v>
      </c>
      <c r="G259" s="84" t="b">
        <v>0</v>
      </c>
    </row>
    <row r="260" spans="1:7" ht="15">
      <c r="A260" s="84" t="s">
        <v>237</v>
      </c>
      <c r="B260" s="84">
        <v>3</v>
      </c>
      <c r="C260" s="122">
        <v>0.008478657328734157</v>
      </c>
      <c r="D260" s="84" t="s">
        <v>1440</v>
      </c>
      <c r="E260" s="84" t="b">
        <v>0</v>
      </c>
      <c r="F260" s="84" t="b">
        <v>0</v>
      </c>
      <c r="G260" s="84" t="b">
        <v>0</v>
      </c>
    </row>
    <row r="261" spans="1:7" ht="15">
      <c r="A261" s="84" t="s">
        <v>1891</v>
      </c>
      <c r="B261" s="84">
        <v>3</v>
      </c>
      <c r="C261" s="122">
        <v>0.008478657328734157</v>
      </c>
      <c r="D261" s="84" t="s">
        <v>1440</v>
      </c>
      <c r="E261" s="84" t="b">
        <v>0</v>
      </c>
      <c r="F261" s="84" t="b">
        <v>0</v>
      </c>
      <c r="G261" s="84" t="b">
        <v>0</v>
      </c>
    </row>
    <row r="262" spans="1:7" ht="15">
      <c r="A262" s="84" t="s">
        <v>1892</v>
      </c>
      <c r="B262" s="84">
        <v>3</v>
      </c>
      <c r="C262" s="122">
        <v>0.010166432974635254</v>
      </c>
      <c r="D262" s="84" t="s">
        <v>1440</v>
      </c>
      <c r="E262" s="84" t="b">
        <v>0</v>
      </c>
      <c r="F262" s="84" t="b">
        <v>0</v>
      </c>
      <c r="G262" s="84" t="b">
        <v>0</v>
      </c>
    </row>
    <row r="263" spans="1:7" ht="15">
      <c r="A263" s="84" t="s">
        <v>1876</v>
      </c>
      <c r="B263" s="84">
        <v>3</v>
      </c>
      <c r="C263" s="122">
        <v>0.010166432974635254</v>
      </c>
      <c r="D263" s="84" t="s">
        <v>1440</v>
      </c>
      <c r="E263" s="84" t="b">
        <v>0</v>
      </c>
      <c r="F263" s="84" t="b">
        <v>0</v>
      </c>
      <c r="G263" s="84" t="b">
        <v>0</v>
      </c>
    </row>
    <row r="264" spans="1:7" ht="15">
      <c r="A264" s="84" t="s">
        <v>1884</v>
      </c>
      <c r="B264" s="84">
        <v>2</v>
      </c>
      <c r="C264" s="122">
        <v>0.006777621983090169</v>
      </c>
      <c r="D264" s="84" t="s">
        <v>1440</v>
      </c>
      <c r="E264" s="84" t="b">
        <v>0</v>
      </c>
      <c r="F264" s="84" t="b">
        <v>0</v>
      </c>
      <c r="G264" s="84" t="b">
        <v>0</v>
      </c>
    </row>
    <row r="265" spans="1:7" ht="15">
      <c r="A265" s="84" t="s">
        <v>1905</v>
      </c>
      <c r="B265" s="84">
        <v>2</v>
      </c>
      <c r="C265" s="122">
        <v>0.006777621983090169</v>
      </c>
      <c r="D265" s="84" t="s">
        <v>1440</v>
      </c>
      <c r="E265" s="84" t="b">
        <v>0</v>
      </c>
      <c r="F265" s="84" t="b">
        <v>0</v>
      </c>
      <c r="G265" s="84" t="b">
        <v>0</v>
      </c>
    </row>
    <row r="266" spans="1:7" ht="15">
      <c r="A266" s="84" t="s">
        <v>1885</v>
      </c>
      <c r="B266" s="84">
        <v>2</v>
      </c>
      <c r="C266" s="122">
        <v>0.006777621983090169</v>
      </c>
      <c r="D266" s="84" t="s">
        <v>1440</v>
      </c>
      <c r="E266" s="84" t="b">
        <v>0</v>
      </c>
      <c r="F266" s="84" t="b">
        <v>0</v>
      </c>
      <c r="G266" s="84" t="b">
        <v>0</v>
      </c>
    </row>
    <row r="267" spans="1:7" ht="15">
      <c r="A267" s="84" t="s">
        <v>298</v>
      </c>
      <c r="B267" s="84">
        <v>2</v>
      </c>
      <c r="C267" s="122">
        <v>0.006777621983090169</v>
      </c>
      <c r="D267" s="84" t="s">
        <v>1440</v>
      </c>
      <c r="E267" s="84" t="b">
        <v>0</v>
      </c>
      <c r="F267" s="84" t="b">
        <v>0</v>
      </c>
      <c r="G267" s="84" t="b">
        <v>0</v>
      </c>
    </row>
    <row r="268" spans="1:7" ht="15">
      <c r="A268" s="84" t="s">
        <v>297</v>
      </c>
      <c r="B268" s="84">
        <v>2</v>
      </c>
      <c r="C268" s="122">
        <v>0.006777621983090169</v>
      </c>
      <c r="D268" s="84" t="s">
        <v>1440</v>
      </c>
      <c r="E268" s="84" t="b">
        <v>0</v>
      </c>
      <c r="F268" s="84" t="b">
        <v>0</v>
      </c>
      <c r="G268" s="84" t="b">
        <v>0</v>
      </c>
    </row>
    <row r="269" spans="1:7" ht="15">
      <c r="A269" s="84" t="s">
        <v>1907</v>
      </c>
      <c r="B269" s="84">
        <v>2</v>
      </c>
      <c r="C269" s="122">
        <v>0.006777621983090169</v>
      </c>
      <c r="D269" s="84" t="s">
        <v>1440</v>
      </c>
      <c r="E269" s="84" t="b">
        <v>0</v>
      </c>
      <c r="F269" s="84" t="b">
        <v>0</v>
      </c>
      <c r="G269" s="84" t="b">
        <v>0</v>
      </c>
    </row>
    <row r="270" spans="1:7" ht="15">
      <c r="A270" s="84" t="s">
        <v>1522</v>
      </c>
      <c r="B270" s="84">
        <v>2</v>
      </c>
      <c r="C270" s="122">
        <v>0.006777621983090169</v>
      </c>
      <c r="D270" s="84" t="s">
        <v>1440</v>
      </c>
      <c r="E270" s="84" t="b">
        <v>0</v>
      </c>
      <c r="F270" s="84" t="b">
        <v>0</v>
      </c>
      <c r="G270" s="84" t="b">
        <v>0</v>
      </c>
    </row>
    <row r="271" spans="1:7" ht="15">
      <c r="A271" s="84" t="s">
        <v>1609</v>
      </c>
      <c r="B271" s="84">
        <v>2</v>
      </c>
      <c r="C271" s="122">
        <v>0.006777621983090169</v>
      </c>
      <c r="D271" s="84" t="s">
        <v>1440</v>
      </c>
      <c r="E271" s="84" t="b">
        <v>0</v>
      </c>
      <c r="F271" s="84" t="b">
        <v>0</v>
      </c>
      <c r="G271" s="84" t="b">
        <v>0</v>
      </c>
    </row>
    <row r="272" spans="1:7" ht="15">
      <c r="A272" s="84" t="s">
        <v>1901</v>
      </c>
      <c r="B272" s="84">
        <v>2</v>
      </c>
      <c r="C272" s="122">
        <v>0.006777621983090169</v>
      </c>
      <c r="D272" s="84" t="s">
        <v>1440</v>
      </c>
      <c r="E272" s="84" t="b">
        <v>0</v>
      </c>
      <c r="F272" s="84" t="b">
        <v>0</v>
      </c>
      <c r="G272" s="84" t="b">
        <v>0</v>
      </c>
    </row>
    <row r="273" spans="1:7" ht="15">
      <c r="A273" s="84" t="s">
        <v>1584</v>
      </c>
      <c r="B273" s="84">
        <v>2</v>
      </c>
      <c r="C273" s="122">
        <v>0.006777621983090169</v>
      </c>
      <c r="D273" s="84" t="s">
        <v>1440</v>
      </c>
      <c r="E273" s="84" t="b">
        <v>0</v>
      </c>
      <c r="F273" s="84" t="b">
        <v>0</v>
      </c>
      <c r="G273" s="84" t="b">
        <v>0</v>
      </c>
    </row>
    <row r="274" spans="1:7" ht="15">
      <c r="A274" s="84" t="s">
        <v>1879</v>
      </c>
      <c r="B274" s="84">
        <v>2</v>
      </c>
      <c r="C274" s="122">
        <v>0.006777621983090169</v>
      </c>
      <c r="D274" s="84" t="s">
        <v>1440</v>
      </c>
      <c r="E274" s="84" t="b">
        <v>0</v>
      </c>
      <c r="F274" s="84" t="b">
        <v>0</v>
      </c>
      <c r="G274" s="84" t="b">
        <v>0</v>
      </c>
    </row>
    <row r="275" spans="1:7" ht="15">
      <c r="A275" s="84" t="s">
        <v>1565</v>
      </c>
      <c r="B275" s="84">
        <v>2</v>
      </c>
      <c r="C275" s="122">
        <v>0.006777621983090169</v>
      </c>
      <c r="D275" s="84" t="s">
        <v>1440</v>
      </c>
      <c r="E275" s="84" t="b">
        <v>0</v>
      </c>
      <c r="F275" s="84" t="b">
        <v>0</v>
      </c>
      <c r="G275" s="84" t="b">
        <v>0</v>
      </c>
    </row>
    <row r="276" spans="1:7" ht="15">
      <c r="A276" s="84" t="s">
        <v>1863</v>
      </c>
      <c r="B276" s="84">
        <v>2</v>
      </c>
      <c r="C276" s="122">
        <v>0.006777621983090169</v>
      </c>
      <c r="D276" s="84" t="s">
        <v>1440</v>
      </c>
      <c r="E276" s="84" t="b">
        <v>0</v>
      </c>
      <c r="F276" s="84" t="b">
        <v>0</v>
      </c>
      <c r="G276" s="84" t="b">
        <v>0</v>
      </c>
    </row>
    <row r="277" spans="1:7" ht="15">
      <c r="A277" s="84" t="s">
        <v>1870</v>
      </c>
      <c r="B277" s="84">
        <v>2</v>
      </c>
      <c r="C277" s="122">
        <v>0.006777621983090169</v>
      </c>
      <c r="D277" s="84" t="s">
        <v>1440</v>
      </c>
      <c r="E277" s="84" t="b">
        <v>0</v>
      </c>
      <c r="F277" s="84" t="b">
        <v>0</v>
      </c>
      <c r="G277" s="84" t="b">
        <v>0</v>
      </c>
    </row>
    <row r="278" spans="1:7" ht="15">
      <c r="A278" s="84" t="s">
        <v>1866</v>
      </c>
      <c r="B278" s="84">
        <v>2</v>
      </c>
      <c r="C278" s="122">
        <v>0.006777621983090169</v>
      </c>
      <c r="D278" s="84" t="s">
        <v>1440</v>
      </c>
      <c r="E278" s="84" t="b">
        <v>0</v>
      </c>
      <c r="F278" s="84" t="b">
        <v>0</v>
      </c>
      <c r="G278" s="84" t="b">
        <v>0</v>
      </c>
    </row>
    <row r="279" spans="1:7" ht="15">
      <c r="A279" s="84" t="s">
        <v>1545</v>
      </c>
      <c r="B279" s="84">
        <v>2</v>
      </c>
      <c r="C279" s="122">
        <v>0.006777621983090169</v>
      </c>
      <c r="D279" s="84" t="s">
        <v>1440</v>
      </c>
      <c r="E279" s="84" t="b">
        <v>0</v>
      </c>
      <c r="F279" s="84" t="b">
        <v>1</v>
      </c>
      <c r="G279" s="84" t="b">
        <v>0</v>
      </c>
    </row>
    <row r="280" spans="1:7" ht="15">
      <c r="A280" s="84" t="s">
        <v>1890</v>
      </c>
      <c r="B280" s="84">
        <v>2</v>
      </c>
      <c r="C280" s="122">
        <v>0.006777621983090169</v>
      </c>
      <c r="D280" s="84" t="s">
        <v>1440</v>
      </c>
      <c r="E280" s="84" t="b">
        <v>0</v>
      </c>
      <c r="F280" s="84" t="b">
        <v>0</v>
      </c>
      <c r="G280" s="84" t="b">
        <v>0</v>
      </c>
    </row>
    <row r="281" spans="1:7" ht="15">
      <c r="A281" s="84" t="s">
        <v>1869</v>
      </c>
      <c r="B281" s="84">
        <v>2</v>
      </c>
      <c r="C281" s="122">
        <v>0.006777621983090169</v>
      </c>
      <c r="D281" s="84" t="s">
        <v>1440</v>
      </c>
      <c r="E281" s="84" t="b">
        <v>0</v>
      </c>
      <c r="F281" s="84" t="b">
        <v>0</v>
      </c>
      <c r="G281" s="84" t="b">
        <v>0</v>
      </c>
    </row>
    <row r="282" spans="1:7" ht="15">
      <c r="A282" s="84" t="s">
        <v>1921</v>
      </c>
      <c r="B282" s="84">
        <v>2</v>
      </c>
      <c r="C282" s="122">
        <v>0.006777621983090169</v>
      </c>
      <c r="D282" s="84" t="s">
        <v>1440</v>
      </c>
      <c r="E282" s="84" t="b">
        <v>0</v>
      </c>
      <c r="F282" s="84" t="b">
        <v>0</v>
      </c>
      <c r="G282" s="84" t="b">
        <v>0</v>
      </c>
    </row>
    <row r="283" spans="1:7" ht="15">
      <c r="A283" s="84" t="s">
        <v>1922</v>
      </c>
      <c r="B283" s="84">
        <v>2</v>
      </c>
      <c r="C283" s="122">
        <v>0.006777621983090169</v>
      </c>
      <c r="D283" s="84" t="s">
        <v>1440</v>
      </c>
      <c r="E283" s="84" t="b">
        <v>0</v>
      </c>
      <c r="F283" s="84" t="b">
        <v>0</v>
      </c>
      <c r="G283" s="84" t="b">
        <v>0</v>
      </c>
    </row>
    <row r="284" spans="1:7" ht="15">
      <c r="A284" s="84" t="s">
        <v>257</v>
      </c>
      <c r="B284" s="84">
        <v>2</v>
      </c>
      <c r="C284" s="122">
        <v>0.006777621983090169</v>
      </c>
      <c r="D284" s="84" t="s">
        <v>1440</v>
      </c>
      <c r="E284" s="84" t="b">
        <v>0</v>
      </c>
      <c r="F284" s="84" t="b">
        <v>0</v>
      </c>
      <c r="G284" s="84" t="b">
        <v>0</v>
      </c>
    </row>
    <row r="285" spans="1:7" ht="15">
      <c r="A285" s="84" t="s">
        <v>1524</v>
      </c>
      <c r="B285" s="84">
        <v>2</v>
      </c>
      <c r="C285" s="122">
        <v>0.006777621983090169</v>
      </c>
      <c r="D285" s="84" t="s">
        <v>1440</v>
      </c>
      <c r="E285" s="84" t="b">
        <v>0</v>
      </c>
      <c r="F285" s="84" t="b">
        <v>0</v>
      </c>
      <c r="G285" s="84" t="b">
        <v>0</v>
      </c>
    </row>
    <row r="286" spans="1:7" ht="15">
      <c r="A286" s="84" t="s">
        <v>1525</v>
      </c>
      <c r="B286" s="84">
        <v>2</v>
      </c>
      <c r="C286" s="122">
        <v>0.006777621983090169</v>
      </c>
      <c r="D286" s="84" t="s">
        <v>1440</v>
      </c>
      <c r="E286" s="84" t="b">
        <v>1</v>
      </c>
      <c r="F286" s="84" t="b">
        <v>0</v>
      </c>
      <c r="G286" s="84" t="b">
        <v>0</v>
      </c>
    </row>
    <row r="287" spans="1:7" ht="15">
      <c r="A287" s="84" t="s">
        <v>1589</v>
      </c>
      <c r="B287" s="84">
        <v>2</v>
      </c>
      <c r="C287" s="122">
        <v>0.006777621983090169</v>
      </c>
      <c r="D287" s="84" t="s">
        <v>1440</v>
      </c>
      <c r="E287" s="84" t="b">
        <v>0</v>
      </c>
      <c r="F287" s="84" t="b">
        <v>0</v>
      </c>
      <c r="G287" s="84" t="b">
        <v>0</v>
      </c>
    </row>
    <row r="288" spans="1:7" ht="15">
      <c r="A288" s="84" t="s">
        <v>1923</v>
      </c>
      <c r="B288" s="84">
        <v>2</v>
      </c>
      <c r="C288" s="122">
        <v>0.006777621983090169</v>
      </c>
      <c r="D288" s="84" t="s">
        <v>1440</v>
      </c>
      <c r="E288" s="84" t="b">
        <v>0</v>
      </c>
      <c r="F288" s="84" t="b">
        <v>0</v>
      </c>
      <c r="G288" s="84" t="b">
        <v>0</v>
      </c>
    </row>
    <row r="289" spans="1:7" ht="15">
      <c r="A289" s="84" t="s">
        <v>1877</v>
      </c>
      <c r="B289" s="84">
        <v>2</v>
      </c>
      <c r="C289" s="122">
        <v>0.006777621983090169</v>
      </c>
      <c r="D289" s="84" t="s">
        <v>1440</v>
      </c>
      <c r="E289" s="84" t="b">
        <v>0</v>
      </c>
      <c r="F289" s="84" t="b">
        <v>0</v>
      </c>
      <c r="G289" s="84" t="b">
        <v>0</v>
      </c>
    </row>
    <row r="290" spans="1:7" ht="15">
      <c r="A290" s="84" t="s">
        <v>1856</v>
      </c>
      <c r="B290" s="84">
        <v>2</v>
      </c>
      <c r="C290" s="122">
        <v>0.006777621983090169</v>
      </c>
      <c r="D290" s="84" t="s">
        <v>1440</v>
      </c>
      <c r="E290" s="84" t="b">
        <v>0</v>
      </c>
      <c r="F290" s="84" t="b">
        <v>0</v>
      </c>
      <c r="G290" s="84" t="b">
        <v>0</v>
      </c>
    </row>
    <row r="291" spans="1:7" ht="15">
      <c r="A291" s="84" t="s">
        <v>1917</v>
      </c>
      <c r="B291" s="84">
        <v>2</v>
      </c>
      <c r="C291" s="122">
        <v>0.006777621983090169</v>
      </c>
      <c r="D291" s="84" t="s">
        <v>1440</v>
      </c>
      <c r="E291" s="84" t="b">
        <v>0</v>
      </c>
      <c r="F291" s="84" t="b">
        <v>0</v>
      </c>
      <c r="G291" s="84" t="b">
        <v>0</v>
      </c>
    </row>
    <row r="292" spans="1:7" ht="15">
      <c r="A292" s="84" t="s">
        <v>1875</v>
      </c>
      <c r="B292" s="84">
        <v>2</v>
      </c>
      <c r="C292" s="122">
        <v>0.006777621983090169</v>
      </c>
      <c r="D292" s="84" t="s">
        <v>1440</v>
      </c>
      <c r="E292" s="84" t="b">
        <v>0</v>
      </c>
      <c r="F292" s="84" t="b">
        <v>0</v>
      </c>
      <c r="G292" s="84" t="b">
        <v>0</v>
      </c>
    </row>
    <row r="293" spans="1:7" ht="15">
      <c r="A293" s="84" t="s">
        <v>1594</v>
      </c>
      <c r="B293" s="84">
        <v>2</v>
      </c>
      <c r="C293" s="122">
        <v>0.006777621983090169</v>
      </c>
      <c r="D293" s="84" t="s">
        <v>1440</v>
      </c>
      <c r="E293" s="84" t="b">
        <v>0</v>
      </c>
      <c r="F293" s="84" t="b">
        <v>0</v>
      </c>
      <c r="G293" s="84" t="b">
        <v>0</v>
      </c>
    </row>
    <row r="294" spans="1:7" ht="15">
      <c r="A294" s="84" t="s">
        <v>293</v>
      </c>
      <c r="B294" s="84">
        <v>2</v>
      </c>
      <c r="C294" s="122">
        <v>0.006777621983090169</v>
      </c>
      <c r="D294" s="84" t="s">
        <v>1440</v>
      </c>
      <c r="E294" s="84" t="b">
        <v>0</v>
      </c>
      <c r="F294" s="84" t="b">
        <v>0</v>
      </c>
      <c r="G294" s="84" t="b">
        <v>0</v>
      </c>
    </row>
    <row r="295" spans="1:7" ht="15">
      <c r="A295" s="84" t="s">
        <v>259</v>
      </c>
      <c r="B295" s="84">
        <v>2</v>
      </c>
      <c r="C295" s="122">
        <v>0.006777621983090169</v>
      </c>
      <c r="D295" s="84" t="s">
        <v>1440</v>
      </c>
      <c r="E295" s="84" t="b">
        <v>0</v>
      </c>
      <c r="F295" s="84" t="b">
        <v>0</v>
      </c>
      <c r="G295" s="84" t="b">
        <v>0</v>
      </c>
    </row>
    <row r="296" spans="1:7" ht="15">
      <c r="A296" s="84" t="s">
        <v>258</v>
      </c>
      <c r="B296" s="84">
        <v>2</v>
      </c>
      <c r="C296" s="122">
        <v>0.006777621983090169</v>
      </c>
      <c r="D296" s="84" t="s">
        <v>1440</v>
      </c>
      <c r="E296" s="84" t="b">
        <v>0</v>
      </c>
      <c r="F296" s="84" t="b">
        <v>0</v>
      </c>
      <c r="G296" s="84" t="b">
        <v>0</v>
      </c>
    </row>
    <row r="297" spans="1:7" ht="15">
      <c r="A297" s="84" t="s">
        <v>256</v>
      </c>
      <c r="B297" s="84">
        <v>2</v>
      </c>
      <c r="C297" s="122">
        <v>0.009267961002930591</v>
      </c>
      <c r="D297" s="84" t="s">
        <v>1441</v>
      </c>
      <c r="E297" s="84" t="b">
        <v>0</v>
      </c>
      <c r="F297" s="84" t="b">
        <v>0</v>
      </c>
      <c r="G297" s="84" t="b">
        <v>0</v>
      </c>
    </row>
    <row r="298" spans="1:7" ht="15">
      <c r="A298" s="84" t="s">
        <v>1582</v>
      </c>
      <c r="B298" s="84">
        <v>2</v>
      </c>
      <c r="C298" s="122">
        <v>0.009267961002930591</v>
      </c>
      <c r="D298" s="84" t="s">
        <v>1441</v>
      </c>
      <c r="E298" s="84" t="b">
        <v>0</v>
      </c>
      <c r="F298" s="84" t="b">
        <v>0</v>
      </c>
      <c r="G298" s="84" t="b">
        <v>0</v>
      </c>
    </row>
    <row r="299" spans="1:7" ht="15">
      <c r="A299" s="84" t="s">
        <v>1583</v>
      </c>
      <c r="B299" s="84">
        <v>2</v>
      </c>
      <c r="C299" s="122">
        <v>0.009267961002930591</v>
      </c>
      <c r="D299" s="84" t="s">
        <v>1441</v>
      </c>
      <c r="E299" s="84" t="b">
        <v>0</v>
      </c>
      <c r="F299" s="84" t="b">
        <v>0</v>
      </c>
      <c r="G299" s="84" t="b">
        <v>0</v>
      </c>
    </row>
    <row r="300" spans="1:7" ht="15">
      <c r="A300" s="84" t="s">
        <v>1584</v>
      </c>
      <c r="B300" s="84">
        <v>2</v>
      </c>
      <c r="C300" s="122">
        <v>0.009267961002930591</v>
      </c>
      <c r="D300" s="84" t="s">
        <v>1441</v>
      </c>
      <c r="E300" s="84" t="b">
        <v>0</v>
      </c>
      <c r="F300" s="84" t="b">
        <v>0</v>
      </c>
      <c r="G300" s="84" t="b">
        <v>0</v>
      </c>
    </row>
    <row r="301" spans="1:7" ht="15">
      <c r="A301" s="84" t="s">
        <v>1585</v>
      </c>
      <c r="B301" s="84">
        <v>2</v>
      </c>
      <c r="C301" s="122">
        <v>0.009267961002930591</v>
      </c>
      <c r="D301" s="84" t="s">
        <v>1441</v>
      </c>
      <c r="E301" s="84" t="b">
        <v>0</v>
      </c>
      <c r="F301" s="84" t="b">
        <v>0</v>
      </c>
      <c r="G301" s="84" t="b">
        <v>0</v>
      </c>
    </row>
    <row r="302" spans="1:7" ht="15">
      <c r="A302" s="84" t="s">
        <v>1586</v>
      </c>
      <c r="B302" s="84">
        <v>2</v>
      </c>
      <c r="C302" s="122">
        <v>0.009267961002930591</v>
      </c>
      <c r="D302" s="84" t="s">
        <v>1441</v>
      </c>
      <c r="E302" s="84" t="b">
        <v>0</v>
      </c>
      <c r="F302" s="84" t="b">
        <v>0</v>
      </c>
      <c r="G302" s="84" t="b">
        <v>0</v>
      </c>
    </row>
    <row r="303" spans="1:7" ht="15">
      <c r="A303" s="84" t="s">
        <v>1587</v>
      </c>
      <c r="B303" s="84">
        <v>2</v>
      </c>
      <c r="C303" s="122">
        <v>0.009267961002930591</v>
      </c>
      <c r="D303" s="84" t="s">
        <v>1441</v>
      </c>
      <c r="E303" s="84" t="b">
        <v>0</v>
      </c>
      <c r="F303" s="84" t="b">
        <v>0</v>
      </c>
      <c r="G303" s="84" t="b">
        <v>0</v>
      </c>
    </row>
    <row r="304" spans="1:7" ht="15">
      <c r="A304" s="84" t="s">
        <v>1588</v>
      </c>
      <c r="B304" s="84">
        <v>2</v>
      </c>
      <c r="C304" s="122">
        <v>0.009267961002930591</v>
      </c>
      <c r="D304" s="84" t="s">
        <v>1441</v>
      </c>
      <c r="E304" s="84" t="b">
        <v>0</v>
      </c>
      <c r="F304" s="84" t="b">
        <v>0</v>
      </c>
      <c r="G304" s="84" t="b">
        <v>0</v>
      </c>
    </row>
    <row r="305" spans="1:7" ht="15">
      <c r="A305" s="84" t="s">
        <v>1589</v>
      </c>
      <c r="B305" s="84">
        <v>2</v>
      </c>
      <c r="C305" s="122">
        <v>0.009267961002930591</v>
      </c>
      <c r="D305" s="84" t="s">
        <v>1441</v>
      </c>
      <c r="E305" s="84" t="b">
        <v>0</v>
      </c>
      <c r="F305" s="84" t="b">
        <v>0</v>
      </c>
      <c r="G305" s="84" t="b">
        <v>0</v>
      </c>
    </row>
    <row r="306" spans="1:7" ht="15">
      <c r="A306" s="84" t="s">
        <v>278</v>
      </c>
      <c r="B306" s="84">
        <v>2</v>
      </c>
      <c r="C306" s="122">
        <v>0.009267961002930591</v>
      </c>
      <c r="D306" s="84" t="s">
        <v>1441</v>
      </c>
      <c r="E306" s="84" t="b">
        <v>0</v>
      </c>
      <c r="F306" s="84" t="b">
        <v>0</v>
      </c>
      <c r="G306" s="84" t="b">
        <v>0</v>
      </c>
    </row>
    <row r="307" spans="1:7" ht="15">
      <c r="A307" s="84" t="s">
        <v>460</v>
      </c>
      <c r="B307" s="84">
        <v>15</v>
      </c>
      <c r="C307" s="122">
        <v>0.008557447712897254</v>
      </c>
      <c r="D307" s="84" t="s">
        <v>1442</v>
      </c>
      <c r="E307" s="84" t="b">
        <v>0</v>
      </c>
      <c r="F307" s="84" t="b">
        <v>0</v>
      </c>
      <c r="G307" s="84" t="b">
        <v>0</v>
      </c>
    </row>
    <row r="308" spans="1:7" ht="15">
      <c r="A308" s="84" t="s">
        <v>256</v>
      </c>
      <c r="B308" s="84">
        <v>14</v>
      </c>
      <c r="C308" s="122">
        <v>0.009902408400915089</v>
      </c>
      <c r="D308" s="84" t="s">
        <v>1442</v>
      </c>
      <c r="E308" s="84" t="b">
        <v>0</v>
      </c>
      <c r="F308" s="84" t="b">
        <v>0</v>
      </c>
      <c r="G308" s="84" t="b">
        <v>0</v>
      </c>
    </row>
    <row r="309" spans="1:7" ht="15">
      <c r="A309" s="84" t="s">
        <v>1591</v>
      </c>
      <c r="B309" s="84">
        <v>5</v>
      </c>
      <c r="C309" s="122">
        <v>0.013745661902464894</v>
      </c>
      <c r="D309" s="84" t="s">
        <v>1442</v>
      </c>
      <c r="E309" s="84" t="b">
        <v>0</v>
      </c>
      <c r="F309" s="84" t="b">
        <v>0</v>
      </c>
      <c r="G309" s="84" t="b">
        <v>0</v>
      </c>
    </row>
    <row r="310" spans="1:7" ht="15">
      <c r="A310" s="84" t="s">
        <v>470</v>
      </c>
      <c r="B310" s="84">
        <v>5</v>
      </c>
      <c r="C310" s="122">
        <v>0.013745661902464894</v>
      </c>
      <c r="D310" s="84" t="s">
        <v>1442</v>
      </c>
      <c r="E310" s="84" t="b">
        <v>0</v>
      </c>
      <c r="F310" s="84" t="b">
        <v>0</v>
      </c>
      <c r="G310" s="84" t="b">
        <v>0</v>
      </c>
    </row>
    <row r="311" spans="1:7" ht="15">
      <c r="A311" s="84" t="s">
        <v>1592</v>
      </c>
      <c r="B311" s="84">
        <v>4</v>
      </c>
      <c r="C311" s="122">
        <v>0.015048561478435045</v>
      </c>
      <c r="D311" s="84" t="s">
        <v>1442</v>
      </c>
      <c r="E311" s="84" t="b">
        <v>0</v>
      </c>
      <c r="F311" s="84" t="b">
        <v>0</v>
      </c>
      <c r="G311" s="84" t="b">
        <v>0</v>
      </c>
    </row>
    <row r="312" spans="1:7" ht="15">
      <c r="A312" s="84" t="s">
        <v>1593</v>
      </c>
      <c r="B312" s="84">
        <v>4</v>
      </c>
      <c r="C312" s="122">
        <v>0.012766575421662445</v>
      </c>
      <c r="D312" s="84" t="s">
        <v>1442</v>
      </c>
      <c r="E312" s="84" t="b">
        <v>0</v>
      </c>
      <c r="F312" s="84" t="b">
        <v>0</v>
      </c>
      <c r="G312" s="84" t="b">
        <v>0</v>
      </c>
    </row>
    <row r="313" spans="1:7" ht="15">
      <c r="A313" s="84" t="s">
        <v>1594</v>
      </c>
      <c r="B313" s="84">
        <v>4</v>
      </c>
      <c r="C313" s="122">
        <v>0.015048561478435045</v>
      </c>
      <c r="D313" s="84" t="s">
        <v>1442</v>
      </c>
      <c r="E313" s="84" t="b">
        <v>0</v>
      </c>
      <c r="F313" s="84" t="b">
        <v>0</v>
      </c>
      <c r="G313" s="84" t="b">
        <v>0</v>
      </c>
    </row>
    <row r="314" spans="1:7" ht="15">
      <c r="A314" s="84" t="s">
        <v>1595</v>
      </c>
      <c r="B314" s="84">
        <v>3</v>
      </c>
      <c r="C314" s="122">
        <v>0.011286421108826284</v>
      </c>
      <c r="D314" s="84" t="s">
        <v>1442</v>
      </c>
      <c r="E314" s="84" t="b">
        <v>0</v>
      </c>
      <c r="F314" s="84" t="b">
        <v>0</v>
      </c>
      <c r="G314" s="84" t="b">
        <v>0</v>
      </c>
    </row>
    <row r="315" spans="1:7" ht="15">
      <c r="A315" s="84" t="s">
        <v>1596</v>
      </c>
      <c r="B315" s="84">
        <v>3</v>
      </c>
      <c r="C315" s="122">
        <v>0.011286421108826284</v>
      </c>
      <c r="D315" s="84" t="s">
        <v>1442</v>
      </c>
      <c r="E315" s="84" t="b">
        <v>0</v>
      </c>
      <c r="F315" s="84" t="b">
        <v>0</v>
      </c>
      <c r="G315" s="84" t="b">
        <v>0</v>
      </c>
    </row>
    <row r="316" spans="1:7" ht="15">
      <c r="A316" s="84" t="s">
        <v>1597</v>
      </c>
      <c r="B316" s="84">
        <v>3</v>
      </c>
      <c r="C316" s="122">
        <v>0.011286421108826284</v>
      </c>
      <c r="D316" s="84" t="s">
        <v>1442</v>
      </c>
      <c r="E316" s="84" t="b">
        <v>0</v>
      </c>
      <c r="F316" s="84" t="b">
        <v>0</v>
      </c>
      <c r="G316" s="84" t="b">
        <v>0</v>
      </c>
    </row>
    <row r="317" spans="1:7" ht="15">
      <c r="A317" s="84" t="s">
        <v>1887</v>
      </c>
      <c r="B317" s="84">
        <v>3</v>
      </c>
      <c r="C317" s="122">
        <v>0.011286421108826284</v>
      </c>
      <c r="D317" s="84" t="s">
        <v>1442</v>
      </c>
      <c r="E317" s="84" t="b">
        <v>0</v>
      </c>
      <c r="F317" s="84" t="b">
        <v>0</v>
      </c>
      <c r="G317" s="84" t="b">
        <v>0</v>
      </c>
    </row>
    <row r="318" spans="1:7" ht="15">
      <c r="A318" s="84" t="s">
        <v>251</v>
      </c>
      <c r="B318" s="84">
        <v>3</v>
      </c>
      <c r="C318" s="122">
        <v>0.011286421108826284</v>
      </c>
      <c r="D318" s="84" t="s">
        <v>1442</v>
      </c>
      <c r="E318" s="84" t="b">
        <v>0</v>
      </c>
      <c r="F318" s="84" t="b">
        <v>0</v>
      </c>
      <c r="G318" s="84" t="b">
        <v>0</v>
      </c>
    </row>
    <row r="319" spans="1:7" ht="15">
      <c r="A319" s="84" t="s">
        <v>1895</v>
      </c>
      <c r="B319" s="84">
        <v>3</v>
      </c>
      <c r="C319" s="122">
        <v>0.011286421108826284</v>
      </c>
      <c r="D319" s="84" t="s">
        <v>1442</v>
      </c>
      <c r="E319" s="84" t="b">
        <v>0</v>
      </c>
      <c r="F319" s="84" t="b">
        <v>0</v>
      </c>
      <c r="G319" s="84" t="b">
        <v>0</v>
      </c>
    </row>
    <row r="320" spans="1:7" ht="15">
      <c r="A320" s="84" t="s">
        <v>1563</v>
      </c>
      <c r="B320" s="84">
        <v>3</v>
      </c>
      <c r="C320" s="122">
        <v>0.011286421108826284</v>
      </c>
      <c r="D320" s="84" t="s">
        <v>1442</v>
      </c>
      <c r="E320" s="84" t="b">
        <v>0</v>
      </c>
      <c r="F320" s="84" t="b">
        <v>0</v>
      </c>
      <c r="G320" s="84" t="b">
        <v>0</v>
      </c>
    </row>
    <row r="321" spans="1:7" ht="15">
      <c r="A321" s="84" t="s">
        <v>1896</v>
      </c>
      <c r="B321" s="84">
        <v>3</v>
      </c>
      <c r="C321" s="122">
        <v>0.011286421108826284</v>
      </c>
      <c r="D321" s="84" t="s">
        <v>1442</v>
      </c>
      <c r="E321" s="84" t="b">
        <v>0</v>
      </c>
      <c r="F321" s="84" t="b">
        <v>0</v>
      </c>
      <c r="G321" s="84" t="b">
        <v>0</v>
      </c>
    </row>
    <row r="322" spans="1:7" ht="15">
      <c r="A322" s="84" t="s">
        <v>1897</v>
      </c>
      <c r="B322" s="84">
        <v>3</v>
      </c>
      <c r="C322" s="122">
        <v>0.011286421108826284</v>
      </c>
      <c r="D322" s="84" t="s">
        <v>1442</v>
      </c>
      <c r="E322" s="84" t="b">
        <v>0</v>
      </c>
      <c r="F322" s="84" t="b">
        <v>0</v>
      </c>
      <c r="G322" s="84" t="b">
        <v>0</v>
      </c>
    </row>
    <row r="323" spans="1:7" ht="15">
      <c r="A323" s="84" t="s">
        <v>279</v>
      </c>
      <c r="B323" s="84">
        <v>3</v>
      </c>
      <c r="C323" s="122">
        <v>0.011286421108826284</v>
      </c>
      <c r="D323" s="84" t="s">
        <v>1442</v>
      </c>
      <c r="E323" s="84" t="b">
        <v>0</v>
      </c>
      <c r="F323" s="84" t="b">
        <v>0</v>
      </c>
      <c r="G323" s="84" t="b">
        <v>0</v>
      </c>
    </row>
    <row r="324" spans="1:7" ht="15">
      <c r="A324" s="84" t="s">
        <v>1562</v>
      </c>
      <c r="B324" s="84">
        <v>3</v>
      </c>
      <c r="C324" s="122">
        <v>0.011286421108826284</v>
      </c>
      <c r="D324" s="84" t="s">
        <v>1442</v>
      </c>
      <c r="E324" s="84" t="b">
        <v>0</v>
      </c>
      <c r="F324" s="84" t="b">
        <v>0</v>
      </c>
      <c r="G324" s="84" t="b">
        <v>0</v>
      </c>
    </row>
    <row r="325" spans="1:7" ht="15">
      <c r="A325" s="84" t="s">
        <v>1875</v>
      </c>
      <c r="B325" s="84">
        <v>3</v>
      </c>
      <c r="C325" s="122">
        <v>0.011286421108826284</v>
      </c>
      <c r="D325" s="84" t="s">
        <v>1442</v>
      </c>
      <c r="E325" s="84" t="b">
        <v>0</v>
      </c>
      <c r="F325" s="84" t="b">
        <v>0</v>
      </c>
      <c r="G325" s="84" t="b">
        <v>0</v>
      </c>
    </row>
    <row r="326" spans="1:7" ht="15">
      <c r="A326" s="84" t="s">
        <v>1898</v>
      </c>
      <c r="B326" s="84">
        <v>3</v>
      </c>
      <c r="C326" s="122">
        <v>0.011286421108826284</v>
      </c>
      <c r="D326" s="84" t="s">
        <v>1442</v>
      </c>
      <c r="E326" s="84" t="b">
        <v>0</v>
      </c>
      <c r="F326" s="84" t="b">
        <v>0</v>
      </c>
      <c r="G326" s="84" t="b">
        <v>0</v>
      </c>
    </row>
    <row r="327" spans="1:7" ht="15">
      <c r="A327" s="84" t="s">
        <v>1899</v>
      </c>
      <c r="B327" s="84">
        <v>3</v>
      </c>
      <c r="C327" s="122">
        <v>0.011286421108826284</v>
      </c>
      <c r="D327" s="84" t="s">
        <v>1442</v>
      </c>
      <c r="E327" s="84" t="b">
        <v>0</v>
      </c>
      <c r="F327" s="84" t="b">
        <v>0</v>
      </c>
      <c r="G327" s="84" t="b">
        <v>0</v>
      </c>
    </row>
    <row r="328" spans="1:7" ht="15">
      <c r="A328" s="84" t="s">
        <v>1880</v>
      </c>
      <c r="B328" s="84">
        <v>3</v>
      </c>
      <c r="C328" s="122">
        <v>0.011286421108826284</v>
      </c>
      <c r="D328" s="84" t="s">
        <v>1442</v>
      </c>
      <c r="E328" s="84" t="b">
        <v>1</v>
      </c>
      <c r="F328" s="84" t="b">
        <v>0</v>
      </c>
      <c r="G328" s="84" t="b">
        <v>0</v>
      </c>
    </row>
    <row r="329" spans="1:7" ht="15">
      <c r="A329" s="84" t="s">
        <v>1877</v>
      </c>
      <c r="B329" s="84">
        <v>3</v>
      </c>
      <c r="C329" s="122">
        <v>0.011286421108826284</v>
      </c>
      <c r="D329" s="84" t="s">
        <v>1442</v>
      </c>
      <c r="E329" s="84" t="b">
        <v>0</v>
      </c>
      <c r="F329" s="84" t="b">
        <v>0</v>
      </c>
      <c r="G329" s="84" t="b">
        <v>0</v>
      </c>
    </row>
    <row r="330" spans="1:7" ht="15">
      <c r="A330" s="84" t="s">
        <v>1603</v>
      </c>
      <c r="B330" s="84">
        <v>3</v>
      </c>
      <c r="C330" s="122">
        <v>0.0136986301369863</v>
      </c>
      <c r="D330" s="84" t="s">
        <v>1442</v>
      </c>
      <c r="E330" s="84" t="b">
        <v>1</v>
      </c>
      <c r="F330" s="84" t="b">
        <v>0</v>
      </c>
      <c r="G330" s="84" t="b">
        <v>0</v>
      </c>
    </row>
    <row r="331" spans="1:7" ht="15">
      <c r="A331" s="84" t="s">
        <v>1882</v>
      </c>
      <c r="B331" s="84">
        <v>3</v>
      </c>
      <c r="C331" s="122">
        <v>0.011286421108826284</v>
      </c>
      <c r="D331" s="84" t="s">
        <v>1442</v>
      </c>
      <c r="E331" s="84" t="b">
        <v>0</v>
      </c>
      <c r="F331" s="84" t="b">
        <v>0</v>
      </c>
      <c r="G331" s="84" t="b">
        <v>0</v>
      </c>
    </row>
    <row r="332" spans="1:7" ht="15">
      <c r="A332" s="84" t="s">
        <v>1911</v>
      </c>
      <c r="B332" s="84">
        <v>2</v>
      </c>
      <c r="C332" s="122">
        <v>0.0091324200913242</v>
      </c>
      <c r="D332" s="84" t="s">
        <v>1442</v>
      </c>
      <c r="E332" s="84" t="b">
        <v>1</v>
      </c>
      <c r="F332" s="84" t="b">
        <v>0</v>
      </c>
      <c r="G332" s="84" t="b">
        <v>0</v>
      </c>
    </row>
    <row r="333" spans="1:7" ht="15">
      <c r="A333" s="84" t="s">
        <v>1912</v>
      </c>
      <c r="B333" s="84">
        <v>2</v>
      </c>
      <c r="C333" s="122">
        <v>0.0091324200913242</v>
      </c>
      <c r="D333" s="84" t="s">
        <v>1442</v>
      </c>
      <c r="E333" s="84" t="b">
        <v>0</v>
      </c>
      <c r="F333" s="84" t="b">
        <v>0</v>
      </c>
      <c r="G333" s="84" t="b">
        <v>0</v>
      </c>
    </row>
    <row r="334" spans="1:7" ht="15">
      <c r="A334" s="84" t="s">
        <v>1913</v>
      </c>
      <c r="B334" s="84">
        <v>2</v>
      </c>
      <c r="C334" s="122">
        <v>0.0091324200913242</v>
      </c>
      <c r="D334" s="84" t="s">
        <v>1442</v>
      </c>
      <c r="E334" s="84" t="b">
        <v>0</v>
      </c>
      <c r="F334" s="84" t="b">
        <v>0</v>
      </c>
      <c r="G334" s="84" t="b">
        <v>0</v>
      </c>
    </row>
    <row r="335" spans="1:7" ht="15">
      <c r="A335" s="84" t="s">
        <v>1914</v>
      </c>
      <c r="B335" s="84">
        <v>2</v>
      </c>
      <c r="C335" s="122">
        <v>0.0091324200913242</v>
      </c>
      <c r="D335" s="84" t="s">
        <v>1442</v>
      </c>
      <c r="E335" s="84" t="b">
        <v>0</v>
      </c>
      <c r="F335" s="84" t="b">
        <v>0</v>
      </c>
      <c r="G335" s="84" t="b">
        <v>0</v>
      </c>
    </row>
    <row r="336" spans="1:7" ht="15">
      <c r="A336" s="84" t="s">
        <v>280</v>
      </c>
      <c r="B336" s="84">
        <v>2</v>
      </c>
      <c r="C336" s="122">
        <v>0.0091324200913242</v>
      </c>
      <c r="D336" s="84" t="s">
        <v>1442</v>
      </c>
      <c r="E336" s="84" t="b">
        <v>0</v>
      </c>
      <c r="F336" s="84" t="b">
        <v>0</v>
      </c>
      <c r="G336" s="84" t="b">
        <v>0</v>
      </c>
    </row>
    <row r="337" spans="1:7" ht="15">
      <c r="A337" s="84" t="s">
        <v>295</v>
      </c>
      <c r="B337" s="84">
        <v>2</v>
      </c>
      <c r="C337" s="122">
        <v>0.0091324200913242</v>
      </c>
      <c r="D337" s="84" t="s">
        <v>1442</v>
      </c>
      <c r="E337" s="84" t="b">
        <v>0</v>
      </c>
      <c r="F337" s="84" t="b">
        <v>0</v>
      </c>
      <c r="G337" s="84" t="b">
        <v>0</v>
      </c>
    </row>
    <row r="338" spans="1:7" ht="15">
      <c r="A338" s="84" t="s">
        <v>1601</v>
      </c>
      <c r="B338" s="84">
        <v>2</v>
      </c>
      <c r="C338" s="122">
        <v>0.0091324200913242</v>
      </c>
      <c r="D338" s="84" t="s">
        <v>1442</v>
      </c>
      <c r="E338" s="84" t="b">
        <v>0</v>
      </c>
      <c r="F338" s="84" t="b">
        <v>0</v>
      </c>
      <c r="G338" s="84" t="b">
        <v>0</v>
      </c>
    </row>
    <row r="339" spans="1:7" ht="15">
      <c r="A339" s="84" t="s">
        <v>1876</v>
      </c>
      <c r="B339" s="84">
        <v>2</v>
      </c>
      <c r="C339" s="122">
        <v>0.0091324200913242</v>
      </c>
      <c r="D339" s="84" t="s">
        <v>1442</v>
      </c>
      <c r="E339" s="84" t="b">
        <v>0</v>
      </c>
      <c r="F339" s="84" t="b">
        <v>0</v>
      </c>
      <c r="G339" s="84" t="b">
        <v>0</v>
      </c>
    </row>
    <row r="340" spans="1:7" ht="15">
      <c r="A340" s="84" t="s">
        <v>1586</v>
      </c>
      <c r="B340" s="84">
        <v>2</v>
      </c>
      <c r="C340" s="122">
        <v>0.0091324200913242</v>
      </c>
      <c r="D340" s="84" t="s">
        <v>1442</v>
      </c>
      <c r="E340" s="84" t="b">
        <v>0</v>
      </c>
      <c r="F340" s="84" t="b">
        <v>0</v>
      </c>
      <c r="G340" s="84" t="b">
        <v>0</v>
      </c>
    </row>
    <row r="341" spans="1:7" ht="15">
      <c r="A341" s="84" t="s">
        <v>1938</v>
      </c>
      <c r="B341" s="84">
        <v>2</v>
      </c>
      <c r="C341" s="122">
        <v>0.0091324200913242</v>
      </c>
      <c r="D341" s="84" t="s">
        <v>1442</v>
      </c>
      <c r="E341" s="84" t="b">
        <v>0</v>
      </c>
      <c r="F341" s="84" t="b">
        <v>0</v>
      </c>
      <c r="G341" s="84" t="b">
        <v>0</v>
      </c>
    </row>
    <row r="342" spans="1:7" ht="15">
      <c r="A342" s="84" t="s">
        <v>1937</v>
      </c>
      <c r="B342" s="84">
        <v>2</v>
      </c>
      <c r="C342" s="122">
        <v>0.0091324200913242</v>
      </c>
      <c r="D342" s="84" t="s">
        <v>1442</v>
      </c>
      <c r="E342" s="84" t="b">
        <v>0</v>
      </c>
      <c r="F342" s="84" t="b">
        <v>0</v>
      </c>
      <c r="G342" s="84" t="b">
        <v>0</v>
      </c>
    </row>
    <row r="343" spans="1:7" ht="15">
      <c r="A343" s="84" t="s">
        <v>1915</v>
      </c>
      <c r="B343" s="84">
        <v>2</v>
      </c>
      <c r="C343" s="122">
        <v>0.0091324200913242</v>
      </c>
      <c r="D343" s="84" t="s">
        <v>1442</v>
      </c>
      <c r="E343" s="84" t="b">
        <v>0</v>
      </c>
      <c r="F343" s="84" t="b">
        <v>0</v>
      </c>
      <c r="G343" s="84" t="b">
        <v>0</v>
      </c>
    </row>
    <row r="344" spans="1:7" ht="15">
      <c r="A344" s="84" t="s">
        <v>456</v>
      </c>
      <c r="B344" s="84">
        <v>2</v>
      </c>
      <c r="C344" s="122">
        <v>0.0091324200913242</v>
      </c>
      <c r="D344" s="84" t="s">
        <v>1442</v>
      </c>
      <c r="E344" s="84" t="b">
        <v>0</v>
      </c>
      <c r="F344" s="84" t="b">
        <v>0</v>
      </c>
      <c r="G344" s="84" t="b">
        <v>0</v>
      </c>
    </row>
    <row r="345" spans="1:7" ht="15">
      <c r="A345" s="84" t="s">
        <v>1928</v>
      </c>
      <c r="B345" s="84">
        <v>2</v>
      </c>
      <c r="C345" s="122">
        <v>0.0091324200913242</v>
      </c>
      <c r="D345" s="84" t="s">
        <v>1442</v>
      </c>
      <c r="E345" s="84" t="b">
        <v>1</v>
      </c>
      <c r="F345" s="84" t="b">
        <v>0</v>
      </c>
      <c r="G345" s="84" t="b">
        <v>0</v>
      </c>
    </row>
    <row r="346" spans="1:7" ht="15">
      <c r="A346" s="84" t="s">
        <v>1929</v>
      </c>
      <c r="B346" s="84">
        <v>2</v>
      </c>
      <c r="C346" s="122">
        <v>0.0091324200913242</v>
      </c>
      <c r="D346" s="84" t="s">
        <v>1442</v>
      </c>
      <c r="E346" s="84" t="b">
        <v>0</v>
      </c>
      <c r="F346" s="84" t="b">
        <v>0</v>
      </c>
      <c r="G346" s="84" t="b">
        <v>0</v>
      </c>
    </row>
    <row r="347" spans="1:7" ht="15">
      <c r="A347" s="84" t="s">
        <v>1930</v>
      </c>
      <c r="B347" s="84">
        <v>2</v>
      </c>
      <c r="C347" s="122">
        <v>0.0091324200913242</v>
      </c>
      <c r="D347" s="84" t="s">
        <v>1442</v>
      </c>
      <c r="E347" s="84" t="b">
        <v>0</v>
      </c>
      <c r="F347" s="84" t="b">
        <v>0</v>
      </c>
      <c r="G347" s="84" t="b">
        <v>0</v>
      </c>
    </row>
    <row r="348" spans="1:7" ht="15">
      <c r="A348" s="84" t="s">
        <v>1931</v>
      </c>
      <c r="B348" s="84">
        <v>2</v>
      </c>
      <c r="C348" s="122">
        <v>0.0091324200913242</v>
      </c>
      <c r="D348" s="84" t="s">
        <v>1442</v>
      </c>
      <c r="E348" s="84" t="b">
        <v>1</v>
      </c>
      <c r="F348" s="84" t="b">
        <v>0</v>
      </c>
      <c r="G348" s="84" t="b">
        <v>0</v>
      </c>
    </row>
    <row r="349" spans="1:7" ht="15">
      <c r="A349" s="84" t="s">
        <v>1932</v>
      </c>
      <c r="B349" s="84">
        <v>2</v>
      </c>
      <c r="C349" s="122">
        <v>0.0091324200913242</v>
      </c>
      <c r="D349" s="84" t="s">
        <v>1442</v>
      </c>
      <c r="E349" s="84" t="b">
        <v>0</v>
      </c>
      <c r="F349" s="84" t="b">
        <v>0</v>
      </c>
      <c r="G349" s="84" t="b">
        <v>0</v>
      </c>
    </row>
    <row r="350" spans="1:7" ht="15">
      <c r="A350" s="84" t="s">
        <v>1933</v>
      </c>
      <c r="B350" s="84">
        <v>2</v>
      </c>
      <c r="C350" s="122">
        <v>0.0091324200913242</v>
      </c>
      <c r="D350" s="84" t="s">
        <v>1442</v>
      </c>
      <c r="E350" s="84" t="b">
        <v>0</v>
      </c>
      <c r="F350" s="84" t="b">
        <v>0</v>
      </c>
      <c r="G350" s="84" t="b">
        <v>0</v>
      </c>
    </row>
    <row r="351" spans="1:7" ht="15">
      <c r="A351" s="84" t="s">
        <v>1883</v>
      </c>
      <c r="B351" s="84">
        <v>2</v>
      </c>
      <c r="C351" s="122">
        <v>0.0091324200913242</v>
      </c>
      <c r="D351" s="84" t="s">
        <v>1442</v>
      </c>
      <c r="E351" s="84" t="b">
        <v>0</v>
      </c>
      <c r="F351" s="84" t="b">
        <v>0</v>
      </c>
      <c r="G351" s="84" t="b">
        <v>0</v>
      </c>
    </row>
    <row r="352" spans="1:7" ht="15">
      <c r="A352" s="84" t="s">
        <v>1934</v>
      </c>
      <c r="B352" s="84">
        <v>2</v>
      </c>
      <c r="C352" s="122">
        <v>0.0091324200913242</v>
      </c>
      <c r="D352" s="84" t="s">
        <v>1442</v>
      </c>
      <c r="E352" s="84" t="b">
        <v>0</v>
      </c>
      <c r="F352" s="84" t="b">
        <v>0</v>
      </c>
      <c r="G352" s="84" t="b">
        <v>0</v>
      </c>
    </row>
    <row r="353" spans="1:7" ht="15">
      <c r="A353" s="84" t="s">
        <v>1583</v>
      </c>
      <c r="B353" s="84">
        <v>2</v>
      </c>
      <c r="C353" s="122">
        <v>0.0091324200913242</v>
      </c>
      <c r="D353" s="84" t="s">
        <v>1442</v>
      </c>
      <c r="E353" s="84" t="b">
        <v>0</v>
      </c>
      <c r="F353" s="84" t="b">
        <v>0</v>
      </c>
      <c r="G353" s="84" t="b">
        <v>0</v>
      </c>
    </row>
    <row r="354" spans="1:7" ht="15">
      <c r="A354" s="84" t="s">
        <v>1886</v>
      </c>
      <c r="B354" s="84">
        <v>2</v>
      </c>
      <c r="C354" s="122">
        <v>0.0091324200913242</v>
      </c>
      <c r="D354" s="84" t="s">
        <v>1442</v>
      </c>
      <c r="E354" s="84" t="b">
        <v>0</v>
      </c>
      <c r="F354" s="84" t="b">
        <v>0</v>
      </c>
      <c r="G354" s="84" t="b">
        <v>0</v>
      </c>
    </row>
    <row r="355" spans="1:7" ht="15">
      <c r="A355" s="84" t="s">
        <v>1935</v>
      </c>
      <c r="B355" s="84">
        <v>2</v>
      </c>
      <c r="C355" s="122">
        <v>0.0091324200913242</v>
      </c>
      <c r="D355" s="84" t="s">
        <v>1442</v>
      </c>
      <c r="E355" s="84" t="b">
        <v>0</v>
      </c>
      <c r="F355" s="84" t="b">
        <v>0</v>
      </c>
      <c r="G355" s="84" t="b">
        <v>0</v>
      </c>
    </row>
    <row r="356" spans="1:7" ht="15">
      <c r="A356" s="84" t="s">
        <v>294</v>
      </c>
      <c r="B356" s="84">
        <v>2</v>
      </c>
      <c r="C356" s="122">
        <v>0.0091324200913242</v>
      </c>
      <c r="D356" s="84" t="s">
        <v>1442</v>
      </c>
      <c r="E356" s="84" t="b">
        <v>0</v>
      </c>
      <c r="F356" s="84" t="b">
        <v>0</v>
      </c>
      <c r="G356" s="84" t="b">
        <v>0</v>
      </c>
    </row>
    <row r="357" spans="1:7" ht="15">
      <c r="A357" s="84" t="s">
        <v>250</v>
      </c>
      <c r="B357" s="84">
        <v>2</v>
      </c>
      <c r="C357" s="122">
        <v>0.0091324200913242</v>
      </c>
      <c r="D357" s="84" t="s">
        <v>1442</v>
      </c>
      <c r="E357" s="84" t="b">
        <v>0</v>
      </c>
      <c r="F357" s="84" t="b">
        <v>0</v>
      </c>
      <c r="G357" s="84" t="b">
        <v>0</v>
      </c>
    </row>
    <row r="358" spans="1:7" ht="15">
      <c r="A358" s="84" t="s">
        <v>256</v>
      </c>
      <c r="B358" s="84">
        <v>7</v>
      </c>
      <c r="C358" s="122">
        <v>0</v>
      </c>
      <c r="D358" s="84" t="s">
        <v>1443</v>
      </c>
      <c r="E358" s="84" t="b">
        <v>0</v>
      </c>
      <c r="F358" s="84" t="b">
        <v>0</v>
      </c>
      <c r="G358" s="84" t="b">
        <v>0</v>
      </c>
    </row>
    <row r="359" spans="1:7" ht="15">
      <c r="A359" s="84" t="s">
        <v>1546</v>
      </c>
      <c r="B359" s="84">
        <v>4</v>
      </c>
      <c r="C359" s="122">
        <v>0.018002818421206993</v>
      </c>
      <c r="D359" s="84" t="s">
        <v>1443</v>
      </c>
      <c r="E359" s="84" t="b">
        <v>0</v>
      </c>
      <c r="F359" s="84" t="b">
        <v>0</v>
      </c>
      <c r="G359" s="84" t="b">
        <v>0</v>
      </c>
    </row>
    <row r="360" spans="1:7" ht="15">
      <c r="A360" s="84" t="s">
        <v>237</v>
      </c>
      <c r="B360" s="84">
        <v>4</v>
      </c>
      <c r="C360" s="122">
        <v>0.018002818421206993</v>
      </c>
      <c r="D360" s="84" t="s">
        <v>1443</v>
      </c>
      <c r="E360" s="84" t="b">
        <v>0</v>
      </c>
      <c r="F360" s="84" t="b">
        <v>0</v>
      </c>
      <c r="G360" s="84" t="b">
        <v>0</v>
      </c>
    </row>
    <row r="361" spans="1:7" ht="15">
      <c r="A361" s="84" t="s">
        <v>1599</v>
      </c>
      <c r="B361" s="84">
        <v>3</v>
      </c>
      <c r="C361" s="122">
        <v>0.020443154738588577</v>
      </c>
      <c r="D361" s="84" t="s">
        <v>1443</v>
      </c>
      <c r="E361" s="84" t="b">
        <v>0</v>
      </c>
      <c r="F361" s="84" t="b">
        <v>0</v>
      </c>
      <c r="G361" s="84" t="b">
        <v>0</v>
      </c>
    </row>
    <row r="362" spans="1:7" ht="15">
      <c r="A362" s="84" t="s">
        <v>1600</v>
      </c>
      <c r="B362" s="84">
        <v>3</v>
      </c>
      <c r="C362" s="122">
        <v>0.020443154738588577</v>
      </c>
      <c r="D362" s="84" t="s">
        <v>1443</v>
      </c>
      <c r="E362" s="84" t="b">
        <v>0</v>
      </c>
      <c r="F362" s="84" t="b">
        <v>0</v>
      </c>
      <c r="G362" s="84" t="b">
        <v>0</v>
      </c>
    </row>
    <row r="363" spans="1:7" ht="15">
      <c r="A363" s="84" t="s">
        <v>1601</v>
      </c>
      <c r="B363" s="84">
        <v>3</v>
      </c>
      <c r="C363" s="122">
        <v>0.020443154738588577</v>
      </c>
      <c r="D363" s="84" t="s">
        <v>1443</v>
      </c>
      <c r="E363" s="84" t="b">
        <v>0</v>
      </c>
      <c r="F363" s="84" t="b">
        <v>0</v>
      </c>
      <c r="G363" s="84" t="b">
        <v>0</v>
      </c>
    </row>
    <row r="364" spans="1:7" ht="15">
      <c r="A364" s="84" t="s">
        <v>1602</v>
      </c>
      <c r="B364" s="84">
        <v>3</v>
      </c>
      <c r="C364" s="122">
        <v>0.020443154738588577</v>
      </c>
      <c r="D364" s="84" t="s">
        <v>1443</v>
      </c>
      <c r="E364" s="84" t="b">
        <v>0</v>
      </c>
      <c r="F364" s="84" t="b">
        <v>0</v>
      </c>
      <c r="G364" s="84" t="b">
        <v>0</v>
      </c>
    </row>
    <row r="365" spans="1:7" ht="15">
      <c r="A365" s="84" t="s">
        <v>277</v>
      </c>
      <c r="B365" s="84">
        <v>2</v>
      </c>
      <c r="C365" s="122">
        <v>0.020150668309269468</v>
      </c>
      <c r="D365" s="84" t="s">
        <v>1443</v>
      </c>
      <c r="E365" s="84" t="b">
        <v>0</v>
      </c>
      <c r="F365" s="84" t="b">
        <v>0</v>
      </c>
      <c r="G365" s="84" t="b">
        <v>0</v>
      </c>
    </row>
    <row r="366" spans="1:7" ht="15">
      <c r="A366" s="84" t="s">
        <v>276</v>
      </c>
      <c r="B366" s="84">
        <v>2</v>
      </c>
      <c r="C366" s="122">
        <v>0.020150668309269468</v>
      </c>
      <c r="D366" s="84" t="s">
        <v>1443</v>
      </c>
      <c r="E366" s="84" t="b">
        <v>0</v>
      </c>
      <c r="F366" s="84" t="b">
        <v>0</v>
      </c>
      <c r="G366" s="84" t="b">
        <v>0</v>
      </c>
    </row>
    <row r="367" spans="1:7" ht="15">
      <c r="A367" s="84" t="s">
        <v>1603</v>
      </c>
      <c r="B367" s="84">
        <v>2</v>
      </c>
      <c r="C367" s="122">
        <v>0.020150668309269468</v>
      </c>
      <c r="D367" s="84" t="s">
        <v>1443</v>
      </c>
      <c r="E367" s="84" t="b">
        <v>1</v>
      </c>
      <c r="F367" s="84" t="b">
        <v>0</v>
      </c>
      <c r="G367" s="84" t="b">
        <v>0</v>
      </c>
    </row>
    <row r="368" spans="1:7" ht="15">
      <c r="A368" s="84" t="s">
        <v>1883</v>
      </c>
      <c r="B368" s="84">
        <v>2</v>
      </c>
      <c r="C368" s="122">
        <v>0.020150668309269468</v>
      </c>
      <c r="D368" s="84" t="s">
        <v>1443</v>
      </c>
      <c r="E368" s="84" t="b">
        <v>0</v>
      </c>
      <c r="F368" s="84" t="b">
        <v>0</v>
      </c>
      <c r="G368" s="84" t="b">
        <v>0</v>
      </c>
    </row>
    <row r="369" spans="1:7" ht="15">
      <c r="A369" s="84" t="s">
        <v>1954</v>
      </c>
      <c r="B369" s="84">
        <v>2</v>
      </c>
      <c r="C369" s="122">
        <v>0.020150668309269468</v>
      </c>
      <c r="D369" s="84" t="s">
        <v>1443</v>
      </c>
      <c r="E369" s="84" t="b">
        <v>0</v>
      </c>
      <c r="F369" s="84" t="b">
        <v>0</v>
      </c>
      <c r="G369" s="84" t="b">
        <v>0</v>
      </c>
    </row>
    <row r="370" spans="1:7" ht="15">
      <c r="A370" s="84" t="s">
        <v>1955</v>
      </c>
      <c r="B370" s="84">
        <v>2</v>
      </c>
      <c r="C370" s="122">
        <v>0.020150668309269468</v>
      </c>
      <c r="D370" s="84" t="s">
        <v>1443</v>
      </c>
      <c r="E370" s="84" t="b">
        <v>0</v>
      </c>
      <c r="F370" s="84" t="b">
        <v>0</v>
      </c>
      <c r="G370" s="84" t="b">
        <v>0</v>
      </c>
    </row>
    <row r="371" spans="1:7" ht="15">
      <c r="A371" s="84" t="s">
        <v>1956</v>
      </c>
      <c r="B371" s="84">
        <v>2</v>
      </c>
      <c r="C371" s="122">
        <v>0.020150668309269468</v>
      </c>
      <c r="D371" s="84" t="s">
        <v>1443</v>
      </c>
      <c r="E371" s="84" t="b">
        <v>0</v>
      </c>
      <c r="F371" s="84" t="b">
        <v>0</v>
      </c>
      <c r="G371" s="84" t="b">
        <v>0</v>
      </c>
    </row>
    <row r="372" spans="1:7" ht="15">
      <c r="A372" s="84" t="s">
        <v>1588</v>
      </c>
      <c r="B372" s="84">
        <v>2</v>
      </c>
      <c r="C372" s="122">
        <v>0.020150668309269468</v>
      </c>
      <c r="D372" s="84" t="s">
        <v>1443</v>
      </c>
      <c r="E372" s="84" t="b">
        <v>0</v>
      </c>
      <c r="F372" s="84" t="b">
        <v>0</v>
      </c>
      <c r="G372" s="84" t="b">
        <v>0</v>
      </c>
    </row>
    <row r="373" spans="1:7" ht="15">
      <c r="A373" s="84" t="s">
        <v>234</v>
      </c>
      <c r="B373" s="84">
        <v>7</v>
      </c>
      <c r="C373" s="122">
        <v>0</v>
      </c>
      <c r="D373" s="84" t="s">
        <v>1444</v>
      </c>
      <c r="E373" s="84" t="b">
        <v>0</v>
      </c>
      <c r="F373" s="84" t="b">
        <v>0</v>
      </c>
      <c r="G373" s="84" t="b">
        <v>0</v>
      </c>
    </row>
    <row r="374" spans="1:7" ht="15">
      <c r="A374" s="84" t="s">
        <v>1605</v>
      </c>
      <c r="B374" s="84">
        <v>4</v>
      </c>
      <c r="C374" s="122">
        <v>0</v>
      </c>
      <c r="D374" s="84" t="s">
        <v>1444</v>
      </c>
      <c r="E374" s="84" t="b">
        <v>0</v>
      </c>
      <c r="F374" s="84" t="b">
        <v>0</v>
      </c>
      <c r="G374" s="84" t="b">
        <v>0</v>
      </c>
    </row>
    <row r="375" spans="1:7" ht="15">
      <c r="A375" s="84" t="s">
        <v>1606</v>
      </c>
      <c r="B375" s="84">
        <v>4</v>
      </c>
      <c r="C375" s="122">
        <v>0</v>
      </c>
      <c r="D375" s="84" t="s">
        <v>1444</v>
      </c>
      <c r="E375" s="84" t="b">
        <v>0</v>
      </c>
      <c r="F375" s="84" t="b">
        <v>0</v>
      </c>
      <c r="G375" s="84" t="b">
        <v>0</v>
      </c>
    </row>
    <row r="376" spans="1:7" ht="15">
      <c r="A376" s="84" t="s">
        <v>1607</v>
      </c>
      <c r="B376" s="84">
        <v>4</v>
      </c>
      <c r="C376" s="122">
        <v>0</v>
      </c>
      <c r="D376" s="84" t="s">
        <v>1444</v>
      </c>
      <c r="E376" s="84" t="b">
        <v>0</v>
      </c>
      <c r="F376" s="84" t="b">
        <v>0</v>
      </c>
      <c r="G376" s="84" t="b">
        <v>0</v>
      </c>
    </row>
    <row r="377" spans="1:7" ht="15">
      <c r="A377" s="84" t="s">
        <v>1608</v>
      </c>
      <c r="B377" s="84">
        <v>4</v>
      </c>
      <c r="C377" s="122">
        <v>0</v>
      </c>
      <c r="D377" s="84" t="s">
        <v>1444</v>
      </c>
      <c r="E377" s="84" t="b">
        <v>0</v>
      </c>
      <c r="F377" s="84" t="b">
        <v>0</v>
      </c>
      <c r="G377" s="84" t="b">
        <v>0</v>
      </c>
    </row>
    <row r="378" spans="1:7" ht="15">
      <c r="A378" s="84" t="s">
        <v>1609</v>
      </c>
      <c r="B378" s="84">
        <v>4</v>
      </c>
      <c r="C378" s="122">
        <v>0</v>
      </c>
      <c r="D378" s="84" t="s">
        <v>1444</v>
      </c>
      <c r="E378" s="84" t="b">
        <v>0</v>
      </c>
      <c r="F378" s="84" t="b">
        <v>0</v>
      </c>
      <c r="G378" s="84" t="b">
        <v>0</v>
      </c>
    </row>
    <row r="379" spans="1:7" ht="15">
      <c r="A379" s="84" t="s">
        <v>1610</v>
      </c>
      <c r="B379" s="84">
        <v>4</v>
      </c>
      <c r="C379" s="122">
        <v>0</v>
      </c>
      <c r="D379" s="84" t="s">
        <v>1444</v>
      </c>
      <c r="E379" s="84" t="b">
        <v>1</v>
      </c>
      <c r="F379" s="84" t="b">
        <v>0</v>
      </c>
      <c r="G379" s="84" t="b">
        <v>0</v>
      </c>
    </row>
    <row r="380" spans="1:7" ht="15">
      <c r="A380" s="84" t="s">
        <v>456</v>
      </c>
      <c r="B380" s="84">
        <v>4</v>
      </c>
      <c r="C380" s="122">
        <v>0</v>
      </c>
      <c r="D380" s="84" t="s">
        <v>1444</v>
      </c>
      <c r="E380" s="84" t="b">
        <v>0</v>
      </c>
      <c r="F380" s="84" t="b">
        <v>0</v>
      </c>
      <c r="G380" s="84" t="b">
        <v>0</v>
      </c>
    </row>
    <row r="381" spans="1:7" ht="15">
      <c r="A381" s="84" t="s">
        <v>260</v>
      </c>
      <c r="B381" s="84">
        <v>4</v>
      </c>
      <c r="C381" s="122">
        <v>0</v>
      </c>
      <c r="D381" s="84" t="s">
        <v>1444</v>
      </c>
      <c r="E381" s="84" t="b">
        <v>0</v>
      </c>
      <c r="F381" s="84" t="b">
        <v>0</v>
      </c>
      <c r="G381" s="84" t="b">
        <v>0</v>
      </c>
    </row>
    <row r="382" spans="1:7" ht="15">
      <c r="A382" s="84" t="s">
        <v>1567</v>
      </c>
      <c r="B382" s="84">
        <v>4</v>
      </c>
      <c r="C382" s="122">
        <v>0</v>
      </c>
      <c r="D382" s="84" t="s">
        <v>1445</v>
      </c>
      <c r="E382" s="84" t="b">
        <v>0</v>
      </c>
      <c r="F382" s="84" t="b">
        <v>0</v>
      </c>
      <c r="G382" s="84" t="b">
        <v>0</v>
      </c>
    </row>
    <row r="383" spans="1:7" ht="15">
      <c r="A383" s="84" t="s">
        <v>1566</v>
      </c>
      <c r="B383" s="84">
        <v>4</v>
      </c>
      <c r="C383" s="122">
        <v>0</v>
      </c>
      <c r="D383" s="84" t="s">
        <v>1445</v>
      </c>
      <c r="E383" s="84" t="b">
        <v>0</v>
      </c>
      <c r="F383" s="84" t="b">
        <v>0</v>
      </c>
      <c r="G383" s="84" t="b">
        <v>0</v>
      </c>
    </row>
    <row r="384" spans="1:7" ht="15">
      <c r="A384" s="84" t="s">
        <v>1612</v>
      </c>
      <c r="B384" s="84">
        <v>3</v>
      </c>
      <c r="C384" s="122">
        <v>0</v>
      </c>
      <c r="D384" s="84" t="s">
        <v>1445</v>
      </c>
      <c r="E384" s="84" t="b">
        <v>0</v>
      </c>
      <c r="F384" s="84" t="b">
        <v>0</v>
      </c>
      <c r="G384" s="84" t="b">
        <v>0</v>
      </c>
    </row>
    <row r="385" spans="1:7" ht="15">
      <c r="A385" s="84" t="s">
        <v>1613</v>
      </c>
      <c r="B385" s="84">
        <v>3</v>
      </c>
      <c r="C385" s="122">
        <v>0</v>
      </c>
      <c r="D385" s="84" t="s">
        <v>1445</v>
      </c>
      <c r="E385" s="84" t="b">
        <v>0</v>
      </c>
      <c r="F385" s="84" t="b">
        <v>0</v>
      </c>
      <c r="G385" s="84" t="b">
        <v>0</v>
      </c>
    </row>
    <row r="386" spans="1:7" ht="15">
      <c r="A386" s="84" t="s">
        <v>1614</v>
      </c>
      <c r="B386" s="84">
        <v>3</v>
      </c>
      <c r="C386" s="122">
        <v>0</v>
      </c>
      <c r="D386" s="84" t="s">
        <v>1445</v>
      </c>
      <c r="E386" s="84" t="b">
        <v>0</v>
      </c>
      <c r="F386" s="84" t="b">
        <v>0</v>
      </c>
      <c r="G386" s="84" t="b">
        <v>0</v>
      </c>
    </row>
    <row r="387" spans="1:7" ht="15">
      <c r="A387" s="84" t="s">
        <v>1615</v>
      </c>
      <c r="B387" s="84">
        <v>3</v>
      </c>
      <c r="C387" s="122">
        <v>0</v>
      </c>
      <c r="D387" s="84" t="s">
        <v>1445</v>
      </c>
      <c r="E387" s="84" t="b">
        <v>0</v>
      </c>
      <c r="F387" s="84" t="b">
        <v>0</v>
      </c>
      <c r="G387" s="84" t="b">
        <v>0</v>
      </c>
    </row>
    <row r="388" spans="1:7" ht="15">
      <c r="A388" s="84" t="s">
        <v>1616</v>
      </c>
      <c r="B388" s="84">
        <v>3</v>
      </c>
      <c r="C388" s="122">
        <v>0</v>
      </c>
      <c r="D388" s="84" t="s">
        <v>1445</v>
      </c>
      <c r="E388" s="84" t="b">
        <v>0</v>
      </c>
      <c r="F388" s="84" t="b">
        <v>0</v>
      </c>
      <c r="G388" s="84" t="b">
        <v>0</v>
      </c>
    </row>
    <row r="389" spans="1:7" ht="15">
      <c r="A389" s="84" t="s">
        <v>1568</v>
      </c>
      <c r="B389" s="84">
        <v>3</v>
      </c>
      <c r="C389" s="122">
        <v>0</v>
      </c>
      <c r="D389" s="84" t="s">
        <v>1445</v>
      </c>
      <c r="E389" s="84" t="b">
        <v>0</v>
      </c>
      <c r="F389" s="84" t="b">
        <v>0</v>
      </c>
      <c r="G389" s="84" t="b">
        <v>0</v>
      </c>
    </row>
    <row r="390" spans="1:7" ht="15">
      <c r="A390" s="84" t="s">
        <v>1569</v>
      </c>
      <c r="B390" s="84">
        <v>3</v>
      </c>
      <c r="C390" s="122">
        <v>0</v>
      </c>
      <c r="D390" s="84" t="s">
        <v>1445</v>
      </c>
      <c r="E390" s="84" t="b">
        <v>0</v>
      </c>
      <c r="F390" s="84" t="b">
        <v>0</v>
      </c>
      <c r="G390" s="84" t="b">
        <v>0</v>
      </c>
    </row>
    <row r="391" spans="1:7" ht="15">
      <c r="A391" s="84" t="s">
        <v>1570</v>
      </c>
      <c r="B391" s="84">
        <v>3</v>
      </c>
      <c r="C391" s="122">
        <v>0</v>
      </c>
      <c r="D391" s="84" t="s">
        <v>1445</v>
      </c>
      <c r="E391" s="84" t="b">
        <v>0</v>
      </c>
      <c r="F391" s="84" t="b">
        <v>0</v>
      </c>
      <c r="G391" s="84" t="b">
        <v>0</v>
      </c>
    </row>
    <row r="392" spans="1:7" ht="15">
      <c r="A392" s="84" t="s">
        <v>1571</v>
      </c>
      <c r="B392" s="84">
        <v>3</v>
      </c>
      <c r="C392" s="122">
        <v>0</v>
      </c>
      <c r="D392" s="84" t="s">
        <v>1445</v>
      </c>
      <c r="E392" s="84" t="b">
        <v>0</v>
      </c>
      <c r="F392" s="84" t="b">
        <v>0</v>
      </c>
      <c r="G392" s="84" t="b">
        <v>0</v>
      </c>
    </row>
    <row r="393" spans="1:7" ht="15">
      <c r="A393" s="84" t="s">
        <v>1572</v>
      </c>
      <c r="B393" s="84">
        <v>3</v>
      </c>
      <c r="C393" s="122">
        <v>0</v>
      </c>
      <c r="D393" s="84" t="s">
        <v>1445</v>
      </c>
      <c r="E393" s="84" t="b">
        <v>0</v>
      </c>
      <c r="F393" s="84" t="b">
        <v>0</v>
      </c>
      <c r="G393" s="84" t="b">
        <v>0</v>
      </c>
    </row>
    <row r="394" spans="1:7" ht="15">
      <c r="A394" s="84" t="s">
        <v>1858</v>
      </c>
      <c r="B394" s="84">
        <v>3</v>
      </c>
      <c r="C394" s="122">
        <v>0</v>
      </c>
      <c r="D394" s="84" t="s">
        <v>1445</v>
      </c>
      <c r="E394" s="84" t="b">
        <v>0</v>
      </c>
      <c r="F394" s="84" t="b">
        <v>0</v>
      </c>
      <c r="G394" s="84" t="b">
        <v>0</v>
      </c>
    </row>
    <row r="395" spans="1:7" ht="15">
      <c r="A395" s="84" t="s">
        <v>1859</v>
      </c>
      <c r="B395" s="84">
        <v>3</v>
      </c>
      <c r="C395" s="122">
        <v>0</v>
      </c>
      <c r="D395" s="84" t="s">
        <v>1445</v>
      </c>
      <c r="E395" s="84" t="b">
        <v>0</v>
      </c>
      <c r="F395" s="84" t="b">
        <v>0</v>
      </c>
      <c r="G395" s="84" t="b">
        <v>0</v>
      </c>
    </row>
    <row r="396" spans="1:7" ht="15">
      <c r="A396" s="84" t="s">
        <v>1860</v>
      </c>
      <c r="B396" s="84">
        <v>3</v>
      </c>
      <c r="C396" s="122">
        <v>0</v>
      </c>
      <c r="D396" s="84" t="s">
        <v>1445</v>
      </c>
      <c r="E396" s="84" t="b">
        <v>0</v>
      </c>
      <c r="F396" s="84" t="b">
        <v>0</v>
      </c>
      <c r="G396" s="84" t="b">
        <v>0</v>
      </c>
    </row>
    <row r="397" spans="1:7" ht="15">
      <c r="A397" s="84" t="s">
        <v>1861</v>
      </c>
      <c r="B397" s="84">
        <v>3</v>
      </c>
      <c r="C397" s="122">
        <v>0</v>
      </c>
      <c r="D397" s="84" t="s">
        <v>1445</v>
      </c>
      <c r="E397" s="84" t="b">
        <v>0</v>
      </c>
      <c r="F397" s="84" t="b">
        <v>0</v>
      </c>
      <c r="G397" s="84" t="b">
        <v>0</v>
      </c>
    </row>
    <row r="398" spans="1:7" ht="15">
      <c r="A398" s="84" t="s">
        <v>228</v>
      </c>
      <c r="B398" s="84">
        <v>2</v>
      </c>
      <c r="C398" s="122">
        <v>0.004891423862657812</v>
      </c>
      <c r="D398" s="84" t="s">
        <v>1445</v>
      </c>
      <c r="E398" s="84" t="b">
        <v>0</v>
      </c>
      <c r="F398" s="84" t="b">
        <v>0</v>
      </c>
      <c r="G398" s="84" t="b">
        <v>0</v>
      </c>
    </row>
    <row r="399" spans="1:7" ht="15">
      <c r="A399" s="84" t="s">
        <v>1946</v>
      </c>
      <c r="B399" s="84">
        <v>2</v>
      </c>
      <c r="C399" s="122">
        <v>0.004891423862657812</v>
      </c>
      <c r="D399" s="84" t="s">
        <v>1445</v>
      </c>
      <c r="E399" s="84" t="b">
        <v>0</v>
      </c>
      <c r="F399" s="84" t="b">
        <v>0</v>
      </c>
      <c r="G399" s="84" t="b">
        <v>0</v>
      </c>
    </row>
    <row r="400" spans="1:7" ht="15">
      <c r="A400" s="84" t="s">
        <v>1902</v>
      </c>
      <c r="B400" s="84">
        <v>2</v>
      </c>
      <c r="C400" s="122">
        <v>0.013253368186657288</v>
      </c>
      <c r="D400" s="84" t="s">
        <v>1445</v>
      </c>
      <c r="E400" s="84" t="b">
        <v>0</v>
      </c>
      <c r="F400" s="84" t="b">
        <v>0</v>
      </c>
      <c r="G400" s="84" t="b">
        <v>0</v>
      </c>
    </row>
    <row r="401" spans="1:7" ht="15">
      <c r="A401" s="84" t="s">
        <v>256</v>
      </c>
      <c r="B401" s="84">
        <v>2</v>
      </c>
      <c r="C401" s="122">
        <v>0</v>
      </c>
      <c r="D401" s="84" t="s">
        <v>1446</v>
      </c>
      <c r="E401" s="84" t="b">
        <v>0</v>
      </c>
      <c r="F401" s="84" t="b">
        <v>0</v>
      </c>
      <c r="G401" s="84" t="b">
        <v>0</v>
      </c>
    </row>
    <row r="402" spans="1:7" ht="15">
      <c r="A402" s="84" t="s">
        <v>1618</v>
      </c>
      <c r="B402" s="84">
        <v>2</v>
      </c>
      <c r="C402" s="122">
        <v>0</v>
      </c>
      <c r="D402" s="84" t="s">
        <v>1446</v>
      </c>
      <c r="E402" s="84" t="b">
        <v>0</v>
      </c>
      <c r="F402" s="84" t="b">
        <v>0</v>
      </c>
      <c r="G402" s="84" t="b">
        <v>0</v>
      </c>
    </row>
    <row r="403" spans="1:7" ht="15">
      <c r="A403" s="84" t="s">
        <v>1615</v>
      </c>
      <c r="B403" s="84">
        <v>2</v>
      </c>
      <c r="C403" s="122">
        <v>0</v>
      </c>
      <c r="D403" s="84" t="s">
        <v>1448</v>
      </c>
      <c r="E403" s="84" t="b">
        <v>0</v>
      </c>
      <c r="F403" s="84" t="b">
        <v>0</v>
      </c>
      <c r="G403" s="84" t="b">
        <v>0</v>
      </c>
    </row>
    <row r="404" spans="1:7" ht="15">
      <c r="A404" s="84" t="s">
        <v>1567</v>
      </c>
      <c r="B404" s="84">
        <v>2</v>
      </c>
      <c r="C404" s="122">
        <v>0</v>
      </c>
      <c r="D404" s="84" t="s">
        <v>1448</v>
      </c>
      <c r="E404" s="84" t="b">
        <v>0</v>
      </c>
      <c r="F404" s="84" t="b">
        <v>0</v>
      </c>
      <c r="G404" s="84" t="b">
        <v>0</v>
      </c>
    </row>
    <row r="405" spans="1:7" ht="15">
      <c r="A405" s="84" t="s">
        <v>1616</v>
      </c>
      <c r="B405" s="84">
        <v>2</v>
      </c>
      <c r="C405" s="122">
        <v>0</v>
      </c>
      <c r="D405" s="84" t="s">
        <v>1448</v>
      </c>
      <c r="E405" s="84" t="b">
        <v>0</v>
      </c>
      <c r="F405" s="84" t="b">
        <v>0</v>
      </c>
      <c r="G405" s="84" t="b">
        <v>0</v>
      </c>
    </row>
    <row r="406" spans="1:7" ht="15">
      <c r="A406" s="84" t="s">
        <v>1568</v>
      </c>
      <c r="B406" s="84">
        <v>2</v>
      </c>
      <c r="C406" s="122">
        <v>0</v>
      </c>
      <c r="D406" s="84" t="s">
        <v>1448</v>
      </c>
      <c r="E406" s="84" t="b">
        <v>0</v>
      </c>
      <c r="F406" s="84" t="b">
        <v>0</v>
      </c>
      <c r="G406" s="84" t="b">
        <v>0</v>
      </c>
    </row>
    <row r="407" spans="1:7" ht="15">
      <c r="A407" s="84" t="s">
        <v>1569</v>
      </c>
      <c r="B407" s="84">
        <v>2</v>
      </c>
      <c r="C407" s="122">
        <v>0</v>
      </c>
      <c r="D407" s="84" t="s">
        <v>1448</v>
      </c>
      <c r="E407" s="84" t="b">
        <v>0</v>
      </c>
      <c r="F407" s="84" t="b">
        <v>0</v>
      </c>
      <c r="G407" s="84" t="b">
        <v>0</v>
      </c>
    </row>
    <row r="408" spans="1:7" ht="15">
      <c r="A408" s="84" t="s">
        <v>1566</v>
      </c>
      <c r="B408" s="84">
        <v>2</v>
      </c>
      <c r="C408" s="122">
        <v>0</v>
      </c>
      <c r="D408" s="84" t="s">
        <v>1448</v>
      </c>
      <c r="E408" s="84" t="b">
        <v>0</v>
      </c>
      <c r="F408" s="84" t="b">
        <v>0</v>
      </c>
      <c r="G408" s="84" t="b">
        <v>0</v>
      </c>
    </row>
    <row r="409" spans="1:7" ht="15">
      <c r="A409" s="84" t="s">
        <v>1570</v>
      </c>
      <c r="B409" s="84">
        <v>2</v>
      </c>
      <c r="C409" s="122">
        <v>0</v>
      </c>
      <c r="D409" s="84" t="s">
        <v>1448</v>
      </c>
      <c r="E409" s="84" t="b">
        <v>0</v>
      </c>
      <c r="F409" s="84" t="b">
        <v>0</v>
      </c>
      <c r="G409" s="84" t="b">
        <v>0</v>
      </c>
    </row>
    <row r="410" spans="1:7" ht="15">
      <c r="A410" s="84" t="s">
        <v>1571</v>
      </c>
      <c r="B410" s="84">
        <v>2</v>
      </c>
      <c r="C410" s="122">
        <v>0</v>
      </c>
      <c r="D410" s="84" t="s">
        <v>1448</v>
      </c>
      <c r="E410" s="84" t="b">
        <v>0</v>
      </c>
      <c r="F410" s="84" t="b">
        <v>0</v>
      </c>
      <c r="G410" s="84" t="b">
        <v>0</v>
      </c>
    </row>
    <row r="411" spans="1:7" ht="15">
      <c r="A411" s="84" t="s">
        <v>1572</v>
      </c>
      <c r="B411" s="84">
        <v>2</v>
      </c>
      <c r="C411" s="122">
        <v>0</v>
      </c>
      <c r="D411" s="84" t="s">
        <v>1448</v>
      </c>
      <c r="E411" s="84" t="b">
        <v>0</v>
      </c>
      <c r="F411" s="84" t="b">
        <v>0</v>
      </c>
      <c r="G411" s="84" t="b">
        <v>0</v>
      </c>
    </row>
    <row r="412" spans="1:7" ht="15">
      <c r="A412" s="84" t="s">
        <v>1858</v>
      </c>
      <c r="B412" s="84">
        <v>2</v>
      </c>
      <c r="C412" s="122">
        <v>0</v>
      </c>
      <c r="D412" s="84" t="s">
        <v>1448</v>
      </c>
      <c r="E412" s="84" t="b">
        <v>0</v>
      </c>
      <c r="F412" s="84" t="b">
        <v>0</v>
      </c>
      <c r="G412" s="84" t="b">
        <v>0</v>
      </c>
    </row>
    <row r="413" spans="1:7" ht="15">
      <c r="A413" s="84" t="s">
        <v>1859</v>
      </c>
      <c r="B413" s="84">
        <v>2</v>
      </c>
      <c r="C413" s="122">
        <v>0</v>
      </c>
      <c r="D413" s="84" t="s">
        <v>1448</v>
      </c>
      <c r="E413" s="84" t="b">
        <v>0</v>
      </c>
      <c r="F413" s="84" t="b">
        <v>0</v>
      </c>
      <c r="G413" s="84" t="b">
        <v>0</v>
      </c>
    </row>
    <row r="414" spans="1:7" ht="15">
      <c r="A414" s="84" t="s">
        <v>1860</v>
      </c>
      <c r="B414" s="84">
        <v>2</v>
      </c>
      <c r="C414" s="122">
        <v>0</v>
      </c>
      <c r="D414" s="84" t="s">
        <v>1448</v>
      </c>
      <c r="E414" s="84" t="b">
        <v>0</v>
      </c>
      <c r="F414" s="84" t="b">
        <v>0</v>
      </c>
      <c r="G414" s="84" t="b">
        <v>0</v>
      </c>
    </row>
    <row r="415" spans="1:7" ht="15">
      <c r="A415" s="84" t="s">
        <v>1861</v>
      </c>
      <c r="B415" s="84">
        <v>2</v>
      </c>
      <c r="C415" s="122">
        <v>0</v>
      </c>
      <c r="D415" s="84" t="s">
        <v>1448</v>
      </c>
      <c r="E415" s="84" t="b">
        <v>0</v>
      </c>
      <c r="F415" s="84" t="b">
        <v>0</v>
      </c>
      <c r="G415" s="84" t="b">
        <v>0</v>
      </c>
    </row>
    <row r="416" spans="1:7" ht="15">
      <c r="A416" s="84" t="s">
        <v>1862</v>
      </c>
      <c r="B416" s="84">
        <v>2</v>
      </c>
      <c r="C416" s="122">
        <v>0</v>
      </c>
      <c r="D416" s="84" t="s">
        <v>1448</v>
      </c>
      <c r="E416" s="84" t="b">
        <v>0</v>
      </c>
      <c r="F416" s="84" t="b">
        <v>0</v>
      </c>
      <c r="G416" s="84" t="b">
        <v>0</v>
      </c>
    </row>
    <row r="417" spans="1:7" ht="15">
      <c r="A417" s="84" t="s">
        <v>1864</v>
      </c>
      <c r="B417" s="84">
        <v>2</v>
      </c>
      <c r="C417" s="122">
        <v>0</v>
      </c>
      <c r="D417" s="84" t="s">
        <v>1448</v>
      </c>
      <c r="E417" s="84" t="b">
        <v>0</v>
      </c>
      <c r="F417" s="84" t="b">
        <v>0</v>
      </c>
      <c r="G417" s="84" t="b">
        <v>0</v>
      </c>
    </row>
    <row r="418" spans="1:7" ht="15">
      <c r="A418" s="84" t="s">
        <v>1865</v>
      </c>
      <c r="B418" s="84">
        <v>2</v>
      </c>
      <c r="C418" s="122">
        <v>0</v>
      </c>
      <c r="D418" s="84" t="s">
        <v>1448</v>
      </c>
      <c r="E418" s="84" t="b">
        <v>0</v>
      </c>
      <c r="F418" s="84" t="b">
        <v>0</v>
      </c>
      <c r="G41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1963</v>
      </c>
      <c r="B1" s="13" t="s">
        <v>1964</v>
      </c>
      <c r="C1" s="13" t="s">
        <v>1957</v>
      </c>
      <c r="D1" s="13" t="s">
        <v>1958</v>
      </c>
      <c r="E1" s="13" t="s">
        <v>1965</v>
      </c>
      <c r="F1" s="13" t="s">
        <v>144</v>
      </c>
      <c r="G1" s="13" t="s">
        <v>1966</v>
      </c>
      <c r="H1" s="13" t="s">
        <v>1967</v>
      </c>
      <c r="I1" s="13" t="s">
        <v>1968</v>
      </c>
      <c r="J1" s="13" t="s">
        <v>1969</v>
      </c>
      <c r="K1" s="13" t="s">
        <v>1970</v>
      </c>
      <c r="L1" s="13" t="s">
        <v>1971</v>
      </c>
    </row>
    <row r="2" spans="1:12" ht="15">
      <c r="A2" s="84" t="s">
        <v>280</v>
      </c>
      <c r="B2" s="84" t="s">
        <v>1563</v>
      </c>
      <c r="C2" s="84">
        <v>18</v>
      </c>
      <c r="D2" s="122">
        <v>0.010838445197641019</v>
      </c>
      <c r="E2" s="122">
        <v>1.6580733723235612</v>
      </c>
      <c r="F2" s="84" t="s">
        <v>1959</v>
      </c>
      <c r="G2" s="84" t="b">
        <v>0</v>
      </c>
      <c r="H2" s="84" t="b">
        <v>0</v>
      </c>
      <c r="I2" s="84" t="b">
        <v>0</v>
      </c>
      <c r="J2" s="84" t="b">
        <v>0</v>
      </c>
      <c r="K2" s="84" t="b">
        <v>0</v>
      </c>
      <c r="L2" s="84" t="b">
        <v>0</v>
      </c>
    </row>
    <row r="3" spans="1:12" ht="15">
      <c r="A3" s="84" t="s">
        <v>1563</v>
      </c>
      <c r="B3" s="84" t="s">
        <v>256</v>
      </c>
      <c r="C3" s="84">
        <v>18</v>
      </c>
      <c r="D3" s="122">
        <v>0.010838445197641019</v>
      </c>
      <c r="E3" s="122">
        <v>1.2642893234226815</v>
      </c>
      <c r="F3" s="84" t="s">
        <v>1959</v>
      </c>
      <c r="G3" s="84" t="b">
        <v>0</v>
      </c>
      <c r="H3" s="84" t="b">
        <v>0</v>
      </c>
      <c r="I3" s="84" t="b">
        <v>0</v>
      </c>
      <c r="J3" s="84" t="b">
        <v>0</v>
      </c>
      <c r="K3" s="84" t="b">
        <v>0</v>
      </c>
      <c r="L3" s="84" t="b">
        <v>0</v>
      </c>
    </row>
    <row r="4" spans="1:12" ht="15">
      <c r="A4" s="84" t="s">
        <v>256</v>
      </c>
      <c r="B4" s="84" t="s">
        <v>1561</v>
      </c>
      <c r="C4" s="84">
        <v>18</v>
      </c>
      <c r="D4" s="122">
        <v>0.010838445197641019</v>
      </c>
      <c r="E4" s="122">
        <v>0.8369939213981068</v>
      </c>
      <c r="F4" s="84" t="s">
        <v>1959</v>
      </c>
      <c r="G4" s="84" t="b">
        <v>0</v>
      </c>
      <c r="H4" s="84" t="b">
        <v>0</v>
      </c>
      <c r="I4" s="84" t="b">
        <v>0</v>
      </c>
      <c r="J4" s="84" t="b">
        <v>0</v>
      </c>
      <c r="K4" s="84" t="b">
        <v>0</v>
      </c>
      <c r="L4" s="84" t="b">
        <v>0</v>
      </c>
    </row>
    <row r="5" spans="1:12" ht="15">
      <c r="A5" s="84" t="s">
        <v>1561</v>
      </c>
      <c r="B5" s="84" t="s">
        <v>279</v>
      </c>
      <c r="C5" s="84">
        <v>18</v>
      </c>
      <c r="D5" s="122">
        <v>0.010838445197641019</v>
      </c>
      <c r="E5" s="122">
        <v>1.4441935523784801</v>
      </c>
      <c r="F5" s="84" t="s">
        <v>1959</v>
      </c>
      <c r="G5" s="84" t="b">
        <v>0</v>
      </c>
      <c r="H5" s="84" t="b">
        <v>0</v>
      </c>
      <c r="I5" s="84" t="b">
        <v>0</v>
      </c>
      <c r="J5" s="84" t="b">
        <v>0</v>
      </c>
      <c r="K5" s="84" t="b">
        <v>0</v>
      </c>
      <c r="L5" s="84" t="b">
        <v>0</v>
      </c>
    </row>
    <row r="6" spans="1:12" ht="15">
      <c r="A6" s="84" t="s">
        <v>279</v>
      </c>
      <c r="B6" s="84" t="s">
        <v>1575</v>
      </c>
      <c r="C6" s="84">
        <v>18</v>
      </c>
      <c r="D6" s="122">
        <v>0.010838445197641019</v>
      </c>
      <c r="E6" s="122">
        <v>1.7452235480424614</v>
      </c>
      <c r="F6" s="84" t="s">
        <v>1959</v>
      </c>
      <c r="G6" s="84" t="b">
        <v>0</v>
      </c>
      <c r="H6" s="84" t="b">
        <v>0</v>
      </c>
      <c r="I6" s="84" t="b">
        <v>0</v>
      </c>
      <c r="J6" s="84" t="b">
        <v>0</v>
      </c>
      <c r="K6" s="84" t="b">
        <v>0</v>
      </c>
      <c r="L6" s="84" t="b">
        <v>0</v>
      </c>
    </row>
    <row r="7" spans="1:12" ht="15">
      <c r="A7" s="84" t="s">
        <v>1575</v>
      </c>
      <c r="B7" s="84" t="s">
        <v>1576</v>
      </c>
      <c r="C7" s="84">
        <v>18</v>
      </c>
      <c r="D7" s="122">
        <v>0.010838445197641019</v>
      </c>
      <c r="E7" s="122">
        <v>1.8121703376730747</v>
      </c>
      <c r="F7" s="84" t="s">
        <v>1959</v>
      </c>
      <c r="G7" s="84" t="b">
        <v>0</v>
      </c>
      <c r="H7" s="84" t="b">
        <v>0</v>
      </c>
      <c r="I7" s="84" t="b">
        <v>0</v>
      </c>
      <c r="J7" s="84" t="b">
        <v>0</v>
      </c>
      <c r="K7" s="84" t="b">
        <v>0</v>
      </c>
      <c r="L7" s="84" t="b">
        <v>0</v>
      </c>
    </row>
    <row r="8" spans="1:12" ht="15">
      <c r="A8" s="84" t="s">
        <v>1576</v>
      </c>
      <c r="B8" s="84" t="s">
        <v>1577</v>
      </c>
      <c r="C8" s="84">
        <v>18</v>
      </c>
      <c r="D8" s="122">
        <v>0.010838445197641019</v>
      </c>
      <c r="E8" s="122">
        <v>1.8121703376730747</v>
      </c>
      <c r="F8" s="84" t="s">
        <v>1959</v>
      </c>
      <c r="G8" s="84" t="b">
        <v>0</v>
      </c>
      <c r="H8" s="84" t="b">
        <v>0</v>
      </c>
      <c r="I8" s="84" t="b">
        <v>0</v>
      </c>
      <c r="J8" s="84" t="b">
        <v>0</v>
      </c>
      <c r="K8" s="84" t="b">
        <v>0</v>
      </c>
      <c r="L8" s="84" t="b">
        <v>0</v>
      </c>
    </row>
    <row r="9" spans="1:12" ht="15">
      <c r="A9" s="84" t="s">
        <v>1577</v>
      </c>
      <c r="B9" s="84" t="s">
        <v>1561</v>
      </c>
      <c r="C9" s="84">
        <v>18</v>
      </c>
      <c r="D9" s="122">
        <v>0.010838445197641019</v>
      </c>
      <c r="E9" s="122">
        <v>1.5111403420090934</v>
      </c>
      <c r="F9" s="84" t="s">
        <v>1959</v>
      </c>
      <c r="G9" s="84" t="b">
        <v>0</v>
      </c>
      <c r="H9" s="84" t="b">
        <v>0</v>
      </c>
      <c r="I9" s="84" t="b">
        <v>0</v>
      </c>
      <c r="J9" s="84" t="b">
        <v>0</v>
      </c>
      <c r="K9" s="84" t="b">
        <v>0</v>
      </c>
      <c r="L9" s="84" t="b">
        <v>0</v>
      </c>
    </row>
    <row r="10" spans="1:12" ht="15">
      <c r="A10" s="84" t="s">
        <v>1561</v>
      </c>
      <c r="B10" s="84" t="s">
        <v>1578</v>
      </c>
      <c r="C10" s="84">
        <v>18</v>
      </c>
      <c r="D10" s="122">
        <v>0.010838445197641019</v>
      </c>
      <c r="E10" s="122">
        <v>1.5111403420090934</v>
      </c>
      <c r="F10" s="84" t="s">
        <v>1959</v>
      </c>
      <c r="G10" s="84" t="b">
        <v>0</v>
      </c>
      <c r="H10" s="84" t="b">
        <v>0</v>
      </c>
      <c r="I10" s="84" t="b">
        <v>0</v>
      </c>
      <c r="J10" s="84" t="b">
        <v>0</v>
      </c>
      <c r="K10" s="84" t="b">
        <v>0</v>
      </c>
      <c r="L10" s="84" t="b">
        <v>0</v>
      </c>
    </row>
    <row r="11" spans="1:12" ht="15">
      <c r="A11" s="84" t="s">
        <v>1578</v>
      </c>
      <c r="B11" s="84" t="s">
        <v>1579</v>
      </c>
      <c r="C11" s="84">
        <v>18</v>
      </c>
      <c r="D11" s="122">
        <v>0.010838445197641019</v>
      </c>
      <c r="E11" s="122">
        <v>1.8121703376730747</v>
      </c>
      <c r="F11" s="84" t="s">
        <v>1959</v>
      </c>
      <c r="G11" s="84" t="b">
        <v>0</v>
      </c>
      <c r="H11" s="84" t="b">
        <v>0</v>
      </c>
      <c r="I11" s="84" t="b">
        <v>0</v>
      </c>
      <c r="J11" s="84" t="b">
        <v>0</v>
      </c>
      <c r="K11" s="84" t="b">
        <v>0</v>
      </c>
      <c r="L11" s="84" t="b">
        <v>0</v>
      </c>
    </row>
    <row r="12" spans="1:12" ht="15">
      <c r="A12" s="84" t="s">
        <v>1579</v>
      </c>
      <c r="B12" s="84" t="s">
        <v>1562</v>
      </c>
      <c r="C12" s="84">
        <v>18</v>
      </c>
      <c r="D12" s="122">
        <v>0.010838445197641019</v>
      </c>
      <c r="E12" s="122">
        <v>1.7057150067587878</v>
      </c>
      <c r="F12" s="84" t="s">
        <v>1959</v>
      </c>
      <c r="G12" s="84" t="b">
        <v>0</v>
      </c>
      <c r="H12" s="84" t="b">
        <v>0</v>
      </c>
      <c r="I12" s="84" t="b">
        <v>0</v>
      </c>
      <c r="J12" s="84" t="b">
        <v>0</v>
      </c>
      <c r="K12" s="84" t="b">
        <v>0</v>
      </c>
      <c r="L12" s="84" t="b">
        <v>0</v>
      </c>
    </row>
    <row r="13" spans="1:12" ht="15">
      <c r="A13" s="84" t="s">
        <v>1562</v>
      </c>
      <c r="B13" s="84" t="s">
        <v>1856</v>
      </c>
      <c r="C13" s="84">
        <v>14</v>
      </c>
      <c r="D13" s="122">
        <v>0.00963117742726714</v>
      </c>
      <c r="E13" s="122">
        <v>1.7587260184461087</v>
      </c>
      <c r="F13" s="84" t="s">
        <v>1959</v>
      </c>
      <c r="G13" s="84" t="b">
        <v>0</v>
      </c>
      <c r="H13" s="84" t="b">
        <v>0</v>
      </c>
      <c r="I13" s="84" t="b">
        <v>0</v>
      </c>
      <c r="J13" s="84" t="b">
        <v>0</v>
      </c>
      <c r="K13" s="84" t="b">
        <v>0</v>
      </c>
      <c r="L13" s="84" t="b">
        <v>0</v>
      </c>
    </row>
    <row r="14" spans="1:12" ht="15">
      <c r="A14" s="84" t="s">
        <v>256</v>
      </c>
      <c r="B14" s="84" t="s">
        <v>460</v>
      </c>
      <c r="C14" s="84">
        <v>13</v>
      </c>
      <c r="D14" s="122">
        <v>0.00927216769490591</v>
      </c>
      <c r="E14" s="122">
        <v>0.9095445885467185</v>
      </c>
      <c r="F14" s="84" t="s">
        <v>1959</v>
      </c>
      <c r="G14" s="84" t="b">
        <v>0</v>
      </c>
      <c r="H14" s="84" t="b">
        <v>0</v>
      </c>
      <c r="I14" s="84" t="b">
        <v>0</v>
      </c>
      <c r="J14" s="84" t="b">
        <v>0</v>
      </c>
      <c r="K14" s="84" t="b">
        <v>0</v>
      </c>
      <c r="L14" s="84" t="b">
        <v>0</v>
      </c>
    </row>
    <row r="15" spans="1:12" ht="15">
      <c r="A15" s="84" t="s">
        <v>256</v>
      </c>
      <c r="B15" s="84" t="s">
        <v>280</v>
      </c>
      <c r="C15" s="84">
        <v>12</v>
      </c>
      <c r="D15" s="122">
        <v>0.008886868424738804</v>
      </c>
      <c r="E15" s="122">
        <v>1.0411139040540316</v>
      </c>
      <c r="F15" s="84" t="s">
        <v>1959</v>
      </c>
      <c r="G15" s="84" t="b">
        <v>0</v>
      </c>
      <c r="H15" s="84" t="b">
        <v>0</v>
      </c>
      <c r="I15" s="84" t="b">
        <v>0</v>
      </c>
      <c r="J15" s="84" t="b">
        <v>0</v>
      </c>
      <c r="K15" s="84" t="b">
        <v>0</v>
      </c>
      <c r="L15" s="84" t="b">
        <v>0</v>
      </c>
    </row>
    <row r="16" spans="1:12" ht="15">
      <c r="A16" s="84" t="s">
        <v>1569</v>
      </c>
      <c r="B16" s="84" t="s">
        <v>1566</v>
      </c>
      <c r="C16" s="84">
        <v>11</v>
      </c>
      <c r="D16" s="122">
        <v>0.008473083925337141</v>
      </c>
      <c r="E16" s="122">
        <v>1.9213148070981427</v>
      </c>
      <c r="F16" s="84" t="s">
        <v>1959</v>
      </c>
      <c r="G16" s="84" t="b">
        <v>0</v>
      </c>
      <c r="H16" s="84" t="b">
        <v>0</v>
      </c>
      <c r="I16" s="84" t="b">
        <v>0</v>
      </c>
      <c r="J16" s="84" t="b">
        <v>0</v>
      </c>
      <c r="K16" s="84" t="b">
        <v>0</v>
      </c>
      <c r="L16" s="84" t="b">
        <v>0</v>
      </c>
    </row>
    <row r="17" spans="1:12" ht="15">
      <c r="A17" s="84" t="s">
        <v>1566</v>
      </c>
      <c r="B17" s="84" t="s">
        <v>1570</v>
      </c>
      <c r="C17" s="84">
        <v>11</v>
      </c>
      <c r="D17" s="122">
        <v>0.008473083925337141</v>
      </c>
      <c r="E17" s="122">
        <v>1.9213148070981427</v>
      </c>
      <c r="F17" s="84" t="s">
        <v>1959</v>
      </c>
      <c r="G17" s="84" t="b">
        <v>0</v>
      </c>
      <c r="H17" s="84" t="b">
        <v>0</v>
      </c>
      <c r="I17" s="84" t="b">
        <v>0</v>
      </c>
      <c r="J17" s="84" t="b">
        <v>0</v>
      </c>
      <c r="K17" s="84" t="b">
        <v>0</v>
      </c>
      <c r="L17" s="84" t="b">
        <v>0</v>
      </c>
    </row>
    <row r="18" spans="1:12" ht="15">
      <c r="A18" s="84" t="s">
        <v>1571</v>
      </c>
      <c r="B18" s="84" t="s">
        <v>1572</v>
      </c>
      <c r="C18" s="84">
        <v>11</v>
      </c>
      <c r="D18" s="122">
        <v>0.008473083925337141</v>
      </c>
      <c r="E18" s="122">
        <v>2.0260501576181555</v>
      </c>
      <c r="F18" s="84" t="s">
        <v>1959</v>
      </c>
      <c r="G18" s="84" t="b">
        <v>0</v>
      </c>
      <c r="H18" s="84" t="b">
        <v>0</v>
      </c>
      <c r="I18" s="84" t="b">
        <v>0</v>
      </c>
      <c r="J18" s="84" t="b">
        <v>0</v>
      </c>
      <c r="K18" s="84" t="b">
        <v>0</v>
      </c>
      <c r="L18" s="84" t="b">
        <v>0</v>
      </c>
    </row>
    <row r="19" spans="1:12" ht="15">
      <c r="A19" s="84" t="s">
        <v>1615</v>
      </c>
      <c r="B19" s="84" t="s">
        <v>1567</v>
      </c>
      <c r="C19" s="84">
        <v>10</v>
      </c>
      <c r="D19" s="122">
        <v>0.00802821775998379</v>
      </c>
      <c r="E19" s="122">
        <v>1.9882615967287558</v>
      </c>
      <c r="F19" s="84" t="s">
        <v>1959</v>
      </c>
      <c r="G19" s="84" t="b">
        <v>0</v>
      </c>
      <c r="H19" s="84" t="b">
        <v>0</v>
      </c>
      <c r="I19" s="84" t="b">
        <v>0</v>
      </c>
      <c r="J19" s="84" t="b">
        <v>0</v>
      </c>
      <c r="K19" s="84" t="b">
        <v>0</v>
      </c>
      <c r="L19" s="84" t="b">
        <v>0</v>
      </c>
    </row>
    <row r="20" spans="1:12" ht="15">
      <c r="A20" s="84" t="s">
        <v>1567</v>
      </c>
      <c r="B20" s="84" t="s">
        <v>1616</v>
      </c>
      <c r="C20" s="84">
        <v>10</v>
      </c>
      <c r="D20" s="122">
        <v>0.00802821775998379</v>
      </c>
      <c r="E20" s="122">
        <v>1.9882615967287558</v>
      </c>
      <c r="F20" s="84" t="s">
        <v>1959</v>
      </c>
      <c r="G20" s="84" t="b">
        <v>0</v>
      </c>
      <c r="H20" s="84" t="b">
        <v>0</v>
      </c>
      <c r="I20" s="84" t="b">
        <v>0</v>
      </c>
      <c r="J20" s="84" t="b">
        <v>0</v>
      </c>
      <c r="K20" s="84" t="b">
        <v>0</v>
      </c>
      <c r="L20" s="84" t="b">
        <v>0</v>
      </c>
    </row>
    <row r="21" spans="1:12" ht="15">
      <c r="A21" s="84" t="s">
        <v>1616</v>
      </c>
      <c r="B21" s="84" t="s">
        <v>1568</v>
      </c>
      <c r="C21" s="84">
        <v>10</v>
      </c>
      <c r="D21" s="122">
        <v>0.00802821775998379</v>
      </c>
      <c r="E21" s="122">
        <v>2.0260501576181555</v>
      </c>
      <c r="F21" s="84" t="s">
        <v>1959</v>
      </c>
      <c r="G21" s="84" t="b">
        <v>0</v>
      </c>
      <c r="H21" s="84" t="b">
        <v>0</v>
      </c>
      <c r="I21" s="84" t="b">
        <v>0</v>
      </c>
      <c r="J21" s="84" t="b">
        <v>0</v>
      </c>
      <c r="K21" s="84" t="b">
        <v>0</v>
      </c>
      <c r="L21" s="84" t="b">
        <v>0</v>
      </c>
    </row>
    <row r="22" spans="1:12" ht="15">
      <c r="A22" s="84" t="s">
        <v>1568</v>
      </c>
      <c r="B22" s="84" t="s">
        <v>1569</v>
      </c>
      <c r="C22" s="84">
        <v>10</v>
      </c>
      <c r="D22" s="122">
        <v>0.00802821775998379</v>
      </c>
      <c r="E22" s="122">
        <v>1.9846574724599306</v>
      </c>
      <c r="F22" s="84" t="s">
        <v>1959</v>
      </c>
      <c r="G22" s="84" t="b">
        <v>0</v>
      </c>
      <c r="H22" s="84" t="b">
        <v>0</v>
      </c>
      <c r="I22" s="84" t="b">
        <v>0</v>
      </c>
      <c r="J22" s="84" t="b">
        <v>0</v>
      </c>
      <c r="K22" s="84" t="b">
        <v>0</v>
      </c>
      <c r="L22" s="84" t="b">
        <v>0</v>
      </c>
    </row>
    <row r="23" spans="1:12" ht="15">
      <c r="A23" s="84" t="s">
        <v>1570</v>
      </c>
      <c r="B23" s="84" t="s">
        <v>1571</v>
      </c>
      <c r="C23" s="84">
        <v>10</v>
      </c>
      <c r="D23" s="122">
        <v>0.00802821775998379</v>
      </c>
      <c r="E23" s="122">
        <v>1.9846574724599306</v>
      </c>
      <c r="F23" s="84" t="s">
        <v>1959</v>
      </c>
      <c r="G23" s="84" t="b">
        <v>0</v>
      </c>
      <c r="H23" s="84" t="b">
        <v>0</v>
      </c>
      <c r="I23" s="84" t="b">
        <v>0</v>
      </c>
      <c r="J23" s="84" t="b">
        <v>0</v>
      </c>
      <c r="K23" s="84" t="b">
        <v>0</v>
      </c>
      <c r="L23" s="84" t="b">
        <v>0</v>
      </c>
    </row>
    <row r="24" spans="1:12" ht="15">
      <c r="A24" s="84" t="s">
        <v>1572</v>
      </c>
      <c r="B24" s="84" t="s">
        <v>1858</v>
      </c>
      <c r="C24" s="84">
        <v>10</v>
      </c>
      <c r="D24" s="122">
        <v>0.00802821775998379</v>
      </c>
      <c r="E24" s="122">
        <v>2.0260501576181555</v>
      </c>
      <c r="F24" s="84" t="s">
        <v>1959</v>
      </c>
      <c r="G24" s="84" t="b">
        <v>0</v>
      </c>
      <c r="H24" s="84" t="b">
        <v>0</v>
      </c>
      <c r="I24" s="84" t="b">
        <v>0</v>
      </c>
      <c r="J24" s="84" t="b">
        <v>0</v>
      </c>
      <c r="K24" s="84" t="b">
        <v>0</v>
      </c>
      <c r="L24" s="84" t="b">
        <v>0</v>
      </c>
    </row>
    <row r="25" spans="1:12" ht="15">
      <c r="A25" s="84" t="s">
        <v>1858</v>
      </c>
      <c r="B25" s="84" t="s">
        <v>1859</v>
      </c>
      <c r="C25" s="84">
        <v>10</v>
      </c>
      <c r="D25" s="122">
        <v>0.00802821775998379</v>
      </c>
      <c r="E25" s="122">
        <v>2.067442842776381</v>
      </c>
      <c r="F25" s="84" t="s">
        <v>1959</v>
      </c>
      <c r="G25" s="84" t="b">
        <v>0</v>
      </c>
      <c r="H25" s="84" t="b">
        <v>0</v>
      </c>
      <c r="I25" s="84" t="b">
        <v>0</v>
      </c>
      <c r="J25" s="84" t="b">
        <v>0</v>
      </c>
      <c r="K25" s="84" t="b">
        <v>0</v>
      </c>
      <c r="L25" s="84" t="b">
        <v>0</v>
      </c>
    </row>
    <row r="26" spans="1:12" ht="15">
      <c r="A26" s="84" t="s">
        <v>1859</v>
      </c>
      <c r="B26" s="84" t="s">
        <v>1860</v>
      </c>
      <c r="C26" s="84">
        <v>10</v>
      </c>
      <c r="D26" s="122">
        <v>0.00802821775998379</v>
      </c>
      <c r="E26" s="122">
        <v>2.067442842776381</v>
      </c>
      <c r="F26" s="84" t="s">
        <v>1959</v>
      </c>
      <c r="G26" s="84" t="b">
        <v>0</v>
      </c>
      <c r="H26" s="84" t="b">
        <v>0</v>
      </c>
      <c r="I26" s="84" t="b">
        <v>0</v>
      </c>
      <c r="J26" s="84" t="b">
        <v>0</v>
      </c>
      <c r="K26" s="84" t="b">
        <v>0</v>
      </c>
      <c r="L26" s="84" t="b">
        <v>0</v>
      </c>
    </row>
    <row r="27" spans="1:12" ht="15">
      <c r="A27" s="84" t="s">
        <v>1860</v>
      </c>
      <c r="B27" s="84" t="s">
        <v>1861</v>
      </c>
      <c r="C27" s="84">
        <v>10</v>
      </c>
      <c r="D27" s="122">
        <v>0.00802821775998379</v>
      </c>
      <c r="E27" s="122">
        <v>2.067442842776381</v>
      </c>
      <c r="F27" s="84" t="s">
        <v>1959</v>
      </c>
      <c r="G27" s="84" t="b">
        <v>0</v>
      </c>
      <c r="H27" s="84" t="b">
        <v>0</v>
      </c>
      <c r="I27" s="84" t="b">
        <v>0</v>
      </c>
      <c r="J27" s="84" t="b">
        <v>0</v>
      </c>
      <c r="K27" s="84" t="b">
        <v>0</v>
      </c>
      <c r="L27" s="84" t="b">
        <v>0</v>
      </c>
    </row>
    <row r="28" spans="1:12" ht="15">
      <c r="A28" s="84" t="s">
        <v>1861</v>
      </c>
      <c r="B28" s="84" t="s">
        <v>1862</v>
      </c>
      <c r="C28" s="84">
        <v>8</v>
      </c>
      <c r="D28" s="122">
        <v>0.00703207114514462</v>
      </c>
      <c r="E28" s="122">
        <v>2.0162903203289995</v>
      </c>
      <c r="F28" s="84" t="s">
        <v>1959</v>
      </c>
      <c r="G28" s="84" t="b">
        <v>0</v>
      </c>
      <c r="H28" s="84" t="b">
        <v>0</v>
      </c>
      <c r="I28" s="84" t="b">
        <v>0</v>
      </c>
      <c r="J28" s="84" t="b">
        <v>0</v>
      </c>
      <c r="K28" s="84" t="b">
        <v>0</v>
      </c>
      <c r="L28" s="84" t="b">
        <v>0</v>
      </c>
    </row>
    <row r="29" spans="1:12" ht="15">
      <c r="A29" s="84" t="s">
        <v>1862</v>
      </c>
      <c r="B29" s="84" t="s">
        <v>1864</v>
      </c>
      <c r="C29" s="84">
        <v>8</v>
      </c>
      <c r="D29" s="122">
        <v>0.00703207114514462</v>
      </c>
      <c r="E29" s="122">
        <v>2.1132003333370557</v>
      </c>
      <c r="F29" s="84" t="s">
        <v>1959</v>
      </c>
      <c r="G29" s="84" t="b">
        <v>0</v>
      </c>
      <c r="H29" s="84" t="b">
        <v>0</v>
      </c>
      <c r="I29" s="84" t="b">
        <v>0</v>
      </c>
      <c r="J29" s="84" t="b">
        <v>0</v>
      </c>
      <c r="K29" s="84" t="b">
        <v>0</v>
      </c>
      <c r="L29" s="84" t="b">
        <v>0</v>
      </c>
    </row>
    <row r="30" spans="1:12" ht="15">
      <c r="A30" s="84" t="s">
        <v>1864</v>
      </c>
      <c r="B30" s="84" t="s">
        <v>1865</v>
      </c>
      <c r="C30" s="84">
        <v>8</v>
      </c>
      <c r="D30" s="122">
        <v>0.00703207114514462</v>
      </c>
      <c r="E30" s="122">
        <v>2.164352855784437</v>
      </c>
      <c r="F30" s="84" t="s">
        <v>1959</v>
      </c>
      <c r="G30" s="84" t="b">
        <v>0</v>
      </c>
      <c r="H30" s="84" t="b">
        <v>0</v>
      </c>
      <c r="I30" s="84" t="b">
        <v>0</v>
      </c>
      <c r="J30" s="84" t="b">
        <v>0</v>
      </c>
      <c r="K30" s="84" t="b">
        <v>0</v>
      </c>
      <c r="L30" s="84" t="b">
        <v>0</v>
      </c>
    </row>
    <row r="31" spans="1:12" ht="15">
      <c r="A31" s="84" t="s">
        <v>1573</v>
      </c>
      <c r="B31" s="84" t="s">
        <v>1565</v>
      </c>
      <c r="C31" s="84">
        <v>8</v>
      </c>
      <c r="D31" s="122">
        <v>0.00703207114514462</v>
      </c>
      <c r="E31" s="122">
        <v>1.8913515837206996</v>
      </c>
      <c r="F31" s="84" t="s">
        <v>1959</v>
      </c>
      <c r="G31" s="84" t="b">
        <v>0</v>
      </c>
      <c r="H31" s="84" t="b">
        <v>0</v>
      </c>
      <c r="I31" s="84" t="b">
        <v>0</v>
      </c>
      <c r="J31" s="84" t="b">
        <v>0</v>
      </c>
      <c r="K31" s="84" t="b">
        <v>0</v>
      </c>
      <c r="L31" s="84" t="b">
        <v>0</v>
      </c>
    </row>
    <row r="32" spans="1:12" ht="15">
      <c r="A32" s="84" t="s">
        <v>1865</v>
      </c>
      <c r="B32" s="84" t="s">
        <v>1573</v>
      </c>
      <c r="C32" s="84">
        <v>7</v>
      </c>
      <c r="D32" s="122">
        <v>0.006472200324991957</v>
      </c>
      <c r="E32" s="122">
        <v>2.1063609088067503</v>
      </c>
      <c r="F32" s="84" t="s">
        <v>1959</v>
      </c>
      <c r="G32" s="84" t="b">
        <v>0</v>
      </c>
      <c r="H32" s="84" t="b">
        <v>0</v>
      </c>
      <c r="I32" s="84" t="b">
        <v>0</v>
      </c>
      <c r="J32" s="84" t="b">
        <v>0</v>
      </c>
      <c r="K32" s="84" t="b">
        <v>0</v>
      </c>
      <c r="L32" s="84" t="b">
        <v>0</v>
      </c>
    </row>
    <row r="33" spans="1:12" ht="15">
      <c r="A33" s="84" t="s">
        <v>1565</v>
      </c>
      <c r="B33" s="84" t="s">
        <v>1867</v>
      </c>
      <c r="C33" s="84">
        <v>7</v>
      </c>
      <c r="D33" s="122">
        <v>0.006472200324991957</v>
      </c>
      <c r="E33" s="122">
        <v>1.8913515837206996</v>
      </c>
      <c r="F33" s="84" t="s">
        <v>1959</v>
      </c>
      <c r="G33" s="84" t="b">
        <v>0</v>
      </c>
      <c r="H33" s="84" t="b">
        <v>0</v>
      </c>
      <c r="I33" s="84" t="b">
        <v>0</v>
      </c>
      <c r="J33" s="84" t="b">
        <v>0</v>
      </c>
      <c r="K33" s="84" t="b">
        <v>0</v>
      </c>
      <c r="L33" s="84" t="b">
        <v>0</v>
      </c>
    </row>
    <row r="34" spans="1:12" ht="15">
      <c r="A34" s="84" t="s">
        <v>1867</v>
      </c>
      <c r="B34" s="84" t="s">
        <v>1857</v>
      </c>
      <c r="C34" s="84">
        <v>7</v>
      </c>
      <c r="D34" s="122">
        <v>0.006472200324991957</v>
      </c>
      <c r="E34" s="122">
        <v>1.9213148070981427</v>
      </c>
      <c r="F34" s="84" t="s">
        <v>1959</v>
      </c>
      <c r="G34" s="84" t="b">
        <v>0</v>
      </c>
      <c r="H34" s="84" t="b">
        <v>0</v>
      </c>
      <c r="I34" s="84" t="b">
        <v>0</v>
      </c>
      <c r="J34" s="84" t="b">
        <v>0</v>
      </c>
      <c r="K34" s="84" t="b">
        <v>0</v>
      </c>
      <c r="L34" s="84" t="b">
        <v>0</v>
      </c>
    </row>
    <row r="35" spans="1:12" ht="15">
      <c r="A35" s="84" t="s">
        <v>1857</v>
      </c>
      <c r="B35" s="84" t="s">
        <v>1868</v>
      </c>
      <c r="C35" s="84">
        <v>7</v>
      </c>
      <c r="D35" s="122">
        <v>0.006472200324991957</v>
      </c>
      <c r="E35" s="122">
        <v>1.9882615967287558</v>
      </c>
      <c r="F35" s="84" t="s">
        <v>1959</v>
      </c>
      <c r="G35" s="84" t="b">
        <v>0</v>
      </c>
      <c r="H35" s="84" t="b">
        <v>0</v>
      </c>
      <c r="I35" s="84" t="b">
        <v>0</v>
      </c>
      <c r="J35" s="84" t="b">
        <v>0</v>
      </c>
      <c r="K35" s="84" t="b">
        <v>0</v>
      </c>
      <c r="L35" s="84" t="b">
        <v>0</v>
      </c>
    </row>
    <row r="36" spans="1:12" ht="15">
      <c r="A36" s="84" t="s">
        <v>256</v>
      </c>
      <c r="B36" s="84" t="s">
        <v>1584</v>
      </c>
      <c r="C36" s="84">
        <v>6</v>
      </c>
      <c r="D36" s="122">
        <v>0.005863387022105162</v>
      </c>
      <c r="E36" s="122">
        <v>1.013085180453788</v>
      </c>
      <c r="F36" s="84" t="s">
        <v>1959</v>
      </c>
      <c r="G36" s="84" t="b">
        <v>0</v>
      </c>
      <c r="H36" s="84" t="b">
        <v>0</v>
      </c>
      <c r="I36" s="84" t="b">
        <v>0</v>
      </c>
      <c r="J36" s="84" t="b">
        <v>0</v>
      </c>
      <c r="K36" s="84" t="b">
        <v>0</v>
      </c>
      <c r="L36" s="84" t="b">
        <v>0</v>
      </c>
    </row>
    <row r="37" spans="1:12" ht="15">
      <c r="A37" s="84" t="s">
        <v>1565</v>
      </c>
      <c r="B37" s="84" t="s">
        <v>1863</v>
      </c>
      <c r="C37" s="84">
        <v>6</v>
      </c>
      <c r="D37" s="122">
        <v>0.005863387022105162</v>
      </c>
      <c r="E37" s="122">
        <v>1.7664128471123994</v>
      </c>
      <c r="F37" s="84" t="s">
        <v>1959</v>
      </c>
      <c r="G37" s="84" t="b">
        <v>0</v>
      </c>
      <c r="H37" s="84" t="b">
        <v>0</v>
      </c>
      <c r="I37" s="84" t="b">
        <v>0</v>
      </c>
      <c r="J37" s="84" t="b">
        <v>0</v>
      </c>
      <c r="K37" s="84" t="b">
        <v>0</v>
      </c>
      <c r="L37" s="84" t="b">
        <v>0</v>
      </c>
    </row>
    <row r="38" spans="1:12" ht="15">
      <c r="A38" s="84" t="s">
        <v>1863</v>
      </c>
      <c r="B38" s="84" t="s">
        <v>1870</v>
      </c>
      <c r="C38" s="84">
        <v>6</v>
      </c>
      <c r="D38" s="122">
        <v>0.005863387022105162</v>
      </c>
      <c r="E38" s="122">
        <v>2.164352855784437</v>
      </c>
      <c r="F38" s="84" t="s">
        <v>1959</v>
      </c>
      <c r="G38" s="84" t="b">
        <v>0</v>
      </c>
      <c r="H38" s="84" t="b">
        <v>0</v>
      </c>
      <c r="I38" s="84" t="b">
        <v>0</v>
      </c>
      <c r="J38" s="84" t="b">
        <v>0</v>
      </c>
      <c r="K38" s="84" t="b">
        <v>0</v>
      </c>
      <c r="L38" s="84" t="b">
        <v>0</v>
      </c>
    </row>
    <row r="39" spans="1:12" ht="15">
      <c r="A39" s="84" t="s">
        <v>1870</v>
      </c>
      <c r="B39" s="84" t="s">
        <v>1866</v>
      </c>
      <c r="C39" s="84">
        <v>6</v>
      </c>
      <c r="D39" s="122">
        <v>0.005863387022105162</v>
      </c>
      <c r="E39" s="122">
        <v>2.222344802762124</v>
      </c>
      <c r="F39" s="84" t="s">
        <v>1959</v>
      </c>
      <c r="G39" s="84" t="b">
        <v>0</v>
      </c>
      <c r="H39" s="84" t="b">
        <v>0</v>
      </c>
      <c r="I39" s="84" t="b">
        <v>0</v>
      </c>
      <c r="J39" s="84" t="b">
        <v>0</v>
      </c>
      <c r="K39" s="84" t="b">
        <v>0</v>
      </c>
      <c r="L39" s="84" t="b">
        <v>0</v>
      </c>
    </row>
    <row r="40" spans="1:12" ht="15">
      <c r="A40" s="84" t="s">
        <v>237</v>
      </c>
      <c r="B40" s="84" t="s">
        <v>256</v>
      </c>
      <c r="C40" s="84">
        <v>6</v>
      </c>
      <c r="D40" s="122">
        <v>0.005863387022105162</v>
      </c>
      <c r="E40" s="122">
        <v>1.2844927095109684</v>
      </c>
      <c r="F40" s="84" t="s">
        <v>1959</v>
      </c>
      <c r="G40" s="84" t="b">
        <v>0</v>
      </c>
      <c r="H40" s="84" t="b">
        <v>0</v>
      </c>
      <c r="I40" s="84" t="b">
        <v>0</v>
      </c>
      <c r="J40" s="84" t="b">
        <v>0</v>
      </c>
      <c r="K40" s="84" t="b">
        <v>0</v>
      </c>
      <c r="L40" s="84" t="b">
        <v>0</v>
      </c>
    </row>
    <row r="41" spans="1:12" ht="15">
      <c r="A41" s="84" t="s">
        <v>256</v>
      </c>
      <c r="B41" s="84" t="s">
        <v>1599</v>
      </c>
      <c r="C41" s="84">
        <v>6</v>
      </c>
      <c r="D41" s="122">
        <v>0.005863387022105162</v>
      </c>
      <c r="E41" s="122">
        <v>1.1380239170620878</v>
      </c>
      <c r="F41" s="84" t="s">
        <v>1959</v>
      </c>
      <c r="G41" s="84" t="b">
        <v>0</v>
      </c>
      <c r="H41" s="84" t="b">
        <v>0</v>
      </c>
      <c r="I41" s="84" t="b">
        <v>0</v>
      </c>
      <c r="J41" s="84" t="b">
        <v>0</v>
      </c>
      <c r="K41" s="84" t="b">
        <v>0</v>
      </c>
      <c r="L41" s="84" t="b">
        <v>0</v>
      </c>
    </row>
    <row r="42" spans="1:12" ht="15">
      <c r="A42" s="84" t="s">
        <v>1599</v>
      </c>
      <c r="B42" s="84" t="s">
        <v>1600</v>
      </c>
      <c r="C42" s="84">
        <v>6</v>
      </c>
      <c r="D42" s="122">
        <v>0.005863387022105162</v>
      </c>
      <c r="E42" s="122">
        <v>2.289291592392737</v>
      </c>
      <c r="F42" s="84" t="s">
        <v>1959</v>
      </c>
      <c r="G42" s="84" t="b">
        <v>0</v>
      </c>
      <c r="H42" s="84" t="b">
        <v>0</v>
      </c>
      <c r="I42" s="84" t="b">
        <v>0</v>
      </c>
      <c r="J42" s="84" t="b">
        <v>0</v>
      </c>
      <c r="K42" s="84" t="b">
        <v>0</v>
      </c>
      <c r="L42" s="84" t="b">
        <v>0</v>
      </c>
    </row>
    <row r="43" spans="1:12" ht="15">
      <c r="A43" s="84" t="s">
        <v>1600</v>
      </c>
      <c r="B43" s="84" t="s">
        <v>1601</v>
      </c>
      <c r="C43" s="84">
        <v>6</v>
      </c>
      <c r="D43" s="122">
        <v>0.005863387022105162</v>
      </c>
      <c r="E43" s="122">
        <v>2.164352855784437</v>
      </c>
      <c r="F43" s="84" t="s">
        <v>1959</v>
      </c>
      <c r="G43" s="84" t="b">
        <v>0</v>
      </c>
      <c r="H43" s="84" t="b">
        <v>0</v>
      </c>
      <c r="I43" s="84" t="b">
        <v>0</v>
      </c>
      <c r="J43" s="84" t="b">
        <v>0</v>
      </c>
      <c r="K43" s="84" t="b">
        <v>0</v>
      </c>
      <c r="L43" s="84" t="b">
        <v>0</v>
      </c>
    </row>
    <row r="44" spans="1:12" ht="15">
      <c r="A44" s="84" t="s">
        <v>1601</v>
      </c>
      <c r="B44" s="84" t="s">
        <v>1546</v>
      </c>
      <c r="C44" s="84">
        <v>6</v>
      </c>
      <c r="D44" s="122">
        <v>0.005863387022105162</v>
      </c>
      <c r="E44" s="122">
        <v>1.9882615967287558</v>
      </c>
      <c r="F44" s="84" t="s">
        <v>1959</v>
      </c>
      <c r="G44" s="84" t="b">
        <v>0</v>
      </c>
      <c r="H44" s="84" t="b">
        <v>0</v>
      </c>
      <c r="I44" s="84" t="b">
        <v>0</v>
      </c>
      <c r="J44" s="84" t="b">
        <v>0</v>
      </c>
      <c r="K44" s="84" t="b">
        <v>0</v>
      </c>
      <c r="L44" s="84" t="b">
        <v>0</v>
      </c>
    </row>
    <row r="45" spans="1:12" ht="15">
      <c r="A45" s="84" t="s">
        <v>1546</v>
      </c>
      <c r="B45" s="84" t="s">
        <v>1602</v>
      </c>
      <c r="C45" s="84">
        <v>6</v>
      </c>
      <c r="D45" s="122">
        <v>0.005863387022105162</v>
      </c>
      <c r="E45" s="122">
        <v>2.1132003333370557</v>
      </c>
      <c r="F45" s="84" t="s">
        <v>1959</v>
      </c>
      <c r="G45" s="84" t="b">
        <v>0</v>
      </c>
      <c r="H45" s="84" t="b">
        <v>0</v>
      </c>
      <c r="I45" s="84" t="b">
        <v>0</v>
      </c>
      <c r="J45" s="84" t="b">
        <v>0</v>
      </c>
      <c r="K45" s="84" t="b">
        <v>0</v>
      </c>
      <c r="L45" s="84" t="b">
        <v>0</v>
      </c>
    </row>
    <row r="46" spans="1:12" ht="15">
      <c r="A46" s="84" t="s">
        <v>1871</v>
      </c>
      <c r="B46" s="84" t="s">
        <v>1872</v>
      </c>
      <c r="C46" s="84">
        <v>5</v>
      </c>
      <c r="D46" s="122">
        <v>0.005197402888105029</v>
      </c>
      <c r="E46" s="122">
        <v>2.3684728384403617</v>
      </c>
      <c r="F46" s="84" t="s">
        <v>1959</v>
      </c>
      <c r="G46" s="84" t="b">
        <v>0</v>
      </c>
      <c r="H46" s="84" t="b">
        <v>0</v>
      </c>
      <c r="I46" s="84" t="b">
        <v>0</v>
      </c>
      <c r="J46" s="84" t="b">
        <v>0</v>
      </c>
      <c r="K46" s="84" t="b">
        <v>0</v>
      </c>
      <c r="L46" s="84" t="b">
        <v>0</v>
      </c>
    </row>
    <row r="47" spans="1:12" ht="15">
      <c r="A47" s="84" t="s">
        <v>1872</v>
      </c>
      <c r="B47" s="84" t="s">
        <v>256</v>
      </c>
      <c r="C47" s="84">
        <v>5</v>
      </c>
      <c r="D47" s="122">
        <v>0.005197402888105029</v>
      </c>
      <c r="E47" s="122">
        <v>1.3514394991415815</v>
      </c>
      <c r="F47" s="84" t="s">
        <v>1959</v>
      </c>
      <c r="G47" s="84" t="b">
        <v>0</v>
      </c>
      <c r="H47" s="84" t="b">
        <v>0</v>
      </c>
      <c r="I47" s="84" t="b">
        <v>0</v>
      </c>
      <c r="J47" s="84" t="b">
        <v>0</v>
      </c>
      <c r="K47" s="84" t="b">
        <v>0</v>
      </c>
      <c r="L47" s="84" t="b">
        <v>0</v>
      </c>
    </row>
    <row r="48" spans="1:12" ht="15">
      <c r="A48" s="84" t="s">
        <v>256</v>
      </c>
      <c r="B48" s="84" t="s">
        <v>1873</v>
      </c>
      <c r="C48" s="84">
        <v>5</v>
      </c>
      <c r="D48" s="122">
        <v>0.005197402888105029</v>
      </c>
      <c r="E48" s="122">
        <v>1.138023917062088</v>
      </c>
      <c r="F48" s="84" t="s">
        <v>1959</v>
      </c>
      <c r="G48" s="84" t="b">
        <v>0</v>
      </c>
      <c r="H48" s="84" t="b">
        <v>0</v>
      </c>
      <c r="I48" s="84" t="b">
        <v>0</v>
      </c>
      <c r="J48" s="84" t="b">
        <v>0</v>
      </c>
      <c r="K48" s="84" t="b">
        <v>0</v>
      </c>
      <c r="L48" s="84" t="b">
        <v>0</v>
      </c>
    </row>
    <row r="49" spans="1:12" ht="15">
      <c r="A49" s="84" t="s">
        <v>1873</v>
      </c>
      <c r="B49" s="84" t="s">
        <v>1874</v>
      </c>
      <c r="C49" s="84">
        <v>5</v>
      </c>
      <c r="D49" s="122">
        <v>0.005197402888105029</v>
      </c>
      <c r="E49" s="122">
        <v>2.3684728384403617</v>
      </c>
      <c r="F49" s="84" t="s">
        <v>1959</v>
      </c>
      <c r="G49" s="84" t="b">
        <v>0</v>
      </c>
      <c r="H49" s="84" t="b">
        <v>0</v>
      </c>
      <c r="I49" s="84" t="b">
        <v>0</v>
      </c>
      <c r="J49" s="84" t="b">
        <v>0</v>
      </c>
      <c r="K49" s="84" t="b">
        <v>0</v>
      </c>
      <c r="L49" s="84" t="b">
        <v>0</v>
      </c>
    </row>
    <row r="50" spans="1:12" ht="15">
      <c r="A50" s="84" t="s">
        <v>1562</v>
      </c>
      <c r="B50" s="84" t="s">
        <v>1875</v>
      </c>
      <c r="C50" s="84">
        <v>5</v>
      </c>
      <c r="D50" s="122">
        <v>0.005197402888105029</v>
      </c>
      <c r="E50" s="122">
        <v>1.7886892418235518</v>
      </c>
      <c r="F50" s="84" t="s">
        <v>1959</v>
      </c>
      <c r="G50" s="84" t="b">
        <v>0</v>
      </c>
      <c r="H50" s="84" t="b">
        <v>0</v>
      </c>
      <c r="I50" s="84" t="b">
        <v>0</v>
      </c>
      <c r="J50" s="84" t="b">
        <v>0</v>
      </c>
      <c r="K50" s="84" t="b">
        <v>0</v>
      </c>
      <c r="L50" s="84" t="b">
        <v>0</v>
      </c>
    </row>
    <row r="51" spans="1:12" ht="15">
      <c r="A51" s="84" t="s">
        <v>1878</v>
      </c>
      <c r="B51" s="84" t="s">
        <v>1869</v>
      </c>
      <c r="C51" s="84">
        <v>5</v>
      </c>
      <c r="D51" s="122">
        <v>0.005197402888105029</v>
      </c>
      <c r="E51" s="122">
        <v>2.289291592392737</v>
      </c>
      <c r="F51" s="84" t="s">
        <v>1959</v>
      </c>
      <c r="G51" s="84" t="b">
        <v>0</v>
      </c>
      <c r="H51" s="84" t="b">
        <v>0</v>
      </c>
      <c r="I51" s="84" t="b">
        <v>0</v>
      </c>
      <c r="J51" s="84" t="b">
        <v>0</v>
      </c>
      <c r="K51" s="84" t="b">
        <v>0</v>
      </c>
      <c r="L51" s="84" t="b">
        <v>0</v>
      </c>
    </row>
    <row r="52" spans="1:12" ht="15">
      <c r="A52" s="84" t="s">
        <v>1586</v>
      </c>
      <c r="B52" s="84" t="s">
        <v>1857</v>
      </c>
      <c r="C52" s="84">
        <v>5</v>
      </c>
      <c r="D52" s="122">
        <v>0.005197402888105029</v>
      </c>
      <c r="E52" s="122">
        <v>1.6660423019948365</v>
      </c>
      <c r="F52" s="84" t="s">
        <v>1959</v>
      </c>
      <c r="G52" s="84" t="b">
        <v>0</v>
      </c>
      <c r="H52" s="84" t="b">
        <v>0</v>
      </c>
      <c r="I52" s="84" t="b">
        <v>0</v>
      </c>
      <c r="J52" s="84" t="b">
        <v>0</v>
      </c>
      <c r="K52" s="84" t="b">
        <v>0</v>
      </c>
      <c r="L52" s="84" t="b">
        <v>0</v>
      </c>
    </row>
    <row r="53" spans="1:12" ht="15">
      <c r="A53" s="84" t="s">
        <v>1584</v>
      </c>
      <c r="B53" s="84" t="s">
        <v>1879</v>
      </c>
      <c r="C53" s="84">
        <v>5</v>
      </c>
      <c r="D53" s="122">
        <v>0.005197402888105029</v>
      </c>
      <c r="E53" s="122">
        <v>2.164352855784437</v>
      </c>
      <c r="F53" s="84" t="s">
        <v>1959</v>
      </c>
      <c r="G53" s="84" t="b">
        <v>0</v>
      </c>
      <c r="H53" s="84" t="b">
        <v>0</v>
      </c>
      <c r="I53" s="84" t="b">
        <v>0</v>
      </c>
      <c r="J53" s="84" t="b">
        <v>0</v>
      </c>
      <c r="K53" s="84" t="b">
        <v>0</v>
      </c>
      <c r="L53" s="84" t="b">
        <v>0</v>
      </c>
    </row>
    <row r="54" spans="1:12" ht="15">
      <c r="A54" s="84" t="s">
        <v>1879</v>
      </c>
      <c r="B54" s="84" t="s">
        <v>1565</v>
      </c>
      <c r="C54" s="84">
        <v>5</v>
      </c>
      <c r="D54" s="122">
        <v>0.005197402888105029</v>
      </c>
      <c r="E54" s="122">
        <v>1.8913515837206996</v>
      </c>
      <c r="F54" s="84" t="s">
        <v>1959</v>
      </c>
      <c r="G54" s="84" t="b">
        <v>0</v>
      </c>
      <c r="H54" s="84" t="b">
        <v>0</v>
      </c>
      <c r="I54" s="84" t="b">
        <v>0</v>
      </c>
      <c r="J54" s="84" t="b">
        <v>0</v>
      </c>
      <c r="K54" s="84" t="b">
        <v>0</v>
      </c>
      <c r="L54" s="84" t="b">
        <v>0</v>
      </c>
    </row>
    <row r="55" spans="1:12" ht="15">
      <c r="A55" s="84" t="s">
        <v>1605</v>
      </c>
      <c r="B55" s="84" t="s">
        <v>1606</v>
      </c>
      <c r="C55" s="84">
        <v>5</v>
      </c>
      <c r="D55" s="122">
        <v>0.005197402888105029</v>
      </c>
      <c r="E55" s="122">
        <v>2.3684728384403617</v>
      </c>
      <c r="F55" s="84" t="s">
        <v>1959</v>
      </c>
      <c r="G55" s="84" t="b">
        <v>0</v>
      </c>
      <c r="H55" s="84" t="b">
        <v>0</v>
      </c>
      <c r="I55" s="84" t="b">
        <v>0</v>
      </c>
      <c r="J55" s="84" t="b">
        <v>0</v>
      </c>
      <c r="K55" s="84" t="b">
        <v>0</v>
      </c>
      <c r="L55" s="84" t="b">
        <v>0</v>
      </c>
    </row>
    <row r="56" spans="1:12" ht="15">
      <c r="A56" s="84" t="s">
        <v>1606</v>
      </c>
      <c r="B56" s="84" t="s">
        <v>1607</v>
      </c>
      <c r="C56" s="84">
        <v>5</v>
      </c>
      <c r="D56" s="122">
        <v>0.005197402888105029</v>
      </c>
      <c r="E56" s="122">
        <v>2.289291592392737</v>
      </c>
      <c r="F56" s="84" t="s">
        <v>1959</v>
      </c>
      <c r="G56" s="84" t="b">
        <v>0</v>
      </c>
      <c r="H56" s="84" t="b">
        <v>0</v>
      </c>
      <c r="I56" s="84" t="b">
        <v>0</v>
      </c>
      <c r="J56" s="84" t="b">
        <v>0</v>
      </c>
      <c r="K56" s="84" t="b">
        <v>0</v>
      </c>
      <c r="L56" s="84" t="b">
        <v>0</v>
      </c>
    </row>
    <row r="57" spans="1:12" ht="15">
      <c r="A57" s="84" t="s">
        <v>1607</v>
      </c>
      <c r="B57" s="84" t="s">
        <v>1608</v>
      </c>
      <c r="C57" s="84">
        <v>4</v>
      </c>
      <c r="D57" s="122">
        <v>0.004462670779062817</v>
      </c>
      <c r="E57" s="122">
        <v>2.289291592392737</v>
      </c>
      <c r="F57" s="84" t="s">
        <v>1959</v>
      </c>
      <c r="G57" s="84" t="b">
        <v>0</v>
      </c>
      <c r="H57" s="84" t="b">
        <v>0</v>
      </c>
      <c r="I57" s="84" t="b">
        <v>0</v>
      </c>
      <c r="J57" s="84" t="b">
        <v>0</v>
      </c>
      <c r="K57" s="84" t="b">
        <v>0</v>
      </c>
      <c r="L57" s="84" t="b">
        <v>0</v>
      </c>
    </row>
    <row r="58" spans="1:12" ht="15">
      <c r="A58" s="84" t="s">
        <v>1608</v>
      </c>
      <c r="B58" s="84" t="s">
        <v>1609</v>
      </c>
      <c r="C58" s="84">
        <v>4</v>
      </c>
      <c r="D58" s="122">
        <v>0.004462670779062817</v>
      </c>
      <c r="E58" s="122">
        <v>2.289291592392737</v>
      </c>
      <c r="F58" s="84" t="s">
        <v>1959</v>
      </c>
      <c r="G58" s="84" t="b">
        <v>0</v>
      </c>
      <c r="H58" s="84" t="b">
        <v>0</v>
      </c>
      <c r="I58" s="84" t="b">
        <v>0</v>
      </c>
      <c r="J58" s="84" t="b">
        <v>0</v>
      </c>
      <c r="K58" s="84" t="b">
        <v>0</v>
      </c>
      <c r="L58" s="84" t="b">
        <v>0</v>
      </c>
    </row>
    <row r="59" spans="1:12" ht="15">
      <c r="A59" s="84" t="s">
        <v>1609</v>
      </c>
      <c r="B59" s="84" t="s">
        <v>1610</v>
      </c>
      <c r="C59" s="84">
        <v>4</v>
      </c>
      <c r="D59" s="122">
        <v>0.004462670779062817</v>
      </c>
      <c r="E59" s="122">
        <v>2.289291592392737</v>
      </c>
      <c r="F59" s="84" t="s">
        <v>1959</v>
      </c>
      <c r="G59" s="84" t="b">
        <v>0</v>
      </c>
      <c r="H59" s="84" t="b">
        <v>0</v>
      </c>
      <c r="I59" s="84" t="b">
        <v>0</v>
      </c>
      <c r="J59" s="84" t="b">
        <v>1</v>
      </c>
      <c r="K59" s="84" t="b">
        <v>0</v>
      </c>
      <c r="L59" s="84" t="b">
        <v>0</v>
      </c>
    </row>
    <row r="60" spans="1:12" ht="15">
      <c r="A60" s="84" t="s">
        <v>1610</v>
      </c>
      <c r="B60" s="84" t="s">
        <v>456</v>
      </c>
      <c r="C60" s="84">
        <v>4</v>
      </c>
      <c r="D60" s="122">
        <v>0.004462670779062817</v>
      </c>
      <c r="E60" s="122">
        <v>2.0260501576181555</v>
      </c>
      <c r="F60" s="84" t="s">
        <v>1959</v>
      </c>
      <c r="G60" s="84" t="b">
        <v>1</v>
      </c>
      <c r="H60" s="84" t="b">
        <v>0</v>
      </c>
      <c r="I60" s="84" t="b">
        <v>0</v>
      </c>
      <c r="J60" s="84" t="b">
        <v>0</v>
      </c>
      <c r="K60" s="84" t="b">
        <v>0</v>
      </c>
      <c r="L60" s="84" t="b">
        <v>0</v>
      </c>
    </row>
    <row r="61" spans="1:12" ht="15">
      <c r="A61" s="84" t="s">
        <v>456</v>
      </c>
      <c r="B61" s="84" t="s">
        <v>234</v>
      </c>
      <c r="C61" s="84">
        <v>4</v>
      </c>
      <c r="D61" s="122">
        <v>0.004462670779062817</v>
      </c>
      <c r="E61" s="122">
        <v>1.9291401446100993</v>
      </c>
      <c r="F61" s="84" t="s">
        <v>1959</v>
      </c>
      <c r="G61" s="84" t="b">
        <v>0</v>
      </c>
      <c r="H61" s="84" t="b">
        <v>0</v>
      </c>
      <c r="I61" s="84" t="b">
        <v>0</v>
      </c>
      <c r="J61" s="84" t="b">
        <v>0</v>
      </c>
      <c r="K61" s="84" t="b">
        <v>0</v>
      </c>
      <c r="L61" s="84" t="b">
        <v>0</v>
      </c>
    </row>
    <row r="62" spans="1:12" ht="15">
      <c r="A62" s="84" t="s">
        <v>234</v>
      </c>
      <c r="B62" s="84" t="s">
        <v>260</v>
      </c>
      <c r="C62" s="84">
        <v>4</v>
      </c>
      <c r="D62" s="122">
        <v>0.004462670779062817</v>
      </c>
      <c r="E62" s="122">
        <v>2.067442842776381</v>
      </c>
      <c r="F62" s="84" t="s">
        <v>1959</v>
      </c>
      <c r="G62" s="84" t="b">
        <v>0</v>
      </c>
      <c r="H62" s="84" t="b">
        <v>0</v>
      </c>
      <c r="I62" s="84" t="b">
        <v>0</v>
      </c>
      <c r="J62" s="84" t="b">
        <v>0</v>
      </c>
      <c r="K62" s="84" t="b">
        <v>0</v>
      </c>
      <c r="L62" s="84" t="b">
        <v>0</v>
      </c>
    </row>
    <row r="63" spans="1:12" ht="15">
      <c r="A63" s="84" t="s">
        <v>1591</v>
      </c>
      <c r="B63" s="84" t="s">
        <v>1595</v>
      </c>
      <c r="C63" s="84">
        <v>3</v>
      </c>
      <c r="D63" s="122">
        <v>0.003641669915920461</v>
      </c>
      <c r="E63" s="122">
        <v>2.3684728384403617</v>
      </c>
      <c r="F63" s="84" t="s">
        <v>1959</v>
      </c>
      <c r="G63" s="84" t="b">
        <v>0</v>
      </c>
      <c r="H63" s="84" t="b">
        <v>0</v>
      </c>
      <c r="I63" s="84" t="b">
        <v>0</v>
      </c>
      <c r="J63" s="84" t="b">
        <v>0</v>
      </c>
      <c r="K63" s="84" t="b">
        <v>0</v>
      </c>
      <c r="L63" s="84" t="b">
        <v>0</v>
      </c>
    </row>
    <row r="64" spans="1:12" ht="15">
      <c r="A64" s="84" t="s">
        <v>1596</v>
      </c>
      <c r="B64" s="84" t="s">
        <v>1597</v>
      </c>
      <c r="C64" s="84">
        <v>3</v>
      </c>
      <c r="D64" s="122">
        <v>0.003641669915920461</v>
      </c>
      <c r="E64" s="122">
        <v>2.5903215880567183</v>
      </c>
      <c r="F64" s="84" t="s">
        <v>1959</v>
      </c>
      <c r="G64" s="84" t="b">
        <v>0</v>
      </c>
      <c r="H64" s="84" t="b">
        <v>0</v>
      </c>
      <c r="I64" s="84" t="b">
        <v>0</v>
      </c>
      <c r="J64" s="84" t="b">
        <v>0</v>
      </c>
      <c r="K64" s="84" t="b">
        <v>0</v>
      </c>
      <c r="L64" s="84" t="b">
        <v>0</v>
      </c>
    </row>
    <row r="65" spans="1:12" ht="15">
      <c r="A65" s="84" t="s">
        <v>1893</v>
      </c>
      <c r="B65" s="84" t="s">
        <v>1894</v>
      </c>
      <c r="C65" s="84">
        <v>3</v>
      </c>
      <c r="D65" s="122">
        <v>0.003641669915920461</v>
      </c>
      <c r="E65" s="122">
        <v>2.5903215880567183</v>
      </c>
      <c r="F65" s="84" t="s">
        <v>1959</v>
      </c>
      <c r="G65" s="84" t="b">
        <v>0</v>
      </c>
      <c r="H65" s="84" t="b">
        <v>0</v>
      </c>
      <c r="I65" s="84" t="b">
        <v>0</v>
      </c>
      <c r="J65" s="84" t="b">
        <v>0</v>
      </c>
      <c r="K65" s="84" t="b">
        <v>0</v>
      </c>
      <c r="L65" s="84" t="b">
        <v>0</v>
      </c>
    </row>
    <row r="66" spans="1:12" ht="15">
      <c r="A66" s="84" t="s">
        <v>1894</v>
      </c>
      <c r="B66" s="84" t="s">
        <v>1878</v>
      </c>
      <c r="C66" s="84">
        <v>3</v>
      </c>
      <c r="D66" s="122">
        <v>0.003641669915920461</v>
      </c>
      <c r="E66" s="122">
        <v>2.3684728384403617</v>
      </c>
      <c r="F66" s="84" t="s">
        <v>1959</v>
      </c>
      <c r="G66" s="84" t="b">
        <v>0</v>
      </c>
      <c r="H66" s="84" t="b">
        <v>0</v>
      </c>
      <c r="I66" s="84" t="b">
        <v>0</v>
      </c>
      <c r="J66" s="84" t="b">
        <v>0</v>
      </c>
      <c r="K66" s="84" t="b">
        <v>0</v>
      </c>
      <c r="L66" s="84" t="b">
        <v>0</v>
      </c>
    </row>
    <row r="67" spans="1:12" ht="15">
      <c r="A67" s="84" t="s">
        <v>1593</v>
      </c>
      <c r="B67" s="84" t="s">
        <v>1877</v>
      </c>
      <c r="C67" s="84">
        <v>3</v>
      </c>
      <c r="D67" s="122">
        <v>0.003641669915920461</v>
      </c>
      <c r="E67" s="122">
        <v>2.1466240888240056</v>
      </c>
      <c r="F67" s="84" t="s">
        <v>1959</v>
      </c>
      <c r="G67" s="84" t="b">
        <v>0</v>
      </c>
      <c r="H67" s="84" t="b">
        <v>0</v>
      </c>
      <c r="I67" s="84" t="b">
        <v>0</v>
      </c>
      <c r="J67" s="84" t="b">
        <v>0</v>
      </c>
      <c r="K67" s="84" t="b">
        <v>0</v>
      </c>
      <c r="L67" s="84" t="b">
        <v>0</v>
      </c>
    </row>
    <row r="68" spans="1:12" ht="15">
      <c r="A68" s="84" t="s">
        <v>470</v>
      </c>
      <c r="B68" s="84" t="s">
        <v>1895</v>
      </c>
      <c r="C68" s="84">
        <v>3</v>
      </c>
      <c r="D68" s="122">
        <v>0.003641669915920461</v>
      </c>
      <c r="E68" s="122">
        <v>2.289291592392737</v>
      </c>
      <c r="F68" s="84" t="s">
        <v>1959</v>
      </c>
      <c r="G68" s="84" t="b">
        <v>0</v>
      </c>
      <c r="H68" s="84" t="b">
        <v>0</v>
      </c>
      <c r="I68" s="84" t="b">
        <v>0</v>
      </c>
      <c r="J68" s="84" t="b">
        <v>0</v>
      </c>
      <c r="K68" s="84" t="b">
        <v>0</v>
      </c>
      <c r="L68" s="84" t="b">
        <v>0</v>
      </c>
    </row>
    <row r="69" spans="1:12" ht="15">
      <c r="A69" s="84" t="s">
        <v>1895</v>
      </c>
      <c r="B69" s="84" t="s">
        <v>1563</v>
      </c>
      <c r="C69" s="84">
        <v>3</v>
      </c>
      <c r="D69" s="122">
        <v>0.003641669915920461</v>
      </c>
      <c r="E69" s="122">
        <v>1.7250201619541745</v>
      </c>
      <c r="F69" s="84" t="s">
        <v>1959</v>
      </c>
      <c r="G69" s="84" t="b">
        <v>0</v>
      </c>
      <c r="H69" s="84" t="b">
        <v>0</v>
      </c>
      <c r="I69" s="84" t="b">
        <v>0</v>
      </c>
      <c r="J69" s="84" t="b">
        <v>0</v>
      </c>
      <c r="K69" s="84" t="b">
        <v>0</v>
      </c>
      <c r="L69" s="84" t="b">
        <v>0</v>
      </c>
    </row>
    <row r="70" spans="1:12" ht="15">
      <c r="A70" s="84" t="s">
        <v>1563</v>
      </c>
      <c r="B70" s="84" t="s">
        <v>1896</v>
      </c>
      <c r="C70" s="84">
        <v>3</v>
      </c>
      <c r="D70" s="122">
        <v>0.003641669915920461</v>
      </c>
      <c r="E70" s="122">
        <v>1.7250201619541745</v>
      </c>
      <c r="F70" s="84" t="s">
        <v>1959</v>
      </c>
      <c r="G70" s="84" t="b">
        <v>0</v>
      </c>
      <c r="H70" s="84" t="b">
        <v>0</v>
      </c>
      <c r="I70" s="84" t="b">
        <v>0</v>
      </c>
      <c r="J70" s="84" t="b">
        <v>0</v>
      </c>
      <c r="K70" s="84" t="b">
        <v>0</v>
      </c>
      <c r="L70" s="84" t="b">
        <v>0</v>
      </c>
    </row>
    <row r="71" spans="1:12" ht="15">
      <c r="A71" s="84" t="s">
        <v>1896</v>
      </c>
      <c r="B71" s="84" t="s">
        <v>1897</v>
      </c>
      <c r="C71" s="84">
        <v>3</v>
      </c>
      <c r="D71" s="122">
        <v>0.003641669915920461</v>
      </c>
      <c r="E71" s="122">
        <v>2.5903215880567183</v>
      </c>
      <c r="F71" s="84" t="s">
        <v>1959</v>
      </c>
      <c r="G71" s="84" t="b">
        <v>0</v>
      </c>
      <c r="H71" s="84" t="b">
        <v>0</v>
      </c>
      <c r="I71" s="84" t="b">
        <v>0</v>
      </c>
      <c r="J71" s="84" t="b">
        <v>0</v>
      </c>
      <c r="K71" s="84" t="b">
        <v>0</v>
      </c>
      <c r="L71" s="84" t="b">
        <v>0</v>
      </c>
    </row>
    <row r="72" spans="1:12" ht="15">
      <c r="A72" s="84" t="s">
        <v>1897</v>
      </c>
      <c r="B72" s="84" t="s">
        <v>279</v>
      </c>
      <c r="C72" s="84">
        <v>3</v>
      </c>
      <c r="D72" s="122">
        <v>0.003641669915920461</v>
      </c>
      <c r="E72" s="122">
        <v>1.7452235480424614</v>
      </c>
      <c r="F72" s="84" t="s">
        <v>1959</v>
      </c>
      <c r="G72" s="84" t="b">
        <v>0</v>
      </c>
      <c r="H72" s="84" t="b">
        <v>0</v>
      </c>
      <c r="I72" s="84" t="b">
        <v>0</v>
      </c>
      <c r="J72" s="84" t="b">
        <v>0</v>
      </c>
      <c r="K72" s="84" t="b">
        <v>0</v>
      </c>
      <c r="L72" s="84" t="b">
        <v>0</v>
      </c>
    </row>
    <row r="73" spans="1:12" ht="15">
      <c r="A73" s="84" t="s">
        <v>279</v>
      </c>
      <c r="B73" s="84" t="s">
        <v>1562</v>
      </c>
      <c r="C73" s="84">
        <v>3</v>
      </c>
      <c r="D73" s="122">
        <v>0.003641669915920461</v>
      </c>
      <c r="E73" s="122">
        <v>0.860616966744531</v>
      </c>
      <c r="F73" s="84" t="s">
        <v>1959</v>
      </c>
      <c r="G73" s="84" t="b">
        <v>0</v>
      </c>
      <c r="H73" s="84" t="b">
        <v>0</v>
      </c>
      <c r="I73" s="84" t="b">
        <v>0</v>
      </c>
      <c r="J73" s="84" t="b">
        <v>0</v>
      </c>
      <c r="K73" s="84" t="b">
        <v>0</v>
      </c>
      <c r="L73" s="84" t="b">
        <v>0</v>
      </c>
    </row>
    <row r="74" spans="1:12" ht="15">
      <c r="A74" s="84" t="s">
        <v>1875</v>
      </c>
      <c r="B74" s="84" t="s">
        <v>1898</v>
      </c>
      <c r="C74" s="84">
        <v>3</v>
      </c>
      <c r="D74" s="122">
        <v>0.003641669915920461</v>
      </c>
      <c r="E74" s="122">
        <v>2.3684728384403617</v>
      </c>
      <c r="F74" s="84" t="s">
        <v>1959</v>
      </c>
      <c r="G74" s="84" t="b">
        <v>0</v>
      </c>
      <c r="H74" s="84" t="b">
        <v>0</v>
      </c>
      <c r="I74" s="84" t="b">
        <v>0</v>
      </c>
      <c r="J74" s="84" t="b">
        <v>0</v>
      </c>
      <c r="K74" s="84" t="b">
        <v>0</v>
      </c>
      <c r="L74" s="84" t="b">
        <v>0</v>
      </c>
    </row>
    <row r="75" spans="1:12" ht="15">
      <c r="A75" s="84" t="s">
        <v>1898</v>
      </c>
      <c r="B75" s="84" t="s">
        <v>1899</v>
      </c>
      <c r="C75" s="84">
        <v>3</v>
      </c>
      <c r="D75" s="122">
        <v>0.003641669915920461</v>
      </c>
      <c r="E75" s="122">
        <v>2.5903215880567183</v>
      </c>
      <c r="F75" s="84" t="s">
        <v>1959</v>
      </c>
      <c r="G75" s="84" t="b">
        <v>0</v>
      </c>
      <c r="H75" s="84" t="b">
        <v>0</v>
      </c>
      <c r="I75" s="84" t="b">
        <v>0</v>
      </c>
      <c r="J75" s="84" t="b">
        <v>0</v>
      </c>
      <c r="K75" s="84" t="b">
        <v>0</v>
      </c>
      <c r="L75" s="84" t="b">
        <v>0</v>
      </c>
    </row>
    <row r="76" spans="1:12" ht="15">
      <c r="A76" s="84" t="s">
        <v>1899</v>
      </c>
      <c r="B76" s="84" t="s">
        <v>256</v>
      </c>
      <c r="C76" s="84">
        <v>3</v>
      </c>
      <c r="D76" s="122">
        <v>0.003641669915920461</v>
      </c>
      <c r="E76" s="122">
        <v>1.3514394991415815</v>
      </c>
      <c r="F76" s="84" t="s">
        <v>1959</v>
      </c>
      <c r="G76" s="84" t="b">
        <v>0</v>
      </c>
      <c r="H76" s="84" t="b">
        <v>0</v>
      </c>
      <c r="I76" s="84" t="b">
        <v>0</v>
      </c>
      <c r="J76" s="84" t="b">
        <v>0</v>
      </c>
      <c r="K76" s="84" t="b">
        <v>0</v>
      </c>
      <c r="L76" s="84" t="b">
        <v>0</v>
      </c>
    </row>
    <row r="77" spans="1:12" ht="15">
      <c r="A77" s="84" t="s">
        <v>234</v>
      </c>
      <c r="B77" s="84" t="s">
        <v>1605</v>
      </c>
      <c r="C77" s="84">
        <v>3</v>
      </c>
      <c r="D77" s="122">
        <v>0.003641669915920461</v>
      </c>
      <c r="E77" s="122">
        <v>2.0394141191761372</v>
      </c>
      <c r="F77" s="84" t="s">
        <v>1959</v>
      </c>
      <c r="G77" s="84" t="b">
        <v>0</v>
      </c>
      <c r="H77" s="84" t="b">
        <v>0</v>
      </c>
      <c r="I77" s="84" t="b">
        <v>0</v>
      </c>
      <c r="J77" s="84" t="b">
        <v>0</v>
      </c>
      <c r="K77" s="84" t="b">
        <v>0</v>
      </c>
      <c r="L77" s="84" t="b">
        <v>0</v>
      </c>
    </row>
    <row r="78" spans="1:12" ht="15">
      <c r="A78" s="84" t="s">
        <v>1612</v>
      </c>
      <c r="B78" s="84" t="s">
        <v>1613</v>
      </c>
      <c r="C78" s="84">
        <v>3</v>
      </c>
      <c r="D78" s="122">
        <v>0.003641669915920461</v>
      </c>
      <c r="E78" s="122">
        <v>2.5903215880567183</v>
      </c>
      <c r="F78" s="84" t="s">
        <v>1959</v>
      </c>
      <c r="G78" s="84" t="b">
        <v>0</v>
      </c>
      <c r="H78" s="84" t="b">
        <v>0</v>
      </c>
      <c r="I78" s="84" t="b">
        <v>0</v>
      </c>
      <c r="J78" s="84" t="b">
        <v>0</v>
      </c>
      <c r="K78" s="84" t="b">
        <v>0</v>
      </c>
      <c r="L78" s="84" t="b">
        <v>0</v>
      </c>
    </row>
    <row r="79" spans="1:12" ht="15">
      <c r="A79" s="84" t="s">
        <v>1613</v>
      </c>
      <c r="B79" s="84" t="s">
        <v>1614</v>
      </c>
      <c r="C79" s="84">
        <v>3</v>
      </c>
      <c r="D79" s="122">
        <v>0.003641669915920461</v>
      </c>
      <c r="E79" s="122">
        <v>2.5903215880567183</v>
      </c>
      <c r="F79" s="84" t="s">
        <v>1959</v>
      </c>
      <c r="G79" s="84" t="b">
        <v>0</v>
      </c>
      <c r="H79" s="84" t="b">
        <v>0</v>
      </c>
      <c r="I79" s="84" t="b">
        <v>0</v>
      </c>
      <c r="J79" s="84" t="b">
        <v>0</v>
      </c>
      <c r="K79" s="84" t="b">
        <v>0</v>
      </c>
      <c r="L79" s="84" t="b">
        <v>0</v>
      </c>
    </row>
    <row r="80" spans="1:12" ht="15">
      <c r="A80" s="84" t="s">
        <v>1614</v>
      </c>
      <c r="B80" s="84" t="s">
        <v>1615</v>
      </c>
      <c r="C80" s="84">
        <v>3</v>
      </c>
      <c r="D80" s="122">
        <v>0.003641669915920461</v>
      </c>
      <c r="E80" s="122">
        <v>2.4653828514484184</v>
      </c>
      <c r="F80" s="84" t="s">
        <v>1959</v>
      </c>
      <c r="G80" s="84" t="b">
        <v>0</v>
      </c>
      <c r="H80" s="84" t="b">
        <v>0</v>
      </c>
      <c r="I80" s="84" t="b">
        <v>0</v>
      </c>
      <c r="J80" s="84" t="b">
        <v>0</v>
      </c>
      <c r="K80" s="84" t="b">
        <v>0</v>
      </c>
      <c r="L80" s="84" t="b">
        <v>0</v>
      </c>
    </row>
    <row r="81" spans="1:12" ht="15">
      <c r="A81" s="84" t="s">
        <v>298</v>
      </c>
      <c r="B81" s="84" t="s">
        <v>297</v>
      </c>
      <c r="C81" s="84">
        <v>2</v>
      </c>
      <c r="D81" s="122">
        <v>0.0027046529927766618</v>
      </c>
      <c r="E81" s="122">
        <v>2.7664128471123997</v>
      </c>
      <c r="F81" s="84" t="s">
        <v>1959</v>
      </c>
      <c r="G81" s="84" t="b">
        <v>0</v>
      </c>
      <c r="H81" s="84" t="b">
        <v>0</v>
      </c>
      <c r="I81" s="84" t="b">
        <v>0</v>
      </c>
      <c r="J81" s="84" t="b">
        <v>0</v>
      </c>
      <c r="K81" s="84" t="b">
        <v>0</v>
      </c>
      <c r="L81" s="84" t="b">
        <v>0</v>
      </c>
    </row>
    <row r="82" spans="1:12" ht="15">
      <c r="A82" s="84" t="s">
        <v>1521</v>
      </c>
      <c r="B82" s="84" t="s">
        <v>1522</v>
      </c>
      <c r="C82" s="84">
        <v>2</v>
      </c>
      <c r="D82" s="122">
        <v>0.0027046529927766618</v>
      </c>
      <c r="E82" s="122">
        <v>2.192381579384681</v>
      </c>
      <c r="F82" s="84" t="s">
        <v>1959</v>
      </c>
      <c r="G82" s="84" t="b">
        <v>0</v>
      </c>
      <c r="H82" s="84" t="b">
        <v>0</v>
      </c>
      <c r="I82" s="84" t="b">
        <v>0</v>
      </c>
      <c r="J82" s="84" t="b">
        <v>0</v>
      </c>
      <c r="K82" s="84" t="b">
        <v>0</v>
      </c>
      <c r="L82" s="84" t="b">
        <v>0</v>
      </c>
    </row>
    <row r="83" spans="1:12" ht="15">
      <c r="A83" s="84" t="s">
        <v>1881</v>
      </c>
      <c r="B83" s="84" t="s">
        <v>1881</v>
      </c>
      <c r="C83" s="84">
        <v>2</v>
      </c>
      <c r="D83" s="122">
        <v>0.0027046529927766618</v>
      </c>
      <c r="E83" s="122">
        <v>2.164352855784437</v>
      </c>
      <c r="F83" s="84" t="s">
        <v>1959</v>
      </c>
      <c r="G83" s="84" t="b">
        <v>0</v>
      </c>
      <c r="H83" s="84" t="b">
        <v>0</v>
      </c>
      <c r="I83" s="84" t="b">
        <v>0</v>
      </c>
      <c r="J83" s="84" t="b">
        <v>0</v>
      </c>
      <c r="K83" s="84" t="b">
        <v>0</v>
      </c>
      <c r="L83" s="84" t="b">
        <v>0</v>
      </c>
    </row>
    <row r="84" spans="1:12" ht="15">
      <c r="A84" s="84" t="s">
        <v>280</v>
      </c>
      <c r="B84" s="84" t="s">
        <v>295</v>
      </c>
      <c r="C84" s="84">
        <v>2</v>
      </c>
      <c r="D84" s="122">
        <v>0.0027046529927766618</v>
      </c>
      <c r="E84" s="122">
        <v>1.56913228898678</v>
      </c>
      <c r="F84" s="84" t="s">
        <v>1959</v>
      </c>
      <c r="G84" s="84" t="b">
        <v>0</v>
      </c>
      <c r="H84" s="84" t="b">
        <v>0</v>
      </c>
      <c r="I84" s="84" t="b">
        <v>0</v>
      </c>
      <c r="J84" s="84" t="b">
        <v>0</v>
      </c>
      <c r="K84" s="84" t="b">
        <v>0</v>
      </c>
      <c r="L84" s="84" t="b">
        <v>0</v>
      </c>
    </row>
    <row r="85" spans="1:12" ht="15">
      <c r="A85" s="84" t="s">
        <v>1595</v>
      </c>
      <c r="B85" s="84" t="s">
        <v>1911</v>
      </c>
      <c r="C85" s="84">
        <v>2</v>
      </c>
      <c r="D85" s="122">
        <v>0.0027046529927766618</v>
      </c>
      <c r="E85" s="122">
        <v>2.5903215880567183</v>
      </c>
      <c r="F85" s="84" t="s">
        <v>1959</v>
      </c>
      <c r="G85" s="84" t="b">
        <v>0</v>
      </c>
      <c r="H85" s="84" t="b">
        <v>0</v>
      </c>
      <c r="I85" s="84" t="b">
        <v>0</v>
      </c>
      <c r="J85" s="84" t="b">
        <v>1</v>
      </c>
      <c r="K85" s="84" t="b">
        <v>0</v>
      </c>
      <c r="L85" s="84" t="b">
        <v>0</v>
      </c>
    </row>
    <row r="86" spans="1:12" ht="15">
      <c r="A86" s="84" t="s">
        <v>1911</v>
      </c>
      <c r="B86" s="84" t="s">
        <v>1596</v>
      </c>
      <c r="C86" s="84">
        <v>2</v>
      </c>
      <c r="D86" s="122">
        <v>0.0027046529927766618</v>
      </c>
      <c r="E86" s="122">
        <v>2.5903215880567183</v>
      </c>
      <c r="F86" s="84" t="s">
        <v>1959</v>
      </c>
      <c r="G86" s="84" t="b">
        <v>1</v>
      </c>
      <c r="H86" s="84" t="b">
        <v>0</v>
      </c>
      <c r="I86" s="84" t="b">
        <v>0</v>
      </c>
      <c r="J86" s="84" t="b">
        <v>0</v>
      </c>
      <c r="K86" s="84" t="b">
        <v>0</v>
      </c>
      <c r="L86" s="84" t="b">
        <v>0</v>
      </c>
    </row>
    <row r="87" spans="1:12" ht="15">
      <c r="A87" s="84" t="s">
        <v>1597</v>
      </c>
      <c r="B87" s="84" t="s">
        <v>1912</v>
      </c>
      <c r="C87" s="84">
        <v>2</v>
      </c>
      <c r="D87" s="122">
        <v>0.0027046529927766618</v>
      </c>
      <c r="E87" s="122">
        <v>2.5903215880567183</v>
      </c>
      <c r="F87" s="84" t="s">
        <v>1959</v>
      </c>
      <c r="G87" s="84" t="b">
        <v>0</v>
      </c>
      <c r="H87" s="84" t="b">
        <v>0</v>
      </c>
      <c r="I87" s="84" t="b">
        <v>0</v>
      </c>
      <c r="J87" s="84" t="b">
        <v>0</v>
      </c>
      <c r="K87" s="84" t="b">
        <v>0</v>
      </c>
      <c r="L87" s="84" t="b">
        <v>0</v>
      </c>
    </row>
    <row r="88" spans="1:12" ht="15">
      <c r="A88" s="84" t="s">
        <v>1912</v>
      </c>
      <c r="B88" s="84" t="s">
        <v>1913</v>
      </c>
      <c r="C88" s="84">
        <v>2</v>
      </c>
      <c r="D88" s="122">
        <v>0.0027046529927766618</v>
      </c>
      <c r="E88" s="122">
        <v>2.7664128471123997</v>
      </c>
      <c r="F88" s="84" t="s">
        <v>1959</v>
      </c>
      <c r="G88" s="84" t="b">
        <v>0</v>
      </c>
      <c r="H88" s="84" t="b">
        <v>0</v>
      </c>
      <c r="I88" s="84" t="b">
        <v>0</v>
      </c>
      <c r="J88" s="84" t="b">
        <v>0</v>
      </c>
      <c r="K88" s="84" t="b">
        <v>0</v>
      </c>
      <c r="L88" s="84" t="b">
        <v>0</v>
      </c>
    </row>
    <row r="89" spans="1:12" ht="15">
      <c r="A89" s="84" t="s">
        <v>1913</v>
      </c>
      <c r="B89" s="84" t="s">
        <v>1914</v>
      </c>
      <c r="C89" s="84">
        <v>2</v>
      </c>
      <c r="D89" s="122">
        <v>0.0027046529927766618</v>
      </c>
      <c r="E89" s="122">
        <v>2.7664128471123997</v>
      </c>
      <c r="F89" s="84" t="s">
        <v>1959</v>
      </c>
      <c r="G89" s="84" t="b">
        <v>0</v>
      </c>
      <c r="H89" s="84" t="b">
        <v>0</v>
      </c>
      <c r="I89" s="84" t="b">
        <v>0</v>
      </c>
      <c r="J89" s="84" t="b">
        <v>0</v>
      </c>
      <c r="K89" s="84" t="b">
        <v>0</v>
      </c>
      <c r="L89" s="84" t="b">
        <v>0</v>
      </c>
    </row>
    <row r="90" spans="1:12" ht="15">
      <c r="A90" s="84" t="s">
        <v>1914</v>
      </c>
      <c r="B90" s="84" t="s">
        <v>1592</v>
      </c>
      <c r="C90" s="84">
        <v>2</v>
      </c>
      <c r="D90" s="122">
        <v>0.0027046529927766618</v>
      </c>
      <c r="E90" s="122">
        <v>2.4653828514484184</v>
      </c>
      <c r="F90" s="84" t="s">
        <v>1959</v>
      </c>
      <c r="G90" s="84" t="b">
        <v>0</v>
      </c>
      <c r="H90" s="84" t="b">
        <v>0</v>
      </c>
      <c r="I90" s="84" t="b">
        <v>0</v>
      </c>
      <c r="J90" s="84" t="b">
        <v>0</v>
      </c>
      <c r="K90" s="84" t="b">
        <v>0</v>
      </c>
      <c r="L90" s="84" t="b">
        <v>0</v>
      </c>
    </row>
    <row r="91" spans="1:12" ht="15">
      <c r="A91" s="84" t="s">
        <v>1592</v>
      </c>
      <c r="B91" s="84" t="s">
        <v>1887</v>
      </c>
      <c r="C91" s="84">
        <v>2</v>
      </c>
      <c r="D91" s="122">
        <v>0.0027046529927766618</v>
      </c>
      <c r="E91" s="122">
        <v>2.192381579384681</v>
      </c>
      <c r="F91" s="84" t="s">
        <v>1959</v>
      </c>
      <c r="G91" s="84" t="b">
        <v>0</v>
      </c>
      <c r="H91" s="84" t="b">
        <v>0</v>
      </c>
      <c r="I91" s="84" t="b">
        <v>0</v>
      </c>
      <c r="J91" s="84" t="b">
        <v>0</v>
      </c>
      <c r="K91" s="84" t="b">
        <v>0</v>
      </c>
      <c r="L91" s="84" t="b">
        <v>0</v>
      </c>
    </row>
    <row r="92" spans="1:12" ht="15">
      <c r="A92" s="84" t="s">
        <v>1887</v>
      </c>
      <c r="B92" s="84" t="s">
        <v>460</v>
      </c>
      <c r="C92" s="84">
        <v>2</v>
      </c>
      <c r="D92" s="122">
        <v>0.0027046529927766618</v>
      </c>
      <c r="E92" s="122">
        <v>1.5489289028984932</v>
      </c>
      <c r="F92" s="84" t="s">
        <v>1959</v>
      </c>
      <c r="G92" s="84" t="b">
        <v>0</v>
      </c>
      <c r="H92" s="84" t="b">
        <v>0</v>
      </c>
      <c r="I92" s="84" t="b">
        <v>0</v>
      </c>
      <c r="J92" s="84" t="b">
        <v>0</v>
      </c>
      <c r="K92" s="84" t="b">
        <v>0</v>
      </c>
      <c r="L92" s="84" t="b">
        <v>0</v>
      </c>
    </row>
    <row r="93" spans="1:12" ht="15">
      <c r="A93" s="84" t="s">
        <v>295</v>
      </c>
      <c r="B93" s="84" t="s">
        <v>251</v>
      </c>
      <c r="C93" s="84">
        <v>2</v>
      </c>
      <c r="D93" s="122">
        <v>0.0027046529927766618</v>
      </c>
      <c r="E93" s="122">
        <v>2.414230329001037</v>
      </c>
      <c r="F93" s="84" t="s">
        <v>1959</v>
      </c>
      <c r="G93" s="84" t="b">
        <v>0</v>
      </c>
      <c r="H93" s="84" t="b">
        <v>0</v>
      </c>
      <c r="I93" s="84" t="b">
        <v>0</v>
      </c>
      <c r="J93" s="84" t="b">
        <v>0</v>
      </c>
      <c r="K93" s="84" t="b">
        <v>0</v>
      </c>
      <c r="L93" s="84" t="b">
        <v>0</v>
      </c>
    </row>
    <row r="94" spans="1:12" ht="15">
      <c r="A94" s="84" t="s">
        <v>1856</v>
      </c>
      <c r="B94" s="84" t="s">
        <v>1917</v>
      </c>
      <c r="C94" s="84">
        <v>2</v>
      </c>
      <c r="D94" s="122">
        <v>0.0027046529927766618</v>
      </c>
      <c r="E94" s="122">
        <v>2.5903215880567183</v>
      </c>
      <c r="F94" s="84" t="s">
        <v>1959</v>
      </c>
      <c r="G94" s="84" t="b">
        <v>0</v>
      </c>
      <c r="H94" s="84" t="b">
        <v>0</v>
      </c>
      <c r="I94" s="84" t="b">
        <v>0</v>
      </c>
      <c r="J94" s="84" t="b">
        <v>0</v>
      </c>
      <c r="K94" s="84" t="b">
        <v>0</v>
      </c>
      <c r="L94" s="84" t="b">
        <v>0</v>
      </c>
    </row>
    <row r="95" spans="1:12" ht="15">
      <c r="A95" s="84" t="s">
        <v>1917</v>
      </c>
      <c r="B95" s="84" t="s">
        <v>256</v>
      </c>
      <c r="C95" s="84">
        <v>2</v>
      </c>
      <c r="D95" s="122">
        <v>0.0027046529927766618</v>
      </c>
      <c r="E95" s="122">
        <v>1.3514394991415815</v>
      </c>
      <c r="F95" s="84" t="s">
        <v>1959</v>
      </c>
      <c r="G95" s="84" t="b">
        <v>0</v>
      </c>
      <c r="H95" s="84" t="b">
        <v>0</v>
      </c>
      <c r="I95" s="84" t="b">
        <v>0</v>
      </c>
      <c r="J95" s="84" t="b">
        <v>0</v>
      </c>
      <c r="K95" s="84" t="b">
        <v>0</v>
      </c>
      <c r="L95" s="84" t="b">
        <v>0</v>
      </c>
    </row>
    <row r="96" spans="1:12" ht="15">
      <c r="A96" s="84" t="s">
        <v>460</v>
      </c>
      <c r="B96" s="84" t="s">
        <v>1562</v>
      </c>
      <c r="C96" s="84">
        <v>2</v>
      </c>
      <c r="D96" s="122">
        <v>0.0027046529927766618</v>
      </c>
      <c r="E96" s="122">
        <v>1.006745002422769</v>
      </c>
      <c r="F96" s="84" t="s">
        <v>1959</v>
      </c>
      <c r="G96" s="84" t="b">
        <v>0</v>
      </c>
      <c r="H96" s="84" t="b">
        <v>0</v>
      </c>
      <c r="I96" s="84" t="b">
        <v>0</v>
      </c>
      <c r="J96" s="84" t="b">
        <v>0</v>
      </c>
      <c r="K96" s="84" t="b">
        <v>0</v>
      </c>
      <c r="L96" s="84" t="b">
        <v>0</v>
      </c>
    </row>
    <row r="97" spans="1:12" ht="15">
      <c r="A97" s="84" t="s">
        <v>1875</v>
      </c>
      <c r="B97" s="84" t="s">
        <v>1594</v>
      </c>
      <c r="C97" s="84">
        <v>2</v>
      </c>
      <c r="D97" s="122">
        <v>0.0027046529927766618</v>
      </c>
      <c r="E97" s="122">
        <v>1.8913515837206996</v>
      </c>
      <c r="F97" s="84" t="s">
        <v>1959</v>
      </c>
      <c r="G97" s="84" t="b">
        <v>0</v>
      </c>
      <c r="H97" s="84" t="b">
        <v>0</v>
      </c>
      <c r="I97" s="84" t="b">
        <v>0</v>
      </c>
      <c r="J97" s="84" t="b">
        <v>0</v>
      </c>
      <c r="K97" s="84" t="b">
        <v>0</v>
      </c>
      <c r="L97" s="84" t="b">
        <v>0</v>
      </c>
    </row>
    <row r="98" spans="1:12" ht="15">
      <c r="A98" s="84" t="s">
        <v>1594</v>
      </c>
      <c r="B98" s="84" t="s">
        <v>293</v>
      </c>
      <c r="C98" s="84">
        <v>2</v>
      </c>
      <c r="D98" s="122">
        <v>0.0027046529927766618</v>
      </c>
      <c r="E98" s="122">
        <v>2.222344802762124</v>
      </c>
      <c r="F98" s="84" t="s">
        <v>1959</v>
      </c>
      <c r="G98" s="84" t="b">
        <v>0</v>
      </c>
      <c r="H98" s="84" t="b">
        <v>0</v>
      </c>
      <c r="I98" s="84" t="b">
        <v>0</v>
      </c>
      <c r="J98" s="84" t="b">
        <v>0</v>
      </c>
      <c r="K98" s="84" t="b">
        <v>0</v>
      </c>
      <c r="L98" s="84" t="b">
        <v>0</v>
      </c>
    </row>
    <row r="99" spans="1:12" ht="15">
      <c r="A99" s="84" t="s">
        <v>293</v>
      </c>
      <c r="B99" s="84" t="s">
        <v>259</v>
      </c>
      <c r="C99" s="84">
        <v>2</v>
      </c>
      <c r="D99" s="122">
        <v>0.0027046529927766618</v>
      </c>
      <c r="E99" s="122">
        <v>2.7664128471123997</v>
      </c>
      <c r="F99" s="84" t="s">
        <v>1959</v>
      </c>
      <c r="G99" s="84" t="b">
        <v>0</v>
      </c>
      <c r="H99" s="84" t="b">
        <v>0</v>
      </c>
      <c r="I99" s="84" t="b">
        <v>0</v>
      </c>
      <c r="J99" s="84" t="b">
        <v>0</v>
      </c>
      <c r="K99" s="84" t="b">
        <v>0</v>
      </c>
      <c r="L99" s="84" t="b">
        <v>0</v>
      </c>
    </row>
    <row r="100" spans="1:12" ht="15">
      <c r="A100" s="84" t="s">
        <v>259</v>
      </c>
      <c r="B100" s="84" t="s">
        <v>258</v>
      </c>
      <c r="C100" s="84">
        <v>2</v>
      </c>
      <c r="D100" s="122">
        <v>0.0027046529927766618</v>
      </c>
      <c r="E100" s="122">
        <v>2.7664128471123997</v>
      </c>
      <c r="F100" s="84" t="s">
        <v>1959</v>
      </c>
      <c r="G100" s="84" t="b">
        <v>0</v>
      </c>
      <c r="H100" s="84" t="b">
        <v>0</v>
      </c>
      <c r="I100" s="84" t="b">
        <v>0</v>
      </c>
      <c r="J100" s="84" t="b">
        <v>0</v>
      </c>
      <c r="K100" s="84" t="b">
        <v>0</v>
      </c>
      <c r="L100" s="84" t="b">
        <v>0</v>
      </c>
    </row>
    <row r="101" spans="1:12" ht="15">
      <c r="A101" s="84" t="s">
        <v>1918</v>
      </c>
      <c r="B101" s="84" t="s">
        <v>1919</v>
      </c>
      <c r="C101" s="84">
        <v>2</v>
      </c>
      <c r="D101" s="122">
        <v>0.0027046529927766618</v>
      </c>
      <c r="E101" s="122">
        <v>2.7664128471123997</v>
      </c>
      <c r="F101" s="84" t="s">
        <v>1959</v>
      </c>
      <c r="G101" s="84" t="b">
        <v>0</v>
      </c>
      <c r="H101" s="84" t="b">
        <v>0</v>
      </c>
      <c r="I101" s="84" t="b">
        <v>0</v>
      </c>
      <c r="J101" s="84" t="b">
        <v>1</v>
      </c>
      <c r="K101" s="84" t="b">
        <v>0</v>
      </c>
      <c r="L101" s="84" t="b">
        <v>0</v>
      </c>
    </row>
    <row r="102" spans="1:12" ht="15">
      <c r="A102" s="84" t="s">
        <v>1919</v>
      </c>
      <c r="B102" s="84" t="s">
        <v>1888</v>
      </c>
      <c r="C102" s="84">
        <v>2</v>
      </c>
      <c r="D102" s="122">
        <v>0.0027046529927766618</v>
      </c>
      <c r="E102" s="122">
        <v>2.5903215880567183</v>
      </c>
      <c r="F102" s="84" t="s">
        <v>1959</v>
      </c>
      <c r="G102" s="84" t="b">
        <v>1</v>
      </c>
      <c r="H102" s="84" t="b">
        <v>0</v>
      </c>
      <c r="I102" s="84" t="b">
        <v>0</v>
      </c>
      <c r="J102" s="84" t="b">
        <v>0</v>
      </c>
      <c r="K102" s="84" t="b">
        <v>0</v>
      </c>
      <c r="L102" s="84" t="b">
        <v>0</v>
      </c>
    </row>
    <row r="103" spans="1:12" ht="15">
      <c r="A103" s="84" t="s">
        <v>1888</v>
      </c>
      <c r="B103" s="84" t="s">
        <v>1889</v>
      </c>
      <c r="C103" s="84">
        <v>2</v>
      </c>
      <c r="D103" s="122">
        <v>0.0027046529927766618</v>
      </c>
      <c r="E103" s="122">
        <v>2.5903215880567183</v>
      </c>
      <c r="F103" s="84" t="s">
        <v>1959</v>
      </c>
      <c r="G103" s="84" t="b">
        <v>0</v>
      </c>
      <c r="H103" s="84" t="b">
        <v>0</v>
      </c>
      <c r="I103" s="84" t="b">
        <v>0</v>
      </c>
      <c r="J103" s="84" t="b">
        <v>0</v>
      </c>
      <c r="K103" s="84" t="b">
        <v>0</v>
      </c>
      <c r="L103" s="84" t="b">
        <v>0</v>
      </c>
    </row>
    <row r="104" spans="1:12" ht="15">
      <c r="A104" s="84" t="s">
        <v>1889</v>
      </c>
      <c r="B104" s="84" t="s">
        <v>292</v>
      </c>
      <c r="C104" s="84">
        <v>2</v>
      </c>
      <c r="D104" s="122">
        <v>0.0027046529927766618</v>
      </c>
      <c r="E104" s="122">
        <v>2.5903215880567183</v>
      </c>
      <c r="F104" s="84" t="s">
        <v>1959</v>
      </c>
      <c r="G104" s="84" t="b">
        <v>0</v>
      </c>
      <c r="H104" s="84" t="b">
        <v>0</v>
      </c>
      <c r="I104" s="84" t="b">
        <v>0</v>
      </c>
      <c r="J104" s="84" t="b">
        <v>0</v>
      </c>
      <c r="K104" s="84" t="b">
        <v>0</v>
      </c>
      <c r="L104" s="84" t="b">
        <v>0</v>
      </c>
    </row>
    <row r="105" spans="1:12" ht="15">
      <c r="A105" s="84" t="s">
        <v>292</v>
      </c>
      <c r="B105" s="84" t="s">
        <v>256</v>
      </c>
      <c r="C105" s="84">
        <v>2</v>
      </c>
      <c r="D105" s="122">
        <v>0.0027046529927766618</v>
      </c>
      <c r="E105" s="122">
        <v>1.3514394991415815</v>
      </c>
      <c r="F105" s="84" t="s">
        <v>1959</v>
      </c>
      <c r="G105" s="84" t="b">
        <v>0</v>
      </c>
      <c r="H105" s="84" t="b">
        <v>0</v>
      </c>
      <c r="I105" s="84" t="b">
        <v>0</v>
      </c>
      <c r="J105" s="84" t="b">
        <v>0</v>
      </c>
      <c r="K105" s="84" t="b">
        <v>0</v>
      </c>
      <c r="L105" s="84" t="b">
        <v>0</v>
      </c>
    </row>
    <row r="106" spans="1:12" ht="15">
      <c r="A106" s="84" t="s">
        <v>1920</v>
      </c>
      <c r="B106" s="84" t="s">
        <v>1593</v>
      </c>
      <c r="C106" s="84">
        <v>2</v>
      </c>
      <c r="D106" s="122">
        <v>0.0027046529927766618</v>
      </c>
      <c r="E106" s="122">
        <v>2.3684728384403617</v>
      </c>
      <c r="F106" s="84" t="s">
        <v>1959</v>
      </c>
      <c r="G106" s="84" t="b">
        <v>1</v>
      </c>
      <c r="H106" s="84" t="b">
        <v>0</v>
      </c>
      <c r="I106" s="84" t="b">
        <v>0</v>
      </c>
      <c r="J106" s="84" t="b">
        <v>0</v>
      </c>
      <c r="K106" s="84" t="b">
        <v>0</v>
      </c>
      <c r="L106" s="84" t="b">
        <v>0</v>
      </c>
    </row>
    <row r="107" spans="1:12" ht="15">
      <c r="A107" s="84" t="s">
        <v>1593</v>
      </c>
      <c r="B107" s="84" t="s">
        <v>1876</v>
      </c>
      <c r="C107" s="84">
        <v>2</v>
      </c>
      <c r="D107" s="122">
        <v>0.0027046529927766618</v>
      </c>
      <c r="E107" s="122">
        <v>2.067442842776381</v>
      </c>
      <c r="F107" s="84" t="s">
        <v>1959</v>
      </c>
      <c r="G107" s="84" t="b">
        <v>0</v>
      </c>
      <c r="H107" s="84" t="b">
        <v>0</v>
      </c>
      <c r="I107" s="84" t="b">
        <v>0</v>
      </c>
      <c r="J107" s="84" t="b">
        <v>0</v>
      </c>
      <c r="K107" s="84" t="b">
        <v>0</v>
      </c>
      <c r="L107" s="84" t="b">
        <v>0</v>
      </c>
    </row>
    <row r="108" spans="1:12" ht="15">
      <c r="A108" s="84" t="s">
        <v>1921</v>
      </c>
      <c r="B108" s="84" t="s">
        <v>1891</v>
      </c>
      <c r="C108" s="84">
        <v>2</v>
      </c>
      <c r="D108" s="122">
        <v>0.0027046529927766618</v>
      </c>
      <c r="E108" s="122">
        <v>2.5903215880567183</v>
      </c>
      <c r="F108" s="84" t="s">
        <v>1959</v>
      </c>
      <c r="G108" s="84" t="b">
        <v>0</v>
      </c>
      <c r="H108" s="84" t="b">
        <v>0</v>
      </c>
      <c r="I108" s="84" t="b">
        <v>0</v>
      </c>
      <c r="J108" s="84" t="b">
        <v>0</v>
      </c>
      <c r="K108" s="84" t="b">
        <v>0</v>
      </c>
      <c r="L108" s="84" t="b">
        <v>0</v>
      </c>
    </row>
    <row r="109" spans="1:12" ht="15">
      <c r="A109" s="84" t="s">
        <v>1891</v>
      </c>
      <c r="B109" s="84" t="s">
        <v>1521</v>
      </c>
      <c r="C109" s="84">
        <v>2</v>
      </c>
      <c r="D109" s="122">
        <v>0.0027046529927766618</v>
      </c>
      <c r="E109" s="122">
        <v>2.1132003333370557</v>
      </c>
      <c r="F109" s="84" t="s">
        <v>1959</v>
      </c>
      <c r="G109" s="84" t="b">
        <v>0</v>
      </c>
      <c r="H109" s="84" t="b">
        <v>0</v>
      </c>
      <c r="I109" s="84" t="b">
        <v>0</v>
      </c>
      <c r="J109" s="84" t="b">
        <v>0</v>
      </c>
      <c r="K109" s="84" t="b">
        <v>0</v>
      </c>
      <c r="L109" s="84" t="b">
        <v>0</v>
      </c>
    </row>
    <row r="110" spans="1:12" ht="15">
      <c r="A110" s="84" t="s">
        <v>1521</v>
      </c>
      <c r="B110" s="84" t="s">
        <v>1892</v>
      </c>
      <c r="C110" s="84">
        <v>2</v>
      </c>
      <c r="D110" s="122">
        <v>0.0027046529927766618</v>
      </c>
      <c r="E110" s="122">
        <v>2.192381579384681</v>
      </c>
      <c r="F110" s="84" t="s">
        <v>1959</v>
      </c>
      <c r="G110" s="84" t="b">
        <v>0</v>
      </c>
      <c r="H110" s="84" t="b">
        <v>0</v>
      </c>
      <c r="I110" s="84" t="b">
        <v>0</v>
      </c>
      <c r="J110" s="84" t="b">
        <v>0</v>
      </c>
      <c r="K110" s="84" t="b">
        <v>0</v>
      </c>
      <c r="L110" s="84" t="b">
        <v>0</v>
      </c>
    </row>
    <row r="111" spans="1:12" ht="15">
      <c r="A111" s="84" t="s">
        <v>1892</v>
      </c>
      <c r="B111" s="84" t="s">
        <v>1922</v>
      </c>
      <c r="C111" s="84">
        <v>2</v>
      </c>
      <c r="D111" s="122">
        <v>0.0027046529927766618</v>
      </c>
      <c r="E111" s="122">
        <v>2.5903215880567183</v>
      </c>
      <c r="F111" s="84" t="s">
        <v>1959</v>
      </c>
      <c r="G111" s="84" t="b">
        <v>0</v>
      </c>
      <c r="H111" s="84" t="b">
        <v>0</v>
      </c>
      <c r="I111" s="84" t="b">
        <v>0</v>
      </c>
      <c r="J111" s="84" t="b">
        <v>0</v>
      </c>
      <c r="K111" s="84" t="b">
        <v>0</v>
      </c>
      <c r="L111" s="84" t="b">
        <v>0</v>
      </c>
    </row>
    <row r="112" spans="1:12" ht="15">
      <c r="A112" s="84" t="s">
        <v>1922</v>
      </c>
      <c r="B112" s="84" t="s">
        <v>257</v>
      </c>
      <c r="C112" s="84">
        <v>2</v>
      </c>
      <c r="D112" s="122">
        <v>0.0027046529927766618</v>
      </c>
      <c r="E112" s="122">
        <v>2.7664128471123997</v>
      </c>
      <c r="F112" s="84" t="s">
        <v>1959</v>
      </c>
      <c r="G112" s="84" t="b">
        <v>0</v>
      </c>
      <c r="H112" s="84" t="b">
        <v>0</v>
      </c>
      <c r="I112" s="84" t="b">
        <v>0</v>
      </c>
      <c r="J112" s="84" t="b">
        <v>0</v>
      </c>
      <c r="K112" s="84" t="b">
        <v>0</v>
      </c>
      <c r="L112" s="84" t="b">
        <v>0</v>
      </c>
    </row>
    <row r="113" spans="1:12" ht="15">
      <c r="A113" s="84" t="s">
        <v>257</v>
      </c>
      <c r="B113" s="84" t="s">
        <v>1524</v>
      </c>
      <c r="C113" s="84">
        <v>2</v>
      </c>
      <c r="D113" s="122">
        <v>0.0027046529927766618</v>
      </c>
      <c r="E113" s="122">
        <v>2.7664128471123997</v>
      </c>
      <c r="F113" s="84" t="s">
        <v>1959</v>
      </c>
      <c r="G113" s="84" t="b">
        <v>0</v>
      </c>
      <c r="H113" s="84" t="b">
        <v>0</v>
      </c>
      <c r="I113" s="84" t="b">
        <v>0</v>
      </c>
      <c r="J113" s="84" t="b">
        <v>0</v>
      </c>
      <c r="K113" s="84" t="b">
        <v>0</v>
      </c>
      <c r="L113" s="84" t="b">
        <v>0</v>
      </c>
    </row>
    <row r="114" spans="1:12" ht="15">
      <c r="A114" s="84" t="s">
        <v>1524</v>
      </c>
      <c r="B114" s="84" t="s">
        <v>1525</v>
      </c>
      <c r="C114" s="84">
        <v>2</v>
      </c>
      <c r="D114" s="122">
        <v>0.0027046529927766618</v>
      </c>
      <c r="E114" s="122">
        <v>2.7664128471123997</v>
      </c>
      <c r="F114" s="84" t="s">
        <v>1959</v>
      </c>
      <c r="G114" s="84" t="b">
        <v>0</v>
      </c>
      <c r="H114" s="84" t="b">
        <v>0</v>
      </c>
      <c r="I114" s="84" t="b">
        <v>0</v>
      </c>
      <c r="J114" s="84" t="b">
        <v>1</v>
      </c>
      <c r="K114" s="84" t="b">
        <v>0</v>
      </c>
      <c r="L114" s="84" t="b">
        <v>0</v>
      </c>
    </row>
    <row r="115" spans="1:12" ht="15">
      <c r="A115" s="84" t="s">
        <v>1525</v>
      </c>
      <c r="B115" s="84" t="s">
        <v>1589</v>
      </c>
      <c r="C115" s="84">
        <v>2</v>
      </c>
      <c r="D115" s="122">
        <v>0.0027046529927766618</v>
      </c>
      <c r="E115" s="122">
        <v>2.4653828514484184</v>
      </c>
      <c r="F115" s="84" t="s">
        <v>1959</v>
      </c>
      <c r="G115" s="84" t="b">
        <v>1</v>
      </c>
      <c r="H115" s="84" t="b">
        <v>0</v>
      </c>
      <c r="I115" s="84" t="b">
        <v>0</v>
      </c>
      <c r="J115" s="84" t="b">
        <v>0</v>
      </c>
      <c r="K115" s="84" t="b">
        <v>0</v>
      </c>
      <c r="L115" s="84" t="b">
        <v>0</v>
      </c>
    </row>
    <row r="116" spans="1:12" ht="15">
      <c r="A116" s="84" t="s">
        <v>1589</v>
      </c>
      <c r="B116" s="84" t="s">
        <v>1923</v>
      </c>
      <c r="C116" s="84">
        <v>2</v>
      </c>
      <c r="D116" s="122">
        <v>0.0027046529927766618</v>
      </c>
      <c r="E116" s="122">
        <v>2.4653828514484184</v>
      </c>
      <c r="F116" s="84" t="s">
        <v>1959</v>
      </c>
      <c r="G116" s="84" t="b">
        <v>0</v>
      </c>
      <c r="H116" s="84" t="b">
        <v>0</v>
      </c>
      <c r="I116" s="84" t="b">
        <v>0</v>
      </c>
      <c r="J116" s="84" t="b">
        <v>0</v>
      </c>
      <c r="K116" s="84" t="b">
        <v>0</v>
      </c>
      <c r="L116" s="84" t="b">
        <v>0</v>
      </c>
    </row>
    <row r="117" spans="1:12" ht="15">
      <c r="A117" s="84" t="s">
        <v>1926</v>
      </c>
      <c r="B117" s="84" t="s">
        <v>1545</v>
      </c>
      <c r="C117" s="84">
        <v>2</v>
      </c>
      <c r="D117" s="122">
        <v>0.0027046529927766618</v>
      </c>
      <c r="E117" s="122">
        <v>2.4653828514484184</v>
      </c>
      <c r="F117" s="84" t="s">
        <v>1959</v>
      </c>
      <c r="G117" s="84" t="b">
        <v>0</v>
      </c>
      <c r="H117" s="84" t="b">
        <v>0</v>
      </c>
      <c r="I117" s="84" t="b">
        <v>0</v>
      </c>
      <c r="J117" s="84" t="b">
        <v>0</v>
      </c>
      <c r="K117" s="84" t="b">
        <v>1</v>
      </c>
      <c r="L117" s="84" t="b">
        <v>0</v>
      </c>
    </row>
    <row r="118" spans="1:12" ht="15">
      <c r="A118" s="84" t="s">
        <v>1545</v>
      </c>
      <c r="B118" s="84" t="s">
        <v>1927</v>
      </c>
      <c r="C118" s="84">
        <v>2</v>
      </c>
      <c r="D118" s="122">
        <v>0.0027046529927766618</v>
      </c>
      <c r="E118" s="122">
        <v>2.4653828514484184</v>
      </c>
      <c r="F118" s="84" t="s">
        <v>1959</v>
      </c>
      <c r="G118" s="84" t="b">
        <v>0</v>
      </c>
      <c r="H118" s="84" t="b">
        <v>1</v>
      </c>
      <c r="I118" s="84" t="b">
        <v>0</v>
      </c>
      <c r="J118" s="84" t="b">
        <v>0</v>
      </c>
      <c r="K118" s="84" t="b">
        <v>0</v>
      </c>
      <c r="L118" s="84" t="b">
        <v>0</v>
      </c>
    </row>
    <row r="119" spans="1:12" ht="15">
      <c r="A119" s="84" t="s">
        <v>1927</v>
      </c>
      <c r="B119" s="84" t="s">
        <v>1884</v>
      </c>
      <c r="C119" s="84">
        <v>2</v>
      </c>
      <c r="D119" s="122">
        <v>0.0027046529927766618</v>
      </c>
      <c r="E119" s="122">
        <v>2.5903215880567183</v>
      </c>
      <c r="F119" s="84" t="s">
        <v>1959</v>
      </c>
      <c r="G119" s="84" t="b">
        <v>0</v>
      </c>
      <c r="H119" s="84" t="b">
        <v>0</v>
      </c>
      <c r="I119" s="84" t="b">
        <v>0</v>
      </c>
      <c r="J119" s="84" t="b">
        <v>0</v>
      </c>
      <c r="K119" s="84" t="b">
        <v>0</v>
      </c>
      <c r="L119" s="84" t="b">
        <v>0</v>
      </c>
    </row>
    <row r="120" spans="1:12" ht="15">
      <c r="A120" s="84" t="s">
        <v>1884</v>
      </c>
      <c r="B120" s="84" t="s">
        <v>256</v>
      </c>
      <c r="C120" s="84">
        <v>2</v>
      </c>
      <c r="D120" s="122">
        <v>0.0027046529927766618</v>
      </c>
      <c r="E120" s="122">
        <v>1.1753482400859003</v>
      </c>
      <c r="F120" s="84" t="s">
        <v>1959</v>
      </c>
      <c r="G120" s="84" t="b">
        <v>0</v>
      </c>
      <c r="H120" s="84" t="b">
        <v>0</v>
      </c>
      <c r="I120" s="84" t="b">
        <v>0</v>
      </c>
      <c r="J120" s="84" t="b">
        <v>0</v>
      </c>
      <c r="K120" s="84" t="b">
        <v>0</v>
      </c>
      <c r="L120" s="84" t="b">
        <v>0</v>
      </c>
    </row>
    <row r="121" spans="1:12" ht="15">
      <c r="A121" s="84" t="s">
        <v>256</v>
      </c>
      <c r="B121" s="84" t="s">
        <v>1586</v>
      </c>
      <c r="C121" s="84">
        <v>2</v>
      </c>
      <c r="D121" s="122">
        <v>0.0027046529927766618</v>
      </c>
      <c r="E121" s="122">
        <v>0.4848114032867443</v>
      </c>
      <c r="F121" s="84" t="s">
        <v>1959</v>
      </c>
      <c r="G121" s="84" t="b">
        <v>0</v>
      </c>
      <c r="H121" s="84" t="b">
        <v>0</v>
      </c>
      <c r="I121" s="84" t="b">
        <v>0</v>
      </c>
      <c r="J121" s="84" t="b">
        <v>0</v>
      </c>
      <c r="K121" s="84" t="b">
        <v>0</v>
      </c>
      <c r="L121" s="84" t="b">
        <v>0</v>
      </c>
    </row>
    <row r="122" spans="1:12" ht="15">
      <c r="A122" s="84" t="s">
        <v>256</v>
      </c>
      <c r="B122" s="84" t="s">
        <v>256</v>
      </c>
      <c r="C122" s="84">
        <v>2</v>
      </c>
      <c r="D122" s="122">
        <v>0.0027046529927766618</v>
      </c>
      <c r="E122" s="122">
        <v>-0.27694943090873003</v>
      </c>
      <c r="F122" s="84" t="s">
        <v>1959</v>
      </c>
      <c r="G122" s="84" t="b">
        <v>0</v>
      </c>
      <c r="H122" s="84" t="b">
        <v>0</v>
      </c>
      <c r="I122" s="84" t="b">
        <v>0</v>
      </c>
      <c r="J122" s="84" t="b">
        <v>0</v>
      </c>
      <c r="K122" s="84" t="b">
        <v>0</v>
      </c>
      <c r="L122" s="84" t="b">
        <v>0</v>
      </c>
    </row>
    <row r="123" spans="1:12" ht="15">
      <c r="A123" s="84" t="s">
        <v>1928</v>
      </c>
      <c r="B123" s="84" t="s">
        <v>1929</v>
      </c>
      <c r="C123" s="84">
        <v>2</v>
      </c>
      <c r="D123" s="122">
        <v>0.0027046529927766618</v>
      </c>
      <c r="E123" s="122">
        <v>2.7664128471123997</v>
      </c>
      <c r="F123" s="84" t="s">
        <v>1959</v>
      </c>
      <c r="G123" s="84" t="b">
        <v>1</v>
      </c>
      <c r="H123" s="84" t="b">
        <v>0</v>
      </c>
      <c r="I123" s="84" t="b">
        <v>0</v>
      </c>
      <c r="J123" s="84" t="b">
        <v>0</v>
      </c>
      <c r="K123" s="84" t="b">
        <v>0</v>
      </c>
      <c r="L123" s="84" t="b">
        <v>0</v>
      </c>
    </row>
    <row r="124" spans="1:12" ht="15">
      <c r="A124" s="84" t="s">
        <v>1929</v>
      </c>
      <c r="B124" s="84" t="s">
        <v>1930</v>
      </c>
      <c r="C124" s="84">
        <v>2</v>
      </c>
      <c r="D124" s="122">
        <v>0.0027046529927766618</v>
      </c>
      <c r="E124" s="122">
        <v>2.7664128471123997</v>
      </c>
      <c r="F124" s="84" t="s">
        <v>1959</v>
      </c>
      <c r="G124" s="84" t="b">
        <v>0</v>
      </c>
      <c r="H124" s="84" t="b">
        <v>0</v>
      </c>
      <c r="I124" s="84" t="b">
        <v>0</v>
      </c>
      <c r="J124" s="84" t="b">
        <v>0</v>
      </c>
      <c r="K124" s="84" t="b">
        <v>0</v>
      </c>
      <c r="L124" s="84" t="b">
        <v>0</v>
      </c>
    </row>
    <row r="125" spans="1:12" ht="15">
      <c r="A125" s="84" t="s">
        <v>1930</v>
      </c>
      <c r="B125" s="84" t="s">
        <v>1931</v>
      </c>
      <c r="C125" s="84">
        <v>2</v>
      </c>
      <c r="D125" s="122">
        <v>0.0027046529927766618</v>
      </c>
      <c r="E125" s="122">
        <v>2.7664128471123997</v>
      </c>
      <c r="F125" s="84" t="s">
        <v>1959</v>
      </c>
      <c r="G125" s="84" t="b">
        <v>0</v>
      </c>
      <c r="H125" s="84" t="b">
        <v>0</v>
      </c>
      <c r="I125" s="84" t="b">
        <v>0</v>
      </c>
      <c r="J125" s="84" t="b">
        <v>1</v>
      </c>
      <c r="K125" s="84" t="b">
        <v>0</v>
      </c>
      <c r="L125" s="84" t="b">
        <v>0</v>
      </c>
    </row>
    <row r="126" spans="1:12" ht="15">
      <c r="A126" s="84" t="s">
        <v>1931</v>
      </c>
      <c r="B126" s="84" t="s">
        <v>1603</v>
      </c>
      <c r="C126" s="84">
        <v>2</v>
      </c>
      <c r="D126" s="122">
        <v>0.0027046529927766618</v>
      </c>
      <c r="E126" s="122">
        <v>2.289291592392737</v>
      </c>
      <c r="F126" s="84" t="s">
        <v>1959</v>
      </c>
      <c r="G126" s="84" t="b">
        <v>1</v>
      </c>
      <c r="H126" s="84" t="b">
        <v>0</v>
      </c>
      <c r="I126" s="84" t="b">
        <v>0</v>
      </c>
      <c r="J126" s="84" t="b">
        <v>1</v>
      </c>
      <c r="K126" s="84" t="b">
        <v>0</v>
      </c>
      <c r="L126" s="84" t="b">
        <v>0</v>
      </c>
    </row>
    <row r="127" spans="1:12" ht="15">
      <c r="A127" s="84" t="s">
        <v>1603</v>
      </c>
      <c r="B127" s="84" t="s">
        <v>1932</v>
      </c>
      <c r="C127" s="84">
        <v>2</v>
      </c>
      <c r="D127" s="122">
        <v>0.0027046529927766618</v>
      </c>
      <c r="E127" s="122">
        <v>2.289291592392737</v>
      </c>
      <c r="F127" s="84" t="s">
        <v>1959</v>
      </c>
      <c r="G127" s="84" t="b">
        <v>1</v>
      </c>
      <c r="H127" s="84" t="b">
        <v>0</v>
      </c>
      <c r="I127" s="84" t="b">
        <v>0</v>
      </c>
      <c r="J127" s="84" t="b">
        <v>0</v>
      </c>
      <c r="K127" s="84" t="b">
        <v>0</v>
      </c>
      <c r="L127" s="84" t="b">
        <v>0</v>
      </c>
    </row>
    <row r="128" spans="1:12" ht="15">
      <c r="A128" s="84" t="s">
        <v>1932</v>
      </c>
      <c r="B128" s="84" t="s">
        <v>1933</v>
      </c>
      <c r="C128" s="84">
        <v>2</v>
      </c>
      <c r="D128" s="122">
        <v>0.0027046529927766618</v>
      </c>
      <c r="E128" s="122">
        <v>2.7664128471123997</v>
      </c>
      <c r="F128" s="84" t="s">
        <v>1959</v>
      </c>
      <c r="G128" s="84" t="b">
        <v>0</v>
      </c>
      <c r="H128" s="84" t="b">
        <v>0</v>
      </c>
      <c r="I128" s="84" t="b">
        <v>0</v>
      </c>
      <c r="J128" s="84" t="b">
        <v>0</v>
      </c>
      <c r="K128" s="84" t="b">
        <v>0</v>
      </c>
      <c r="L128" s="84" t="b">
        <v>0</v>
      </c>
    </row>
    <row r="129" spans="1:12" ht="15">
      <c r="A129" s="84" t="s">
        <v>1933</v>
      </c>
      <c r="B129" s="84" t="s">
        <v>1883</v>
      </c>
      <c r="C129" s="84">
        <v>2</v>
      </c>
      <c r="D129" s="122">
        <v>0.0027046529927766618</v>
      </c>
      <c r="E129" s="122">
        <v>2.4653828514484184</v>
      </c>
      <c r="F129" s="84" t="s">
        <v>1959</v>
      </c>
      <c r="G129" s="84" t="b">
        <v>0</v>
      </c>
      <c r="H129" s="84" t="b">
        <v>0</v>
      </c>
      <c r="I129" s="84" t="b">
        <v>0</v>
      </c>
      <c r="J129" s="84" t="b">
        <v>0</v>
      </c>
      <c r="K129" s="84" t="b">
        <v>0</v>
      </c>
      <c r="L129" s="84" t="b">
        <v>0</v>
      </c>
    </row>
    <row r="130" spans="1:12" ht="15">
      <c r="A130" s="84" t="s">
        <v>1883</v>
      </c>
      <c r="B130" s="84" t="s">
        <v>460</v>
      </c>
      <c r="C130" s="84">
        <v>2</v>
      </c>
      <c r="D130" s="122">
        <v>0.0027046529927766618</v>
      </c>
      <c r="E130" s="122">
        <v>1.4239901662901933</v>
      </c>
      <c r="F130" s="84" t="s">
        <v>1959</v>
      </c>
      <c r="G130" s="84" t="b">
        <v>0</v>
      </c>
      <c r="H130" s="84" t="b">
        <v>0</v>
      </c>
      <c r="I130" s="84" t="b">
        <v>0</v>
      </c>
      <c r="J130" s="84" t="b">
        <v>0</v>
      </c>
      <c r="K130" s="84" t="b">
        <v>0</v>
      </c>
      <c r="L130" s="84" t="b">
        <v>0</v>
      </c>
    </row>
    <row r="131" spans="1:12" ht="15">
      <c r="A131" s="84" t="s">
        <v>460</v>
      </c>
      <c r="B131" s="84" t="s">
        <v>1882</v>
      </c>
      <c r="C131" s="84">
        <v>2</v>
      </c>
      <c r="D131" s="122">
        <v>0.0027046529927766618</v>
      </c>
      <c r="E131" s="122">
        <v>1.7664128471123994</v>
      </c>
      <c r="F131" s="84" t="s">
        <v>1959</v>
      </c>
      <c r="G131" s="84" t="b">
        <v>0</v>
      </c>
      <c r="H131" s="84" t="b">
        <v>0</v>
      </c>
      <c r="I131" s="84" t="b">
        <v>0</v>
      </c>
      <c r="J131" s="84" t="b">
        <v>0</v>
      </c>
      <c r="K131" s="84" t="b">
        <v>0</v>
      </c>
      <c r="L131" s="84" t="b">
        <v>0</v>
      </c>
    </row>
    <row r="132" spans="1:12" ht="15">
      <c r="A132" s="84" t="s">
        <v>1882</v>
      </c>
      <c r="B132" s="84" t="s">
        <v>1934</v>
      </c>
      <c r="C132" s="84">
        <v>2</v>
      </c>
      <c r="D132" s="122">
        <v>0.0027046529927766618</v>
      </c>
      <c r="E132" s="122">
        <v>2.4653828514484184</v>
      </c>
      <c r="F132" s="84" t="s">
        <v>1959</v>
      </c>
      <c r="G132" s="84" t="b">
        <v>0</v>
      </c>
      <c r="H132" s="84" t="b">
        <v>0</v>
      </c>
      <c r="I132" s="84" t="b">
        <v>0</v>
      </c>
      <c r="J132" s="84" t="b">
        <v>0</v>
      </c>
      <c r="K132" s="84" t="b">
        <v>0</v>
      </c>
      <c r="L132" s="84" t="b">
        <v>0</v>
      </c>
    </row>
    <row r="133" spans="1:12" ht="15">
      <c r="A133" s="84" t="s">
        <v>1934</v>
      </c>
      <c r="B133" s="84" t="s">
        <v>1583</v>
      </c>
      <c r="C133" s="84">
        <v>2</v>
      </c>
      <c r="D133" s="122">
        <v>0.0027046529927766618</v>
      </c>
      <c r="E133" s="122">
        <v>2.4653828514484184</v>
      </c>
      <c r="F133" s="84" t="s">
        <v>1959</v>
      </c>
      <c r="G133" s="84" t="b">
        <v>0</v>
      </c>
      <c r="H133" s="84" t="b">
        <v>0</v>
      </c>
      <c r="I133" s="84" t="b">
        <v>0</v>
      </c>
      <c r="J133" s="84" t="b">
        <v>0</v>
      </c>
      <c r="K133" s="84" t="b">
        <v>0</v>
      </c>
      <c r="L133" s="84" t="b">
        <v>0</v>
      </c>
    </row>
    <row r="134" spans="1:12" ht="15">
      <c r="A134" s="84" t="s">
        <v>1583</v>
      </c>
      <c r="B134" s="84" t="s">
        <v>1886</v>
      </c>
      <c r="C134" s="84">
        <v>2</v>
      </c>
      <c r="D134" s="122">
        <v>0.0027046529927766618</v>
      </c>
      <c r="E134" s="122">
        <v>2.289291592392737</v>
      </c>
      <c r="F134" s="84" t="s">
        <v>1959</v>
      </c>
      <c r="G134" s="84" t="b">
        <v>0</v>
      </c>
      <c r="H134" s="84" t="b">
        <v>0</v>
      </c>
      <c r="I134" s="84" t="b">
        <v>0</v>
      </c>
      <c r="J134" s="84" t="b">
        <v>0</v>
      </c>
      <c r="K134" s="84" t="b">
        <v>0</v>
      </c>
      <c r="L134" s="84" t="b">
        <v>0</v>
      </c>
    </row>
    <row r="135" spans="1:12" ht="15">
      <c r="A135" s="84" t="s">
        <v>1886</v>
      </c>
      <c r="B135" s="84" t="s">
        <v>1935</v>
      </c>
      <c r="C135" s="84">
        <v>2</v>
      </c>
      <c r="D135" s="122">
        <v>0.0027046529927766618</v>
      </c>
      <c r="E135" s="122">
        <v>2.5903215880567183</v>
      </c>
      <c r="F135" s="84" t="s">
        <v>1959</v>
      </c>
      <c r="G135" s="84" t="b">
        <v>0</v>
      </c>
      <c r="H135" s="84" t="b">
        <v>0</v>
      </c>
      <c r="I135" s="84" t="b">
        <v>0</v>
      </c>
      <c r="J135" s="84" t="b">
        <v>0</v>
      </c>
      <c r="K135" s="84" t="b">
        <v>0</v>
      </c>
      <c r="L135" s="84" t="b">
        <v>0</v>
      </c>
    </row>
    <row r="136" spans="1:12" ht="15">
      <c r="A136" s="84" t="s">
        <v>256</v>
      </c>
      <c r="B136" s="84" t="s">
        <v>1940</v>
      </c>
      <c r="C136" s="84">
        <v>2</v>
      </c>
      <c r="D136" s="122">
        <v>0.0027046529927766618</v>
      </c>
      <c r="E136" s="122">
        <v>1.138023917062088</v>
      </c>
      <c r="F136" s="84" t="s">
        <v>1959</v>
      </c>
      <c r="G136" s="84" t="b">
        <v>0</v>
      </c>
      <c r="H136" s="84" t="b">
        <v>0</v>
      </c>
      <c r="I136" s="84" t="b">
        <v>0</v>
      </c>
      <c r="J136" s="84" t="b">
        <v>0</v>
      </c>
      <c r="K136" s="84" t="b">
        <v>0</v>
      </c>
      <c r="L136" s="84" t="b">
        <v>0</v>
      </c>
    </row>
    <row r="137" spans="1:12" ht="15">
      <c r="A137" s="84" t="s">
        <v>1618</v>
      </c>
      <c r="B137" s="84" t="s">
        <v>1941</v>
      </c>
      <c r="C137" s="84">
        <v>2</v>
      </c>
      <c r="D137" s="122">
        <v>0.0027046529927766618</v>
      </c>
      <c r="E137" s="122">
        <v>2.5903215880567183</v>
      </c>
      <c r="F137" s="84" t="s">
        <v>1959</v>
      </c>
      <c r="G137" s="84" t="b">
        <v>0</v>
      </c>
      <c r="H137" s="84" t="b">
        <v>0</v>
      </c>
      <c r="I137" s="84" t="b">
        <v>0</v>
      </c>
      <c r="J137" s="84" t="b">
        <v>0</v>
      </c>
      <c r="K137" s="84" t="b">
        <v>0</v>
      </c>
      <c r="L137" s="84" t="b">
        <v>0</v>
      </c>
    </row>
    <row r="138" spans="1:12" ht="15">
      <c r="A138" s="84" t="s">
        <v>1941</v>
      </c>
      <c r="B138" s="84" t="s">
        <v>1857</v>
      </c>
      <c r="C138" s="84">
        <v>2</v>
      </c>
      <c r="D138" s="122">
        <v>0.0027046529927766618</v>
      </c>
      <c r="E138" s="122">
        <v>1.9213148070981427</v>
      </c>
      <c r="F138" s="84" t="s">
        <v>1959</v>
      </c>
      <c r="G138" s="84" t="b">
        <v>0</v>
      </c>
      <c r="H138" s="84" t="b">
        <v>0</v>
      </c>
      <c r="I138" s="84" t="b">
        <v>0</v>
      </c>
      <c r="J138" s="84" t="b">
        <v>0</v>
      </c>
      <c r="K138" s="84" t="b">
        <v>0</v>
      </c>
      <c r="L138" s="84" t="b">
        <v>0</v>
      </c>
    </row>
    <row r="139" spans="1:12" ht="15">
      <c r="A139" s="84" t="s">
        <v>1857</v>
      </c>
      <c r="B139" s="84" t="s">
        <v>1942</v>
      </c>
      <c r="C139" s="84">
        <v>2</v>
      </c>
      <c r="D139" s="122">
        <v>0.0027046529927766618</v>
      </c>
      <c r="E139" s="122">
        <v>1.9882615967287558</v>
      </c>
      <c r="F139" s="84" t="s">
        <v>1959</v>
      </c>
      <c r="G139" s="84" t="b">
        <v>0</v>
      </c>
      <c r="H139" s="84" t="b">
        <v>0</v>
      </c>
      <c r="I139" s="84" t="b">
        <v>0</v>
      </c>
      <c r="J139" s="84" t="b">
        <v>0</v>
      </c>
      <c r="K139" s="84" t="b">
        <v>0</v>
      </c>
      <c r="L139" s="84" t="b">
        <v>0</v>
      </c>
    </row>
    <row r="140" spans="1:12" ht="15">
      <c r="A140" s="84" t="s">
        <v>1943</v>
      </c>
      <c r="B140" s="84" t="s">
        <v>1565</v>
      </c>
      <c r="C140" s="84">
        <v>2</v>
      </c>
      <c r="D140" s="122">
        <v>0.0027046529927766618</v>
      </c>
      <c r="E140" s="122">
        <v>1.8913515837206996</v>
      </c>
      <c r="F140" s="84" t="s">
        <v>1959</v>
      </c>
      <c r="G140" s="84" t="b">
        <v>0</v>
      </c>
      <c r="H140" s="84" t="b">
        <v>0</v>
      </c>
      <c r="I140" s="84" t="b">
        <v>0</v>
      </c>
      <c r="J140" s="84" t="b">
        <v>0</v>
      </c>
      <c r="K140" s="84" t="b">
        <v>0</v>
      </c>
      <c r="L140" s="84" t="b">
        <v>0</v>
      </c>
    </row>
    <row r="141" spans="1:12" ht="15">
      <c r="A141" s="84" t="s">
        <v>256</v>
      </c>
      <c r="B141" s="84" t="s">
        <v>1944</v>
      </c>
      <c r="C141" s="84">
        <v>2</v>
      </c>
      <c r="D141" s="122">
        <v>0.0027046529927766618</v>
      </c>
      <c r="E141" s="122">
        <v>1.138023917062088</v>
      </c>
      <c r="F141" s="84" t="s">
        <v>1959</v>
      </c>
      <c r="G141" s="84" t="b">
        <v>0</v>
      </c>
      <c r="H141" s="84" t="b">
        <v>0</v>
      </c>
      <c r="I141" s="84" t="b">
        <v>0</v>
      </c>
      <c r="J141" s="84" t="b">
        <v>0</v>
      </c>
      <c r="K141" s="84" t="b">
        <v>0</v>
      </c>
      <c r="L141" s="84" t="b">
        <v>0</v>
      </c>
    </row>
    <row r="142" spans="1:12" ht="15">
      <c r="A142" s="84" t="s">
        <v>1944</v>
      </c>
      <c r="B142" s="84" t="s">
        <v>1545</v>
      </c>
      <c r="C142" s="84">
        <v>2</v>
      </c>
      <c r="D142" s="122">
        <v>0.0027046529927766618</v>
      </c>
      <c r="E142" s="122">
        <v>2.4653828514484184</v>
      </c>
      <c r="F142" s="84" t="s">
        <v>1959</v>
      </c>
      <c r="G142" s="84" t="b">
        <v>0</v>
      </c>
      <c r="H142" s="84" t="b">
        <v>0</v>
      </c>
      <c r="I142" s="84" t="b">
        <v>0</v>
      </c>
      <c r="J142" s="84" t="b">
        <v>0</v>
      </c>
      <c r="K142" s="84" t="b">
        <v>1</v>
      </c>
      <c r="L142" s="84" t="b">
        <v>0</v>
      </c>
    </row>
    <row r="143" spans="1:12" ht="15">
      <c r="A143" s="84" t="s">
        <v>1857</v>
      </c>
      <c r="B143" s="84" t="s">
        <v>1546</v>
      </c>
      <c r="C143" s="84">
        <v>2</v>
      </c>
      <c r="D143" s="122">
        <v>0.0027046529927766618</v>
      </c>
      <c r="E143" s="122">
        <v>1.335049082953412</v>
      </c>
      <c r="F143" s="84" t="s">
        <v>1959</v>
      </c>
      <c r="G143" s="84" t="b">
        <v>0</v>
      </c>
      <c r="H143" s="84" t="b">
        <v>0</v>
      </c>
      <c r="I143" s="84" t="b">
        <v>0</v>
      </c>
      <c r="J143" s="84" t="b">
        <v>0</v>
      </c>
      <c r="K143" s="84" t="b">
        <v>0</v>
      </c>
      <c r="L143" s="84" t="b">
        <v>0</v>
      </c>
    </row>
    <row r="144" spans="1:12" ht="15">
      <c r="A144" s="84" t="s">
        <v>1546</v>
      </c>
      <c r="B144" s="84" t="s">
        <v>1945</v>
      </c>
      <c r="C144" s="84">
        <v>2</v>
      </c>
      <c r="D144" s="122">
        <v>0.0027046529927766618</v>
      </c>
      <c r="E144" s="122">
        <v>2.1132003333370557</v>
      </c>
      <c r="F144" s="84" t="s">
        <v>1959</v>
      </c>
      <c r="G144" s="84" t="b">
        <v>0</v>
      </c>
      <c r="H144" s="84" t="b">
        <v>0</v>
      </c>
      <c r="I144" s="84" t="b">
        <v>0</v>
      </c>
      <c r="J144" s="84" t="b">
        <v>0</v>
      </c>
      <c r="K144" s="84" t="b">
        <v>0</v>
      </c>
      <c r="L144" s="84" t="b">
        <v>0</v>
      </c>
    </row>
    <row r="145" spans="1:12" ht="15">
      <c r="A145" s="84" t="s">
        <v>1945</v>
      </c>
      <c r="B145" s="84" t="s">
        <v>237</v>
      </c>
      <c r="C145" s="84">
        <v>2</v>
      </c>
      <c r="D145" s="122">
        <v>0.0027046529927766618</v>
      </c>
      <c r="E145" s="122">
        <v>2.7664128471123997</v>
      </c>
      <c r="F145" s="84" t="s">
        <v>1959</v>
      </c>
      <c r="G145" s="84" t="b">
        <v>0</v>
      </c>
      <c r="H145" s="84" t="b">
        <v>0</v>
      </c>
      <c r="I145" s="84" t="b">
        <v>0</v>
      </c>
      <c r="J145" s="84" t="b">
        <v>0</v>
      </c>
      <c r="K145" s="84" t="b">
        <v>0</v>
      </c>
      <c r="L145" s="84" t="b">
        <v>0</v>
      </c>
    </row>
    <row r="146" spans="1:12" ht="15">
      <c r="A146" s="84" t="s">
        <v>1582</v>
      </c>
      <c r="B146" s="84" t="s">
        <v>1583</v>
      </c>
      <c r="C146" s="84">
        <v>2</v>
      </c>
      <c r="D146" s="122">
        <v>0.0027046529927766618</v>
      </c>
      <c r="E146" s="122">
        <v>2.4653828514484184</v>
      </c>
      <c r="F146" s="84" t="s">
        <v>1959</v>
      </c>
      <c r="G146" s="84" t="b">
        <v>0</v>
      </c>
      <c r="H146" s="84" t="b">
        <v>0</v>
      </c>
      <c r="I146" s="84" t="b">
        <v>0</v>
      </c>
      <c r="J146" s="84" t="b">
        <v>0</v>
      </c>
      <c r="K146" s="84" t="b">
        <v>0</v>
      </c>
      <c r="L146" s="84" t="b">
        <v>0</v>
      </c>
    </row>
    <row r="147" spans="1:12" ht="15">
      <c r="A147" s="84" t="s">
        <v>1583</v>
      </c>
      <c r="B147" s="84" t="s">
        <v>1584</v>
      </c>
      <c r="C147" s="84">
        <v>2</v>
      </c>
      <c r="D147" s="122">
        <v>0.0027046529927766618</v>
      </c>
      <c r="E147" s="122">
        <v>1.863322860120456</v>
      </c>
      <c r="F147" s="84" t="s">
        <v>1959</v>
      </c>
      <c r="G147" s="84" t="b">
        <v>0</v>
      </c>
      <c r="H147" s="84" t="b">
        <v>0</v>
      </c>
      <c r="I147" s="84" t="b">
        <v>0</v>
      </c>
      <c r="J147" s="84" t="b">
        <v>0</v>
      </c>
      <c r="K147" s="84" t="b">
        <v>0</v>
      </c>
      <c r="L147" s="84" t="b">
        <v>0</v>
      </c>
    </row>
    <row r="148" spans="1:12" ht="15">
      <c r="A148" s="84" t="s">
        <v>1584</v>
      </c>
      <c r="B148" s="84" t="s">
        <v>1585</v>
      </c>
      <c r="C148" s="84">
        <v>2</v>
      </c>
      <c r="D148" s="122">
        <v>0.0027046529927766618</v>
      </c>
      <c r="E148" s="122">
        <v>2.164352855784437</v>
      </c>
      <c r="F148" s="84" t="s">
        <v>1959</v>
      </c>
      <c r="G148" s="84" t="b">
        <v>0</v>
      </c>
      <c r="H148" s="84" t="b">
        <v>0</v>
      </c>
      <c r="I148" s="84" t="b">
        <v>0</v>
      </c>
      <c r="J148" s="84" t="b">
        <v>0</v>
      </c>
      <c r="K148" s="84" t="b">
        <v>0</v>
      </c>
      <c r="L148" s="84" t="b">
        <v>0</v>
      </c>
    </row>
    <row r="149" spans="1:12" ht="15">
      <c r="A149" s="84" t="s">
        <v>1585</v>
      </c>
      <c r="B149" s="84" t="s">
        <v>1586</v>
      </c>
      <c r="C149" s="84">
        <v>2</v>
      </c>
      <c r="D149" s="122">
        <v>0.0027046529927766618</v>
      </c>
      <c r="E149" s="122">
        <v>2.1132003333370557</v>
      </c>
      <c r="F149" s="84" t="s">
        <v>1959</v>
      </c>
      <c r="G149" s="84" t="b">
        <v>0</v>
      </c>
      <c r="H149" s="84" t="b">
        <v>0</v>
      </c>
      <c r="I149" s="84" t="b">
        <v>0</v>
      </c>
      <c r="J149" s="84" t="b">
        <v>0</v>
      </c>
      <c r="K149" s="84" t="b">
        <v>0</v>
      </c>
      <c r="L149" s="84" t="b">
        <v>0</v>
      </c>
    </row>
    <row r="150" spans="1:12" ht="15">
      <c r="A150" s="84" t="s">
        <v>1586</v>
      </c>
      <c r="B150" s="84" t="s">
        <v>1587</v>
      </c>
      <c r="C150" s="84">
        <v>2</v>
      </c>
      <c r="D150" s="122">
        <v>0.0027046529927766618</v>
      </c>
      <c r="E150" s="122">
        <v>2.1132003333370557</v>
      </c>
      <c r="F150" s="84" t="s">
        <v>1959</v>
      </c>
      <c r="G150" s="84" t="b">
        <v>0</v>
      </c>
      <c r="H150" s="84" t="b">
        <v>0</v>
      </c>
      <c r="I150" s="84" t="b">
        <v>0</v>
      </c>
      <c r="J150" s="84" t="b">
        <v>0</v>
      </c>
      <c r="K150" s="84" t="b">
        <v>0</v>
      </c>
      <c r="L150" s="84" t="b">
        <v>0</v>
      </c>
    </row>
    <row r="151" spans="1:12" ht="15">
      <c r="A151" s="84" t="s">
        <v>1587</v>
      </c>
      <c r="B151" s="84" t="s">
        <v>1588</v>
      </c>
      <c r="C151" s="84">
        <v>2</v>
      </c>
      <c r="D151" s="122">
        <v>0.0027046529927766618</v>
      </c>
      <c r="E151" s="122">
        <v>2.3684728384403617</v>
      </c>
      <c r="F151" s="84" t="s">
        <v>1959</v>
      </c>
      <c r="G151" s="84" t="b">
        <v>0</v>
      </c>
      <c r="H151" s="84" t="b">
        <v>0</v>
      </c>
      <c r="I151" s="84" t="b">
        <v>0</v>
      </c>
      <c r="J151" s="84" t="b">
        <v>0</v>
      </c>
      <c r="K151" s="84" t="b">
        <v>0</v>
      </c>
      <c r="L151" s="84" t="b">
        <v>0</v>
      </c>
    </row>
    <row r="152" spans="1:12" ht="15">
      <c r="A152" s="84" t="s">
        <v>1588</v>
      </c>
      <c r="B152" s="84" t="s">
        <v>1589</v>
      </c>
      <c r="C152" s="84">
        <v>2</v>
      </c>
      <c r="D152" s="122">
        <v>0.0027046529927766618</v>
      </c>
      <c r="E152" s="122">
        <v>2.289291592392737</v>
      </c>
      <c r="F152" s="84" t="s">
        <v>1959</v>
      </c>
      <c r="G152" s="84" t="b">
        <v>0</v>
      </c>
      <c r="H152" s="84" t="b">
        <v>0</v>
      </c>
      <c r="I152" s="84" t="b">
        <v>0</v>
      </c>
      <c r="J152" s="84" t="b">
        <v>0</v>
      </c>
      <c r="K152" s="84" t="b">
        <v>0</v>
      </c>
      <c r="L152" s="84" t="b">
        <v>0</v>
      </c>
    </row>
    <row r="153" spans="1:12" ht="15">
      <c r="A153" s="84" t="s">
        <v>1589</v>
      </c>
      <c r="B153" s="84" t="s">
        <v>278</v>
      </c>
      <c r="C153" s="84">
        <v>2</v>
      </c>
      <c r="D153" s="122">
        <v>0.0027046529927766618</v>
      </c>
      <c r="E153" s="122">
        <v>2.4653828514484184</v>
      </c>
      <c r="F153" s="84" t="s">
        <v>1959</v>
      </c>
      <c r="G153" s="84" t="b">
        <v>0</v>
      </c>
      <c r="H153" s="84" t="b">
        <v>0</v>
      </c>
      <c r="I153" s="84" t="b">
        <v>0</v>
      </c>
      <c r="J153" s="84" t="b">
        <v>0</v>
      </c>
      <c r="K153" s="84" t="b">
        <v>0</v>
      </c>
      <c r="L153" s="84" t="b">
        <v>0</v>
      </c>
    </row>
    <row r="154" spans="1:12" ht="15">
      <c r="A154" s="84" t="s">
        <v>228</v>
      </c>
      <c r="B154" s="84" t="s">
        <v>1612</v>
      </c>
      <c r="C154" s="84">
        <v>2</v>
      </c>
      <c r="D154" s="122">
        <v>0.0027046529927766618</v>
      </c>
      <c r="E154" s="122">
        <v>2.7664128471123997</v>
      </c>
      <c r="F154" s="84" t="s">
        <v>1959</v>
      </c>
      <c r="G154" s="84" t="b">
        <v>0</v>
      </c>
      <c r="H154" s="84" t="b">
        <v>0</v>
      </c>
      <c r="I154" s="84" t="b">
        <v>0</v>
      </c>
      <c r="J154" s="84" t="b">
        <v>0</v>
      </c>
      <c r="K154" s="84" t="b">
        <v>0</v>
      </c>
      <c r="L154" s="84" t="b">
        <v>0</v>
      </c>
    </row>
    <row r="155" spans="1:12" ht="15">
      <c r="A155" s="84" t="s">
        <v>1861</v>
      </c>
      <c r="B155" s="84" t="s">
        <v>1946</v>
      </c>
      <c r="C155" s="84">
        <v>2</v>
      </c>
      <c r="D155" s="122">
        <v>0.0027046529927766618</v>
      </c>
      <c r="E155" s="122">
        <v>2.067442842776381</v>
      </c>
      <c r="F155" s="84" t="s">
        <v>1959</v>
      </c>
      <c r="G155" s="84" t="b">
        <v>0</v>
      </c>
      <c r="H155" s="84" t="b">
        <v>0</v>
      </c>
      <c r="I155" s="84" t="b">
        <v>0</v>
      </c>
      <c r="J155" s="84" t="b">
        <v>0</v>
      </c>
      <c r="K155" s="84" t="b">
        <v>0</v>
      </c>
      <c r="L155" s="84" t="b">
        <v>0</v>
      </c>
    </row>
    <row r="156" spans="1:12" ht="15">
      <c r="A156" s="84" t="s">
        <v>1902</v>
      </c>
      <c r="B156" s="84" t="s">
        <v>1947</v>
      </c>
      <c r="C156" s="84">
        <v>2</v>
      </c>
      <c r="D156" s="122">
        <v>0.0027046529927766618</v>
      </c>
      <c r="E156" s="122">
        <v>2.7664128471123997</v>
      </c>
      <c r="F156" s="84" t="s">
        <v>1959</v>
      </c>
      <c r="G156" s="84" t="b">
        <v>0</v>
      </c>
      <c r="H156" s="84" t="b">
        <v>0</v>
      </c>
      <c r="I156" s="84" t="b">
        <v>0</v>
      </c>
      <c r="J156" s="84" t="b">
        <v>0</v>
      </c>
      <c r="K156" s="84" t="b">
        <v>0</v>
      </c>
      <c r="L156" s="84" t="b">
        <v>0</v>
      </c>
    </row>
    <row r="157" spans="1:12" ht="15">
      <c r="A157" s="84" t="s">
        <v>1947</v>
      </c>
      <c r="B157" s="84" t="s">
        <v>1948</v>
      </c>
      <c r="C157" s="84">
        <v>2</v>
      </c>
      <c r="D157" s="122">
        <v>0.0027046529927766618</v>
      </c>
      <c r="E157" s="122">
        <v>2.7664128471123997</v>
      </c>
      <c r="F157" s="84" t="s">
        <v>1959</v>
      </c>
      <c r="G157" s="84" t="b">
        <v>0</v>
      </c>
      <c r="H157" s="84" t="b">
        <v>0</v>
      </c>
      <c r="I157" s="84" t="b">
        <v>0</v>
      </c>
      <c r="J157" s="84" t="b">
        <v>0</v>
      </c>
      <c r="K157" s="84" t="b">
        <v>0</v>
      </c>
      <c r="L157" s="84" t="b">
        <v>0</v>
      </c>
    </row>
    <row r="158" spans="1:12" ht="15">
      <c r="A158" s="84" t="s">
        <v>1948</v>
      </c>
      <c r="B158" s="84" t="s">
        <v>1949</v>
      </c>
      <c r="C158" s="84">
        <v>2</v>
      </c>
      <c r="D158" s="122">
        <v>0.0027046529927766618</v>
      </c>
      <c r="E158" s="122">
        <v>2.7664128471123997</v>
      </c>
      <c r="F158" s="84" t="s">
        <v>1959</v>
      </c>
      <c r="G158" s="84" t="b">
        <v>0</v>
      </c>
      <c r="H158" s="84" t="b">
        <v>0</v>
      </c>
      <c r="I158" s="84" t="b">
        <v>0</v>
      </c>
      <c r="J158" s="84" t="b">
        <v>0</v>
      </c>
      <c r="K158" s="84" t="b">
        <v>0</v>
      </c>
      <c r="L158" s="84" t="b">
        <v>0</v>
      </c>
    </row>
    <row r="159" spans="1:12" ht="15">
      <c r="A159" s="84" t="s">
        <v>1949</v>
      </c>
      <c r="B159" s="84" t="s">
        <v>1950</v>
      </c>
      <c r="C159" s="84">
        <v>2</v>
      </c>
      <c r="D159" s="122">
        <v>0.0027046529927766618</v>
      </c>
      <c r="E159" s="122">
        <v>2.7664128471123997</v>
      </c>
      <c r="F159" s="84" t="s">
        <v>1959</v>
      </c>
      <c r="G159" s="84" t="b">
        <v>0</v>
      </c>
      <c r="H159" s="84" t="b">
        <v>0</v>
      </c>
      <c r="I159" s="84" t="b">
        <v>0</v>
      </c>
      <c r="J159" s="84" t="b">
        <v>0</v>
      </c>
      <c r="K159" s="84" t="b">
        <v>0</v>
      </c>
      <c r="L159" s="84" t="b">
        <v>0</v>
      </c>
    </row>
    <row r="160" spans="1:12" ht="15">
      <c r="A160" s="84" t="s">
        <v>1950</v>
      </c>
      <c r="B160" s="84" t="s">
        <v>1951</v>
      </c>
      <c r="C160" s="84">
        <v>2</v>
      </c>
      <c r="D160" s="122">
        <v>0.0027046529927766618</v>
      </c>
      <c r="E160" s="122">
        <v>2.7664128471123997</v>
      </c>
      <c r="F160" s="84" t="s">
        <v>1959</v>
      </c>
      <c r="G160" s="84" t="b">
        <v>0</v>
      </c>
      <c r="H160" s="84" t="b">
        <v>0</v>
      </c>
      <c r="I160" s="84" t="b">
        <v>0</v>
      </c>
      <c r="J160" s="84" t="b">
        <v>0</v>
      </c>
      <c r="K160" s="84" t="b">
        <v>0</v>
      </c>
      <c r="L160" s="84" t="b">
        <v>0</v>
      </c>
    </row>
    <row r="161" spans="1:12" ht="15">
      <c r="A161" s="84" t="s">
        <v>1951</v>
      </c>
      <c r="B161" s="84" t="s">
        <v>1903</v>
      </c>
      <c r="C161" s="84">
        <v>2</v>
      </c>
      <c r="D161" s="122">
        <v>0.0027046529927766618</v>
      </c>
      <c r="E161" s="122">
        <v>2.5903215880567183</v>
      </c>
      <c r="F161" s="84" t="s">
        <v>1959</v>
      </c>
      <c r="G161" s="84" t="b">
        <v>0</v>
      </c>
      <c r="H161" s="84" t="b">
        <v>0</v>
      </c>
      <c r="I161" s="84" t="b">
        <v>0</v>
      </c>
      <c r="J161" s="84" t="b">
        <v>0</v>
      </c>
      <c r="K161" s="84" t="b">
        <v>0</v>
      </c>
      <c r="L161" s="84" t="b">
        <v>0</v>
      </c>
    </row>
    <row r="162" spans="1:12" ht="15">
      <c r="A162" s="84" t="s">
        <v>1903</v>
      </c>
      <c r="B162" s="84" t="s">
        <v>1952</v>
      </c>
      <c r="C162" s="84">
        <v>2</v>
      </c>
      <c r="D162" s="122">
        <v>0.0027046529927766618</v>
      </c>
      <c r="E162" s="122">
        <v>2.5903215880567183</v>
      </c>
      <c r="F162" s="84" t="s">
        <v>1959</v>
      </c>
      <c r="G162" s="84" t="b">
        <v>0</v>
      </c>
      <c r="H162" s="84" t="b">
        <v>0</v>
      </c>
      <c r="I162" s="84" t="b">
        <v>0</v>
      </c>
      <c r="J162" s="84" t="b">
        <v>0</v>
      </c>
      <c r="K162" s="84" t="b">
        <v>0</v>
      </c>
      <c r="L162" s="84" t="b">
        <v>0</v>
      </c>
    </row>
    <row r="163" spans="1:12" ht="15">
      <c r="A163" s="84" t="s">
        <v>1952</v>
      </c>
      <c r="B163" s="84" t="s">
        <v>1567</v>
      </c>
      <c r="C163" s="84">
        <v>2</v>
      </c>
      <c r="D163" s="122">
        <v>0.0027046529927766618</v>
      </c>
      <c r="E163" s="122">
        <v>1.9882615967287558</v>
      </c>
      <c r="F163" s="84" t="s">
        <v>1959</v>
      </c>
      <c r="G163" s="84" t="b">
        <v>0</v>
      </c>
      <c r="H163" s="84" t="b">
        <v>0</v>
      </c>
      <c r="I163" s="84" t="b">
        <v>0</v>
      </c>
      <c r="J163" s="84" t="b">
        <v>0</v>
      </c>
      <c r="K163" s="84" t="b">
        <v>0</v>
      </c>
      <c r="L163" s="84" t="b">
        <v>0</v>
      </c>
    </row>
    <row r="164" spans="1:12" ht="15">
      <c r="A164" s="84" t="s">
        <v>1567</v>
      </c>
      <c r="B164" s="84" t="s">
        <v>1953</v>
      </c>
      <c r="C164" s="84">
        <v>2</v>
      </c>
      <c r="D164" s="122">
        <v>0.0027046529927766618</v>
      </c>
      <c r="E164" s="122">
        <v>1.9882615967287558</v>
      </c>
      <c r="F164" s="84" t="s">
        <v>1959</v>
      </c>
      <c r="G164" s="84" t="b">
        <v>0</v>
      </c>
      <c r="H164" s="84" t="b">
        <v>0</v>
      </c>
      <c r="I164" s="84" t="b">
        <v>0</v>
      </c>
      <c r="J164" s="84" t="b">
        <v>0</v>
      </c>
      <c r="K164" s="84" t="b">
        <v>0</v>
      </c>
      <c r="L164" s="84" t="b">
        <v>0</v>
      </c>
    </row>
    <row r="165" spans="1:12" ht="15">
      <c r="A165" s="84" t="s">
        <v>1953</v>
      </c>
      <c r="B165" s="84" t="s">
        <v>1566</v>
      </c>
      <c r="C165" s="84">
        <v>2</v>
      </c>
      <c r="D165" s="122">
        <v>0.0027046529927766618</v>
      </c>
      <c r="E165" s="122">
        <v>1.9213148070981427</v>
      </c>
      <c r="F165" s="84" t="s">
        <v>1959</v>
      </c>
      <c r="G165" s="84" t="b">
        <v>0</v>
      </c>
      <c r="H165" s="84" t="b">
        <v>0</v>
      </c>
      <c r="I165" s="84" t="b">
        <v>0</v>
      </c>
      <c r="J165" s="84" t="b">
        <v>0</v>
      </c>
      <c r="K165" s="84" t="b">
        <v>0</v>
      </c>
      <c r="L165" s="84" t="b">
        <v>0</v>
      </c>
    </row>
    <row r="166" spans="1:12" ht="15">
      <c r="A166" s="84" t="s">
        <v>256</v>
      </c>
      <c r="B166" s="84" t="s">
        <v>277</v>
      </c>
      <c r="C166" s="84">
        <v>2</v>
      </c>
      <c r="D166" s="122">
        <v>0.0027046529927766618</v>
      </c>
      <c r="E166" s="122">
        <v>0.9619326580064067</v>
      </c>
      <c r="F166" s="84" t="s">
        <v>1959</v>
      </c>
      <c r="G166" s="84" t="b">
        <v>0</v>
      </c>
      <c r="H166" s="84" t="b">
        <v>0</v>
      </c>
      <c r="I166" s="84" t="b">
        <v>0</v>
      </c>
      <c r="J166" s="84" t="b">
        <v>0</v>
      </c>
      <c r="K166" s="84" t="b">
        <v>0</v>
      </c>
      <c r="L166" s="84" t="b">
        <v>0</v>
      </c>
    </row>
    <row r="167" spans="1:12" ht="15">
      <c r="A167" s="84" t="s">
        <v>277</v>
      </c>
      <c r="B167" s="84" t="s">
        <v>276</v>
      </c>
      <c r="C167" s="84">
        <v>2</v>
      </c>
      <c r="D167" s="122">
        <v>0.0027046529927766618</v>
      </c>
      <c r="E167" s="122">
        <v>2.5903215880567183</v>
      </c>
      <c r="F167" s="84" t="s">
        <v>1959</v>
      </c>
      <c r="G167" s="84" t="b">
        <v>0</v>
      </c>
      <c r="H167" s="84" t="b">
        <v>0</v>
      </c>
      <c r="I167" s="84" t="b">
        <v>0</v>
      </c>
      <c r="J167" s="84" t="b">
        <v>0</v>
      </c>
      <c r="K167" s="84" t="b">
        <v>0</v>
      </c>
      <c r="L167" s="84" t="b">
        <v>0</v>
      </c>
    </row>
    <row r="168" spans="1:12" ht="15">
      <c r="A168" s="84" t="s">
        <v>276</v>
      </c>
      <c r="B168" s="84" t="s">
        <v>1603</v>
      </c>
      <c r="C168" s="84">
        <v>2</v>
      </c>
      <c r="D168" s="122">
        <v>0.0027046529927766618</v>
      </c>
      <c r="E168" s="122">
        <v>2.289291592392737</v>
      </c>
      <c r="F168" s="84" t="s">
        <v>1959</v>
      </c>
      <c r="G168" s="84" t="b">
        <v>0</v>
      </c>
      <c r="H168" s="84" t="b">
        <v>0</v>
      </c>
      <c r="I168" s="84" t="b">
        <v>0</v>
      </c>
      <c r="J168" s="84" t="b">
        <v>1</v>
      </c>
      <c r="K168" s="84" t="b">
        <v>0</v>
      </c>
      <c r="L168" s="84" t="b">
        <v>0</v>
      </c>
    </row>
    <row r="169" spans="1:12" ht="15">
      <c r="A169" s="84" t="s">
        <v>1603</v>
      </c>
      <c r="B169" s="84" t="s">
        <v>1883</v>
      </c>
      <c r="C169" s="84">
        <v>2</v>
      </c>
      <c r="D169" s="122">
        <v>0.0027046529927766618</v>
      </c>
      <c r="E169" s="122">
        <v>1.9882615967287558</v>
      </c>
      <c r="F169" s="84" t="s">
        <v>1959</v>
      </c>
      <c r="G169" s="84" t="b">
        <v>1</v>
      </c>
      <c r="H169" s="84" t="b">
        <v>0</v>
      </c>
      <c r="I169" s="84" t="b">
        <v>0</v>
      </c>
      <c r="J169" s="84" t="b">
        <v>0</v>
      </c>
      <c r="K169" s="84" t="b">
        <v>0</v>
      </c>
      <c r="L169" s="84" t="b">
        <v>0</v>
      </c>
    </row>
    <row r="170" spans="1:12" ht="15">
      <c r="A170" s="84" t="s">
        <v>1883</v>
      </c>
      <c r="B170" s="84" t="s">
        <v>1954</v>
      </c>
      <c r="C170" s="84">
        <v>2</v>
      </c>
      <c r="D170" s="122">
        <v>0.0027046529927766618</v>
      </c>
      <c r="E170" s="122">
        <v>2.4653828514484184</v>
      </c>
      <c r="F170" s="84" t="s">
        <v>1959</v>
      </c>
      <c r="G170" s="84" t="b">
        <v>0</v>
      </c>
      <c r="H170" s="84" t="b">
        <v>0</v>
      </c>
      <c r="I170" s="84" t="b">
        <v>0</v>
      </c>
      <c r="J170" s="84" t="b">
        <v>0</v>
      </c>
      <c r="K170" s="84" t="b">
        <v>0</v>
      </c>
      <c r="L170" s="84" t="b">
        <v>0</v>
      </c>
    </row>
    <row r="171" spans="1:12" ht="15">
      <c r="A171" s="84" t="s">
        <v>1954</v>
      </c>
      <c r="B171" s="84" t="s">
        <v>1955</v>
      </c>
      <c r="C171" s="84">
        <v>2</v>
      </c>
      <c r="D171" s="122">
        <v>0.0027046529927766618</v>
      </c>
      <c r="E171" s="122">
        <v>2.7664128471123997</v>
      </c>
      <c r="F171" s="84" t="s">
        <v>1959</v>
      </c>
      <c r="G171" s="84" t="b">
        <v>0</v>
      </c>
      <c r="H171" s="84" t="b">
        <v>0</v>
      </c>
      <c r="I171" s="84" t="b">
        <v>0</v>
      </c>
      <c r="J171" s="84" t="b">
        <v>0</v>
      </c>
      <c r="K171" s="84" t="b">
        <v>0</v>
      </c>
      <c r="L171" s="84" t="b">
        <v>0</v>
      </c>
    </row>
    <row r="172" spans="1:12" ht="15">
      <c r="A172" s="84" t="s">
        <v>1955</v>
      </c>
      <c r="B172" s="84" t="s">
        <v>1956</v>
      </c>
      <c r="C172" s="84">
        <v>2</v>
      </c>
      <c r="D172" s="122">
        <v>0.0027046529927766618</v>
      </c>
      <c r="E172" s="122">
        <v>2.7664128471123997</v>
      </c>
      <c r="F172" s="84" t="s">
        <v>1959</v>
      </c>
      <c r="G172" s="84" t="b">
        <v>0</v>
      </c>
      <c r="H172" s="84" t="b">
        <v>0</v>
      </c>
      <c r="I172" s="84" t="b">
        <v>0</v>
      </c>
      <c r="J172" s="84" t="b">
        <v>0</v>
      </c>
      <c r="K172" s="84" t="b">
        <v>0</v>
      </c>
      <c r="L172" s="84" t="b">
        <v>0</v>
      </c>
    </row>
    <row r="173" spans="1:12" ht="15">
      <c r="A173" s="84" t="s">
        <v>1956</v>
      </c>
      <c r="B173" s="84" t="s">
        <v>1588</v>
      </c>
      <c r="C173" s="84">
        <v>2</v>
      </c>
      <c r="D173" s="122">
        <v>0.0027046529927766618</v>
      </c>
      <c r="E173" s="122">
        <v>2.3684728384403617</v>
      </c>
      <c r="F173" s="84" t="s">
        <v>1959</v>
      </c>
      <c r="G173" s="84" t="b">
        <v>0</v>
      </c>
      <c r="H173" s="84" t="b">
        <v>0</v>
      </c>
      <c r="I173" s="84" t="b">
        <v>0</v>
      </c>
      <c r="J173" s="84" t="b">
        <v>0</v>
      </c>
      <c r="K173" s="84" t="b">
        <v>0</v>
      </c>
      <c r="L173" s="84" t="b">
        <v>0</v>
      </c>
    </row>
    <row r="174" spans="1:12" ht="15">
      <c r="A174" s="84" t="s">
        <v>1569</v>
      </c>
      <c r="B174" s="84" t="s">
        <v>1566</v>
      </c>
      <c r="C174" s="84">
        <v>6</v>
      </c>
      <c r="D174" s="122">
        <v>0.015016379627019396</v>
      </c>
      <c r="E174" s="122">
        <v>1.4679778752797927</v>
      </c>
      <c r="F174" s="84" t="s">
        <v>1438</v>
      </c>
      <c r="G174" s="84" t="b">
        <v>0</v>
      </c>
      <c r="H174" s="84" t="b">
        <v>0</v>
      </c>
      <c r="I174" s="84" t="b">
        <v>0</v>
      </c>
      <c r="J174" s="84" t="b">
        <v>0</v>
      </c>
      <c r="K174" s="84" t="b">
        <v>0</v>
      </c>
      <c r="L174" s="84" t="b">
        <v>0</v>
      </c>
    </row>
    <row r="175" spans="1:12" ht="15">
      <c r="A175" s="84" t="s">
        <v>1566</v>
      </c>
      <c r="B175" s="84" t="s">
        <v>1570</v>
      </c>
      <c r="C175" s="84">
        <v>6</v>
      </c>
      <c r="D175" s="122">
        <v>0.015016379627019396</v>
      </c>
      <c r="E175" s="122">
        <v>1.4679778752797927</v>
      </c>
      <c r="F175" s="84" t="s">
        <v>1438</v>
      </c>
      <c r="G175" s="84" t="b">
        <v>0</v>
      </c>
      <c r="H175" s="84" t="b">
        <v>0</v>
      </c>
      <c r="I175" s="84" t="b">
        <v>0</v>
      </c>
      <c r="J175" s="84" t="b">
        <v>0</v>
      </c>
      <c r="K175" s="84" t="b">
        <v>0</v>
      </c>
      <c r="L175" s="84" t="b">
        <v>0</v>
      </c>
    </row>
    <row r="176" spans="1:12" ht="15">
      <c r="A176" s="84" t="s">
        <v>1571</v>
      </c>
      <c r="B176" s="84" t="s">
        <v>1572</v>
      </c>
      <c r="C176" s="84">
        <v>6</v>
      </c>
      <c r="D176" s="122">
        <v>0.015016379627019396</v>
      </c>
      <c r="E176" s="122">
        <v>1.5929166118880926</v>
      </c>
      <c r="F176" s="84" t="s">
        <v>1438</v>
      </c>
      <c r="G176" s="84" t="b">
        <v>0</v>
      </c>
      <c r="H176" s="84" t="b">
        <v>0</v>
      </c>
      <c r="I176" s="84" t="b">
        <v>0</v>
      </c>
      <c r="J176" s="84" t="b">
        <v>0</v>
      </c>
      <c r="K176" s="84" t="b">
        <v>0</v>
      </c>
      <c r="L176" s="84" t="b">
        <v>0</v>
      </c>
    </row>
    <row r="177" spans="1:12" ht="15">
      <c r="A177" s="84" t="s">
        <v>1573</v>
      </c>
      <c r="B177" s="84" t="s">
        <v>1565</v>
      </c>
      <c r="C177" s="84">
        <v>6</v>
      </c>
      <c r="D177" s="122">
        <v>0.015016379627019396</v>
      </c>
      <c r="E177" s="122">
        <v>1.4168253528324113</v>
      </c>
      <c r="F177" s="84" t="s">
        <v>1438</v>
      </c>
      <c r="G177" s="84" t="b">
        <v>0</v>
      </c>
      <c r="H177" s="84" t="b">
        <v>0</v>
      </c>
      <c r="I177" s="84" t="b">
        <v>0</v>
      </c>
      <c r="J177" s="84" t="b">
        <v>0</v>
      </c>
      <c r="K177" s="84" t="b">
        <v>0</v>
      </c>
      <c r="L177" s="84" t="b">
        <v>0</v>
      </c>
    </row>
    <row r="178" spans="1:12" ht="15">
      <c r="A178" s="84" t="s">
        <v>1615</v>
      </c>
      <c r="B178" s="84" t="s">
        <v>1567</v>
      </c>
      <c r="C178" s="84">
        <v>5</v>
      </c>
      <c r="D178" s="122">
        <v>0.014030531797374875</v>
      </c>
      <c r="E178" s="122">
        <v>1.5929166118880926</v>
      </c>
      <c r="F178" s="84" t="s">
        <v>1438</v>
      </c>
      <c r="G178" s="84" t="b">
        <v>0</v>
      </c>
      <c r="H178" s="84" t="b">
        <v>0</v>
      </c>
      <c r="I178" s="84" t="b">
        <v>0</v>
      </c>
      <c r="J178" s="84" t="b">
        <v>0</v>
      </c>
      <c r="K178" s="84" t="b">
        <v>0</v>
      </c>
      <c r="L178" s="84" t="b">
        <v>0</v>
      </c>
    </row>
    <row r="179" spans="1:12" ht="15">
      <c r="A179" s="84" t="s">
        <v>1567</v>
      </c>
      <c r="B179" s="84" t="s">
        <v>1616</v>
      </c>
      <c r="C179" s="84">
        <v>5</v>
      </c>
      <c r="D179" s="122">
        <v>0.014030531797374875</v>
      </c>
      <c r="E179" s="122">
        <v>1.5929166118880926</v>
      </c>
      <c r="F179" s="84" t="s">
        <v>1438</v>
      </c>
      <c r="G179" s="84" t="b">
        <v>0</v>
      </c>
      <c r="H179" s="84" t="b">
        <v>0</v>
      </c>
      <c r="I179" s="84" t="b">
        <v>0</v>
      </c>
      <c r="J179" s="84" t="b">
        <v>0</v>
      </c>
      <c r="K179" s="84" t="b">
        <v>0</v>
      </c>
      <c r="L179" s="84" t="b">
        <v>0</v>
      </c>
    </row>
    <row r="180" spans="1:12" ht="15">
      <c r="A180" s="84" t="s">
        <v>1616</v>
      </c>
      <c r="B180" s="84" t="s">
        <v>1568</v>
      </c>
      <c r="C180" s="84">
        <v>5</v>
      </c>
      <c r="D180" s="122">
        <v>0.014030531797374875</v>
      </c>
      <c r="E180" s="122">
        <v>1.5929166118880926</v>
      </c>
      <c r="F180" s="84" t="s">
        <v>1438</v>
      </c>
      <c r="G180" s="84" t="b">
        <v>0</v>
      </c>
      <c r="H180" s="84" t="b">
        <v>0</v>
      </c>
      <c r="I180" s="84" t="b">
        <v>0</v>
      </c>
      <c r="J180" s="84" t="b">
        <v>0</v>
      </c>
      <c r="K180" s="84" t="b">
        <v>0</v>
      </c>
      <c r="L180" s="84" t="b">
        <v>0</v>
      </c>
    </row>
    <row r="181" spans="1:12" ht="15">
      <c r="A181" s="84" t="s">
        <v>1568</v>
      </c>
      <c r="B181" s="84" t="s">
        <v>1569</v>
      </c>
      <c r="C181" s="84">
        <v>5</v>
      </c>
      <c r="D181" s="122">
        <v>0.014030531797374875</v>
      </c>
      <c r="E181" s="122">
        <v>1.513735365840468</v>
      </c>
      <c r="F181" s="84" t="s">
        <v>1438</v>
      </c>
      <c r="G181" s="84" t="b">
        <v>0</v>
      </c>
      <c r="H181" s="84" t="b">
        <v>0</v>
      </c>
      <c r="I181" s="84" t="b">
        <v>0</v>
      </c>
      <c r="J181" s="84" t="b">
        <v>0</v>
      </c>
      <c r="K181" s="84" t="b">
        <v>0</v>
      </c>
      <c r="L181" s="84" t="b">
        <v>0</v>
      </c>
    </row>
    <row r="182" spans="1:12" ht="15">
      <c r="A182" s="84" t="s">
        <v>1570</v>
      </c>
      <c r="B182" s="84" t="s">
        <v>1571</v>
      </c>
      <c r="C182" s="84">
        <v>5</v>
      </c>
      <c r="D182" s="122">
        <v>0.014030531797374875</v>
      </c>
      <c r="E182" s="122">
        <v>1.513735365840468</v>
      </c>
      <c r="F182" s="84" t="s">
        <v>1438</v>
      </c>
      <c r="G182" s="84" t="b">
        <v>0</v>
      </c>
      <c r="H182" s="84" t="b">
        <v>0</v>
      </c>
      <c r="I182" s="84" t="b">
        <v>0</v>
      </c>
      <c r="J182" s="84" t="b">
        <v>0</v>
      </c>
      <c r="K182" s="84" t="b">
        <v>0</v>
      </c>
      <c r="L182" s="84" t="b">
        <v>0</v>
      </c>
    </row>
    <row r="183" spans="1:12" ht="15">
      <c r="A183" s="84" t="s">
        <v>1572</v>
      </c>
      <c r="B183" s="84" t="s">
        <v>1858</v>
      </c>
      <c r="C183" s="84">
        <v>5</v>
      </c>
      <c r="D183" s="122">
        <v>0.014030531797374875</v>
      </c>
      <c r="E183" s="122">
        <v>1.5929166118880926</v>
      </c>
      <c r="F183" s="84" t="s">
        <v>1438</v>
      </c>
      <c r="G183" s="84" t="b">
        <v>0</v>
      </c>
      <c r="H183" s="84" t="b">
        <v>0</v>
      </c>
      <c r="I183" s="84" t="b">
        <v>0</v>
      </c>
      <c r="J183" s="84" t="b">
        <v>0</v>
      </c>
      <c r="K183" s="84" t="b">
        <v>0</v>
      </c>
      <c r="L183" s="84" t="b">
        <v>0</v>
      </c>
    </row>
    <row r="184" spans="1:12" ht="15">
      <c r="A184" s="84" t="s">
        <v>1858</v>
      </c>
      <c r="B184" s="84" t="s">
        <v>1859</v>
      </c>
      <c r="C184" s="84">
        <v>5</v>
      </c>
      <c r="D184" s="122">
        <v>0.014030531797374875</v>
      </c>
      <c r="E184" s="122">
        <v>1.6720978579357175</v>
      </c>
      <c r="F184" s="84" t="s">
        <v>1438</v>
      </c>
      <c r="G184" s="84" t="b">
        <v>0</v>
      </c>
      <c r="H184" s="84" t="b">
        <v>0</v>
      </c>
      <c r="I184" s="84" t="b">
        <v>0</v>
      </c>
      <c r="J184" s="84" t="b">
        <v>0</v>
      </c>
      <c r="K184" s="84" t="b">
        <v>0</v>
      </c>
      <c r="L184" s="84" t="b">
        <v>0</v>
      </c>
    </row>
    <row r="185" spans="1:12" ht="15">
      <c r="A185" s="84" t="s">
        <v>1859</v>
      </c>
      <c r="B185" s="84" t="s">
        <v>1860</v>
      </c>
      <c r="C185" s="84">
        <v>5</v>
      </c>
      <c r="D185" s="122">
        <v>0.014030531797374875</v>
      </c>
      <c r="E185" s="122">
        <v>1.6720978579357175</v>
      </c>
      <c r="F185" s="84" t="s">
        <v>1438</v>
      </c>
      <c r="G185" s="84" t="b">
        <v>0</v>
      </c>
      <c r="H185" s="84" t="b">
        <v>0</v>
      </c>
      <c r="I185" s="84" t="b">
        <v>0</v>
      </c>
      <c r="J185" s="84" t="b">
        <v>0</v>
      </c>
      <c r="K185" s="84" t="b">
        <v>0</v>
      </c>
      <c r="L185" s="84" t="b">
        <v>0</v>
      </c>
    </row>
    <row r="186" spans="1:12" ht="15">
      <c r="A186" s="84" t="s">
        <v>1860</v>
      </c>
      <c r="B186" s="84" t="s">
        <v>1861</v>
      </c>
      <c r="C186" s="84">
        <v>5</v>
      </c>
      <c r="D186" s="122">
        <v>0.014030531797374875</v>
      </c>
      <c r="E186" s="122">
        <v>1.6720978579357175</v>
      </c>
      <c r="F186" s="84" t="s">
        <v>1438</v>
      </c>
      <c r="G186" s="84" t="b">
        <v>0</v>
      </c>
      <c r="H186" s="84" t="b">
        <v>0</v>
      </c>
      <c r="I186" s="84" t="b">
        <v>0</v>
      </c>
      <c r="J186" s="84" t="b">
        <v>0</v>
      </c>
      <c r="K186" s="84" t="b">
        <v>0</v>
      </c>
      <c r="L186" s="84" t="b">
        <v>0</v>
      </c>
    </row>
    <row r="187" spans="1:12" ht="15">
      <c r="A187" s="84" t="s">
        <v>1861</v>
      </c>
      <c r="B187" s="84" t="s">
        <v>1862</v>
      </c>
      <c r="C187" s="84">
        <v>5</v>
      </c>
      <c r="D187" s="122">
        <v>0.014030531797374875</v>
      </c>
      <c r="E187" s="122">
        <v>1.6720978579357175</v>
      </c>
      <c r="F187" s="84" t="s">
        <v>1438</v>
      </c>
      <c r="G187" s="84" t="b">
        <v>0</v>
      </c>
      <c r="H187" s="84" t="b">
        <v>0</v>
      </c>
      <c r="I187" s="84" t="b">
        <v>0</v>
      </c>
      <c r="J187" s="84" t="b">
        <v>0</v>
      </c>
      <c r="K187" s="84" t="b">
        <v>0</v>
      </c>
      <c r="L187" s="84" t="b">
        <v>0</v>
      </c>
    </row>
    <row r="188" spans="1:12" ht="15">
      <c r="A188" s="84" t="s">
        <v>1862</v>
      </c>
      <c r="B188" s="84" t="s">
        <v>1864</v>
      </c>
      <c r="C188" s="84">
        <v>5</v>
      </c>
      <c r="D188" s="122">
        <v>0.014030531797374875</v>
      </c>
      <c r="E188" s="122">
        <v>1.6720978579357175</v>
      </c>
      <c r="F188" s="84" t="s">
        <v>1438</v>
      </c>
      <c r="G188" s="84" t="b">
        <v>0</v>
      </c>
      <c r="H188" s="84" t="b">
        <v>0</v>
      </c>
      <c r="I188" s="84" t="b">
        <v>0</v>
      </c>
      <c r="J188" s="84" t="b">
        <v>0</v>
      </c>
      <c r="K188" s="84" t="b">
        <v>0</v>
      </c>
      <c r="L188" s="84" t="b">
        <v>0</v>
      </c>
    </row>
    <row r="189" spans="1:12" ht="15">
      <c r="A189" s="84" t="s">
        <v>1864</v>
      </c>
      <c r="B189" s="84" t="s">
        <v>1865</v>
      </c>
      <c r="C189" s="84">
        <v>5</v>
      </c>
      <c r="D189" s="122">
        <v>0.014030531797374875</v>
      </c>
      <c r="E189" s="122">
        <v>1.6720978579357175</v>
      </c>
      <c r="F189" s="84" t="s">
        <v>1438</v>
      </c>
      <c r="G189" s="84" t="b">
        <v>0</v>
      </c>
      <c r="H189" s="84" t="b">
        <v>0</v>
      </c>
      <c r="I189" s="84" t="b">
        <v>0</v>
      </c>
      <c r="J189" s="84" t="b">
        <v>0</v>
      </c>
      <c r="K189" s="84" t="b">
        <v>0</v>
      </c>
      <c r="L189" s="84" t="b">
        <v>0</v>
      </c>
    </row>
    <row r="190" spans="1:12" ht="15">
      <c r="A190" s="84" t="s">
        <v>1865</v>
      </c>
      <c r="B190" s="84" t="s">
        <v>1573</v>
      </c>
      <c r="C190" s="84">
        <v>5</v>
      </c>
      <c r="D190" s="122">
        <v>0.014030531797374875</v>
      </c>
      <c r="E190" s="122">
        <v>1.5929166118880926</v>
      </c>
      <c r="F190" s="84" t="s">
        <v>1438</v>
      </c>
      <c r="G190" s="84" t="b">
        <v>0</v>
      </c>
      <c r="H190" s="84" t="b">
        <v>0</v>
      </c>
      <c r="I190" s="84" t="b">
        <v>0</v>
      </c>
      <c r="J190" s="84" t="b">
        <v>0</v>
      </c>
      <c r="K190" s="84" t="b">
        <v>0</v>
      </c>
      <c r="L190" s="84" t="b">
        <v>0</v>
      </c>
    </row>
    <row r="191" spans="1:12" ht="15">
      <c r="A191" s="84" t="s">
        <v>1565</v>
      </c>
      <c r="B191" s="84" t="s">
        <v>1867</v>
      </c>
      <c r="C191" s="84">
        <v>5</v>
      </c>
      <c r="D191" s="122">
        <v>0.014030531797374875</v>
      </c>
      <c r="E191" s="122">
        <v>1.4168253528324113</v>
      </c>
      <c r="F191" s="84" t="s">
        <v>1438</v>
      </c>
      <c r="G191" s="84" t="b">
        <v>0</v>
      </c>
      <c r="H191" s="84" t="b">
        <v>0</v>
      </c>
      <c r="I191" s="84" t="b">
        <v>0</v>
      </c>
      <c r="J191" s="84" t="b">
        <v>0</v>
      </c>
      <c r="K191" s="84" t="b">
        <v>0</v>
      </c>
      <c r="L191" s="84" t="b">
        <v>0</v>
      </c>
    </row>
    <row r="192" spans="1:12" ht="15">
      <c r="A192" s="84" t="s">
        <v>1867</v>
      </c>
      <c r="B192" s="84" t="s">
        <v>1857</v>
      </c>
      <c r="C192" s="84">
        <v>5</v>
      </c>
      <c r="D192" s="122">
        <v>0.014030531797374875</v>
      </c>
      <c r="E192" s="122">
        <v>1.5929166118880926</v>
      </c>
      <c r="F192" s="84" t="s">
        <v>1438</v>
      </c>
      <c r="G192" s="84" t="b">
        <v>0</v>
      </c>
      <c r="H192" s="84" t="b">
        <v>0</v>
      </c>
      <c r="I192" s="84" t="b">
        <v>0</v>
      </c>
      <c r="J192" s="84" t="b">
        <v>0</v>
      </c>
      <c r="K192" s="84" t="b">
        <v>0</v>
      </c>
      <c r="L192" s="84" t="b">
        <v>0</v>
      </c>
    </row>
    <row r="193" spans="1:12" ht="15">
      <c r="A193" s="84" t="s">
        <v>1857</v>
      </c>
      <c r="B193" s="84" t="s">
        <v>1868</v>
      </c>
      <c r="C193" s="84">
        <v>5</v>
      </c>
      <c r="D193" s="122">
        <v>0.014030531797374875</v>
      </c>
      <c r="E193" s="122">
        <v>1.5929166118880926</v>
      </c>
      <c r="F193" s="84" t="s">
        <v>1438</v>
      </c>
      <c r="G193" s="84" t="b">
        <v>0</v>
      </c>
      <c r="H193" s="84" t="b">
        <v>0</v>
      </c>
      <c r="I193" s="84" t="b">
        <v>0</v>
      </c>
      <c r="J193" s="84" t="b">
        <v>0</v>
      </c>
      <c r="K193" s="84" t="b">
        <v>0</v>
      </c>
      <c r="L193" s="84" t="b">
        <v>0</v>
      </c>
    </row>
    <row r="194" spans="1:12" ht="15">
      <c r="A194" s="84" t="s">
        <v>1871</v>
      </c>
      <c r="B194" s="84" t="s">
        <v>1872</v>
      </c>
      <c r="C194" s="84">
        <v>5</v>
      </c>
      <c r="D194" s="122">
        <v>0.014030531797374875</v>
      </c>
      <c r="E194" s="122">
        <v>1.6720978579357175</v>
      </c>
      <c r="F194" s="84" t="s">
        <v>1438</v>
      </c>
      <c r="G194" s="84" t="b">
        <v>0</v>
      </c>
      <c r="H194" s="84" t="b">
        <v>0</v>
      </c>
      <c r="I194" s="84" t="b">
        <v>0</v>
      </c>
      <c r="J194" s="84" t="b">
        <v>0</v>
      </c>
      <c r="K194" s="84" t="b">
        <v>0</v>
      </c>
      <c r="L194" s="84" t="b">
        <v>0</v>
      </c>
    </row>
    <row r="195" spans="1:12" ht="15">
      <c r="A195" s="84" t="s">
        <v>1872</v>
      </c>
      <c r="B195" s="84" t="s">
        <v>256</v>
      </c>
      <c r="C195" s="84">
        <v>5</v>
      </c>
      <c r="D195" s="122">
        <v>0.014030531797374875</v>
      </c>
      <c r="E195" s="122">
        <v>1.5929166118880926</v>
      </c>
      <c r="F195" s="84" t="s">
        <v>1438</v>
      </c>
      <c r="G195" s="84" t="b">
        <v>0</v>
      </c>
      <c r="H195" s="84" t="b">
        <v>0</v>
      </c>
      <c r="I195" s="84" t="b">
        <v>0</v>
      </c>
      <c r="J195" s="84" t="b">
        <v>0</v>
      </c>
      <c r="K195" s="84" t="b">
        <v>0</v>
      </c>
      <c r="L195" s="84" t="b">
        <v>0</v>
      </c>
    </row>
    <row r="196" spans="1:12" ht="15">
      <c r="A196" s="84" t="s">
        <v>256</v>
      </c>
      <c r="B196" s="84" t="s">
        <v>1873</v>
      </c>
      <c r="C196" s="84">
        <v>5</v>
      </c>
      <c r="D196" s="122">
        <v>0.014030531797374875</v>
      </c>
      <c r="E196" s="122">
        <v>1.1669478796158115</v>
      </c>
      <c r="F196" s="84" t="s">
        <v>1438</v>
      </c>
      <c r="G196" s="84" t="b">
        <v>0</v>
      </c>
      <c r="H196" s="84" t="b">
        <v>0</v>
      </c>
      <c r="I196" s="84" t="b">
        <v>0</v>
      </c>
      <c r="J196" s="84" t="b">
        <v>0</v>
      </c>
      <c r="K196" s="84" t="b">
        <v>0</v>
      </c>
      <c r="L196" s="84" t="b">
        <v>0</v>
      </c>
    </row>
    <row r="197" spans="1:12" ht="15">
      <c r="A197" s="84" t="s">
        <v>1873</v>
      </c>
      <c r="B197" s="84" t="s">
        <v>1874</v>
      </c>
      <c r="C197" s="84">
        <v>5</v>
      </c>
      <c r="D197" s="122">
        <v>0.014030531797374875</v>
      </c>
      <c r="E197" s="122">
        <v>1.6720978579357175</v>
      </c>
      <c r="F197" s="84" t="s">
        <v>1438</v>
      </c>
      <c r="G197" s="84" t="b">
        <v>0</v>
      </c>
      <c r="H197" s="84" t="b">
        <v>0</v>
      </c>
      <c r="I197" s="84" t="b">
        <v>0</v>
      </c>
      <c r="J197" s="84" t="b">
        <v>0</v>
      </c>
      <c r="K197" s="84" t="b">
        <v>0</v>
      </c>
      <c r="L197" s="84" t="b">
        <v>0</v>
      </c>
    </row>
    <row r="198" spans="1:12" ht="15">
      <c r="A198" s="84" t="s">
        <v>256</v>
      </c>
      <c r="B198" s="84" t="s">
        <v>460</v>
      </c>
      <c r="C198" s="84">
        <v>4</v>
      </c>
      <c r="D198" s="122">
        <v>0.012709636365226436</v>
      </c>
      <c r="E198" s="122">
        <v>1.1669478796158115</v>
      </c>
      <c r="F198" s="84" t="s">
        <v>1438</v>
      </c>
      <c r="G198" s="84" t="b">
        <v>0</v>
      </c>
      <c r="H198" s="84" t="b">
        <v>0</v>
      </c>
      <c r="I198" s="84" t="b">
        <v>0</v>
      </c>
      <c r="J198" s="84" t="b">
        <v>0</v>
      </c>
      <c r="K198" s="84" t="b">
        <v>0</v>
      </c>
      <c r="L198" s="84" t="b">
        <v>0</v>
      </c>
    </row>
    <row r="199" spans="1:12" ht="15">
      <c r="A199" s="84" t="s">
        <v>256</v>
      </c>
      <c r="B199" s="84" t="s">
        <v>1584</v>
      </c>
      <c r="C199" s="84">
        <v>3</v>
      </c>
      <c r="D199" s="122">
        <v>0.010968304706199136</v>
      </c>
      <c r="E199" s="122">
        <v>1.1669478796158115</v>
      </c>
      <c r="F199" s="84" t="s">
        <v>1438</v>
      </c>
      <c r="G199" s="84" t="b">
        <v>0</v>
      </c>
      <c r="H199" s="84" t="b">
        <v>0</v>
      </c>
      <c r="I199" s="84" t="b">
        <v>0</v>
      </c>
      <c r="J199" s="84" t="b">
        <v>0</v>
      </c>
      <c r="K199" s="84" t="b">
        <v>0</v>
      </c>
      <c r="L199" s="84" t="b">
        <v>0</v>
      </c>
    </row>
    <row r="200" spans="1:12" ht="15">
      <c r="A200" s="84" t="s">
        <v>1565</v>
      </c>
      <c r="B200" s="84" t="s">
        <v>1863</v>
      </c>
      <c r="C200" s="84">
        <v>3</v>
      </c>
      <c r="D200" s="122">
        <v>0.010968304706199136</v>
      </c>
      <c r="E200" s="122">
        <v>1.2918866162241114</v>
      </c>
      <c r="F200" s="84" t="s">
        <v>1438</v>
      </c>
      <c r="G200" s="84" t="b">
        <v>0</v>
      </c>
      <c r="H200" s="84" t="b">
        <v>0</v>
      </c>
      <c r="I200" s="84" t="b">
        <v>0</v>
      </c>
      <c r="J200" s="84" t="b">
        <v>0</v>
      </c>
      <c r="K200" s="84" t="b">
        <v>0</v>
      </c>
      <c r="L200" s="84" t="b">
        <v>0</v>
      </c>
    </row>
    <row r="201" spans="1:12" ht="15">
      <c r="A201" s="84" t="s">
        <v>1863</v>
      </c>
      <c r="B201" s="84" t="s">
        <v>1870</v>
      </c>
      <c r="C201" s="84">
        <v>3</v>
      </c>
      <c r="D201" s="122">
        <v>0.010968304706199136</v>
      </c>
      <c r="E201" s="122">
        <v>1.769007870943774</v>
      </c>
      <c r="F201" s="84" t="s">
        <v>1438</v>
      </c>
      <c r="G201" s="84" t="b">
        <v>0</v>
      </c>
      <c r="H201" s="84" t="b">
        <v>0</v>
      </c>
      <c r="I201" s="84" t="b">
        <v>0</v>
      </c>
      <c r="J201" s="84" t="b">
        <v>0</v>
      </c>
      <c r="K201" s="84" t="b">
        <v>0</v>
      </c>
      <c r="L201" s="84" t="b">
        <v>0</v>
      </c>
    </row>
    <row r="202" spans="1:12" ht="15">
      <c r="A202" s="84" t="s">
        <v>1870</v>
      </c>
      <c r="B202" s="84" t="s">
        <v>1866</v>
      </c>
      <c r="C202" s="84">
        <v>3</v>
      </c>
      <c r="D202" s="122">
        <v>0.010968304706199136</v>
      </c>
      <c r="E202" s="122">
        <v>1.769007870943774</v>
      </c>
      <c r="F202" s="84" t="s">
        <v>1438</v>
      </c>
      <c r="G202" s="84" t="b">
        <v>0</v>
      </c>
      <c r="H202" s="84" t="b">
        <v>0</v>
      </c>
      <c r="I202" s="84" t="b">
        <v>0</v>
      </c>
      <c r="J202" s="84" t="b">
        <v>0</v>
      </c>
      <c r="K202" s="84" t="b">
        <v>0</v>
      </c>
      <c r="L202" s="84" t="b">
        <v>0</v>
      </c>
    </row>
    <row r="203" spans="1:12" ht="15">
      <c r="A203" s="84" t="s">
        <v>1878</v>
      </c>
      <c r="B203" s="84" t="s">
        <v>1869</v>
      </c>
      <c r="C203" s="84">
        <v>3</v>
      </c>
      <c r="D203" s="122">
        <v>0.010968304706199136</v>
      </c>
      <c r="E203" s="122">
        <v>1.893946607552074</v>
      </c>
      <c r="F203" s="84" t="s">
        <v>1438</v>
      </c>
      <c r="G203" s="84" t="b">
        <v>0</v>
      </c>
      <c r="H203" s="84" t="b">
        <v>0</v>
      </c>
      <c r="I203" s="84" t="b">
        <v>0</v>
      </c>
      <c r="J203" s="84" t="b">
        <v>0</v>
      </c>
      <c r="K203" s="84" t="b">
        <v>0</v>
      </c>
      <c r="L203" s="84" t="b">
        <v>0</v>
      </c>
    </row>
    <row r="204" spans="1:12" ht="15">
      <c r="A204" s="84" t="s">
        <v>1584</v>
      </c>
      <c r="B204" s="84" t="s">
        <v>1879</v>
      </c>
      <c r="C204" s="84">
        <v>2</v>
      </c>
      <c r="D204" s="122">
        <v>0.008661561444406177</v>
      </c>
      <c r="E204" s="122">
        <v>1.893946607552074</v>
      </c>
      <c r="F204" s="84" t="s">
        <v>1438</v>
      </c>
      <c r="G204" s="84" t="b">
        <v>0</v>
      </c>
      <c r="H204" s="84" t="b">
        <v>0</v>
      </c>
      <c r="I204" s="84" t="b">
        <v>0</v>
      </c>
      <c r="J204" s="84" t="b">
        <v>0</v>
      </c>
      <c r="K204" s="84" t="b">
        <v>0</v>
      </c>
      <c r="L204" s="84" t="b">
        <v>0</v>
      </c>
    </row>
    <row r="205" spans="1:12" ht="15">
      <c r="A205" s="84" t="s">
        <v>1879</v>
      </c>
      <c r="B205" s="84" t="s">
        <v>1565</v>
      </c>
      <c r="C205" s="84">
        <v>2</v>
      </c>
      <c r="D205" s="122">
        <v>0.008661561444406177</v>
      </c>
      <c r="E205" s="122">
        <v>1.4168253528324113</v>
      </c>
      <c r="F205" s="84" t="s">
        <v>1438</v>
      </c>
      <c r="G205" s="84" t="b">
        <v>0</v>
      </c>
      <c r="H205" s="84" t="b">
        <v>0</v>
      </c>
      <c r="I205" s="84" t="b">
        <v>0</v>
      </c>
      <c r="J205" s="84" t="b">
        <v>0</v>
      </c>
      <c r="K205" s="84" t="b">
        <v>0</v>
      </c>
      <c r="L205" s="84" t="b">
        <v>0</v>
      </c>
    </row>
    <row r="206" spans="1:12" ht="15">
      <c r="A206" s="84" t="s">
        <v>1893</v>
      </c>
      <c r="B206" s="84" t="s">
        <v>1894</v>
      </c>
      <c r="C206" s="84">
        <v>2</v>
      </c>
      <c r="D206" s="122">
        <v>0.008661561444406177</v>
      </c>
      <c r="E206" s="122">
        <v>2.070037866607755</v>
      </c>
      <c r="F206" s="84" t="s">
        <v>1438</v>
      </c>
      <c r="G206" s="84" t="b">
        <v>0</v>
      </c>
      <c r="H206" s="84" t="b">
        <v>0</v>
      </c>
      <c r="I206" s="84" t="b">
        <v>0</v>
      </c>
      <c r="J206" s="84" t="b">
        <v>0</v>
      </c>
      <c r="K206" s="84" t="b">
        <v>0</v>
      </c>
      <c r="L206" s="84" t="b">
        <v>0</v>
      </c>
    </row>
    <row r="207" spans="1:12" ht="15">
      <c r="A207" s="84" t="s">
        <v>1894</v>
      </c>
      <c r="B207" s="84" t="s">
        <v>1878</v>
      </c>
      <c r="C207" s="84">
        <v>2</v>
      </c>
      <c r="D207" s="122">
        <v>0.008661561444406177</v>
      </c>
      <c r="E207" s="122">
        <v>1.893946607552074</v>
      </c>
      <c r="F207" s="84" t="s">
        <v>1438</v>
      </c>
      <c r="G207" s="84" t="b">
        <v>0</v>
      </c>
      <c r="H207" s="84" t="b">
        <v>0</v>
      </c>
      <c r="I207" s="84" t="b">
        <v>0</v>
      </c>
      <c r="J207" s="84" t="b">
        <v>0</v>
      </c>
      <c r="K207" s="84" t="b">
        <v>0</v>
      </c>
      <c r="L207" s="84" t="b">
        <v>0</v>
      </c>
    </row>
    <row r="208" spans="1:12" ht="15">
      <c r="A208" s="84" t="s">
        <v>256</v>
      </c>
      <c r="B208" s="84" t="s">
        <v>280</v>
      </c>
      <c r="C208" s="84">
        <v>12</v>
      </c>
      <c r="D208" s="122">
        <v>0.004366094975909558</v>
      </c>
      <c r="E208" s="122">
        <v>0.7832908900360547</v>
      </c>
      <c r="F208" s="84" t="s">
        <v>1439</v>
      </c>
      <c r="G208" s="84" t="b">
        <v>0</v>
      </c>
      <c r="H208" s="84" t="b">
        <v>0</v>
      </c>
      <c r="I208" s="84" t="b">
        <v>0</v>
      </c>
      <c r="J208" s="84" t="b">
        <v>0</v>
      </c>
      <c r="K208" s="84" t="b">
        <v>0</v>
      </c>
      <c r="L208" s="84" t="b">
        <v>0</v>
      </c>
    </row>
    <row r="209" spans="1:12" ht="15">
      <c r="A209" s="84" t="s">
        <v>280</v>
      </c>
      <c r="B209" s="84" t="s">
        <v>1563</v>
      </c>
      <c r="C209" s="84">
        <v>12</v>
      </c>
      <c r="D209" s="122">
        <v>0.004366094975909558</v>
      </c>
      <c r="E209" s="122">
        <v>1.1512676753306492</v>
      </c>
      <c r="F209" s="84" t="s">
        <v>1439</v>
      </c>
      <c r="G209" s="84" t="b">
        <v>0</v>
      </c>
      <c r="H209" s="84" t="b">
        <v>0</v>
      </c>
      <c r="I209" s="84" t="b">
        <v>0</v>
      </c>
      <c r="J209" s="84" t="b">
        <v>0</v>
      </c>
      <c r="K209" s="84" t="b">
        <v>0</v>
      </c>
      <c r="L209" s="84" t="b">
        <v>0</v>
      </c>
    </row>
    <row r="210" spans="1:12" ht="15">
      <c r="A210" s="84" t="s">
        <v>1563</v>
      </c>
      <c r="B210" s="84" t="s">
        <v>256</v>
      </c>
      <c r="C210" s="84">
        <v>12</v>
      </c>
      <c r="D210" s="122">
        <v>0.004366094975909558</v>
      </c>
      <c r="E210" s="122">
        <v>1.084320885700036</v>
      </c>
      <c r="F210" s="84" t="s">
        <v>1439</v>
      </c>
      <c r="G210" s="84" t="b">
        <v>0</v>
      </c>
      <c r="H210" s="84" t="b">
        <v>0</v>
      </c>
      <c r="I210" s="84" t="b">
        <v>0</v>
      </c>
      <c r="J210" s="84" t="b">
        <v>0</v>
      </c>
      <c r="K210" s="84" t="b">
        <v>0</v>
      </c>
      <c r="L210" s="84" t="b">
        <v>0</v>
      </c>
    </row>
    <row r="211" spans="1:12" ht="15">
      <c r="A211" s="84" t="s">
        <v>256</v>
      </c>
      <c r="B211" s="84" t="s">
        <v>1561</v>
      </c>
      <c r="C211" s="84">
        <v>12</v>
      </c>
      <c r="D211" s="122">
        <v>0.004366094975909558</v>
      </c>
      <c r="E211" s="122">
        <v>0.4822608943720735</v>
      </c>
      <c r="F211" s="84" t="s">
        <v>1439</v>
      </c>
      <c r="G211" s="84" t="b">
        <v>0</v>
      </c>
      <c r="H211" s="84" t="b">
        <v>0</v>
      </c>
      <c r="I211" s="84" t="b">
        <v>0</v>
      </c>
      <c r="J211" s="84" t="b">
        <v>0</v>
      </c>
      <c r="K211" s="84" t="b">
        <v>0</v>
      </c>
      <c r="L211" s="84" t="b">
        <v>0</v>
      </c>
    </row>
    <row r="212" spans="1:12" ht="15">
      <c r="A212" s="84" t="s">
        <v>1561</v>
      </c>
      <c r="B212" s="84" t="s">
        <v>279</v>
      </c>
      <c r="C212" s="84">
        <v>12</v>
      </c>
      <c r="D212" s="122">
        <v>0.004366094975909558</v>
      </c>
      <c r="E212" s="122">
        <v>0.850237679666668</v>
      </c>
      <c r="F212" s="84" t="s">
        <v>1439</v>
      </c>
      <c r="G212" s="84" t="b">
        <v>0</v>
      </c>
      <c r="H212" s="84" t="b">
        <v>0</v>
      </c>
      <c r="I212" s="84" t="b">
        <v>0</v>
      </c>
      <c r="J212" s="84" t="b">
        <v>0</v>
      </c>
      <c r="K212" s="84" t="b">
        <v>0</v>
      </c>
      <c r="L212" s="84" t="b">
        <v>0</v>
      </c>
    </row>
    <row r="213" spans="1:12" ht="15">
      <c r="A213" s="84" t="s">
        <v>279</v>
      </c>
      <c r="B213" s="84" t="s">
        <v>1575</v>
      </c>
      <c r="C213" s="84">
        <v>12</v>
      </c>
      <c r="D213" s="122">
        <v>0.004366094975909558</v>
      </c>
      <c r="E213" s="122">
        <v>1.1512676753306492</v>
      </c>
      <c r="F213" s="84" t="s">
        <v>1439</v>
      </c>
      <c r="G213" s="84" t="b">
        <v>0</v>
      </c>
      <c r="H213" s="84" t="b">
        <v>0</v>
      </c>
      <c r="I213" s="84" t="b">
        <v>0</v>
      </c>
      <c r="J213" s="84" t="b">
        <v>0</v>
      </c>
      <c r="K213" s="84" t="b">
        <v>0</v>
      </c>
      <c r="L213" s="84" t="b">
        <v>0</v>
      </c>
    </row>
    <row r="214" spans="1:12" ht="15">
      <c r="A214" s="84" t="s">
        <v>1575</v>
      </c>
      <c r="B214" s="84" t="s">
        <v>1576</v>
      </c>
      <c r="C214" s="84">
        <v>12</v>
      </c>
      <c r="D214" s="122">
        <v>0.004366094975909558</v>
      </c>
      <c r="E214" s="122">
        <v>1.1512676753306492</v>
      </c>
      <c r="F214" s="84" t="s">
        <v>1439</v>
      </c>
      <c r="G214" s="84" t="b">
        <v>0</v>
      </c>
      <c r="H214" s="84" t="b">
        <v>0</v>
      </c>
      <c r="I214" s="84" t="b">
        <v>0</v>
      </c>
      <c r="J214" s="84" t="b">
        <v>0</v>
      </c>
      <c r="K214" s="84" t="b">
        <v>0</v>
      </c>
      <c r="L214" s="84" t="b">
        <v>0</v>
      </c>
    </row>
    <row r="215" spans="1:12" ht="15">
      <c r="A215" s="84" t="s">
        <v>1576</v>
      </c>
      <c r="B215" s="84" t="s">
        <v>1577</v>
      </c>
      <c r="C215" s="84">
        <v>12</v>
      </c>
      <c r="D215" s="122">
        <v>0.004366094975909558</v>
      </c>
      <c r="E215" s="122">
        <v>1.1512676753306492</v>
      </c>
      <c r="F215" s="84" t="s">
        <v>1439</v>
      </c>
      <c r="G215" s="84" t="b">
        <v>0</v>
      </c>
      <c r="H215" s="84" t="b">
        <v>0</v>
      </c>
      <c r="I215" s="84" t="b">
        <v>0</v>
      </c>
      <c r="J215" s="84" t="b">
        <v>0</v>
      </c>
      <c r="K215" s="84" t="b">
        <v>0</v>
      </c>
      <c r="L215" s="84" t="b">
        <v>0</v>
      </c>
    </row>
    <row r="216" spans="1:12" ht="15">
      <c r="A216" s="84" t="s">
        <v>1577</v>
      </c>
      <c r="B216" s="84" t="s">
        <v>1561</v>
      </c>
      <c r="C216" s="84">
        <v>12</v>
      </c>
      <c r="D216" s="122">
        <v>0.004366094975909558</v>
      </c>
      <c r="E216" s="122">
        <v>0.850237679666668</v>
      </c>
      <c r="F216" s="84" t="s">
        <v>1439</v>
      </c>
      <c r="G216" s="84" t="b">
        <v>0</v>
      </c>
      <c r="H216" s="84" t="b">
        <v>0</v>
      </c>
      <c r="I216" s="84" t="b">
        <v>0</v>
      </c>
      <c r="J216" s="84" t="b">
        <v>0</v>
      </c>
      <c r="K216" s="84" t="b">
        <v>0</v>
      </c>
      <c r="L216" s="84" t="b">
        <v>0</v>
      </c>
    </row>
    <row r="217" spans="1:12" ht="15">
      <c r="A217" s="84" t="s">
        <v>1561</v>
      </c>
      <c r="B217" s="84" t="s">
        <v>1578</v>
      </c>
      <c r="C217" s="84">
        <v>12</v>
      </c>
      <c r="D217" s="122">
        <v>0.004366094975909558</v>
      </c>
      <c r="E217" s="122">
        <v>0.850237679666668</v>
      </c>
      <c r="F217" s="84" t="s">
        <v>1439</v>
      </c>
      <c r="G217" s="84" t="b">
        <v>0</v>
      </c>
      <c r="H217" s="84" t="b">
        <v>0</v>
      </c>
      <c r="I217" s="84" t="b">
        <v>0</v>
      </c>
      <c r="J217" s="84" t="b">
        <v>0</v>
      </c>
      <c r="K217" s="84" t="b">
        <v>0</v>
      </c>
      <c r="L217" s="84" t="b">
        <v>0</v>
      </c>
    </row>
    <row r="218" spans="1:12" ht="15">
      <c r="A218" s="84" t="s">
        <v>1578</v>
      </c>
      <c r="B218" s="84" t="s">
        <v>1579</v>
      </c>
      <c r="C218" s="84">
        <v>12</v>
      </c>
      <c r="D218" s="122">
        <v>0.004366094975909558</v>
      </c>
      <c r="E218" s="122">
        <v>1.1512676753306492</v>
      </c>
      <c r="F218" s="84" t="s">
        <v>1439</v>
      </c>
      <c r="G218" s="84" t="b">
        <v>0</v>
      </c>
      <c r="H218" s="84" t="b">
        <v>0</v>
      </c>
      <c r="I218" s="84" t="b">
        <v>0</v>
      </c>
      <c r="J218" s="84" t="b">
        <v>0</v>
      </c>
      <c r="K218" s="84" t="b">
        <v>0</v>
      </c>
      <c r="L218" s="84" t="b">
        <v>0</v>
      </c>
    </row>
    <row r="219" spans="1:12" ht="15">
      <c r="A219" s="84" t="s">
        <v>1579</v>
      </c>
      <c r="B219" s="84" t="s">
        <v>1562</v>
      </c>
      <c r="C219" s="84">
        <v>12</v>
      </c>
      <c r="D219" s="122">
        <v>0.004366094975909558</v>
      </c>
      <c r="E219" s="122">
        <v>1.1512676753306492</v>
      </c>
      <c r="F219" s="84" t="s">
        <v>1439</v>
      </c>
      <c r="G219" s="84" t="b">
        <v>0</v>
      </c>
      <c r="H219" s="84" t="b">
        <v>0</v>
      </c>
      <c r="I219" s="84" t="b">
        <v>0</v>
      </c>
      <c r="J219" s="84" t="b">
        <v>0</v>
      </c>
      <c r="K219" s="84" t="b">
        <v>0</v>
      </c>
      <c r="L219" s="84" t="b">
        <v>0</v>
      </c>
    </row>
    <row r="220" spans="1:12" ht="15">
      <c r="A220" s="84" t="s">
        <v>1562</v>
      </c>
      <c r="B220" s="84" t="s">
        <v>1856</v>
      </c>
      <c r="C220" s="84">
        <v>12</v>
      </c>
      <c r="D220" s="122">
        <v>0.004366094975909558</v>
      </c>
      <c r="E220" s="122">
        <v>1.1512676753306492</v>
      </c>
      <c r="F220" s="84" t="s">
        <v>1439</v>
      </c>
      <c r="G220" s="84" t="b">
        <v>0</v>
      </c>
      <c r="H220" s="84" t="b">
        <v>0</v>
      </c>
      <c r="I220" s="84" t="b">
        <v>0</v>
      </c>
      <c r="J220" s="84" t="b">
        <v>0</v>
      </c>
      <c r="K220" s="84" t="b">
        <v>0</v>
      </c>
      <c r="L220" s="84" t="b">
        <v>0</v>
      </c>
    </row>
    <row r="221" spans="1:12" ht="15">
      <c r="A221" s="84" t="s">
        <v>280</v>
      </c>
      <c r="B221" s="84" t="s">
        <v>1563</v>
      </c>
      <c r="C221" s="84">
        <v>6</v>
      </c>
      <c r="D221" s="122">
        <v>0.011186771609596472</v>
      </c>
      <c r="E221" s="122">
        <v>1.550353168254086</v>
      </c>
      <c r="F221" s="84" t="s">
        <v>1440</v>
      </c>
      <c r="G221" s="84" t="b">
        <v>0</v>
      </c>
      <c r="H221" s="84" t="b">
        <v>0</v>
      </c>
      <c r="I221" s="84" t="b">
        <v>0</v>
      </c>
      <c r="J221" s="84" t="b">
        <v>0</v>
      </c>
      <c r="K221" s="84" t="b">
        <v>0</v>
      </c>
      <c r="L221" s="84" t="b">
        <v>0</v>
      </c>
    </row>
    <row r="222" spans="1:12" ht="15">
      <c r="A222" s="84" t="s">
        <v>1563</v>
      </c>
      <c r="B222" s="84" t="s">
        <v>256</v>
      </c>
      <c r="C222" s="84">
        <v>6</v>
      </c>
      <c r="D222" s="122">
        <v>0.011186771609596472</v>
      </c>
      <c r="E222" s="122">
        <v>1.2493231725901048</v>
      </c>
      <c r="F222" s="84" t="s">
        <v>1440</v>
      </c>
      <c r="G222" s="84" t="b">
        <v>0</v>
      </c>
      <c r="H222" s="84" t="b">
        <v>0</v>
      </c>
      <c r="I222" s="84" t="b">
        <v>0</v>
      </c>
      <c r="J222" s="84" t="b">
        <v>0</v>
      </c>
      <c r="K222" s="84" t="b">
        <v>0</v>
      </c>
      <c r="L222" s="84" t="b">
        <v>0</v>
      </c>
    </row>
    <row r="223" spans="1:12" ht="15">
      <c r="A223" s="84" t="s">
        <v>256</v>
      </c>
      <c r="B223" s="84" t="s">
        <v>1561</v>
      </c>
      <c r="C223" s="84">
        <v>6</v>
      </c>
      <c r="D223" s="122">
        <v>0.011186771609596472</v>
      </c>
      <c r="E223" s="122">
        <v>0.8826144012821459</v>
      </c>
      <c r="F223" s="84" t="s">
        <v>1440</v>
      </c>
      <c r="G223" s="84" t="b">
        <v>0</v>
      </c>
      <c r="H223" s="84" t="b">
        <v>0</v>
      </c>
      <c r="I223" s="84" t="b">
        <v>0</v>
      </c>
      <c r="J223" s="84" t="b">
        <v>0</v>
      </c>
      <c r="K223" s="84" t="b">
        <v>0</v>
      </c>
      <c r="L223" s="84" t="b">
        <v>0</v>
      </c>
    </row>
    <row r="224" spans="1:12" ht="15">
      <c r="A224" s="84" t="s">
        <v>1561</v>
      </c>
      <c r="B224" s="84" t="s">
        <v>279</v>
      </c>
      <c r="C224" s="84">
        <v>6</v>
      </c>
      <c r="D224" s="122">
        <v>0.011186771609596472</v>
      </c>
      <c r="E224" s="122">
        <v>1.3832167518513312</v>
      </c>
      <c r="F224" s="84" t="s">
        <v>1440</v>
      </c>
      <c r="G224" s="84" t="b">
        <v>0</v>
      </c>
      <c r="H224" s="84" t="b">
        <v>0</v>
      </c>
      <c r="I224" s="84" t="b">
        <v>0</v>
      </c>
      <c r="J224" s="84" t="b">
        <v>0</v>
      </c>
      <c r="K224" s="84" t="b">
        <v>0</v>
      </c>
      <c r="L224" s="84" t="b">
        <v>0</v>
      </c>
    </row>
    <row r="225" spans="1:12" ht="15">
      <c r="A225" s="84" t="s">
        <v>279</v>
      </c>
      <c r="B225" s="84" t="s">
        <v>1575</v>
      </c>
      <c r="C225" s="84">
        <v>6</v>
      </c>
      <c r="D225" s="122">
        <v>0.011186771609596472</v>
      </c>
      <c r="E225" s="122">
        <v>1.6842467475153124</v>
      </c>
      <c r="F225" s="84" t="s">
        <v>1440</v>
      </c>
      <c r="G225" s="84" t="b">
        <v>0</v>
      </c>
      <c r="H225" s="84" t="b">
        <v>0</v>
      </c>
      <c r="I225" s="84" t="b">
        <v>0</v>
      </c>
      <c r="J225" s="84" t="b">
        <v>0</v>
      </c>
      <c r="K225" s="84" t="b">
        <v>0</v>
      </c>
      <c r="L225" s="84" t="b">
        <v>0</v>
      </c>
    </row>
    <row r="226" spans="1:12" ht="15">
      <c r="A226" s="84" t="s">
        <v>1575</v>
      </c>
      <c r="B226" s="84" t="s">
        <v>1576</v>
      </c>
      <c r="C226" s="84">
        <v>6</v>
      </c>
      <c r="D226" s="122">
        <v>0.011186771609596472</v>
      </c>
      <c r="E226" s="122">
        <v>1.6842467475153124</v>
      </c>
      <c r="F226" s="84" t="s">
        <v>1440</v>
      </c>
      <c r="G226" s="84" t="b">
        <v>0</v>
      </c>
      <c r="H226" s="84" t="b">
        <v>0</v>
      </c>
      <c r="I226" s="84" t="b">
        <v>0</v>
      </c>
      <c r="J226" s="84" t="b">
        <v>0</v>
      </c>
      <c r="K226" s="84" t="b">
        <v>0</v>
      </c>
      <c r="L226" s="84" t="b">
        <v>0</v>
      </c>
    </row>
    <row r="227" spans="1:12" ht="15">
      <c r="A227" s="84" t="s">
        <v>1576</v>
      </c>
      <c r="B227" s="84" t="s">
        <v>1577</v>
      </c>
      <c r="C227" s="84">
        <v>6</v>
      </c>
      <c r="D227" s="122">
        <v>0.011186771609596472</v>
      </c>
      <c r="E227" s="122">
        <v>1.6842467475153124</v>
      </c>
      <c r="F227" s="84" t="s">
        <v>1440</v>
      </c>
      <c r="G227" s="84" t="b">
        <v>0</v>
      </c>
      <c r="H227" s="84" t="b">
        <v>0</v>
      </c>
      <c r="I227" s="84" t="b">
        <v>0</v>
      </c>
      <c r="J227" s="84" t="b">
        <v>0</v>
      </c>
      <c r="K227" s="84" t="b">
        <v>0</v>
      </c>
      <c r="L227" s="84" t="b">
        <v>0</v>
      </c>
    </row>
    <row r="228" spans="1:12" ht="15">
      <c r="A228" s="84" t="s">
        <v>1577</v>
      </c>
      <c r="B228" s="84" t="s">
        <v>1561</v>
      </c>
      <c r="C228" s="84">
        <v>6</v>
      </c>
      <c r="D228" s="122">
        <v>0.011186771609596472</v>
      </c>
      <c r="E228" s="122">
        <v>1.3832167518513312</v>
      </c>
      <c r="F228" s="84" t="s">
        <v>1440</v>
      </c>
      <c r="G228" s="84" t="b">
        <v>0</v>
      </c>
      <c r="H228" s="84" t="b">
        <v>0</v>
      </c>
      <c r="I228" s="84" t="b">
        <v>0</v>
      </c>
      <c r="J228" s="84" t="b">
        <v>0</v>
      </c>
      <c r="K228" s="84" t="b">
        <v>0</v>
      </c>
      <c r="L228" s="84" t="b">
        <v>0</v>
      </c>
    </row>
    <row r="229" spans="1:12" ht="15">
      <c r="A229" s="84" t="s">
        <v>1561</v>
      </c>
      <c r="B229" s="84" t="s">
        <v>1578</v>
      </c>
      <c r="C229" s="84">
        <v>6</v>
      </c>
      <c r="D229" s="122">
        <v>0.011186771609596472</v>
      </c>
      <c r="E229" s="122">
        <v>1.3832167518513312</v>
      </c>
      <c r="F229" s="84" t="s">
        <v>1440</v>
      </c>
      <c r="G229" s="84" t="b">
        <v>0</v>
      </c>
      <c r="H229" s="84" t="b">
        <v>0</v>
      </c>
      <c r="I229" s="84" t="b">
        <v>0</v>
      </c>
      <c r="J229" s="84" t="b">
        <v>0</v>
      </c>
      <c r="K229" s="84" t="b">
        <v>0</v>
      </c>
      <c r="L229" s="84" t="b">
        <v>0</v>
      </c>
    </row>
    <row r="230" spans="1:12" ht="15">
      <c r="A230" s="84" t="s">
        <v>1578</v>
      </c>
      <c r="B230" s="84" t="s">
        <v>1579</v>
      </c>
      <c r="C230" s="84">
        <v>6</v>
      </c>
      <c r="D230" s="122">
        <v>0.011186771609596472</v>
      </c>
      <c r="E230" s="122">
        <v>1.6842467475153124</v>
      </c>
      <c r="F230" s="84" t="s">
        <v>1440</v>
      </c>
      <c r="G230" s="84" t="b">
        <v>0</v>
      </c>
      <c r="H230" s="84" t="b">
        <v>0</v>
      </c>
      <c r="I230" s="84" t="b">
        <v>0</v>
      </c>
      <c r="J230" s="84" t="b">
        <v>0</v>
      </c>
      <c r="K230" s="84" t="b">
        <v>0</v>
      </c>
      <c r="L230" s="84" t="b">
        <v>0</v>
      </c>
    </row>
    <row r="231" spans="1:12" ht="15">
      <c r="A231" s="84" t="s">
        <v>1579</v>
      </c>
      <c r="B231" s="84" t="s">
        <v>1562</v>
      </c>
      <c r="C231" s="84">
        <v>6</v>
      </c>
      <c r="D231" s="122">
        <v>0.011186771609596472</v>
      </c>
      <c r="E231" s="122">
        <v>1.5593080109070125</v>
      </c>
      <c r="F231" s="84" t="s">
        <v>1440</v>
      </c>
      <c r="G231" s="84" t="b">
        <v>0</v>
      </c>
      <c r="H231" s="84" t="b">
        <v>0</v>
      </c>
      <c r="I231" s="84" t="b">
        <v>0</v>
      </c>
      <c r="J231" s="84" t="b">
        <v>0</v>
      </c>
      <c r="K231" s="84" t="b">
        <v>0</v>
      </c>
      <c r="L231" s="84" t="b">
        <v>0</v>
      </c>
    </row>
    <row r="232" spans="1:12" ht="15">
      <c r="A232" s="84" t="s">
        <v>1586</v>
      </c>
      <c r="B232" s="84" t="s">
        <v>1857</v>
      </c>
      <c r="C232" s="84">
        <v>3</v>
      </c>
      <c r="D232" s="122">
        <v>0.008478657328734157</v>
      </c>
      <c r="E232" s="122">
        <v>1.9852767431792937</v>
      </c>
      <c r="F232" s="84" t="s">
        <v>1440</v>
      </c>
      <c r="G232" s="84" t="b">
        <v>0</v>
      </c>
      <c r="H232" s="84" t="b">
        <v>0</v>
      </c>
      <c r="I232" s="84" t="b">
        <v>0</v>
      </c>
      <c r="J232" s="84" t="b">
        <v>0</v>
      </c>
      <c r="K232" s="84" t="b">
        <v>0</v>
      </c>
      <c r="L232" s="84" t="b">
        <v>0</v>
      </c>
    </row>
    <row r="233" spans="1:12" ht="15">
      <c r="A233" s="84" t="s">
        <v>298</v>
      </c>
      <c r="B233" s="84" t="s">
        <v>297</v>
      </c>
      <c r="C233" s="84">
        <v>2</v>
      </c>
      <c r="D233" s="122">
        <v>0.006777621983090169</v>
      </c>
      <c r="E233" s="122">
        <v>2.161368002234975</v>
      </c>
      <c r="F233" s="84" t="s">
        <v>1440</v>
      </c>
      <c r="G233" s="84" t="b">
        <v>0</v>
      </c>
      <c r="H233" s="84" t="b">
        <v>0</v>
      </c>
      <c r="I233" s="84" t="b">
        <v>0</v>
      </c>
      <c r="J233" s="84" t="b">
        <v>0</v>
      </c>
      <c r="K233" s="84" t="b">
        <v>0</v>
      </c>
      <c r="L233" s="84" t="b">
        <v>0</v>
      </c>
    </row>
    <row r="234" spans="1:12" ht="15">
      <c r="A234" s="84" t="s">
        <v>256</v>
      </c>
      <c r="B234" s="84" t="s">
        <v>1584</v>
      </c>
      <c r="C234" s="84">
        <v>2</v>
      </c>
      <c r="D234" s="122">
        <v>0.006777621983090169</v>
      </c>
      <c r="E234" s="122">
        <v>1.183644396946127</v>
      </c>
      <c r="F234" s="84" t="s">
        <v>1440</v>
      </c>
      <c r="G234" s="84" t="b">
        <v>0</v>
      </c>
      <c r="H234" s="84" t="b">
        <v>0</v>
      </c>
      <c r="I234" s="84" t="b">
        <v>0</v>
      </c>
      <c r="J234" s="84" t="b">
        <v>0</v>
      </c>
      <c r="K234" s="84" t="b">
        <v>0</v>
      </c>
      <c r="L234" s="84" t="b">
        <v>0</v>
      </c>
    </row>
    <row r="235" spans="1:12" ht="15">
      <c r="A235" s="84" t="s">
        <v>1584</v>
      </c>
      <c r="B235" s="84" t="s">
        <v>1879</v>
      </c>
      <c r="C235" s="84">
        <v>2</v>
      </c>
      <c r="D235" s="122">
        <v>0.006777621983090169</v>
      </c>
      <c r="E235" s="122">
        <v>2.161368002234975</v>
      </c>
      <c r="F235" s="84" t="s">
        <v>1440</v>
      </c>
      <c r="G235" s="84" t="b">
        <v>0</v>
      </c>
      <c r="H235" s="84" t="b">
        <v>0</v>
      </c>
      <c r="I235" s="84" t="b">
        <v>0</v>
      </c>
      <c r="J235" s="84" t="b">
        <v>0</v>
      </c>
      <c r="K235" s="84" t="b">
        <v>0</v>
      </c>
      <c r="L235" s="84" t="b">
        <v>0</v>
      </c>
    </row>
    <row r="236" spans="1:12" ht="15">
      <c r="A236" s="84" t="s">
        <v>1879</v>
      </c>
      <c r="B236" s="84" t="s">
        <v>1565</v>
      </c>
      <c r="C236" s="84">
        <v>2</v>
      </c>
      <c r="D236" s="122">
        <v>0.006777621983090169</v>
      </c>
      <c r="E236" s="122">
        <v>2.161368002234975</v>
      </c>
      <c r="F236" s="84" t="s">
        <v>1440</v>
      </c>
      <c r="G236" s="84" t="b">
        <v>0</v>
      </c>
      <c r="H236" s="84" t="b">
        <v>0</v>
      </c>
      <c r="I236" s="84" t="b">
        <v>0</v>
      </c>
      <c r="J236" s="84" t="b">
        <v>0</v>
      </c>
      <c r="K236" s="84" t="b">
        <v>0</v>
      </c>
      <c r="L236" s="84" t="b">
        <v>0</v>
      </c>
    </row>
    <row r="237" spans="1:12" ht="15">
      <c r="A237" s="84" t="s">
        <v>1565</v>
      </c>
      <c r="B237" s="84" t="s">
        <v>1863</v>
      </c>
      <c r="C237" s="84">
        <v>2</v>
      </c>
      <c r="D237" s="122">
        <v>0.006777621983090169</v>
      </c>
      <c r="E237" s="122">
        <v>2.161368002234975</v>
      </c>
      <c r="F237" s="84" t="s">
        <v>1440</v>
      </c>
      <c r="G237" s="84" t="b">
        <v>0</v>
      </c>
      <c r="H237" s="84" t="b">
        <v>0</v>
      </c>
      <c r="I237" s="84" t="b">
        <v>0</v>
      </c>
      <c r="J237" s="84" t="b">
        <v>0</v>
      </c>
      <c r="K237" s="84" t="b">
        <v>0</v>
      </c>
      <c r="L237" s="84" t="b">
        <v>0</v>
      </c>
    </row>
    <row r="238" spans="1:12" ht="15">
      <c r="A238" s="84" t="s">
        <v>1863</v>
      </c>
      <c r="B238" s="84" t="s">
        <v>1870</v>
      </c>
      <c r="C238" s="84">
        <v>2</v>
      </c>
      <c r="D238" s="122">
        <v>0.006777621983090169</v>
      </c>
      <c r="E238" s="122">
        <v>2.161368002234975</v>
      </c>
      <c r="F238" s="84" t="s">
        <v>1440</v>
      </c>
      <c r="G238" s="84" t="b">
        <v>0</v>
      </c>
      <c r="H238" s="84" t="b">
        <v>0</v>
      </c>
      <c r="I238" s="84" t="b">
        <v>0</v>
      </c>
      <c r="J238" s="84" t="b">
        <v>0</v>
      </c>
      <c r="K238" s="84" t="b">
        <v>0</v>
      </c>
      <c r="L238" s="84" t="b">
        <v>0</v>
      </c>
    </row>
    <row r="239" spans="1:12" ht="15">
      <c r="A239" s="84" t="s">
        <v>1870</v>
      </c>
      <c r="B239" s="84" t="s">
        <v>1866</v>
      </c>
      <c r="C239" s="84">
        <v>2</v>
      </c>
      <c r="D239" s="122">
        <v>0.006777621983090169</v>
      </c>
      <c r="E239" s="122">
        <v>2.161368002234975</v>
      </c>
      <c r="F239" s="84" t="s">
        <v>1440</v>
      </c>
      <c r="G239" s="84" t="b">
        <v>0</v>
      </c>
      <c r="H239" s="84" t="b">
        <v>0</v>
      </c>
      <c r="I239" s="84" t="b">
        <v>0</v>
      </c>
      <c r="J239" s="84" t="b">
        <v>0</v>
      </c>
      <c r="K239" s="84" t="b">
        <v>0</v>
      </c>
      <c r="L239" s="84" t="b">
        <v>0</v>
      </c>
    </row>
    <row r="240" spans="1:12" ht="15">
      <c r="A240" s="84" t="s">
        <v>1921</v>
      </c>
      <c r="B240" s="84" t="s">
        <v>1891</v>
      </c>
      <c r="C240" s="84">
        <v>2</v>
      </c>
      <c r="D240" s="122">
        <v>0.006777621983090169</v>
      </c>
      <c r="E240" s="122">
        <v>1.9852767431792937</v>
      </c>
      <c r="F240" s="84" t="s">
        <v>1440</v>
      </c>
      <c r="G240" s="84" t="b">
        <v>0</v>
      </c>
      <c r="H240" s="84" t="b">
        <v>0</v>
      </c>
      <c r="I240" s="84" t="b">
        <v>0</v>
      </c>
      <c r="J240" s="84" t="b">
        <v>0</v>
      </c>
      <c r="K240" s="84" t="b">
        <v>0</v>
      </c>
      <c r="L240" s="84" t="b">
        <v>0</v>
      </c>
    </row>
    <row r="241" spans="1:12" ht="15">
      <c r="A241" s="84" t="s">
        <v>1891</v>
      </c>
      <c r="B241" s="84" t="s">
        <v>1521</v>
      </c>
      <c r="C241" s="84">
        <v>2</v>
      </c>
      <c r="D241" s="122">
        <v>0.006777621983090169</v>
      </c>
      <c r="E241" s="122">
        <v>1.6842467475153124</v>
      </c>
      <c r="F241" s="84" t="s">
        <v>1440</v>
      </c>
      <c r="G241" s="84" t="b">
        <v>0</v>
      </c>
      <c r="H241" s="84" t="b">
        <v>0</v>
      </c>
      <c r="I241" s="84" t="b">
        <v>0</v>
      </c>
      <c r="J241" s="84" t="b">
        <v>0</v>
      </c>
      <c r="K241" s="84" t="b">
        <v>0</v>
      </c>
      <c r="L241" s="84" t="b">
        <v>0</v>
      </c>
    </row>
    <row r="242" spans="1:12" ht="15">
      <c r="A242" s="84" t="s">
        <v>1521</v>
      </c>
      <c r="B242" s="84" t="s">
        <v>1892</v>
      </c>
      <c r="C242" s="84">
        <v>2</v>
      </c>
      <c r="D242" s="122">
        <v>0.006777621983090169</v>
      </c>
      <c r="E242" s="122">
        <v>1.8091854841236124</v>
      </c>
      <c r="F242" s="84" t="s">
        <v>1440</v>
      </c>
      <c r="G242" s="84" t="b">
        <v>0</v>
      </c>
      <c r="H242" s="84" t="b">
        <v>0</v>
      </c>
      <c r="I242" s="84" t="b">
        <v>0</v>
      </c>
      <c r="J242" s="84" t="b">
        <v>0</v>
      </c>
      <c r="K242" s="84" t="b">
        <v>0</v>
      </c>
      <c r="L242" s="84" t="b">
        <v>0</v>
      </c>
    </row>
    <row r="243" spans="1:12" ht="15">
      <c r="A243" s="84" t="s">
        <v>1892</v>
      </c>
      <c r="B243" s="84" t="s">
        <v>1922</v>
      </c>
      <c r="C243" s="84">
        <v>2</v>
      </c>
      <c r="D243" s="122">
        <v>0.006777621983090169</v>
      </c>
      <c r="E243" s="122">
        <v>1.9852767431792937</v>
      </c>
      <c r="F243" s="84" t="s">
        <v>1440</v>
      </c>
      <c r="G243" s="84" t="b">
        <v>0</v>
      </c>
      <c r="H243" s="84" t="b">
        <v>0</v>
      </c>
      <c r="I243" s="84" t="b">
        <v>0</v>
      </c>
      <c r="J243" s="84" t="b">
        <v>0</v>
      </c>
      <c r="K243" s="84" t="b">
        <v>0</v>
      </c>
      <c r="L243" s="84" t="b">
        <v>0</v>
      </c>
    </row>
    <row r="244" spans="1:12" ht="15">
      <c r="A244" s="84" t="s">
        <v>1922</v>
      </c>
      <c r="B244" s="84" t="s">
        <v>257</v>
      </c>
      <c r="C244" s="84">
        <v>2</v>
      </c>
      <c r="D244" s="122">
        <v>0.006777621983090169</v>
      </c>
      <c r="E244" s="122">
        <v>2.161368002234975</v>
      </c>
      <c r="F244" s="84" t="s">
        <v>1440</v>
      </c>
      <c r="G244" s="84" t="b">
        <v>0</v>
      </c>
      <c r="H244" s="84" t="b">
        <v>0</v>
      </c>
      <c r="I244" s="84" t="b">
        <v>0</v>
      </c>
      <c r="J244" s="84" t="b">
        <v>0</v>
      </c>
      <c r="K244" s="84" t="b">
        <v>0</v>
      </c>
      <c r="L244" s="84" t="b">
        <v>0</v>
      </c>
    </row>
    <row r="245" spans="1:12" ht="15">
      <c r="A245" s="84" t="s">
        <v>257</v>
      </c>
      <c r="B245" s="84" t="s">
        <v>1524</v>
      </c>
      <c r="C245" s="84">
        <v>2</v>
      </c>
      <c r="D245" s="122">
        <v>0.006777621983090169</v>
      </c>
      <c r="E245" s="122">
        <v>2.161368002234975</v>
      </c>
      <c r="F245" s="84" t="s">
        <v>1440</v>
      </c>
      <c r="G245" s="84" t="b">
        <v>0</v>
      </c>
      <c r="H245" s="84" t="b">
        <v>0</v>
      </c>
      <c r="I245" s="84" t="b">
        <v>0</v>
      </c>
      <c r="J245" s="84" t="b">
        <v>0</v>
      </c>
      <c r="K245" s="84" t="b">
        <v>0</v>
      </c>
      <c r="L245" s="84" t="b">
        <v>0</v>
      </c>
    </row>
    <row r="246" spans="1:12" ht="15">
      <c r="A246" s="84" t="s">
        <v>1524</v>
      </c>
      <c r="B246" s="84" t="s">
        <v>1525</v>
      </c>
      <c r="C246" s="84">
        <v>2</v>
      </c>
      <c r="D246" s="122">
        <v>0.006777621983090169</v>
      </c>
      <c r="E246" s="122">
        <v>2.161368002234975</v>
      </c>
      <c r="F246" s="84" t="s">
        <v>1440</v>
      </c>
      <c r="G246" s="84" t="b">
        <v>0</v>
      </c>
      <c r="H246" s="84" t="b">
        <v>0</v>
      </c>
      <c r="I246" s="84" t="b">
        <v>0</v>
      </c>
      <c r="J246" s="84" t="b">
        <v>1</v>
      </c>
      <c r="K246" s="84" t="b">
        <v>0</v>
      </c>
      <c r="L246" s="84" t="b">
        <v>0</v>
      </c>
    </row>
    <row r="247" spans="1:12" ht="15">
      <c r="A247" s="84" t="s">
        <v>1525</v>
      </c>
      <c r="B247" s="84" t="s">
        <v>1589</v>
      </c>
      <c r="C247" s="84">
        <v>2</v>
      </c>
      <c r="D247" s="122">
        <v>0.006777621983090169</v>
      </c>
      <c r="E247" s="122">
        <v>2.161368002234975</v>
      </c>
      <c r="F247" s="84" t="s">
        <v>1440</v>
      </c>
      <c r="G247" s="84" t="b">
        <v>1</v>
      </c>
      <c r="H247" s="84" t="b">
        <v>0</v>
      </c>
      <c r="I247" s="84" t="b">
        <v>0</v>
      </c>
      <c r="J247" s="84" t="b">
        <v>0</v>
      </c>
      <c r="K247" s="84" t="b">
        <v>0</v>
      </c>
      <c r="L247" s="84" t="b">
        <v>0</v>
      </c>
    </row>
    <row r="248" spans="1:12" ht="15">
      <c r="A248" s="84" t="s">
        <v>1589</v>
      </c>
      <c r="B248" s="84" t="s">
        <v>1923</v>
      </c>
      <c r="C248" s="84">
        <v>2</v>
      </c>
      <c r="D248" s="122">
        <v>0.006777621983090169</v>
      </c>
      <c r="E248" s="122">
        <v>2.161368002234975</v>
      </c>
      <c r="F248" s="84" t="s">
        <v>1440</v>
      </c>
      <c r="G248" s="84" t="b">
        <v>0</v>
      </c>
      <c r="H248" s="84" t="b">
        <v>0</v>
      </c>
      <c r="I248" s="84" t="b">
        <v>0</v>
      </c>
      <c r="J248" s="84" t="b">
        <v>0</v>
      </c>
      <c r="K248" s="84" t="b">
        <v>0</v>
      </c>
      <c r="L248" s="84" t="b">
        <v>0</v>
      </c>
    </row>
    <row r="249" spans="1:12" ht="15">
      <c r="A249" s="84" t="s">
        <v>1562</v>
      </c>
      <c r="B249" s="84" t="s">
        <v>1856</v>
      </c>
      <c r="C249" s="84">
        <v>2</v>
      </c>
      <c r="D249" s="122">
        <v>0.006777621983090169</v>
      </c>
      <c r="E249" s="122">
        <v>1.8603380065709938</v>
      </c>
      <c r="F249" s="84" t="s">
        <v>1440</v>
      </c>
      <c r="G249" s="84" t="b">
        <v>0</v>
      </c>
      <c r="H249" s="84" t="b">
        <v>0</v>
      </c>
      <c r="I249" s="84" t="b">
        <v>0</v>
      </c>
      <c r="J249" s="84" t="b">
        <v>0</v>
      </c>
      <c r="K249" s="84" t="b">
        <v>0</v>
      </c>
      <c r="L249" s="84" t="b">
        <v>0</v>
      </c>
    </row>
    <row r="250" spans="1:12" ht="15">
      <c r="A250" s="84" t="s">
        <v>1856</v>
      </c>
      <c r="B250" s="84" t="s">
        <v>1917</v>
      </c>
      <c r="C250" s="84">
        <v>2</v>
      </c>
      <c r="D250" s="122">
        <v>0.006777621983090169</v>
      </c>
      <c r="E250" s="122">
        <v>2.161368002234975</v>
      </c>
      <c r="F250" s="84" t="s">
        <v>1440</v>
      </c>
      <c r="G250" s="84" t="b">
        <v>0</v>
      </c>
      <c r="H250" s="84" t="b">
        <v>0</v>
      </c>
      <c r="I250" s="84" t="b">
        <v>0</v>
      </c>
      <c r="J250" s="84" t="b">
        <v>0</v>
      </c>
      <c r="K250" s="84" t="b">
        <v>0</v>
      </c>
      <c r="L250" s="84" t="b">
        <v>0</v>
      </c>
    </row>
    <row r="251" spans="1:12" ht="15">
      <c r="A251" s="84" t="s">
        <v>1917</v>
      </c>
      <c r="B251" s="84" t="s">
        <v>256</v>
      </c>
      <c r="C251" s="84">
        <v>2</v>
      </c>
      <c r="D251" s="122">
        <v>0.006777621983090169</v>
      </c>
      <c r="E251" s="122">
        <v>1.3162699622207181</v>
      </c>
      <c r="F251" s="84" t="s">
        <v>1440</v>
      </c>
      <c r="G251" s="84" t="b">
        <v>0</v>
      </c>
      <c r="H251" s="84" t="b">
        <v>0</v>
      </c>
      <c r="I251" s="84" t="b">
        <v>0</v>
      </c>
      <c r="J251" s="84" t="b">
        <v>0</v>
      </c>
      <c r="K251" s="84" t="b">
        <v>0</v>
      </c>
      <c r="L251" s="84" t="b">
        <v>0</v>
      </c>
    </row>
    <row r="252" spans="1:12" ht="15">
      <c r="A252" s="84" t="s">
        <v>256</v>
      </c>
      <c r="B252" s="84" t="s">
        <v>460</v>
      </c>
      <c r="C252" s="84">
        <v>2</v>
      </c>
      <c r="D252" s="122">
        <v>0.006777621983090169</v>
      </c>
      <c r="E252" s="122">
        <v>0.8826144012821459</v>
      </c>
      <c r="F252" s="84" t="s">
        <v>1440</v>
      </c>
      <c r="G252" s="84" t="b">
        <v>0</v>
      </c>
      <c r="H252" s="84" t="b">
        <v>0</v>
      </c>
      <c r="I252" s="84" t="b">
        <v>0</v>
      </c>
      <c r="J252" s="84" t="b">
        <v>0</v>
      </c>
      <c r="K252" s="84" t="b">
        <v>0</v>
      </c>
      <c r="L252" s="84" t="b">
        <v>0</v>
      </c>
    </row>
    <row r="253" spans="1:12" ht="15">
      <c r="A253" s="84" t="s">
        <v>460</v>
      </c>
      <c r="B253" s="84" t="s">
        <v>1562</v>
      </c>
      <c r="C253" s="84">
        <v>2</v>
      </c>
      <c r="D253" s="122">
        <v>0.006777621983090169</v>
      </c>
      <c r="E253" s="122">
        <v>1.3832167518513312</v>
      </c>
      <c r="F253" s="84" t="s">
        <v>1440</v>
      </c>
      <c r="G253" s="84" t="b">
        <v>0</v>
      </c>
      <c r="H253" s="84" t="b">
        <v>0</v>
      </c>
      <c r="I253" s="84" t="b">
        <v>0</v>
      </c>
      <c r="J253" s="84" t="b">
        <v>0</v>
      </c>
      <c r="K253" s="84" t="b">
        <v>0</v>
      </c>
      <c r="L253" s="84" t="b">
        <v>0</v>
      </c>
    </row>
    <row r="254" spans="1:12" ht="15">
      <c r="A254" s="84" t="s">
        <v>1562</v>
      </c>
      <c r="B254" s="84" t="s">
        <v>1875</v>
      </c>
      <c r="C254" s="84">
        <v>2</v>
      </c>
      <c r="D254" s="122">
        <v>0.006777621983090169</v>
      </c>
      <c r="E254" s="122">
        <v>1.8603380065709938</v>
      </c>
      <c r="F254" s="84" t="s">
        <v>1440</v>
      </c>
      <c r="G254" s="84" t="b">
        <v>0</v>
      </c>
      <c r="H254" s="84" t="b">
        <v>0</v>
      </c>
      <c r="I254" s="84" t="b">
        <v>0</v>
      </c>
      <c r="J254" s="84" t="b">
        <v>0</v>
      </c>
      <c r="K254" s="84" t="b">
        <v>0</v>
      </c>
      <c r="L254" s="84" t="b">
        <v>0</v>
      </c>
    </row>
    <row r="255" spans="1:12" ht="15">
      <c r="A255" s="84" t="s">
        <v>1875</v>
      </c>
      <c r="B255" s="84" t="s">
        <v>1594</v>
      </c>
      <c r="C255" s="84">
        <v>2</v>
      </c>
      <c r="D255" s="122">
        <v>0.006777621983090169</v>
      </c>
      <c r="E255" s="122">
        <v>2.161368002234975</v>
      </c>
      <c r="F255" s="84" t="s">
        <v>1440</v>
      </c>
      <c r="G255" s="84" t="b">
        <v>0</v>
      </c>
      <c r="H255" s="84" t="b">
        <v>0</v>
      </c>
      <c r="I255" s="84" t="b">
        <v>0</v>
      </c>
      <c r="J255" s="84" t="b">
        <v>0</v>
      </c>
      <c r="K255" s="84" t="b">
        <v>0</v>
      </c>
      <c r="L255" s="84" t="b">
        <v>0</v>
      </c>
    </row>
    <row r="256" spans="1:12" ht="15">
      <c r="A256" s="84" t="s">
        <v>1594</v>
      </c>
      <c r="B256" s="84" t="s">
        <v>293</v>
      </c>
      <c r="C256" s="84">
        <v>2</v>
      </c>
      <c r="D256" s="122">
        <v>0.006777621983090169</v>
      </c>
      <c r="E256" s="122">
        <v>2.161368002234975</v>
      </c>
      <c r="F256" s="84" t="s">
        <v>1440</v>
      </c>
      <c r="G256" s="84" t="b">
        <v>0</v>
      </c>
      <c r="H256" s="84" t="b">
        <v>0</v>
      </c>
      <c r="I256" s="84" t="b">
        <v>0</v>
      </c>
      <c r="J256" s="84" t="b">
        <v>0</v>
      </c>
      <c r="K256" s="84" t="b">
        <v>0</v>
      </c>
      <c r="L256" s="84" t="b">
        <v>0</v>
      </c>
    </row>
    <row r="257" spans="1:12" ht="15">
      <c r="A257" s="84" t="s">
        <v>293</v>
      </c>
      <c r="B257" s="84" t="s">
        <v>259</v>
      </c>
      <c r="C257" s="84">
        <v>2</v>
      </c>
      <c r="D257" s="122">
        <v>0.006777621983090169</v>
      </c>
      <c r="E257" s="122">
        <v>2.161368002234975</v>
      </c>
      <c r="F257" s="84" t="s">
        <v>1440</v>
      </c>
      <c r="G257" s="84" t="b">
        <v>0</v>
      </c>
      <c r="H257" s="84" t="b">
        <v>0</v>
      </c>
      <c r="I257" s="84" t="b">
        <v>0</v>
      </c>
      <c r="J257" s="84" t="b">
        <v>0</v>
      </c>
      <c r="K257" s="84" t="b">
        <v>0</v>
      </c>
      <c r="L257" s="84" t="b">
        <v>0</v>
      </c>
    </row>
    <row r="258" spans="1:12" ht="15">
      <c r="A258" s="84" t="s">
        <v>259</v>
      </c>
      <c r="B258" s="84" t="s">
        <v>258</v>
      </c>
      <c r="C258" s="84">
        <v>2</v>
      </c>
      <c r="D258" s="122">
        <v>0.006777621983090169</v>
      </c>
      <c r="E258" s="122">
        <v>2.161368002234975</v>
      </c>
      <c r="F258" s="84" t="s">
        <v>1440</v>
      </c>
      <c r="G258" s="84" t="b">
        <v>0</v>
      </c>
      <c r="H258" s="84" t="b">
        <v>0</v>
      </c>
      <c r="I258" s="84" t="b">
        <v>0</v>
      </c>
      <c r="J258" s="84" t="b">
        <v>0</v>
      </c>
      <c r="K258" s="84" t="b">
        <v>0</v>
      </c>
      <c r="L258" s="84" t="b">
        <v>0</v>
      </c>
    </row>
    <row r="259" spans="1:12" ht="15">
      <c r="A259" s="84" t="s">
        <v>1881</v>
      </c>
      <c r="B259" s="84" t="s">
        <v>1881</v>
      </c>
      <c r="C259" s="84">
        <v>2</v>
      </c>
      <c r="D259" s="122">
        <v>0.006777621983090169</v>
      </c>
      <c r="E259" s="122">
        <v>1.5593080109070125</v>
      </c>
      <c r="F259" s="84" t="s">
        <v>1440</v>
      </c>
      <c r="G259" s="84" t="b">
        <v>0</v>
      </c>
      <c r="H259" s="84" t="b">
        <v>0</v>
      </c>
      <c r="I259" s="84" t="b">
        <v>0</v>
      </c>
      <c r="J259" s="84" t="b">
        <v>0</v>
      </c>
      <c r="K259" s="84" t="b">
        <v>0</v>
      </c>
      <c r="L259" s="84" t="b">
        <v>0</v>
      </c>
    </row>
    <row r="260" spans="1:12" ht="15">
      <c r="A260" s="84" t="s">
        <v>1582</v>
      </c>
      <c r="B260" s="84" t="s">
        <v>1583</v>
      </c>
      <c r="C260" s="84">
        <v>2</v>
      </c>
      <c r="D260" s="122">
        <v>0.009267961002930591</v>
      </c>
      <c r="E260" s="122">
        <v>1.2430380486862944</v>
      </c>
      <c r="F260" s="84" t="s">
        <v>1441</v>
      </c>
      <c r="G260" s="84" t="b">
        <v>0</v>
      </c>
      <c r="H260" s="84" t="b">
        <v>0</v>
      </c>
      <c r="I260" s="84" t="b">
        <v>0</v>
      </c>
      <c r="J260" s="84" t="b">
        <v>0</v>
      </c>
      <c r="K260" s="84" t="b">
        <v>0</v>
      </c>
      <c r="L260" s="84" t="b">
        <v>0</v>
      </c>
    </row>
    <row r="261" spans="1:12" ht="15">
      <c r="A261" s="84" t="s">
        <v>1583</v>
      </c>
      <c r="B261" s="84" t="s">
        <v>1584</v>
      </c>
      <c r="C261" s="84">
        <v>2</v>
      </c>
      <c r="D261" s="122">
        <v>0.009267961002930591</v>
      </c>
      <c r="E261" s="122">
        <v>1.2430380486862944</v>
      </c>
      <c r="F261" s="84" t="s">
        <v>1441</v>
      </c>
      <c r="G261" s="84" t="b">
        <v>0</v>
      </c>
      <c r="H261" s="84" t="b">
        <v>0</v>
      </c>
      <c r="I261" s="84" t="b">
        <v>0</v>
      </c>
      <c r="J261" s="84" t="b">
        <v>0</v>
      </c>
      <c r="K261" s="84" t="b">
        <v>0</v>
      </c>
      <c r="L261" s="84" t="b">
        <v>0</v>
      </c>
    </row>
    <row r="262" spans="1:12" ht="15">
      <c r="A262" s="84" t="s">
        <v>1584</v>
      </c>
      <c r="B262" s="84" t="s">
        <v>1585</v>
      </c>
      <c r="C262" s="84">
        <v>2</v>
      </c>
      <c r="D262" s="122">
        <v>0.009267961002930591</v>
      </c>
      <c r="E262" s="122">
        <v>1.2430380486862944</v>
      </c>
      <c r="F262" s="84" t="s">
        <v>1441</v>
      </c>
      <c r="G262" s="84" t="b">
        <v>0</v>
      </c>
      <c r="H262" s="84" t="b">
        <v>0</v>
      </c>
      <c r="I262" s="84" t="b">
        <v>0</v>
      </c>
      <c r="J262" s="84" t="b">
        <v>0</v>
      </c>
      <c r="K262" s="84" t="b">
        <v>0</v>
      </c>
      <c r="L262" s="84" t="b">
        <v>0</v>
      </c>
    </row>
    <row r="263" spans="1:12" ht="15">
      <c r="A263" s="84" t="s">
        <v>1585</v>
      </c>
      <c r="B263" s="84" t="s">
        <v>1586</v>
      </c>
      <c r="C263" s="84">
        <v>2</v>
      </c>
      <c r="D263" s="122">
        <v>0.009267961002930591</v>
      </c>
      <c r="E263" s="122">
        <v>1.2430380486862944</v>
      </c>
      <c r="F263" s="84" t="s">
        <v>1441</v>
      </c>
      <c r="G263" s="84" t="b">
        <v>0</v>
      </c>
      <c r="H263" s="84" t="b">
        <v>0</v>
      </c>
      <c r="I263" s="84" t="b">
        <v>0</v>
      </c>
      <c r="J263" s="84" t="b">
        <v>0</v>
      </c>
      <c r="K263" s="84" t="b">
        <v>0</v>
      </c>
      <c r="L263" s="84" t="b">
        <v>0</v>
      </c>
    </row>
    <row r="264" spans="1:12" ht="15">
      <c r="A264" s="84" t="s">
        <v>1586</v>
      </c>
      <c r="B264" s="84" t="s">
        <v>1587</v>
      </c>
      <c r="C264" s="84">
        <v>2</v>
      </c>
      <c r="D264" s="122">
        <v>0.009267961002930591</v>
      </c>
      <c r="E264" s="122">
        <v>1.2430380486862944</v>
      </c>
      <c r="F264" s="84" t="s">
        <v>1441</v>
      </c>
      <c r="G264" s="84" t="b">
        <v>0</v>
      </c>
      <c r="H264" s="84" t="b">
        <v>0</v>
      </c>
      <c r="I264" s="84" t="b">
        <v>0</v>
      </c>
      <c r="J264" s="84" t="b">
        <v>0</v>
      </c>
      <c r="K264" s="84" t="b">
        <v>0</v>
      </c>
      <c r="L264" s="84" t="b">
        <v>0</v>
      </c>
    </row>
    <row r="265" spans="1:12" ht="15">
      <c r="A265" s="84" t="s">
        <v>1587</v>
      </c>
      <c r="B265" s="84" t="s">
        <v>1588</v>
      </c>
      <c r="C265" s="84">
        <v>2</v>
      </c>
      <c r="D265" s="122">
        <v>0.009267961002930591</v>
      </c>
      <c r="E265" s="122">
        <v>1.2430380486862944</v>
      </c>
      <c r="F265" s="84" t="s">
        <v>1441</v>
      </c>
      <c r="G265" s="84" t="b">
        <v>0</v>
      </c>
      <c r="H265" s="84" t="b">
        <v>0</v>
      </c>
      <c r="I265" s="84" t="b">
        <v>0</v>
      </c>
      <c r="J265" s="84" t="b">
        <v>0</v>
      </c>
      <c r="K265" s="84" t="b">
        <v>0</v>
      </c>
      <c r="L265" s="84" t="b">
        <v>0</v>
      </c>
    </row>
    <row r="266" spans="1:12" ht="15">
      <c r="A266" s="84" t="s">
        <v>1588</v>
      </c>
      <c r="B266" s="84" t="s">
        <v>1589</v>
      </c>
      <c r="C266" s="84">
        <v>2</v>
      </c>
      <c r="D266" s="122">
        <v>0.009267961002930591</v>
      </c>
      <c r="E266" s="122">
        <v>1.2430380486862944</v>
      </c>
      <c r="F266" s="84" t="s">
        <v>1441</v>
      </c>
      <c r="G266" s="84" t="b">
        <v>0</v>
      </c>
      <c r="H266" s="84" t="b">
        <v>0</v>
      </c>
      <c r="I266" s="84" t="b">
        <v>0</v>
      </c>
      <c r="J266" s="84" t="b">
        <v>0</v>
      </c>
      <c r="K266" s="84" t="b">
        <v>0</v>
      </c>
      <c r="L266" s="84" t="b">
        <v>0</v>
      </c>
    </row>
    <row r="267" spans="1:12" ht="15">
      <c r="A267" s="84" t="s">
        <v>1589</v>
      </c>
      <c r="B267" s="84" t="s">
        <v>278</v>
      </c>
      <c r="C267" s="84">
        <v>2</v>
      </c>
      <c r="D267" s="122">
        <v>0.009267961002930591</v>
      </c>
      <c r="E267" s="122">
        <v>1.2430380486862944</v>
      </c>
      <c r="F267" s="84" t="s">
        <v>1441</v>
      </c>
      <c r="G267" s="84" t="b">
        <v>0</v>
      </c>
      <c r="H267" s="84" t="b">
        <v>0</v>
      </c>
      <c r="I267" s="84" t="b">
        <v>0</v>
      </c>
      <c r="J267" s="84" t="b">
        <v>0</v>
      </c>
      <c r="K267" s="84" t="b">
        <v>0</v>
      </c>
      <c r="L267" s="84" t="b">
        <v>0</v>
      </c>
    </row>
    <row r="268" spans="1:12" ht="15">
      <c r="A268" s="84" t="s">
        <v>256</v>
      </c>
      <c r="B268" s="84" t="s">
        <v>460</v>
      </c>
      <c r="C268" s="84">
        <v>7</v>
      </c>
      <c r="D268" s="122">
        <v>0.014573167532182971</v>
      </c>
      <c r="E268" s="122">
        <v>0.9564303955875004</v>
      </c>
      <c r="F268" s="84" t="s">
        <v>1442</v>
      </c>
      <c r="G268" s="84" t="b">
        <v>0</v>
      </c>
      <c r="H268" s="84" t="b">
        <v>0</v>
      </c>
      <c r="I268" s="84" t="b">
        <v>0</v>
      </c>
      <c r="J268" s="84" t="b">
        <v>0</v>
      </c>
      <c r="K268" s="84" t="b">
        <v>0</v>
      </c>
      <c r="L268" s="84" t="b">
        <v>0</v>
      </c>
    </row>
    <row r="269" spans="1:12" ht="15">
      <c r="A269" s="84" t="s">
        <v>1591</v>
      </c>
      <c r="B269" s="84" t="s">
        <v>1595</v>
      </c>
      <c r="C269" s="84">
        <v>3</v>
      </c>
      <c r="D269" s="122">
        <v>0.011286421108826284</v>
      </c>
      <c r="E269" s="122">
        <v>1.5998830720736879</v>
      </c>
      <c r="F269" s="84" t="s">
        <v>1442</v>
      </c>
      <c r="G269" s="84" t="b">
        <v>0</v>
      </c>
      <c r="H269" s="84" t="b">
        <v>0</v>
      </c>
      <c r="I269" s="84" t="b">
        <v>0</v>
      </c>
      <c r="J269" s="84" t="b">
        <v>0</v>
      </c>
      <c r="K269" s="84" t="b">
        <v>0</v>
      </c>
      <c r="L269" s="84" t="b">
        <v>0</v>
      </c>
    </row>
    <row r="270" spans="1:12" ht="15">
      <c r="A270" s="84" t="s">
        <v>1596</v>
      </c>
      <c r="B270" s="84" t="s">
        <v>1597</v>
      </c>
      <c r="C270" s="84">
        <v>3</v>
      </c>
      <c r="D270" s="122">
        <v>0.011286421108826284</v>
      </c>
      <c r="E270" s="122">
        <v>1.8217318216900442</v>
      </c>
      <c r="F270" s="84" t="s">
        <v>1442</v>
      </c>
      <c r="G270" s="84" t="b">
        <v>0</v>
      </c>
      <c r="H270" s="84" t="b">
        <v>0</v>
      </c>
      <c r="I270" s="84" t="b">
        <v>0</v>
      </c>
      <c r="J270" s="84" t="b">
        <v>0</v>
      </c>
      <c r="K270" s="84" t="b">
        <v>0</v>
      </c>
      <c r="L270" s="84" t="b">
        <v>0</v>
      </c>
    </row>
    <row r="271" spans="1:12" ht="15">
      <c r="A271" s="84" t="s">
        <v>470</v>
      </c>
      <c r="B271" s="84" t="s">
        <v>1895</v>
      </c>
      <c r="C271" s="84">
        <v>3</v>
      </c>
      <c r="D271" s="122">
        <v>0.011286421108826284</v>
      </c>
      <c r="E271" s="122">
        <v>1.5998830720736879</v>
      </c>
      <c r="F271" s="84" t="s">
        <v>1442</v>
      </c>
      <c r="G271" s="84" t="b">
        <v>0</v>
      </c>
      <c r="H271" s="84" t="b">
        <v>0</v>
      </c>
      <c r="I271" s="84" t="b">
        <v>0</v>
      </c>
      <c r="J271" s="84" t="b">
        <v>0</v>
      </c>
      <c r="K271" s="84" t="b">
        <v>0</v>
      </c>
      <c r="L271" s="84" t="b">
        <v>0</v>
      </c>
    </row>
    <row r="272" spans="1:12" ht="15">
      <c r="A272" s="84" t="s">
        <v>1895</v>
      </c>
      <c r="B272" s="84" t="s">
        <v>1563</v>
      </c>
      <c r="C272" s="84">
        <v>3</v>
      </c>
      <c r="D272" s="122">
        <v>0.011286421108826284</v>
      </c>
      <c r="E272" s="122">
        <v>1.8217318216900442</v>
      </c>
      <c r="F272" s="84" t="s">
        <v>1442</v>
      </c>
      <c r="G272" s="84" t="b">
        <v>0</v>
      </c>
      <c r="H272" s="84" t="b">
        <v>0</v>
      </c>
      <c r="I272" s="84" t="b">
        <v>0</v>
      </c>
      <c r="J272" s="84" t="b">
        <v>0</v>
      </c>
      <c r="K272" s="84" t="b">
        <v>0</v>
      </c>
      <c r="L272" s="84" t="b">
        <v>0</v>
      </c>
    </row>
    <row r="273" spans="1:12" ht="15">
      <c r="A273" s="84" t="s">
        <v>1563</v>
      </c>
      <c r="B273" s="84" t="s">
        <v>1896</v>
      </c>
      <c r="C273" s="84">
        <v>3</v>
      </c>
      <c r="D273" s="122">
        <v>0.011286421108826284</v>
      </c>
      <c r="E273" s="122">
        <v>1.8217318216900442</v>
      </c>
      <c r="F273" s="84" t="s">
        <v>1442</v>
      </c>
      <c r="G273" s="84" t="b">
        <v>0</v>
      </c>
      <c r="H273" s="84" t="b">
        <v>0</v>
      </c>
      <c r="I273" s="84" t="b">
        <v>0</v>
      </c>
      <c r="J273" s="84" t="b">
        <v>0</v>
      </c>
      <c r="K273" s="84" t="b">
        <v>0</v>
      </c>
      <c r="L273" s="84" t="b">
        <v>0</v>
      </c>
    </row>
    <row r="274" spans="1:12" ht="15">
      <c r="A274" s="84" t="s">
        <v>1896</v>
      </c>
      <c r="B274" s="84" t="s">
        <v>1897</v>
      </c>
      <c r="C274" s="84">
        <v>3</v>
      </c>
      <c r="D274" s="122">
        <v>0.011286421108826284</v>
      </c>
      <c r="E274" s="122">
        <v>1.8217318216900442</v>
      </c>
      <c r="F274" s="84" t="s">
        <v>1442</v>
      </c>
      <c r="G274" s="84" t="b">
        <v>0</v>
      </c>
      <c r="H274" s="84" t="b">
        <v>0</v>
      </c>
      <c r="I274" s="84" t="b">
        <v>0</v>
      </c>
      <c r="J274" s="84" t="b">
        <v>0</v>
      </c>
      <c r="K274" s="84" t="b">
        <v>0</v>
      </c>
      <c r="L274" s="84" t="b">
        <v>0</v>
      </c>
    </row>
    <row r="275" spans="1:12" ht="15">
      <c r="A275" s="84" t="s">
        <v>1897</v>
      </c>
      <c r="B275" s="84" t="s">
        <v>279</v>
      </c>
      <c r="C275" s="84">
        <v>3</v>
      </c>
      <c r="D275" s="122">
        <v>0.011286421108826284</v>
      </c>
      <c r="E275" s="122">
        <v>1.8217318216900442</v>
      </c>
      <c r="F275" s="84" t="s">
        <v>1442</v>
      </c>
      <c r="G275" s="84" t="b">
        <v>0</v>
      </c>
      <c r="H275" s="84" t="b">
        <v>0</v>
      </c>
      <c r="I275" s="84" t="b">
        <v>0</v>
      </c>
      <c r="J275" s="84" t="b">
        <v>0</v>
      </c>
      <c r="K275" s="84" t="b">
        <v>0</v>
      </c>
      <c r="L275" s="84" t="b">
        <v>0</v>
      </c>
    </row>
    <row r="276" spans="1:12" ht="15">
      <c r="A276" s="84" t="s">
        <v>279</v>
      </c>
      <c r="B276" s="84" t="s">
        <v>1562</v>
      </c>
      <c r="C276" s="84">
        <v>3</v>
      </c>
      <c r="D276" s="122">
        <v>0.011286421108826284</v>
      </c>
      <c r="E276" s="122">
        <v>1.8217318216900442</v>
      </c>
      <c r="F276" s="84" t="s">
        <v>1442</v>
      </c>
      <c r="G276" s="84" t="b">
        <v>0</v>
      </c>
      <c r="H276" s="84" t="b">
        <v>0</v>
      </c>
      <c r="I276" s="84" t="b">
        <v>0</v>
      </c>
      <c r="J276" s="84" t="b">
        <v>0</v>
      </c>
      <c r="K276" s="84" t="b">
        <v>0</v>
      </c>
      <c r="L276" s="84" t="b">
        <v>0</v>
      </c>
    </row>
    <row r="277" spans="1:12" ht="15">
      <c r="A277" s="84" t="s">
        <v>1562</v>
      </c>
      <c r="B277" s="84" t="s">
        <v>1875</v>
      </c>
      <c r="C277" s="84">
        <v>3</v>
      </c>
      <c r="D277" s="122">
        <v>0.011286421108826284</v>
      </c>
      <c r="E277" s="122">
        <v>1.8217318216900442</v>
      </c>
      <c r="F277" s="84" t="s">
        <v>1442</v>
      </c>
      <c r="G277" s="84" t="b">
        <v>0</v>
      </c>
      <c r="H277" s="84" t="b">
        <v>0</v>
      </c>
      <c r="I277" s="84" t="b">
        <v>0</v>
      </c>
      <c r="J277" s="84" t="b">
        <v>0</v>
      </c>
      <c r="K277" s="84" t="b">
        <v>0</v>
      </c>
      <c r="L277" s="84" t="b">
        <v>0</v>
      </c>
    </row>
    <row r="278" spans="1:12" ht="15">
      <c r="A278" s="84" t="s">
        <v>1875</v>
      </c>
      <c r="B278" s="84" t="s">
        <v>1898</v>
      </c>
      <c r="C278" s="84">
        <v>3</v>
      </c>
      <c r="D278" s="122">
        <v>0.011286421108826284</v>
      </c>
      <c r="E278" s="122">
        <v>1.8217318216900442</v>
      </c>
      <c r="F278" s="84" t="s">
        <v>1442</v>
      </c>
      <c r="G278" s="84" t="b">
        <v>0</v>
      </c>
      <c r="H278" s="84" t="b">
        <v>0</v>
      </c>
      <c r="I278" s="84" t="b">
        <v>0</v>
      </c>
      <c r="J278" s="84" t="b">
        <v>0</v>
      </c>
      <c r="K278" s="84" t="b">
        <v>0</v>
      </c>
      <c r="L278" s="84" t="b">
        <v>0</v>
      </c>
    </row>
    <row r="279" spans="1:12" ht="15">
      <c r="A279" s="84" t="s">
        <v>1898</v>
      </c>
      <c r="B279" s="84" t="s">
        <v>1899</v>
      </c>
      <c r="C279" s="84">
        <v>3</v>
      </c>
      <c r="D279" s="122">
        <v>0.011286421108826284</v>
      </c>
      <c r="E279" s="122">
        <v>1.8217318216900442</v>
      </c>
      <c r="F279" s="84" t="s">
        <v>1442</v>
      </c>
      <c r="G279" s="84" t="b">
        <v>0</v>
      </c>
      <c r="H279" s="84" t="b">
        <v>0</v>
      </c>
      <c r="I279" s="84" t="b">
        <v>0</v>
      </c>
      <c r="J279" s="84" t="b">
        <v>0</v>
      </c>
      <c r="K279" s="84" t="b">
        <v>0</v>
      </c>
      <c r="L279" s="84" t="b">
        <v>0</v>
      </c>
    </row>
    <row r="280" spans="1:12" ht="15">
      <c r="A280" s="84" t="s">
        <v>1899</v>
      </c>
      <c r="B280" s="84" t="s">
        <v>256</v>
      </c>
      <c r="C280" s="84">
        <v>3</v>
      </c>
      <c r="D280" s="122">
        <v>0.011286421108826284</v>
      </c>
      <c r="E280" s="122">
        <v>1.3446105669703818</v>
      </c>
      <c r="F280" s="84" t="s">
        <v>1442</v>
      </c>
      <c r="G280" s="84" t="b">
        <v>0</v>
      </c>
      <c r="H280" s="84" t="b">
        <v>0</v>
      </c>
      <c r="I280" s="84" t="b">
        <v>0</v>
      </c>
      <c r="J280" s="84" t="b">
        <v>0</v>
      </c>
      <c r="K280" s="84" t="b">
        <v>0</v>
      </c>
      <c r="L280" s="84" t="b">
        <v>0</v>
      </c>
    </row>
    <row r="281" spans="1:12" ht="15">
      <c r="A281" s="84" t="s">
        <v>1593</v>
      </c>
      <c r="B281" s="84" t="s">
        <v>1877</v>
      </c>
      <c r="C281" s="84">
        <v>3</v>
      </c>
      <c r="D281" s="122">
        <v>0.011286421108826284</v>
      </c>
      <c r="E281" s="122">
        <v>1.6967930850817443</v>
      </c>
      <c r="F281" s="84" t="s">
        <v>1442</v>
      </c>
      <c r="G281" s="84" t="b">
        <v>0</v>
      </c>
      <c r="H281" s="84" t="b">
        <v>0</v>
      </c>
      <c r="I281" s="84" t="b">
        <v>0</v>
      </c>
      <c r="J281" s="84" t="b">
        <v>0</v>
      </c>
      <c r="K281" s="84" t="b">
        <v>0</v>
      </c>
      <c r="L281" s="84" t="b">
        <v>0</v>
      </c>
    </row>
    <row r="282" spans="1:12" ht="15">
      <c r="A282" s="84" t="s">
        <v>1595</v>
      </c>
      <c r="B282" s="84" t="s">
        <v>1911</v>
      </c>
      <c r="C282" s="84">
        <v>2</v>
      </c>
      <c r="D282" s="122">
        <v>0.0091324200913242</v>
      </c>
      <c r="E282" s="122">
        <v>1.8217318216900442</v>
      </c>
      <c r="F282" s="84" t="s">
        <v>1442</v>
      </c>
      <c r="G282" s="84" t="b">
        <v>0</v>
      </c>
      <c r="H282" s="84" t="b">
        <v>0</v>
      </c>
      <c r="I282" s="84" t="b">
        <v>0</v>
      </c>
      <c r="J282" s="84" t="b">
        <v>1</v>
      </c>
      <c r="K282" s="84" t="b">
        <v>0</v>
      </c>
      <c r="L282" s="84" t="b">
        <v>0</v>
      </c>
    </row>
    <row r="283" spans="1:12" ht="15">
      <c r="A283" s="84" t="s">
        <v>1911</v>
      </c>
      <c r="B283" s="84" t="s">
        <v>1596</v>
      </c>
      <c r="C283" s="84">
        <v>2</v>
      </c>
      <c r="D283" s="122">
        <v>0.0091324200913242</v>
      </c>
      <c r="E283" s="122">
        <v>1.8217318216900442</v>
      </c>
      <c r="F283" s="84" t="s">
        <v>1442</v>
      </c>
      <c r="G283" s="84" t="b">
        <v>1</v>
      </c>
      <c r="H283" s="84" t="b">
        <v>0</v>
      </c>
      <c r="I283" s="84" t="b">
        <v>0</v>
      </c>
      <c r="J283" s="84" t="b">
        <v>0</v>
      </c>
      <c r="K283" s="84" t="b">
        <v>0</v>
      </c>
      <c r="L283" s="84" t="b">
        <v>0</v>
      </c>
    </row>
    <row r="284" spans="1:12" ht="15">
      <c r="A284" s="84" t="s">
        <v>1597</v>
      </c>
      <c r="B284" s="84" t="s">
        <v>1912</v>
      </c>
      <c r="C284" s="84">
        <v>2</v>
      </c>
      <c r="D284" s="122">
        <v>0.0091324200913242</v>
      </c>
      <c r="E284" s="122">
        <v>1.8217318216900442</v>
      </c>
      <c r="F284" s="84" t="s">
        <v>1442</v>
      </c>
      <c r="G284" s="84" t="b">
        <v>0</v>
      </c>
      <c r="H284" s="84" t="b">
        <v>0</v>
      </c>
      <c r="I284" s="84" t="b">
        <v>0</v>
      </c>
      <c r="J284" s="84" t="b">
        <v>0</v>
      </c>
      <c r="K284" s="84" t="b">
        <v>0</v>
      </c>
      <c r="L284" s="84" t="b">
        <v>0</v>
      </c>
    </row>
    <row r="285" spans="1:12" ht="15">
      <c r="A285" s="84" t="s">
        <v>1912</v>
      </c>
      <c r="B285" s="84" t="s">
        <v>1913</v>
      </c>
      <c r="C285" s="84">
        <v>2</v>
      </c>
      <c r="D285" s="122">
        <v>0.0091324200913242</v>
      </c>
      <c r="E285" s="122">
        <v>1.9978230807457256</v>
      </c>
      <c r="F285" s="84" t="s">
        <v>1442</v>
      </c>
      <c r="G285" s="84" t="b">
        <v>0</v>
      </c>
      <c r="H285" s="84" t="b">
        <v>0</v>
      </c>
      <c r="I285" s="84" t="b">
        <v>0</v>
      </c>
      <c r="J285" s="84" t="b">
        <v>0</v>
      </c>
      <c r="K285" s="84" t="b">
        <v>0</v>
      </c>
      <c r="L285" s="84" t="b">
        <v>0</v>
      </c>
    </row>
    <row r="286" spans="1:12" ht="15">
      <c r="A286" s="84" t="s">
        <v>1913</v>
      </c>
      <c r="B286" s="84" t="s">
        <v>1914</v>
      </c>
      <c r="C286" s="84">
        <v>2</v>
      </c>
      <c r="D286" s="122">
        <v>0.0091324200913242</v>
      </c>
      <c r="E286" s="122">
        <v>1.9978230807457256</v>
      </c>
      <c r="F286" s="84" t="s">
        <v>1442</v>
      </c>
      <c r="G286" s="84" t="b">
        <v>0</v>
      </c>
      <c r="H286" s="84" t="b">
        <v>0</v>
      </c>
      <c r="I286" s="84" t="b">
        <v>0</v>
      </c>
      <c r="J286" s="84" t="b">
        <v>0</v>
      </c>
      <c r="K286" s="84" t="b">
        <v>0</v>
      </c>
      <c r="L286" s="84" t="b">
        <v>0</v>
      </c>
    </row>
    <row r="287" spans="1:12" ht="15">
      <c r="A287" s="84" t="s">
        <v>1914</v>
      </c>
      <c r="B287" s="84" t="s">
        <v>1592</v>
      </c>
      <c r="C287" s="84">
        <v>2</v>
      </c>
      <c r="D287" s="122">
        <v>0.0091324200913242</v>
      </c>
      <c r="E287" s="122">
        <v>1.8217318216900442</v>
      </c>
      <c r="F287" s="84" t="s">
        <v>1442</v>
      </c>
      <c r="G287" s="84" t="b">
        <v>0</v>
      </c>
      <c r="H287" s="84" t="b">
        <v>0</v>
      </c>
      <c r="I287" s="84" t="b">
        <v>0</v>
      </c>
      <c r="J287" s="84" t="b">
        <v>0</v>
      </c>
      <c r="K287" s="84" t="b">
        <v>0</v>
      </c>
      <c r="L287" s="84" t="b">
        <v>0</v>
      </c>
    </row>
    <row r="288" spans="1:12" ht="15">
      <c r="A288" s="84" t="s">
        <v>1592</v>
      </c>
      <c r="B288" s="84" t="s">
        <v>1887</v>
      </c>
      <c r="C288" s="84">
        <v>2</v>
      </c>
      <c r="D288" s="122">
        <v>0.0091324200913242</v>
      </c>
      <c r="E288" s="122">
        <v>1.520701826026063</v>
      </c>
      <c r="F288" s="84" t="s">
        <v>1442</v>
      </c>
      <c r="G288" s="84" t="b">
        <v>0</v>
      </c>
      <c r="H288" s="84" t="b">
        <v>0</v>
      </c>
      <c r="I288" s="84" t="b">
        <v>0</v>
      </c>
      <c r="J288" s="84" t="b">
        <v>0</v>
      </c>
      <c r="K288" s="84" t="b">
        <v>0</v>
      </c>
      <c r="L288" s="84" t="b">
        <v>0</v>
      </c>
    </row>
    <row r="289" spans="1:12" ht="15">
      <c r="A289" s="84" t="s">
        <v>1887</v>
      </c>
      <c r="B289" s="84" t="s">
        <v>460</v>
      </c>
      <c r="C289" s="84">
        <v>2</v>
      </c>
      <c r="D289" s="122">
        <v>0.0091324200913242</v>
      </c>
      <c r="E289" s="122">
        <v>0.9766337816757875</v>
      </c>
      <c r="F289" s="84" t="s">
        <v>1442</v>
      </c>
      <c r="G289" s="84" t="b">
        <v>0</v>
      </c>
      <c r="H289" s="84" t="b">
        <v>0</v>
      </c>
      <c r="I289" s="84" t="b">
        <v>0</v>
      </c>
      <c r="J289" s="84" t="b">
        <v>0</v>
      </c>
      <c r="K289" s="84" t="b">
        <v>0</v>
      </c>
      <c r="L289" s="84" t="b">
        <v>0</v>
      </c>
    </row>
    <row r="290" spans="1:12" ht="15">
      <c r="A290" s="84" t="s">
        <v>295</v>
      </c>
      <c r="B290" s="84" t="s">
        <v>251</v>
      </c>
      <c r="C290" s="84">
        <v>2</v>
      </c>
      <c r="D290" s="122">
        <v>0.0091324200913242</v>
      </c>
      <c r="E290" s="122">
        <v>1.8217318216900442</v>
      </c>
      <c r="F290" s="84" t="s">
        <v>1442</v>
      </c>
      <c r="G290" s="84" t="b">
        <v>0</v>
      </c>
      <c r="H290" s="84" t="b">
        <v>0</v>
      </c>
      <c r="I290" s="84" t="b">
        <v>0</v>
      </c>
      <c r="J290" s="84" t="b">
        <v>0</v>
      </c>
      <c r="K290" s="84" t="b">
        <v>0</v>
      </c>
      <c r="L290" s="84" t="b">
        <v>0</v>
      </c>
    </row>
    <row r="291" spans="1:12" ht="15">
      <c r="A291" s="84" t="s">
        <v>1928</v>
      </c>
      <c r="B291" s="84" t="s">
        <v>1929</v>
      </c>
      <c r="C291" s="84">
        <v>2</v>
      </c>
      <c r="D291" s="122">
        <v>0.0091324200913242</v>
      </c>
      <c r="E291" s="122">
        <v>1.9978230807457256</v>
      </c>
      <c r="F291" s="84" t="s">
        <v>1442</v>
      </c>
      <c r="G291" s="84" t="b">
        <v>1</v>
      </c>
      <c r="H291" s="84" t="b">
        <v>0</v>
      </c>
      <c r="I291" s="84" t="b">
        <v>0</v>
      </c>
      <c r="J291" s="84" t="b">
        <v>0</v>
      </c>
      <c r="K291" s="84" t="b">
        <v>0</v>
      </c>
      <c r="L291" s="84" t="b">
        <v>0</v>
      </c>
    </row>
    <row r="292" spans="1:12" ht="15">
      <c r="A292" s="84" t="s">
        <v>1929</v>
      </c>
      <c r="B292" s="84" t="s">
        <v>1930</v>
      </c>
      <c r="C292" s="84">
        <v>2</v>
      </c>
      <c r="D292" s="122">
        <v>0.0091324200913242</v>
      </c>
      <c r="E292" s="122">
        <v>1.9978230807457256</v>
      </c>
      <c r="F292" s="84" t="s">
        <v>1442</v>
      </c>
      <c r="G292" s="84" t="b">
        <v>0</v>
      </c>
      <c r="H292" s="84" t="b">
        <v>0</v>
      </c>
      <c r="I292" s="84" t="b">
        <v>0</v>
      </c>
      <c r="J292" s="84" t="b">
        <v>0</v>
      </c>
      <c r="K292" s="84" t="b">
        <v>0</v>
      </c>
      <c r="L292" s="84" t="b">
        <v>0</v>
      </c>
    </row>
    <row r="293" spans="1:12" ht="15">
      <c r="A293" s="84" t="s">
        <v>1930</v>
      </c>
      <c r="B293" s="84" t="s">
        <v>1931</v>
      </c>
      <c r="C293" s="84">
        <v>2</v>
      </c>
      <c r="D293" s="122">
        <v>0.0091324200913242</v>
      </c>
      <c r="E293" s="122">
        <v>1.9978230807457256</v>
      </c>
      <c r="F293" s="84" t="s">
        <v>1442</v>
      </c>
      <c r="G293" s="84" t="b">
        <v>0</v>
      </c>
      <c r="H293" s="84" t="b">
        <v>0</v>
      </c>
      <c r="I293" s="84" t="b">
        <v>0</v>
      </c>
      <c r="J293" s="84" t="b">
        <v>1</v>
      </c>
      <c r="K293" s="84" t="b">
        <v>0</v>
      </c>
      <c r="L293" s="84" t="b">
        <v>0</v>
      </c>
    </row>
    <row r="294" spans="1:12" ht="15">
      <c r="A294" s="84" t="s">
        <v>1931</v>
      </c>
      <c r="B294" s="84" t="s">
        <v>1603</v>
      </c>
      <c r="C294" s="84">
        <v>2</v>
      </c>
      <c r="D294" s="122">
        <v>0.0091324200913242</v>
      </c>
      <c r="E294" s="122">
        <v>1.8217318216900442</v>
      </c>
      <c r="F294" s="84" t="s">
        <v>1442</v>
      </c>
      <c r="G294" s="84" t="b">
        <v>1</v>
      </c>
      <c r="H294" s="84" t="b">
        <v>0</v>
      </c>
      <c r="I294" s="84" t="b">
        <v>0</v>
      </c>
      <c r="J294" s="84" t="b">
        <v>1</v>
      </c>
      <c r="K294" s="84" t="b">
        <v>0</v>
      </c>
      <c r="L294" s="84" t="b">
        <v>0</v>
      </c>
    </row>
    <row r="295" spans="1:12" ht="15">
      <c r="A295" s="84" t="s">
        <v>1603</v>
      </c>
      <c r="B295" s="84" t="s">
        <v>1932</v>
      </c>
      <c r="C295" s="84">
        <v>2</v>
      </c>
      <c r="D295" s="122">
        <v>0.0091324200913242</v>
      </c>
      <c r="E295" s="122">
        <v>1.8217318216900442</v>
      </c>
      <c r="F295" s="84" t="s">
        <v>1442</v>
      </c>
      <c r="G295" s="84" t="b">
        <v>1</v>
      </c>
      <c r="H295" s="84" t="b">
        <v>0</v>
      </c>
      <c r="I295" s="84" t="b">
        <v>0</v>
      </c>
      <c r="J295" s="84" t="b">
        <v>0</v>
      </c>
      <c r="K295" s="84" t="b">
        <v>0</v>
      </c>
      <c r="L295" s="84" t="b">
        <v>0</v>
      </c>
    </row>
    <row r="296" spans="1:12" ht="15">
      <c r="A296" s="84" t="s">
        <v>1932</v>
      </c>
      <c r="B296" s="84" t="s">
        <v>1933</v>
      </c>
      <c r="C296" s="84">
        <v>2</v>
      </c>
      <c r="D296" s="122">
        <v>0.0091324200913242</v>
      </c>
      <c r="E296" s="122">
        <v>1.9978230807457256</v>
      </c>
      <c r="F296" s="84" t="s">
        <v>1442</v>
      </c>
      <c r="G296" s="84" t="b">
        <v>0</v>
      </c>
      <c r="H296" s="84" t="b">
        <v>0</v>
      </c>
      <c r="I296" s="84" t="b">
        <v>0</v>
      </c>
      <c r="J296" s="84" t="b">
        <v>0</v>
      </c>
      <c r="K296" s="84" t="b">
        <v>0</v>
      </c>
      <c r="L296" s="84" t="b">
        <v>0</v>
      </c>
    </row>
    <row r="297" spans="1:12" ht="15">
      <c r="A297" s="84" t="s">
        <v>1933</v>
      </c>
      <c r="B297" s="84" t="s">
        <v>1883</v>
      </c>
      <c r="C297" s="84">
        <v>2</v>
      </c>
      <c r="D297" s="122">
        <v>0.0091324200913242</v>
      </c>
      <c r="E297" s="122">
        <v>1.9978230807457256</v>
      </c>
      <c r="F297" s="84" t="s">
        <v>1442</v>
      </c>
      <c r="G297" s="84" t="b">
        <v>0</v>
      </c>
      <c r="H297" s="84" t="b">
        <v>0</v>
      </c>
      <c r="I297" s="84" t="b">
        <v>0</v>
      </c>
      <c r="J297" s="84" t="b">
        <v>0</v>
      </c>
      <c r="K297" s="84" t="b">
        <v>0</v>
      </c>
      <c r="L297" s="84" t="b">
        <v>0</v>
      </c>
    </row>
    <row r="298" spans="1:12" ht="15">
      <c r="A298" s="84" t="s">
        <v>1883</v>
      </c>
      <c r="B298" s="84" t="s">
        <v>460</v>
      </c>
      <c r="C298" s="84">
        <v>2</v>
      </c>
      <c r="D298" s="122">
        <v>0.0091324200913242</v>
      </c>
      <c r="E298" s="122">
        <v>1.1527250407314686</v>
      </c>
      <c r="F298" s="84" t="s">
        <v>1442</v>
      </c>
      <c r="G298" s="84" t="b">
        <v>0</v>
      </c>
      <c r="H298" s="84" t="b">
        <v>0</v>
      </c>
      <c r="I298" s="84" t="b">
        <v>0</v>
      </c>
      <c r="J298" s="84" t="b">
        <v>0</v>
      </c>
      <c r="K298" s="84" t="b">
        <v>0</v>
      </c>
      <c r="L298" s="84" t="b">
        <v>0</v>
      </c>
    </row>
    <row r="299" spans="1:12" ht="15">
      <c r="A299" s="84" t="s">
        <v>460</v>
      </c>
      <c r="B299" s="84" t="s">
        <v>1882</v>
      </c>
      <c r="C299" s="84">
        <v>2</v>
      </c>
      <c r="D299" s="122">
        <v>0.0091324200913242</v>
      </c>
      <c r="E299" s="122">
        <v>1.2776637773397688</v>
      </c>
      <c r="F299" s="84" t="s">
        <v>1442</v>
      </c>
      <c r="G299" s="84" t="b">
        <v>0</v>
      </c>
      <c r="H299" s="84" t="b">
        <v>0</v>
      </c>
      <c r="I299" s="84" t="b">
        <v>0</v>
      </c>
      <c r="J299" s="84" t="b">
        <v>0</v>
      </c>
      <c r="K299" s="84" t="b">
        <v>0</v>
      </c>
      <c r="L299" s="84" t="b">
        <v>0</v>
      </c>
    </row>
    <row r="300" spans="1:12" ht="15">
      <c r="A300" s="84" t="s">
        <v>1882</v>
      </c>
      <c r="B300" s="84" t="s">
        <v>1934</v>
      </c>
      <c r="C300" s="84">
        <v>2</v>
      </c>
      <c r="D300" s="122">
        <v>0.0091324200913242</v>
      </c>
      <c r="E300" s="122">
        <v>1.8217318216900442</v>
      </c>
      <c r="F300" s="84" t="s">
        <v>1442</v>
      </c>
      <c r="G300" s="84" t="b">
        <v>0</v>
      </c>
      <c r="H300" s="84" t="b">
        <v>0</v>
      </c>
      <c r="I300" s="84" t="b">
        <v>0</v>
      </c>
      <c r="J300" s="84" t="b">
        <v>0</v>
      </c>
      <c r="K300" s="84" t="b">
        <v>0</v>
      </c>
      <c r="L300" s="84" t="b">
        <v>0</v>
      </c>
    </row>
    <row r="301" spans="1:12" ht="15">
      <c r="A301" s="84" t="s">
        <v>1934</v>
      </c>
      <c r="B301" s="84" t="s">
        <v>1583</v>
      </c>
      <c r="C301" s="84">
        <v>2</v>
      </c>
      <c r="D301" s="122">
        <v>0.0091324200913242</v>
      </c>
      <c r="E301" s="122">
        <v>1.9978230807457256</v>
      </c>
      <c r="F301" s="84" t="s">
        <v>1442</v>
      </c>
      <c r="G301" s="84" t="b">
        <v>0</v>
      </c>
      <c r="H301" s="84" t="b">
        <v>0</v>
      </c>
      <c r="I301" s="84" t="b">
        <v>0</v>
      </c>
      <c r="J301" s="84" t="b">
        <v>0</v>
      </c>
      <c r="K301" s="84" t="b">
        <v>0</v>
      </c>
      <c r="L301" s="84" t="b">
        <v>0</v>
      </c>
    </row>
    <row r="302" spans="1:12" ht="15">
      <c r="A302" s="84" t="s">
        <v>1583</v>
      </c>
      <c r="B302" s="84" t="s">
        <v>1886</v>
      </c>
      <c r="C302" s="84">
        <v>2</v>
      </c>
      <c r="D302" s="122">
        <v>0.0091324200913242</v>
      </c>
      <c r="E302" s="122">
        <v>1.9978230807457256</v>
      </c>
      <c r="F302" s="84" t="s">
        <v>1442</v>
      </c>
      <c r="G302" s="84" t="b">
        <v>0</v>
      </c>
      <c r="H302" s="84" t="b">
        <v>0</v>
      </c>
      <c r="I302" s="84" t="b">
        <v>0</v>
      </c>
      <c r="J302" s="84" t="b">
        <v>0</v>
      </c>
      <c r="K302" s="84" t="b">
        <v>0</v>
      </c>
      <c r="L302" s="84" t="b">
        <v>0</v>
      </c>
    </row>
    <row r="303" spans="1:12" ht="15">
      <c r="A303" s="84" t="s">
        <v>1886</v>
      </c>
      <c r="B303" s="84" t="s">
        <v>1935</v>
      </c>
      <c r="C303" s="84">
        <v>2</v>
      </c>
      <c r="D303" s="122">
        <v>0.0091324200913242</v>
      </c>
      <c r="E303" s="122">
        <v>1.9978230807457256</v>
      </c>
      <c r="F303" s="84" t="s">
        <v>1442</v>
      </c>
      <c r="G303" s="84" t="b">
        <v>0</v>
      </c>
      <c r="H303" s="84" t="b">
        <v>0</v>
      </c>
      <c r="I303" s="84" t="b">
        <v>0</v>
      </c>
      <c r="J303" s="84" t="b">
        <v>0</v>
      </c>
      <c r="K303" s="84" t="b">
        <v>0</v>
      </c>
      <c r="L303" s="84" t="b">
        <v>0</v>
      </c>
    </row>
    <row r="304" spans="1:12" ht="15">
      <c r="A304" s="84" t="s">
        <v>256</v>
      </c>
      <c r="B304" s="84" t="s">
        <v>1599</v>
      </c>
      <c r="C304" s="84">
        <v>3</v>
      </c>
      <c r="D304" s="122">
        <v>0.020443154738588577</v>
      </c>
      <c r="E304" s="122">
        <v>0.8939466075520739</v>
      </c>
      <c r="F304" s="84" t="s">
        <v>1443</v>
      </c>
      <c r="G304" s="84" t="b">
        <v>0</v>
      </c>
      <c r="H304" s="84" t="b">
        <v>0</v>
      </c>
      <c r="I304" s="84" t="b">
        <v>0</v>
      </c>
      <c r="J304" s="84" t="b">
        <v>0</v>
      </c>
      <c r="K304" s="84" t="b">
        <v>0</v>
      </c>
      <c r="L304" s="84" t="b">
        <v>0</v>
      </c>
    </row>
    <row r="305" spans="1:12" ht="15">
      <c r="A305" s="84" t="s">
        <v>1599</v>
      </c>
      <c r="B305" s="84" t="s">
        <v>1600</v>
      </c>
      <c r="C305" s="84">
        <v>3</v>
      </c>
      <c r="D305" s="122">
        <v>0.020443154738588577</v>
      </c>
      <c r="E305" s="122">
        <v>1.1949766032160551</v>
      </c>
      <c r="F305" s="84" t="s">
        <v>1443</v>
      </c>
      <c r="G305" s="84" t="b">
        <v>0</v>
      </c>
      <c r="H305" s="84" t="b">
        <v>0</v>
      </c>
      <c r="I305" s="84" t="b">
        <v>0</v>
      </c>
      <c r="J305" s="84" t="b">
        <v>0</v>
      </c>
      <c r="K305" s="84" t="b">
        <v>0</v>
      </c>
      <c r="L305" s="84" t="b">
        <v>0</v>
      </c>
    </row>
    <row r="306" spans="1:12" ht="15">
      <c r="A306" s="84" t="s">
        <v>1600</v>
      </c>
      <c r="B306" s="84" t="s">
        <v>1601</v>
      </c>
      <c r="C306" s="84">
        <v>3</v>
      </c>
      <c r="D306" s="122">
        <v>0.020443154738588577</v>
      </c>
      <c r="E306" s="122">
        <v>1.1949766032160551</v>
      </c>
      <c r="F306" s="84" t="s">
        <v>1443</v>
      </c>
      <c r="G306" s="84" t="b">
        <v>0</v>
      </c>
      <c r="H306" s="84" t="b">
        <v>0</v>
      </c>
      <c r="I306" s="84" t="b">
        <v>0</v>
      </c>
      <c r="J306" s="84" t="b">
        <v>0</v>
      </c>
      <c r="K306" s="84" t="b">
        <v>0</v>
      </c>
      <c r="L306" s="84" t="b">
        <v>0</v>
      </c>
    </row>
    <row r="307" spans="1:12" ht="15">
      <c r="A307" s="84" t="s">
        <v>1601</v>
      </c>
      <c r="B307" s="84" t="s">
        <v>1546</v>
      </c>
      <c r="C307" s="84">
        <v>3</v>
      </c>
      <c r="D307" s="122">
        <v>0.020443154738588577</v>
      </c>
      <c r="E307" s="122">
        <v>1.070037866607755</v>
      </c>
      <c r="F307" s="84" t="s">
        <v>1443</v>
      </c>
      <c r="G307" s="84" t="b">
        <v>0</v>
      </c>
      <c r="H307" s="84" t="b">
        <v>0</v>
      </c>
      <c r="I307" s="84" t="b">
        <v>0</v>
      </c>
      <c r="J307" s="84" t="b">
        <v>0</v>
      </c>
      <c r="K307" s="84" t="b">
        <v>0</v>
      </c>
      <c r="L307" s="84" t="b">
        <v>0</v>
      </c>
    </row>
    <row r="308" spans="1:12" ht="15">
      <c r="A308" s="84" t="s">
        <v>1546</v>
      </c>
      <c r="B308" s="84" t="s">
        <v>1602</v>
      </c>
      <c r="C308" s="84">
        <v>3</v>
      </c>
      <c r="D308" s="122">
        <v>0.020443154738588577</v>
      </c>
      <c r="E308" s="122">
        <v>1.070037866607755</v>
      </c>
      <c r="F308" s="84" t="s">
        <v>1443</v>
      </c>
      <c r="G308" s="84" t="b">
        <v>0</v>
      </c>
      <c r="H308" s="84" t="b">
        <v>0</v>
      </c>
      <c r="I308" s="84" t="b">
        <v>0</v>
      </c>
      <c r="J308" s="84" t="b">
        <v>0</v>
      </c>
      <c r="K308" s="84" t="b">
        <v>0</v>
      </c>
      <c r="L308" s="84" t="b">
        <v>0</v>
      </c>
    </row>
    <row r="309" spans="1:12" ht="15">
      <c r="A309" s="84" t="s">
        <v>237</v>
      </c>
      <c r="B309" s="84" t="s">
        <v>256</v>
      </c>
      <c r="C309" s="84">
        <v>3</v>
      </c>
      <c r="D309" s="122">
        <v>0.020443154738588577</v>
      </c>
      <c r="E309" s="122">
        <v>1.070037866607755</v>
      </c>
      <c r="F309" s="84" t="s">
        <v>1443</v>
      </c>
      <c r="G309" s="84" t="b">
        <v>0</v>
      </c>
      <c r="H309" s="84" t="b">
        <v>0</v>
      </c>
      <c r="I309" s="84" t="b">
        <v>0</v>
      </c>
      <c r="J309" s="84" t="b">
        <v>0</v>
      </c>
      <c r="K309" s="84" t="b">
        <v>0</v>
      </c>
      <c r="L309" s="84" t="b">
        <v>0</v>
      </c>
    </row>
    <row r="310" spans="1:12" ht="15">
      <c r="A310" s="84" t="s">
        <v>256</v>
      </c>
      <c r="B310" s="84" t="s">
        <v>277</v>
      </c>
      <c r="C310" s="84">
        <v>2</v>
      </c>
      <c r="D310" s="122">
        <v>0.020150668309269468</v>
      </c>
      <c r="E310" s="122">
        <v>0.8939466075520739</v>
      </c>
      <c r="F310" s="84" t="s">
        <v>1443</v>
      </c>
      <c r="G310" s="84" t="b">
        <v>0</v>
      </c>
      <c r="H310" s="84" t="b">
        <v>0</v>
      </c>
      <c r="I310" s="84" t="b">
        <v>0</v>
      </c>
      <c r="J310" s="84" t="b">
        <v>0</v>
      </c>
      <c r="K310" s="84" t="b">
        <v>0</v>
      </c>
      <c r="L310" s="84" t="b">
        <v>0</v>
      </c>
    </row>
    <row r="311" spans="1:12" ht="15">
      <c r="A311" s="84" t="s">
        <v>277</v>
      </c>
      <c r="B311" s="84" t="s">
        <v>276</v>
      </c>
      <c r="C311" s="84">
        <v>2</v>
      </c>
      <c r="D311" s="122">
        <v>0.020150668309269468</v>
      </c>
      <c r="E311" s="122">
        <v>1.3710678622717363</v>
      </c>
      <c r="F311" s="84" t="s">
        <v>1443</v>
      </c>
      <c r="G311" s="84" t="b">
        <v>0</v>
      </c>
      <c r="H311" s="84" t="b">
        <v>0</v>
      </c>
      <c r="I311" s="84" t="b">
        <v>0</v>
      </c>
      <c r="J311" s="84" t="b">
        <v>0</v>
      </c>
      <c r="K311" s="84" t="b">
        <v>0</v>
      </c>
      <c r="L311" s="84" t="b">
        <v>0</v>
      </c>
    </row>
    <row r="312" spans="1:12" ht="15">
      <c r="A312" s="84" t="s">
        <v>276</v>
      </c>
      <c r="B312" s="84" t="s">
        <v>1603</v>
      </c>
      <c r="C312" s="84">
        <v>2</v>
      </c>
      <c r="D312" s="122">
        <v>0.020150668309269468</v>
      </c>
      <c r="E312" s="122">
        <v>1.3710678622717363</v>
      </c>
      <c r="F312" s="84" t="s">
        <v>1443</v>
      </c>
      <c r="G312" s="84" t="b">
        <v>0</v>
      </c>
      <c r="H312" s="84" t="b">
        <v>0</v>
      </c>
      <c r="I312" s="84" t="b">
        <v>0</v>
      </c>
      <c r="J312" s="84" t="b">
        <v>1</v>
      </c>
      <c r="K312" s="84" t="b">
        <v>0</v>
      </c>
      <c r="L312" s="84" t="b">
        <v>0</v>
      </c>
    </row>
    <row r="313" spans="1:12" ht="15">
      <c r="A313" s="84" t="s">
        <v>1603</v>
      </c>
      <c r="B313" s="84" t="s">
        <v>1883</v>
      </c>
      <c r="C313" s="84">
        <v>2</v>
      </c>
      <c r="D313" s="122">
        <v>0.020150668309269468</v>
      </c>
      <c r="E313" s="122">
        <v>1.3710678622717363</v>
      </c>
      <c r="F313" s="84" t="s">
        <v>1443</v>
      </c>
      <c r="G313" s="84" t="b">
        <v>1</v>
      </c>
      <c r="H313" s="84" t="b">
        <v>0</v>
      </c>
      <c r="I313" s="84" t="b">
        <v>0</v>
      </c>
      <c r="J313" s="84" t="b">
        <v>0</v>
      </c>
      <c r="K313" s="84" t="b">
        <v>0</v>
      </c>
      <c r="L313" s="84" t="b">
        <v>0</v>
      </c>
    </row>
    <row r="314" spans="1:12" ht="15">
      <c r="A314" s="84" t="s">
        <v>1883</v>
      </c>
      <c r="B314" s="84" t="s">
        <v>1954</v>
      </c>
      <c r="C314" s="84">
        <v>2</v>
      </c>
      <c r="D314" s="122">
        <v>0.020150668309269468</v>
      </c>
      <c r="E314" s="122">
        <v>1.3710678622717363</v>
      </c>
      <c r="F314" s="84" t="s">
        <v>1443</v>
      </c>
      <c r="G314" s="84" t="b">
        <v>0</v>
      </c>
      <c r="H314" s="84" t="b">
        <v>0</v>
      </c>
      <c r="I314" s="84" t="b">
        <v>0</v>
      </c>
      <c r="J314" s="84" t="b">
        <v>0</v>
      </c>
      <c r="K314" s="84" t="b">
        <v>0</v>
      </c>
      <c r="L314" s="84" t="b">
        <v>0</v>
      </c>
    </row>
    <row r="315" spans="1:12" ht="15">
      <c r="A315" s="84" t="s">
        <v>1954</v>
      </c>
      <c r="B315" s="84" t="s">
        <v>1955</v>
      </c>
      <c r="C315" s="84">
        <v>2</v>
      </c>
      <c r="D315" s="122">
        <v>0.020150668309269468</v>
      </c>
      <c r="E315" s="122">
        <v>1.3710678622717363</v>
      </c>
      <c r="F315" s="84" t="s">
        <v>1443</v>
      </c>
      <c r="G315" s="84" t="b">
        <v>0</v>
      </c>
      <c r="H315" s="84" t="b">
        <v>0</v>
      </c>
      <c r="I315" s="84" t="b">
        <v>0</v>
      </c>
      <c r="J315" s="84" t="b">
        <v>0</v>
      </c>
      <c r="K315" s="84" t="b">
        <v>0</v>
      </c>
      <c r="L315" s="84" t="b">
        <v>0</v>
      </c>
    </row>
    <row r="316" spans="1:12" ht="15">
      <c r="A316" s="84" t="s">
        <v>1955</v>
      </c>
      <c r="B316" s="84" t="s">
        <v>1956</v>
      </c>
      <c r="C316" s="84">
        <v>2</v>
      </c>
      <c r="D316" s="122">
        <v>0.020150668309269468</v>
      </c>
      <c r="E316" s="122">
        <v>1.3710678622717363</v>
      </c>
      <c r="F316" s="84" t="s">
        <v>1443</v>
      </c>
      <c r="G316" s="84" t="b">
        <v>0</v>
      </c>
      <c r="H316" s="84" t="b">
        <v>0</v>
      </c>
      <c r="I316" s="84" t="b">
        <v>0</v>
      </c>
      <c r="J316" s="84" t="b">
        <v>0</v>
      </c>
      <c r="K316" s="84" t="b">
        <v>0</v>
      </c>
      <c r="L316" s="84" t="b">
        <v>0</v>
      </c>
    </row>
    <row r="317" spans="1:12" ht="15">
      <c r="A317" s="84" t="s">
        <v>1956</v>
      </c>
      <c r="B317" s="84" t="s">
        <v>1588</v>
      </c>
      <c r="C317" s="84">
        <v>2</v>
      </c>
      <c r="D317" s="122">
        <v>0.020150668309269468</v>
      </c>
      <c r="E317" s="122">
        <v>1.3710678622717363</v>
      </c>
      <c r="F317" s="84" t="s">
        <v>1443</v>
      </c>
      <c r="G317" s="84" t="b">
        <v>0</v>
      </c>
      <c r="H317" s="84" t="b">
        <v>0</v>
      </c>
      <c r="I317" s="84" t="b">
        <v>0</v>
      </c>
      <c r="J317" s="84" t="b">
        <v>0</v>
      </c>
      <c r="K317" s="84" t="b">
        <v>0</v>
      </c>
      <c r="L317" s="84" t="b">
        <v>0</v>
      </c>
    </row>
    <row r="318" spans="1:12" ht="15">
      <c r="A318" s="84" t="s">
        <v>1605</v>
      </c>
      <c r="B318" s="84" t="s">
        <v>1606</v>
      </c>
      <c r="C318" s="84">
        <v>4</v>
      </c>
      <c r="D318" s="122">
        <v>0</v>
      </c>
      <c r="E318" s="122">
        <v>0.9999999999999999</v>
      </c>
      <c r="F318" s="84" t="s">
        <v>1444</v>
      </c>
      <c r="G318" s="84" t="b">
        <v>0</v>
      </c>
      <c r="H318" s="84" t="b">
        <v>0</v>
      </c>
      <c r="I318" s="84" t="b">
        <v>0</v>
      </c>
      <c r="J318" s="84" t="b">
        <v>0</v>
      </c>
      <c r="K318" s="84" t="b">
        <v>0</v>
      </c>
      <c r="L318" s="84" t="b">
        <v>0</v>
      </c>
    </row>
    <row r="319" spans="1:12" ht="15">
      <c r="A319" s="84" t="s">
        <v>1606</v>
      </c>
      <c r="B319" s="84" t="s">
        <v>1607</v>
      </c>
      <c r="C319" s="84">
        <v>4</v>
      </c>
      <c r="D319" s="122">
        <v>0</v>
      </c>
      <c r="E319" s="122">
        <v>0.9999999999999999</v>
      </c>
      <c r="F319" s="84" t="s">
        <v>1444</v>
      </c>
      <c r="G319" s="84" t="b">
        <v>0</v>
      </c>
      <c r="H319" s="84" t="b">
        <v>0</v>
      </c>
      <c r="I319" s="84" t="b">
        <v>0</v>
      </c>
      <c r="J319" s="84" t="b">
        <v>0</v>
      </c>
      <c r="K319" s="84" t="b">
        <v>0</v>
      </c>
      <c r="L319" s="84" t="b">
        <v>0</v>
      </c>
    </row>
    <row r="320" spans="1:12" ht="15">
      <c r="A320" s="84" t="s">
        <v>1607</v>
      </c>
      <c r="B320" s="84" t="s">
        <v>1608</v>
      </c>
      <c r="C320" s="84">
        <v>4</v>
      </c>
      <c r="D320" s="122">
        <v>0</v>
      </c>
      <c r="E320" s="122">
        <v>0.9999999999999999</v>
      </c>
      <c r="F320" s="84" t="s">
        <v>1444</v>
      </c>
      <c r="G320" s="84" t="b">
        <v>0</v>
      </c>
      <c r="H320" s="84" t="b">
        <v>0</v>
      </c>
      <c r="I320" s="84" t="b">
        <v>0</v>
      </c>
      <c r="J320" s="84" t="b">
        <v>0</v>
      </c>
      <c r="K320" s="84" t="b">
        <v>0</v>
      </c>
      <c r="L320" s="84" t="b">
        <v>0</v>
      </c>
    </row>
    <row r="321" spans="1:12" ht="15">
      <c r="A321" s="84" t="s">
        <v>1608</v>
      </c>
      <c r="B321" s="84" t="s">
        <v>1609</v>
      </c>
      <c r="C321" s="84">
        <v>4</v>
      </c>
      <c r="D321" s="122">
        <v>0</v>
      </c>
      <c r="E321" s="122">
        <v>0.9999999999999999</v>
      </c>
      <c r="F321" s="84" t="s">
        <v>1444</v>
      </c>
      <c r="G321" s="84" t="b">
        <v>0</v>
      </c>
      <c r="H321" s="84" t="b">
        <v>0</v>
      </c>
      <c r="I321" s="84" t="b">
        <v>0</v>
      </c>
      <c r="J321" s="84" t="b">
        <v>0</v>
      </c>
      <c r="K321" s="84" t="b">
        <v>0</v>
      </c>
      <c r="L321" s="84" t="b">
        <v>0</v>
      </c>
    </row>
    <row r="322" spans="1:12" ht="15">
      <c r="A322" s="84" t="s">
        <v>1609</v>
      </c>
      <c r="B322" s="84" t="s">
        <v>1610</v>
      </c>
      <c r="C322" s="84">
        <v>4</v>
      </c>
      <c r="D322" s="122">
        <v>0</v>
      </c>
      <c r="E322" s="122">
        <v>0.9999999999999999</v>
      </c>
      <c r="F322" s="84" t="s">
        <v>1444</v>
      </c>
      <c r="G322" s="84" t="b">
        <v>0</v>
      </c>
      <c r="H322" s="84" t="b">
        <v>0</v>
      </c>
      <c r="I322" s="84" t="b">
        <v>0</v>
      </c>
      <c r="J322" s="84" t="b">
        <v>1</v>
      </c>
      <c r="K322" s="84" t="b">
        <v>0</v>
      </c>
      <c r="L322" s="84" t="b">
        <v>0</v>
      </c>
    </row>
    <row r="323" spans="1:12" ht="15">
      <c r="A323" s="84" t="s">
        <v>1610</v>
      </c>
      <c r="B323" s="84" t="s">
        <v>456</v>
      </c>
      <c r="C323" s="84">
        <v>4</v>
      </c>
      <c r="D323" s="122">
        <v>0</v>
      </c>
      <c r="E323" s="122">
        <v>0.9999999999999999</v>
      </c>
      <c r="F323" s="84" t="s">
        <v>1444</v>
      </c>
      <c r="G323" s="84" t="b">
        <v>1</v>
      </c>
      <c r="H323" s="84" t="b">
        <v>0</v>
      </c>
      <c r="I323" s="84" t="b">
        <v>0</v>
      </c>
      <c r="J323" s="84" t="b">
        <v>0</v>
      </c>
      <c r="K323" s="84" t="b">
        <v>0</v>
      </c>
      <c r="L323" s="84" t="b">
        <v>0</v>
      </c>
    </row>
    <row r="324" spans="1:12" ht="15">
      <c r="A324" s="84" t="s">
        <v>456</v>
      </c>
      <c r="B324" s="84" t="s">
        <v>234</v>
      </c>
      <c r="C324" s="84">
        <v>4</v>
      </c>
      <c r="D324" s="122">
        <v>0</v>
      </c>
      <c r="E324" s="122">
        <v>0.9999999999999999</v>
      </c>
      <c r="F324" s="84" t="s">
        <v>1444</v>
      </c>
      <c r="G324" s="84" t="b">
        <v>0</v>
      </c>
      <c r="H324" s="84" t="b">
        <v>0</v>
      </c>
      <c r="I324" s="84" t="b">
        <v>0</v>
      </c>
      <c r="J324" s="84" t="b">
        <v>0</v>
      </c>
      <c r="K324" s="84" t="b">
        <v>0</v>
      </c>
      <c r="L324" s="84" t="b">
        <v>0</v>
      </c>
    </row>
    <row r="325" spans="1:12" ht="15">
      <c r="A325" s="84" t="s">
        <v>234</v>
      </c>
      <c r="B325" s="84" t="s">
        <v>260</v>
      </c>
      <c r="C325" s="84">
        <v>4</v>
      </c>
      <c r="D325" s="122">
        <v>0</v>
      </c>
      <c r="E325" s="122">
        <v>0.7569619513137056</v>
      </c>
      <c r="F325" s="84" t="s">
        <v>1444</v>
      </c>
      <c r="G325" s="84" t="b">
        <v>0</v>
      </c>
      <c r="H325" s="84" t="b">
        <v>0</v>
      </c>
      <c r="I325" s="84" t="b">
        <v>0</v>
      </c>
      <c r="J325" s="84" t="b">
        <v>0</v>
      </c>
      <c r="K325" s="84" t="b">
        <v>0</v>
      </c>
      <c r="L325" s="84" t="b">
        <v>0</v>
      </c>
    </row>
    <row r="326" spans="1:12" ht="15">
      <c r="A326" s="84" t="s">
        <v>234</v>
      </c>
      <c r="B326" s="84" t="s">
        <v>1605</v>
      </c>
      <c r="C326" s="84">
        <v>3</v>
      </c>
      <c r="D326" s="122">
        <v>0.008518550223293177</v>
      </c>
      <c r="E326" s="122">
        <v>0.7569619513137056</v>
      </c>
      <c r="F326" s="84" t="s">
        <v>1444</v>
      </c>
      <c r="G326" s="84" t="b">
        <v>0</v>
      </c>
      <c r="H326" s="84" t="b">
        <v>0</v>
      </c>
      <c r="I326" s="84" t="b">
        <v>0</v>
      </c>
      <c r="J326" s="84" t="b">
        <v>0</v>
      </c>
      <c r="K326" s="84" t="b">
        <v>0</v>
      </c>
      <c r="L326" s="84" t="b">
        <v>0</v>
      </c>
    </row>
    <row r="327" spans="1:12" ht="15">
      <c r="A327" s="84" t="s">
        <v>1612</v>
      </c>
      <c r="B327" s="84" t="s">
        <v>1613</v>
      </c>
      <c r="C327" s="84">
        <v>3</v>
      </c>
      <c r="D327" s="122">
        <v>0</v>
      </c>
      <c r="E327" s="122">
        <v>1.3617278360175928</v>
      </c>
      <c r="F327" s="84" t="s">
        <v>1445</v>
      </c>
      <c r="G327" s="84" t="b">
        <v>0</v>
      </c>
      <c r="H327" s="84" t="b">
        <v>0</v>
      </c>
      <c r="I327" s="84" t="b">
        <v>0</v>
      </c>
      <c r="J327" s="84" t="b">
        <v>0</v>
      </c>
      <c r="K327" s="84" t="b">
        <v>0</v>
      </c>
      <c r="L327" s="84" t="b">
        <v>0</v>
      </c>
    </row>
    <row r="328" spans="1:12" ht="15">
      <c r="A328" s="84" t="s">
        <v>1613</v>
      </c>
      <c r="B328" s="84" t="s">
        <v>1614</v>
      </c>
      <c r="C328" s="84">
        <v>3</v>
      </c>
      <c r="D328" s="122">
        <v>0</v>
      </c>
      <c r="E328" s="122">
        <v>1.3617278360175928</v>
      </c>
      <c r="F328" s="84" t="s">
        <v>1445</v>
      </c>
      <c r="G328" s="84" t="b">
        <v>0</v>
      </c>
      <c r="H328" s="84" t="b">
        <v>0</v>
      </c>
      <c r="I328" s="84" t="b">
        <v>0</v>
      </c>
      <c r="J328" s="84" t="b">
        <v>0</v>
      </c>
      <c r="K328" s="84" t="b">
        <v>0</v>
      </c>
      <c r="L328" s="84" t="b">
        <v>0</v>
      </c>
    </row>
    <row r="329" spans="1:12" ht="15">
      <c r="A329" s="84" t="s">
        <v>1614</v>
      </c>
      <c r="B329" s="84" t="s">
        <v>1615</v>
      </c>
      <c r="C329" s="84">
        <v>3</v>
      </c>
      <c r="D329" s="122">
        <v>0</v>
      </c>
      <c r="E329" s="122">
        <v>1.3617278360175928</v>
      </c>
      <c r="F329" s="84" t="s">
        <v>1445</v>
      </c>
      <c r="G329" s="84" t="b">
        <v>0</v>
      </c>
      <c r="H329" s="84" t="b">
        <v>0</v>
      </c>
      <c r="I329" s="84" t="b">
        <v>0</v>
      </c>
      <c r="J329" s="84" t="b">
        <v>0</v>
      </c>
      <c r="K329" s="84" t="b">
        <v>0</v>
      </c>
      <c r="L329" s="84" t="b">
        <v>0</v>
      </c>
    </row>
    <row r="330" spans="1:12" ht="15">
      <c r="A330" s="84" t="s">
        <v>1615</v>
      </c>
      <c r="B330" s="84" t="s">
        <v>1567</v>
      </c>
      <c r="C330" s="84">
        <v>3</v>
      </c>
      <c r="D330" s="122">
        <v>0</v>
      </c>
      <c r="E330" s="122">
        <v>1.236789099409293</v>
      </c>
      <c r="F330" s="84" t="s">
        <v>1445</v>
      </c>
      <c r="G330" s="84" t="b">
        <v>0</v>
      </c>
      <c r="H330" s="84" t="b">
        <v>0</v>
      </c>
      <c r="I330" s="84" t="b">
        <v>0</v>
      </c>
      <c r="J330" s="84" t="b">
        <v>0</v>
      </c>
      <c r="K330" s="84" t="b">
        <v>0</v>
      </c>
      <c r="L330" s="84" t="b">
        <v>0</v>
      </c>
    </row>
    <row r="331" spans="1:12" ht="15">
      <c r="A331" s="84" t="s">
        <v>1567</v>
      </c>
      <c r="B331" s="84" t="s">
        <v>1616</v>
      </c>
      <c r="C331" s="84">
        <v>3</v>
      </c>
      <c r="D331" s="122">
        <v>0</v>
      </c>
      <c r="E331" s="122">
        <v>1.236789099409293</v>
      </c>
      <c r="F331" s="84" t="s">
        <v>1445</v>
      </c>
      <c r="G331" s="84" t="b">
        <v>0</v>
      </c>
      <c r="H331" s="84" t="b">
        <v>0</v>
      </c>
      <c r="I331" s="84" t="b">
        <v>0</v>
      </c>
      <c r="J331" s="84" t="b">
        <v>0</v>
      </c>
      <c r="K331" s="84" t="b">
        <v>0</v>
      </c>
      <c r="L331" s="84" t="b">
        <v>0</v>
      </c>
    </row>
    <row r="332" spans="1:12" ht="15">
      <c r="A332" s="84" t="s">
        <v>1616</v>
      </c>
      <c r="B332" s="84" t="s">
        <v>1568</v>
      </c>
      <c r="C332" s="84">
        <v>3</v>
      </c>
      <c r="D332" s="122">
        <v>0</v>
      </c>
      <c r="E332" s="122">
        <v>1.3617278360175928</v>
      </c>
      <c r="F332" s="84" t="s">
        <v>1445</v>
      </c>
      <c r="G332" s="84" t="b">
        <v>0</v>
      </c>
      <c r="H332" s="84" t="b">
        <v>0</v>
      </c>
      <c r="I332" s="84" t="b">
        <v>0</v>
      </c>
      <c r="J332" s="84" t="b">
        <v>0</v>
      </c>
      <c r="K332" s="84" t="b">
        <v>0</v>
      </c>
      <c r="L332" s="84" t="b">
        <v>0</v>
      </c>
    </row>
    <row r="333" spans="1:12" ht="15">
      <c r="A333" s="84" t="s">
        <v>1568</v>
      </c>
      <c r="B333" s="84" t="s">
        <v>1569</v>
      </c>
      <c r="C333" s="84">
        <v>3</v>
      </c>
      <c r="D333" s="122">
        <v>0</v>
      </c>
      <c r="E333" s="122">
        <v>1.3617278360175928</v>
      </c>
      <c r="F333" s="84" t="s">
        <v>1445</v>
      </c>
      <c r="G333" s="84" t="b">
        <v>0</v>
      </c>
      <c r="H333" s="84" t="b">
        <v>0</v>
      </c>
      <c r="I333" s="84" t="b">
        <v>0</v>
      </c>
      <c r="J333" s="84" t="b">
        <v>0</v>
      </c>
      <c r="K333" s="84" t="b">
        <v>0</v>
      </c>
      <c r="L333" s="84" t="b">
        <v>0</v>
      </c>
    </row>
    <row r="334" spans="1:12" ht="15">
      <c r="A334" s="84" t="s">
        <v>1569</v>
      </c>
      <c r="B334" s="84" t="s">
        <v>1566</v>
      </c>
      <c r="C334" s="84">
        <v>3</v>
      </c>
      <c r="D334" s="122">
        <v>0</v>
      </c>
      <c r="E334" s="122">
        <v>1.236789099409293</v>
      </c>
      <c r="F334" s="84" t="s">
        <v>1445</v>
      </c>
      <c r="G334" s="84" t="b">
        <v>0</v>
      </c>
      <c r="H334" s="84" t="b">
        <v>0</v>
      </c>
      <c r="I334" s="84" t="b">
        <v>0</v>
      </c>
      <c r="J334" s="84" t="b">
        <v>0</v>
      </c>
      <c r="K334" s="84" t="b">
        <v>0</v>
      </c>
      <c r="L334" s="84" t="b">
        <v>0</v>
      </c>
    </row>
    <row r="335" spans="1:12" ht="15">
      <c r="A335" s="84" t="s">
        <v>1566</v>
      </c>
      <c r="B335" s="84" t="s">
        <v>1570</v>
      </c>
      <c r="C335" s="84">
        <v>3</v>
      </c>
      <c r="D335" s="122">
        <v>0</v>
      </c>
      <c r="E335" s="122">
        <v>1.236789099409293</v>
      </c>
      <c r="F335" s="84" t="s">
        <v>1445</v>
      </c>
      <c r="G335" s="84" t="b">
        <v>0</v>
      </c>
      <c r="H335" s="84" t="b">
        <v>0</v>
      </c>
      <c r="I335" s="84" t="b">
        <v>0</v>
      </c>
      <c r="J335" s="84" t="b">
        <v>0</v>
      </c>
      <c r="K335" s="84" t="b">
        <v>0</v>
      </c>
      <c r="L335" s="84" t="b">
        <v>0</v>
      </c>
    </row>
    <row r="336" spans="1:12" ht="15">
      <c r="A336" s="84" t="s">
        <v>1570</v>
      </c>
      <c r="B336" s="84" t="s">
        <v>1571</v>
      </c>
      <c r="C336" s="84">
        <v>3</v>
      </c>
      <c r="D336" s="122">
        <v>0</v>
      </c>
      <c r="E336" s="122">
        <v>1.3617278360175928</v>
      </c>
      <c r="F336" s="84" t="s">
        <v>1445</v>
      </c>
      <c r="G336" s="84" t="b">
        <v>0</v>
      </c>
      <c r="H336" s="84" t="b">
        <v>0</v>
      </c>
      <c r="I336" s="84" t="b">
        <v>0</v>
      </c>
      <c r="J336" s="84" t="b">
        <v>0</v>
      </c>
      <c r="K336" s="84" t="b">
        <v>0</v>
      </c>
      <c r="L336" s="84" t="b">
        <v>0</v>
      </c>
    </row>
    <row r="337" spans="1:12" ht="15">
      <c r="A337" s="84" t="s">
        <v>1571</v>
      </c>
      <c r="B337" s="84" t="s">
        <v>1572</v>
      </c>
      <c r="C337" s="84">
        <v>3</v>
      </c>
      <c r="D337" s="122">
        <v>0</v>
      </c>
      <c r="E337" s="122">
        <v>1.3617278360175928</v>
      </c>
      <c r="F337" s="84" t="s">
        <v>1445</v>
      </c>
      <c r="G337" s="84" t="b">
        <v>0</v>
      </c>
      <c r="H337" s="84" t="b">
        <v>0</v>
      </c>
      <c r="I337" s="84" t="b">
        <v>0</v>
      </c>
      <c r="J337" s="84" t="b">
        <v>0</v>
      </c>
      <c r="K337" s="84" t="b">
        <v>0</v>
      </c>
      <c r="L337" s="84" t="b">
        <v>0</v>
      </c>
    </row>
    <row r="338" spans="1:12" ht="15">
      <c r="A338" s="84" t="s">
        <v>1572</v>
      </c>
      <c r="B338" s="84" t="s">
        <v>1858</v>
      </c>
      <c r="C338" s="84">
        <v>3</v>
      </c>
      <c r="D338" s="122">
        <v>0</v>
      </c>
      <c r="E338" s="122">
        <v>1.3617278360175928</v>
      </c>
      <c r="F338" s="84" t="s">
        <v>1445</v>
      </c>
      <c r="G338" s="84" t="b">
        <v>0</v>
      </c>
      <c r="H338" s="84" t="b">
        <v>0</v>
      </c>
      <c r="I338" s="84" t="b">
        <v>0</v>
      </c>
      <c r="J338" s="84" t="b">
        <v>0</v>
      </c>
      <c r="K338" s="84" t="b">
        <v>0</v>
      </c>
      <c r="L338" s="84" t="b">
        <v>0</v>
      </c>
    </row>
    <row r="339" spans="1:12" ht="15">
      <c r="A339" s="84" t="s">
        <v>1858</v>
      </c>
      <c r="B339" s="84" t="s">
        <v>1859</v>
      </c>
      <c r="C339" s="84">
        <v>3</v>
      </c>
      <c r="D339" s="122">
        <v>0</v>
      </c>
      <c r="E339" s="122">
        <v>1.3617278360175928</v>
      </c>
      <c r="F339" s="84" t="s">
        <v>1445</v>
      </c>
      <c r="G339" s="84" t="b">
        <v>0</v>
      </c>
      <c r="H339" s="84" t="b">
        <v>0</v>
      </c>
      <c r="I339" s="84" t="b">
        <v>0</v>
      </c>
      <c r="J339" s="84" t="b">
        <v>0</v>
      </c>
      <c r="K339" s="84" t="b">
        <v>0</v>
      </c>
      <c r="L339" s="84" t="b">
        <v>0</v>
      </c>
    </row>
    <row r="340" spans="1:12" ht="15">
      <c r="A340" s="84" t="s">
        <v>1859</v>
      </c>
      <c r="B340" s="84" t="s">
        <v>1860</v>
      </c>
      <c r="C340" s="84">
        <v>3</v>
      </c>
      <c r="D340" s="122">
        <v>0</v>
      </c>
      <c r="E340" s="122">
        <v>1.3617278360175928</v>
      </c>
      <c r="F340" s="84" t="s">
        <v>1445</v>
      </c>
      <c r="G340" s="84" t="b">
        <v>0</v>
      </c>
      <c r="H340" s="84" t="b">
        <v>0</v>
      </c>
      <c r="I340" s="84" t="b">
        <v>0</v>
      </c>
      <c r="J340" s="84" t="b">
        <v>0</v>
      </c>
      <c r="K340" s="84" t="b">
        <v>0</v>
      </c>
      <c r="L340" s="84" t="b">
        <v>0</v>
      </c>
    </row>
    <row r="341" spans="1:12" ht="15">
      <c r="A341" s="84" t="s">
        <v>1860</v>
      </c>
      <c r="B341" s="84" t="s">
        <v>1861</v>
      </c>
      <c r="C341" s="84">
        <v>3</v>
      </c>
      <c r="D341" s="122">
        <v>0</v>
      </c>
      <c r="E341" s="122">
        <v>1.3617278360175928</v>
      </c>
      <c r="F341" s="84" t="s">
        <v>1445</v>
      </c>
      <c r="G341" s="84" t="b">
        <v>0</v>
      </c>
      <c r="H341" s="84" t="b">
        <v>0</v>
      </c>
      <c r="I341" s="84" t="b">
        <v>0</v>
      </c>
      <c r="J341" s="84" t="b">
        <v>0</v>
      </c>
      <c r="K341" s="84" t="b">
        <v>0</v>
      </c>
      <c r="L341" s="84" t="b">
        <v>0</v>
      </c>
    </row>
    <row r="342" spans="1:12" ht="15">
      <c r="A342" s="84" t="s">
        <v>228</v>
      </c>
      <c r="B342" s="84" t="s">
        <v>1612</v>
      </c>
      <c r="C342" s="84">
        <v>2</v>
      </c>
      <c r="D342" s="122">
        <v>0.004891423862657812</v>
      </c>
      <c r="E342" s="122">
        <v>1.5378190950732742</v>
      </c>
      <c r="F342" s="84" t="s">
        <v>1445</v>
      </c>
      <c r="G342" s="84" t="b">
        <v>0</v>
      </c>
      <c r="H342" s="84" t="b">
        <v>0</v>
      </c>
      <c r="I342" s="84" t="b">
        <v>0</v>
      </c>
      <c r="J342" s="84" t="b">
        <v>0</v>
      </c>
      <c r="K342" s="84" t="b">
        <v>0</v>
      </c>
      <c r="L342" s="84" t="b">
        <v>0</v>
      </c>
    </row>
    <row r="343" spans="1:12" ht="15">
      <c r="A343" s="84" t="s">
        <v>1861</v>
      </c>
      <c r="B343" s="84" t="s">
        <v>1946</v>
      </c>
      <c r="C343" s="84">
        <v>2</v>
      </c>
      <c r="D343" s="122">
        <v>0.004891423862657812</v>
      </c>
      <c r="E343" s="122">
        <v>1.3617278360175928</v>
      </c>
      <c r="F343" s="84" t="s">
        <v>1445</v>
      </c>
      <c r="G343" s="84" t="b">
        <v>0</v>
      </c>
      <c r="H343" s="84" t="b">
        <v>0</v>
      </c>
      <c r="I343" s="84" t="b">
        <v>0</v>
      </c>
      <c r="J343" s="84" t="b">
        <v>0</v>
      </c>
      <c r="K343" s="84" t="b">
        <v>0</v>
      </c>
      <c r="L343" s="84" t="b">
        <v>0</v>
      </c>
    </row>
    <row r="344" spans="1:12" ht="15">
      <c r="A344" s="84" t="s">
        <v>1615</v>
      </c>
      <c r="B344" s="84" t="s">
        <v>1567</v>
      </c>
      <c r="C344" s="84">
        <v>2</v>
      </c>
      <c r="D344" s="122">
        <v>0</v>
      </c>
      <c r="E344" s="122">
        <v>1.290034611362518</v>
      </c>
      <c r="F344" s="84" t="s">
        <v>1448</v>
      </c>
      <c r="G344" s="84" t="b">
        <v>0</v>
      </c>
      <c r="H344" s="84" t="b">
        <v>0</v>
      </c>
      <c r="I344" s="84" t="b">
        <v>0</v>
      </c>
      <c r="J344" s="84" t="b">
        <v>0</v>
      </c>
      <c r="K344" s="84" t="b">
        <v>0</v>
      </c>
      <c r="L344" s="84" t="b">
        <v>0</v>
      </c>
    </row>
    <row r="345" spans="1:12" ht="15">
      <c r="A345" s="84" t="s">
        <v>1567</v>
      </c>
      <c r="B345" s="84" t="s">
        <v>1616</v>
      </c>
      <c r="C345" s="84">
        <v>2</v>
      </c>
      <c r="D345" s="122">
        <v>0</v>
      </c>
      <c r="E345" s="122">
        <v>1.290034611362518</v>
      </c>
      <c r="F345" s="84" t="s">
        <v>1448</v>
      </c>
      <c r="G345" s="84" t="b">
        <v>0</v>
      </c>
      <c r="H345" s="84" t="b">
        <v>0</v>
      </c>
      <c r="I345" s="84" t="b">
        <v>0</v>
      </c>
      <c r="J345" s="84" t="b">
        <v>0</v>
      </c>
      <c r="K345" s="84" t="b">
        <v>0</v>
      </c>
      <c r="L345" s="84" t="b">
        <v>0</v>
      </c>
    </row>
    <row r="346" spans="1:12" ht="15">
      <c r="A346" s="84" t="s">
        <v>1616</v>
      </c>
      <c r="B346" s="84" t="s">
        <v>1568</v>
      </c>
      <c r="C346" s="84">
        <v>2</v>
      </c>
      <c r="D346" s="122">
        <v>0</v>
      </c>
      <c r="E346" s="122">
        <v>1.290034611362518</v>
      </c>
      <c r="F346" s="84" t="s">
        <v>1448</v>
      </c>
      <c r="G346" s="84" t="b">
        <v>0</v>
      </c>
      <c r="H346" s="84" t="b">
        <v>0</v>
      </c>
      <c r="I346" s="84" t="b">
        <v>0</v>
      </c>
      <c r="J346" s="84" t="b">
        <v>0</v>
      </c>
      <c r="K346" s="84" t="b">
        <v>0</v>
      </c>
      <c r="L346" s="84" t="b">
        <v>0</v>
      </c>
    </row>
    <row r="347" spans="1:12" ht="15">
      <c r="A347" s="84" t="s">
        <v>1568</v>
      </c>
      <c r="B347" s="84" t="s">
        <v>1569</v>
      </c>
      <c r="C347" s="84">
        <v>2</v>
      </c>
      <c r="D347" s="122">
        <v>0</v>
      </c>
      <c r="E347" s="122">
        <v>1.290034611362518</v>
      </c>
      <c r="F347" s="84" t="s">
        <v>1448</v>
      </c>
      <c r="G347" s="84" t="b">
        <v>0</v>
      </c>
      <c r="H347" s="84" t="b">
        <v>0</v>
      </c>
      <c r="I347" s="84" t="b">
        <v>0</v>
      </c>
      <c r="J347" s="84" t="b">
        <v>0</v>
      </c>
      <c r="K347" s="84" t="b">
        <v>0</v>
      </c>
      <c r="L347" s="84" t="b">
        <v>0</v>
      </c>
    </row>
    <row r="348" spans="1:12" ht="15">
      <c r="A348" s="84" t="s">
        <v>1569</v>
      </c>
      <c r="B348" s="84" t="s">
        <v>1566</v>
      </c>
      <c r="C348" s="84">
        <v>2</v>
      </c>
      <c r="D348" s="122">
        <v>0</v>
      </c>
      <c r="E348" s="122">
        <v>1.290034611362518</v>
      </c>
      <c r="F348" s="84" t="s">
        <v>1448</v>
      </c>
      <c r="G348" s="84" t="b">
        <v>0</v>
      </c>
      <c r="H348" s="84" t="b">
        <v>0</v>
      </c>
      <c r="I348" s="84" t="b">
        <v>0</v>
      </c>
      <c r="J348" s="84" t="b">
        <v>0</v>
      </c>
      <c r="K348" s="84" t="b">
        <v>0</v>
      </c>
      <c r="L348" s="84" t="b">
        <v>0</v>
      </c>
    </row>
    <row r="349" spans="1:12" ht="15">
      <c r="A349" s="84" t="s">
        <v>1566</v>
      </c>
      <c r="B349" s="84" t="s">
        <v>1570</v>
      </c>
      <c r="C349" s="84">
        <v>2</v>
      </c>
      <c r="D349" s="122">
        <v>0</v>
      </c>
      <c r="E349" s="122">
        <v>1.290034611362518</v>
      </c>
      <c r="F349" s="84" t="s">
        <v>1448</v>
      </c>
      <c r="G349" s="84" t="b">
        <v>0</v>
      </c>
      <c r="H349" s="84" t="b">
        <v>0</v>
      </c>
      <c r="I349" s="84" t="b">
        <v>0</v>
      </c>
      <c r="J349" s="84" t="b">
        <v>0</v>
      </c>
      <c r="K349" s="84" t="b">
        <v>0</v>
      </c>
      <c r="L349" s="84" t="b">
        <v>0</v>
      </c>
    </row>
    <row r="350" spans="1:12" ht="15">
      <c r="A350" s="84" t="s">
        <v>1570</v>
      </c>
      <c r="B350" s="84" t="s">
        <v>1571</v>
      </c>
      <c r="C350" s="84">
        <v>2</v>
      </c>
      <c r="D350" s="122">
        <v>0</v>
      </c>
      <c r="E350" s="122">
        <v>1.290034611362518</v>
      </c>
      <c r="F350" s="84" t="s">
        <v>1448</v>
      </c>
      <c r="G350" s="84" t="b">
        <v>0</v>
      </c>
      <c r="H350" s="84" t="b">
        <v>0</v>
      </c>
      <c r="I350" s="84" t="b">
        <v>0</v>
      </c>
      <c r="J350" s="84" t="b">
        <v>0</v>
      </c>
      <c r="K350" s="84" t="b">
        <v>0</v>
      </c>
      <c r="L350" s="84" t="b">
        <v>0</v>
      </c>
    </row>
    <row r="351" spans="1:12" ht="15">
      <c r="A351" s="84" t="s">
        <v>1571</v>
      </c>
      <c r="B351" s="84" t="s">
        <v>1572</v>
      </c>
      <c r="C351" s="84">
        <v>2</v>
      </c>
      <c r="D351" s="122">
        <v>0</v>
      </c>
      <c r="E351" s="122">
        <v>1.290034611362518</v>
      </c>
      <c r="F351" s="84" t="s">
        <v>1448</v>
      </c>
      <c r="G351" s="84" t="b">
        <v>0</v>
      </c>
      <c r="H351" s="84" t="b">
        <v>0</v>
      </c>
      <c r="I351" s="84" t="b">
        <v>0</v>
      </c>
      <c r="J351" s="84" t="b">
        <v>0</v>
      </c>
      <c r="K351" s="84" t="b">
        <v>0</v>
      </c>
      <c r="L351" s="84" t="b">
        <v>0</v>
      </c>
    </row>
    <row r="352" spans="1:12" ht="15">
      <c r="A352" s="84" t="s">
        <v>1572</v>
      </c>
      <c r="B352" s="84" t="s">
        <v>1858</v>
      </c>
      <c r="C352" s="84">
        <v>2</v>
      </c>
      <c r="D352" s="122">
        <v>0</v>
      </c>
      <c r="E352" s="122">
        <v>1.290034611362518</v>
      </c>
      <c r="F352" s="84" t="s">
        <v>1448</v>
      </c>
      <c r="G352" s="84" t="b">
        <v>0</v>
      </c>
      <c r="H352" s="84" t="b">
        <v>0</v>
      </c>
      <c r="I352" s="84" t="b">
        <v>0</v>
      </c>
      <c r="J352" s="84" t="b">
        <v>0</v>
      </c>
      <c r="K352" s="84" t="b">
        <v>0</v>
      </c>
      <c r="L352" s="84" t="b">
        <v>0</v>
      </c>
    </row>
    <row r="353" spans="1:12" ht="15">
      <c r="A353" s="84" t="s">
        <v>1858</v>
      </c>
      <c r="B353" s="84" t="s">
        <v>1859</v>
      </c>
      <c r="C353" s="84">
        <v>2</v>
      </c>
      <c r="D353" s="122">
        <v>0</v>
      </c>
      <c r="E353" s="122">
        <v>1.290034611362518</v>
      </c>
      <c r="F353" s="84" t="s">
        <v>1448</v>
      </c>
      <c r="G353" s="84" t="b">
        <v>0</v>
      </c>
      <c r="H353" s="84" t="b">
        <v>0</v>
      </c>
      <c r="I353" s="84" t="b">
        <v>0</v>
      </c>
      <c r="J353" s="84" t="b">
        <v>0</v>
      </c>
      <c r="K353" s="84" t="b">
        <v>0</v>
      </c>
      <c r="L353" s="84" t="b">
        <v>0</v>
      </c>
    </row>
    <row r="354" spans="1:12" ht="15">
      <c r="A354" s="84" t="s">
        <v>1859</v>
      </c>
      <c r="B354" s="84" t="s">
        <v>1860</v>
      </c>
      <c r="C354" s="84">
        <v>2</v>
      </c>
      <c r="D354" s="122">
        <v>0</v>
      </c>
      <c r="E354" s="122">
        <v>1.290034611362518</v>
      </c>
      <c r="F354" s="84" t="s">
        <v>1448</v>
      </c>
      <c r="G354" s="84" t="b">
        <v>0</v>
      </c>
      <c r="H354" s="84" t="b">
        <v>0</v>
      </c>
      <c r="I354" s="84" t="b">
        <v>0</v>
      </c>
      <c r="J354" s="84" t="b">
        <v>0</v>
      </c>
      <c r="K354" s="84" t="b">
        <v>0</v>
      </c>
      <c r="L354" s="84" t="b">
        <v>0</v>
      </c>
    </row>
    <row r="355" spans="1:12" ht="15">
      <c r="A355" s="84" t="s">
        <v>1860</v>
      </c>
      <c r="B355" s="84" t="s">
        <v>1861</v>
      </c>
      <c r="C355" s="84">
        <v>2</v>
      </c>
      <c r="D355" s="122">
        <v>0</v>
      </c>
      <c r="E355" s="122">
        <v>1.290034611362518</v>
      </c>
      <c r="F355" s="84" t="s">
        <v>1448</v>
      </c>
      <c r="G355" s="84" t="b">
        <v>0</v>
      </c>
      <c r="H355" s="84" t="b">
        <v>0</v>
      </c>
      <c r="I355" s="84" t="b">
        <v>0</v>
      </c>
      <c r="J355" s="84" t="b">
        <v>0</v>
      </c>
      <c r="K355" s="84" t="b">
        <v>0</v>
      </c>
      <c r="L355" s="84" t="b">
        <v>0</v>
      </c>
    </row>
    <row r="356" spans="1:12" ht="15">
      <c r="A356" s="84" t="s">
        <v>1861</v>
      </c>
      <c r="B356" s="84" t="s">
        <v>1862</v>
      </c>
      <c r="C356" s="84">
        <v>2</v>
      </c>
      <c r="D356" s="122">
        <v>0</v>
      </c>
      <c r="E356" s="122">
        <v>1.290034611362518</v>
      </c>
      <c r="F356" s="84" t="s">
        <v>1448</v>
      </c>
      <c r="G356" s="84" t="b">
        <v>0</v>
      </c>
      <c r="H356" s="84" t="b">
        <v>0</v>
      </c>
      <c r="I356" s="84" t="b">
        <v>0</v>
      </c>
      <c r="J356" s="84" t="b">
        <v>0</v>
      </c>
      <c r="K356" s="84" t="b">
        <v>0</v>
      </c>
      <c r="L356" s="84" t="b">
        <v>0</v>
      </c>
    </row>
    <row r="357" spans="1:12" ht="15">
      <c r="A357" s="84" t="s">
        <v>1862</v>
      </c>
      <c r="B357" s="84" t="s">
        <v>1864</v>
      </c>
      <c r="C357" s="84">
        <v>2</v>
      </c>
      <c r="D357" s="122">
        <v>0</v>
      </c>
      <c r="E357" s="122">
        <v>1.290034611362518</v>
      </c>
      <c r="F357" s="84" t="s">
        <v>1448</v>
      </c>
      <c r="G357" s="84" t="b">
        <v>0</v>
      </c>
      <c r="H357" s="84" t="b">
        <v>0</v>
      </c>
      <c r="I357" s="84" t="b">
        <v>0</v>
      </c>
      <c r="J357" s="84" t="b">
        <v>0</v>
      </c>
      <c r="K357" s="84" t="b">
        <v>0</v>
      </c>
      <c r="L357" s="84" t="b">
        <v>0</v>
      </c>
    </row>
    <row r="358" spans="1:12" ht="15">
      <c r="A358" s="84" t="s">
        <v>1864</v>
      </c>
      <c r="B358" s="84" t="s">
        <v>1865</v>
      </c>
      <c r="C358" s="84">
        <v>2</v>
      </c>
      <c r="D358" s="122">
        <v>0</v>
      </c>
      <c r="E358" s="122">
        <v>1.290034611362518</v>
      </c>
      <c r="F358" s="84" t="s">
        <v>1448</v>
      </c>
      <c r="G358" s="84" t="b">
        <v>0</v>
      </c>
      <c r="H358" s="84" t="b">
        <v>0</v>
      </c>
      <c r="I358" s="84" t="b">
        <v>0</v>
      </c>
      <c r="J358" s="84" t="b">
        <v>0</v>
      </c>
      <c r="K358" s="84" t="b">
        <v>0</v>
      </c>
      <c r="L358"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1437</v>
      </c>
      <c r="BB2" s="13" t="s">
        <v>1461</v>
      </c>
      <c r="BC2" s="13" t="s">
        <v>1462</v>
      </c>
      <c r="BD2" s="117" t="s">
        <v>1972</v>
      </c>
      <c r="BE2" s="117" t="s">
        <v>1973</v>
      </c>
      <c r="BF2" s="117" t="s">
        <v>1974</v>
      </c>
      <c r="BG2" s="117" t="s">
        <v>1975</v>
      </c>
      <c r="BH2" s="117" t="s">
        <v>1976</v>
      </c>
      <c r="BI2" s="117" t="s">
        <v>1977</v>
      </c>
      <c r="BJ2" s="117" t="s">
        <v>1978</v>
      </c>
      <c r="BK2" s="117" t="s">
        <v>1979</v>
      </c>
      <c r="BL2" s="117" t="s">
        <v>1980</v>
      </c>
    </row>
    <row r="3" spans="1:64" ht="15" customHeight="1">
      <c r="A3" s="64" t="s">
        <v>212</v>
      </c>
      <c r="B3" s="64" t="s">
        <v>267</v>
      </c>
      <c r="C3" s="65"/>
      <c r="D3" s="66"/>
      <c r="E3" s="67"/>
      <c r="F3" s="68"/>
      <c r="G3" s="65"/>
      <c r="H3" s="69"/>
      <c r="I3" s="70"/>
      <c r="J3" s="70"/>
      <c r="K3" s="34" t="s">
        <v>65</v>
      </c>
      <c r="L3" s="71">
        <v>3</v>
      </c>
      <c r="M3" s="71"/>
      <c r="N3" s="72"/>
      <c r="O3" s="78" t="s">
        <v>299</v>
      </c>
      <c r="P3" s="80">
        <v>43469.67554398148</v>
      </c>
      <c r="Q3" s="78" t="s">
        <v>301</v>
      </c>
      <c r="R3" s="83" t="s">
        <v>381</v>
      </c>
      <c r="S3" s="78" t="s">
        <v>430</v>
      </c>
      <c r="T3" s="78"/>
      <c r="U3" s="78"/>
      <c r="V3" s="83" t="s">
        <v>490</v>
      </c>
      <c r="W3" s="80">
        <v>43469.67554398148</v>
      </c>
      <c r="X3" s="83" t="s">
        <v>538</v>
      </c>
      <c r="Y3" s="78"/>
      <c r="Z3" s="78"/>
      <c r="AA3" s="84" t="s">
        <v>643</v>
      </c>
      <c r="AB3" s="78"/>
      <c r="AC3" s="78" t="b">
        <v>0</v>
      </c>
      <c r="AD3" s="78">
        <v>1</v>
      </c>
      <c r="AE3" s="84" t="s">
        <v>748</v>
      </c>
      <c r="AF3" s="78" t="b">
        <v>0</v>
      </c>
      <c r="AG3" s="78" t="s">
        <v>751</v>
      </c>
      <c r="AH3" s="78"/>
      <c r="AI3" s="84" t="s">
        <v>748</v>
      </c>
      <c r="AJ3" s="78" t="b">
        <v>0</v>
      </c>
      <c r="AK3" s="78">
        <v>6</v>
      </c>
      <c r="AL3" s="84" t="s">
        <v>748</v>
      </c>
      <c r="AM3" s="78" t="s">
        <v>761</v>
      </c>
      <c r="AN3" s="78" t="b">
        <v>0</v>
      </c>
      <c r="AO3" s="84" t="s">
        <v>643</v>
      </c>
      <c r="AP3" s="78" t="s">
        <v>780</v>
      </c>
      <c r="AQ3" s="78">
        <v>0</v>
      </c>
      <c r="AR3" s="78">
        <v>0</v>
      </c>
      <c r="AS3" s="78"/>
      <c r="AT3" s="78"/>
      <c r="AU3" s="78"/>
      <c r="AV3" s="78"/>
      <c r="AW3" s="78"/>
      <c r="AX3" s="78"/>
      <c r="AY3" s="78"/>
      <c r="AZ3" s="78"/>
      <c r="BA3">
        <v>1</v>
      </c>
      <c r="BB3" s="78" t="str">
        <f>REPLACE(INDEX(GroupVertices[Group],MATCH(Edges24[[#This Row],[Vertex 1]],GroupVertices[Vertex],0)),1,1,"")</f>
        <v>4</v>
      </c>
      <c r="BC3" s="78" t="str">
        <f>REPLACE(INDEX(GroupVertices[Group],MATCH(Edges24[[#This Row],[Vertex 2]],GroupVertices[Vertex],0)),1,1,"")</f>
        <v>4</v>
      </c>
      <c r="BD3" s="48"/>
      <c r="BE3" s="49"/>
      <c r="BF3" s="48"/>
      <c r="BG3" s="49"/>
      <c r="BH3" s="48"/>
      <c r="BI3" s="49"/>
      <c r="BJ3" s="48"/>
      <c r="BK3" s="49"/>
      <c r="BL3" s="48"/>
    </row>
    <row r="4" spans="1:64" ht="15" customHeight="1">
      <c r="A4" s="64" t="s">
        <v>213</v>
      </c>
      <c r="B4" s="64" t="s">
        <v>276</v>
      </c>
      <c r="C4" s="65"/>
      <c r="D4" s="66"/>
      <c r="E4" s="67"/>
      <c r="F4" s="68"/>
      <c r="G4" s="65"/>
      <c r="H4" s="69"/>
      <c r="I4" s="70"/>
      <c r="J4" s="70"/>
      <c r="K4" s="34" t="s">
        <v>65</v>
      </c>
      <c r="L4" s="77">
        <v>12</v>
      </c>
      <c r="M4" s="77"/>
      <c r="N4" s="72"/>
      <c r="O4" s="79" t="s">
        <v>299</v>
      </c>
      <c r="P4" s="81">
        <v>43471.16554398148</v>
      </c>
      <c r="Q4" s="79" t="s">
        <v>302</v>
      </c>
      <c r="R4" s="82" t="s">
        <v>382</v>
      </c>
      <c r="S4" s="79" t="s">
        <v>431</v>
      </c>
      <c r="T4" s="79"/>
      <c r="U4" s="79"/>
      <c r="V4" s="82" t="s">
        <v>491</v>
      </c>
      <c r="W4" s="81">
        <v>43471.16554398148</v>
      </c>
      <c r="X4" s="82" t="s">
        <v>539</v>
      </c>
      <c r="Y4" s="79"/>
      <c r="Z4" s="79"/>
      <c r="AA4" s="85" t="s">
        <v>644</v>
      </c>
      <c r="AB4" s="79"/>
      <c r="AC4" s="79" t="b">
        <v>0</v>
      </c>
      <c r="AD4" s="79">
        <v>0</v>
      </c>
      <c r="AE4" s="85" t="s">
        <v>748</v>
      </c>
      <c r="AF4" s="79" t="b">
        <v>0</v>
      </c>
      <c r="AG4" s="79" t="s">
        <v>751</v>
      </c>
      <c r="AH4" s="79"/>
      <c r="AI4" s="85" t="s">
        <v>748</v>
      </c>
      <c r="AJ4" s="79" t="b">
        <v>0</v>
      </c>
      <c r="AK4" s="79">
        <v>2</v>
      </c>
      <c r="AL4" s="85" t="s">
        <v>672</v>
      </c>
      <c r="AM4" s="79" t="s">
        <v>762</v>
      </c>
      <c r="AN4" s="79" t="b">
        <v>0</v>
      </c>
      <c r="AO4" s="85" t="s">
        <v>672</v>
      </c>
      <c r="AP4" s="79" t="s">
        <v>176</v>
      </c>
      <c r="AQ4" s="79">
        <v>0</v>
      </c>
      <c r="AR4" s="79">
        <v>0</v>
      </c>
      <c r="AS4" s="79"/>
      <c r="AT4" s="79"/>
      <c r="AU4" s="79"/>
      <c r="AV4" s="79"/>
      <c r="AW4" s="79"/>
      <c r="AX4" s="79"/>
      <c r="AY4" s="79"/>
      <c r="AZ4" s="79"/>
      <c r="BA4">
        <v>1</v>
      </c>
      <c r="BB4" s="78" t="str">
        <f>REPLACE(INDEX(GroupVertices[Group],MATCH(Edges24[[#This Row],[Vertex 1]],GroupVertices[Vertex],0)),1,1,"")</f>
        <v>6</v>
      </c>
      <c r="BC4" s="78" t="str">
        <f>REPLACE(INDEX(GroupVertices[Group],MATCH(Edges24[[#This Row],[Vertex 2]],GroupVertices[Vertex],0)),1,1,"")</f>
        <v>6</v>
      </c>
      <c r="BD4" s="48"/>
      <c r="BE4" s="49"/>
      <c r="BF4" s="48"/>
      <c r="BG4" s="49"/>
      <c r="BH4" s="48"/>
      <c r="BI4" s="49"/>
      <c r="BJ4" s="48"/>
      <c r="BK4" s="49"/>
      <c r="BL4" s="48"/>
    </row>
    <row r="5" spans="1:64" ht="15">
      <c r="A5" s="64" t="s">
        <v>214</v>
      </c>
      <c r="B5" s="64" t="s">
        <v>214</v>
      </c>
      <c r="C5" s="65"/>
      <c r="D5" s="66"/>
      <c r="E5" s="67"/>
      <c r="F5" s="68"/>
      <c r="G5" s="65"/>
      <c r="H5" s="69"/>
      <c r="I5" s="70"/>
      <c r="J5" s="70"/>
      <c r="K5" s="34" t="s">
        <v>65</v>
      </c>
      <c r="L5" s="77">
        <v>16</v>
      </c>
      <c r="M5" s="77"/>
      <c r="N5" s="72"/>
      <c r="O5" s="79" t="s">
        <v>176</v>
      </c>
      <c r="P5" s="81">
        <v>43473.51599537037</v>
      </c>
      <c r="Q5" s="79" t="s">
        <v>303</v>
      </c>
      <c r="R5" s="82" t="s">
        <v>383</v>
      </c>
      <c r="S5" s="79" t="s">
        <v>432</v>
      </c>
      <c r="T5" s="79"/>
      <c r="U5" s="79"/>
      <c r="V5" s="82" t="s">
        <v>492</v>
      </c>
      <c r="W5" s="81">
        <v>43473.51599537037</v>
      </c>
      <c r="X5" s="82" t="s">
        <v>540</v>
      </c>
      <c r="Y5" s="79"/>
      <c r="Z5" s="79"/>
      <c r="AA5" s="85" t="s">
        <v>645</v>
      </c>
      <c r="AB5" s="79"/>
      <c r="AC5" s="79" t="b">
        <v>0</v>
      </c>
      <c r="AD5" s="79">
        <v>0</v>
      </c>
      <c r="AE5" s="85" t="s">
        <v>748</v>
      </c>
      <c r="AF5" s="79" t="b">
        <v>0</v>
      </c>
      <c r="AG5" s="79" t="s">
        <v>752</v>
      </c>
      <c r="AH5" s="79"/>
      <c r="AI5" s="85" t="s">
        <v>748</v>
      </c>
      <c r="AJ5" s="79" t="b">
        <v>0</v>
      </c>
      <c r="AK5" s="79">
        <v>0</v>
      </c>
      <c r="AL5" s="85" t="s">
        <v>748</v>
      </c>
      <c r="AM5" s="79" t="s">
        <v>763</v>
      </c>
      <c r="AN5" s="79" t="b">
        <v>0</v>
      </c>
      <c r="AO5" s="85" t="s">
        <v>645</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v>0</v>
      </c>
      <c r="BE5" s="49">
        <v>0</v>
      </c>
      <c r="BF5" s="48">
        <v>0</v>
      </c>
      <c r="BG5" s="49">
        <v>0</v>
      </c>
      <c r="BH5" s="48">
        <v>0</v>
      </c>
      <c r="BI5" s="49">
        <v>0</v>
      </c>
      <c r="BJ5" s="48">
        <v>8</v>
      </c>
      <c r="BK5" s="49">
        <v>100</v>
      </c>
      <c r="BL5" s="48">
        <v>8</v>
      </c>
    </row>
    <row r="6" spans="1:64" ht="15">
      <c r="A6" s="64" t="s">
        <v>215</v>
      </c>
      <c r="B6" s="64" t="s">
        <v>256</v>
      </c>
      <c r="C6" s="65"/>
      <c r="D6" s="66"/>
      <c r="E6" s="67"/>
      <c r="F6" s="68"/>
      <c r="G6" s="65"/>
      <c r="H6" s="69"/>
      <c r="I6" s="70"/>
      <c r="J6" s="70"/>
      <c r="K6" s="34" t="s">
        <v>65</v>
      </c>
      <c r="L6" s="77">
        <v>17</v>
      </c>
      <c r="M6" s="77"/>
      <c r="N6" s="72"/>
      <c r="O6" s="79" t="s">
        <v>299</v>
      </c>
      <c r="P6" s="81">
        <v>43473.57476851852</v>
      </c>
      <c r="Q6" s="79" t="s">
        <v>304</v>
      </c>
      <c r="R6" s="82" t="s">
        <v>384</v>
      </c>
      <c r="S6" s="79" t="s">
        <v>433</v>
      </c>
      <c r="T6" s="79"/>
      <c r="U6" s="82" t="s">
        <v>475</v>
      </c>
      <c r="V6" s="82" t="s">
        <v>475</v>
      </c>
      <c r="W6" s="81">
        <v>43473.57476851852</v>
      </c>
      <c r="X6" s="82" t="s">
        <v>541</v>
      </c>
      <c r="Y6" s="79"/>
      <c r="Z6" s="79"/>
      <c r="AA6" s="85" t="s">
        <v>646</v>
      </c>
      <c r="AB6" s="79"/>
      <c r="AC6" s="79" t="b">
        <v>0</v>
      </c>
      <c r="AD6" s="79">
        <v>0</v>
      </c>
      <c r="AE6" s="85" t="s">
        <v>748</v>
      </c>
      <c r="AF6" s="79" t="b">
        <v>0</v>
      </c>
      <c r="AG6" s="79" t="s">
        <v>752</v>
      </c>
      <c r="AH6" s="79"/>
      <c r="AI6" s="85" t="s">
        <v>748</v>
      </c>
      <c r="AJ6" s="79" t="b">
        <v>0</v>
      </c>
      <c r="AK6" s="79">
        <v>1</v>
      </c>
      <c r="AL6" s="85" t="s">
        <v>740</v>
      </c>
      <c r="AM6" s="79" t="s">
        <v>764</v>
      </c>
      <c r="AN6" s="79" t="b">
        <v>0</v>
      </c>
      <c r="AO6" s="85" t="s">
        <v>740</v>
      </c>
      <c r="AP6" s="79" t="s">
        <v>176</v>
      </c>
      <c r="AQ6" s="79">
        <v>0</v>
      </c>
      <c r="AR6" s="79">
        <v>0</v>
      </c>
      <c r="AS6" s="79"/>
      <c r="AT6" s="79"/>
      <c r="AU6" s="79"/>
      <c r="AV6" s="79"/>
      <c r="AW6" s="79"/>
      <c r="AX6" s="79"/>
      <c r="AY6" s="79"/>
      <c r="AZ6" s="79"/>
      <c r="BA6">
        <v>1</v>
      </c>
      <c r="BB6" s="78" t="str">
        <f>REPLACE(INDEX(GroupVertices[Group],MATCH(Edges24[[#This Row],[Vertex 1]],GroupVertices[Vertex],0)),1,1,"")</f>
        <v>3</v>
      </c>
      <c r="BC6" s="78" t="str">
        <f>REPLACE(INDEX(GroupVertices[Group],MATCH(Edges24[[#This Row],[Vertex 2]],GroupVertices[Vertex],0)),1,1,"")</f>
        <v>3</v>
      </c>
      <c r="BD6" s="48">
        <v>0</v>
      </c>
      <c r="BE6" s="49">
        <v>0</v>
      </c>
      <c r="BF6" s="48">
        <v>0</v>
      </c>
      <c r="BG6" s="49">
        <v>0</v>
      </c>
      <c r="BH6" s="48">
        <v>0</v>
      </c>
      <c r="BI6" s="49">
        <v>0</v>
      </c>
      <c r="BJ6" s="48">
        <v>10</v>
      </c>
      <c r="BK6" s="49">
        <v>100</v>
      </c>
      <c r="BL6" s="48">
        <v>10</v>
      </c>
    </row>
    <row r="7" spans="1:64" ht="15">
      <c r="A7" s="64" t="s">
        <v>216</v>
      </c>
      <c r="B7" s="64" t="s">
        <v>216</v>
      </c>
      <c r="C7" s="65"/>
      <c r="D7" s="66"/>
      <c r="E7" s="67"/>
      <c r="F7" s="68"/>
      <c r="G7" s="65"/>
      <c r="H7" s="69"/>
      <c r="I7" s="70"/>
      <c r="J7" s="70"/>
      <c r="K7" s="34" t="s">
        <v>65</v>
      </c>
      <c r="L7" s="77">
        <v>18</v>
      </c>
      <c r="M7" s="77"/>
      <c r="N7" s="72"/>
      <c r="O7" s="79" t="s">
        <v>176</v>
      </c>
      <c r="P7" s="81">
        <v>43473.58131944444</v>
      </c>
      <c r="Q7" s="79" t="s">
        <v>305</v>
      </c>
      <c r="R7" s="82" t="s">
        <v>385</v>
      </c>
      <c r="S7" s="79" t="s">
        <v>434</v>
      </c>
      <c r="T7" s="79"/>
      <c r="U7" s="79"/>
      <c r="V7" s="82" t="s">
        <v>493</v>
      </c>
      <c r="W7" s="81">
        <v>43473.58131944444</v>
      </c>
      <c r="X7" s="82" t="s">
        <v>542</v>
      </c>
      <c r="Y7" s="79"/>
      <c r="Z7" s="79"/>
      <c r="AA7" s="85" t="s">
        <v>647</v>
      </c>
      <c r="AB7" s="79"/>
      <c r="AC7" s="79" t="b">
        <v>0</v>
      </c>
      <c r="AD7" s="79">
        <v>0</v>
      </c>
      <c r="AE7" s="85" t="s">
        <v>748</v>
      </c>
      <c r="AF7" s="79" t="b">
        <v>0</v>
      </c>
      <c r="AG7" s="79" t="s">
        <v>752</v>
      </c>
      <c r="AH7" s="79"/>
      <c r="AI7" s="85" t="s">
        <v>748</v>
      </c>
      <c r="AJ7" s="79" t="b">
        <v>0</v>
      </c>
      <c r="AK7" s="79">
        <v>0</v>
      </c>
      <c r="AL7" s="85" t="s">
        <v>748</v>
      </c>
      <c r="AM7" s="79" t="s">
        <v>763</v>
      </c>
      <c r="AN7" s="79" t="b">
        <v>0</v>
      </c>
      <c r="AO7" s="85" t="s">
        <v>647</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v>0</v>
      </c>
      <c r="BE7" s="49">
        <v>0</v>
      </c>
      <c r="BF7" s="48">
        <v>0</v>
      </c>
      <c r="BG7" s="49">
        <v>0</v>
      </c>
      <c r="BH7" s="48">
        <v>0</v>
      </c>
      <c r="BI7" s="49">
        <v>0</v>
      </c>
      <c r="BJ7" s="48">
        <v>8</v>
      </c>
      <c r="BK7" s="49">
        <v>100</v>
      </c>
      <c r="BL7" s="48">
        <v>8</v>
      </c>
    </row>
    <row r="8" spans="1:64" ht="15">
      <c r="A8" s="64" t="s">
        <v>217</v>
      </c>
      <c r="B8" s="64" t="s">
        <v>217</v>
      </c>
      <c r="C8" s="65"/>
      <c r="D8" s="66"/>
      <c r="E8" s="67"/>
      <c r="F8" s="68"/>
      <c r="G8" s="65"/>
      <c r="H8" s="69"/>
      <c r="I8" s="70"/>
      <c r="J8" s="70"/>
      <c r="K8" s="34" t="s">
        <v>65</v>
      </c>
      <c r="L8" s="77">
        <v>19</v>
      </c>
      <c r="M8" s="77"/>
      <c r="N8" s="72"/>
      <c r="O8" s="79" t="s">
        <v>176</v>
      </c>
      <c r="P8" s="81">
        <v>43473.73998842593</v>
      </c>
      <c r="Q8" s="79" t="s">
        <v>306</v>
      </c>
      <c r="R8" s="82" t="s">
        <v>386</v>
      </c>
      <c r="S8" s="79" t="s">
        <v>435</v>
      </c>
      <c r="T8" s="79"/>
      <c r="U8" s="82" t="s">
        <v>476</v>
      </c>
      <c r="V8" s="82" t="s">
        <v>476</v>
      </c>
      <c r="W8" s="81">
        <v>43473.73998842593</v>
      </c>
      <c r="X8" s="82" t="s">
        <v>543</v>
      </c>
      <c r="Y8" s="79"/>
      <c r="Z8" s="79"/>
      <c r="AA8" s="85" t="s">
        <v>648</v>
      </c>
      <c r="AB8" s="79"/>
      <c r="AC8" s="79" t="b">
        <v>0</v>
      </c>
      <c r="AD8" s="79">
        <v>0</v>
      </c>
      <c r="AE8" s="85" t="s">
        <v>748</v>
      </c>
      <c r="AF8" s="79" t="b">
        <v>0</v>
      </c>
      <c r="AG8" s="79" t="s">
        <v>753</v>
      </c>
      <c r="AH8" s="79"/>
      <c r="AI8" s="85" t="s">
        <v>748</v>
      </c>
      <c r="AJ8" s="79" t="b">
        <v>0</v>
      </c>
      <c r="AK8" s="79">
        <v>0</v>
      </c>
      <c r="AL8" s="85" t="s">
        <v>748</v>
      </c>
      <c r="AM8" s="79" t="s">
        <v>763</v>
      </c>
      <c r="AN8" s="79" t="b">
        <v>0</v>
      </c>
      <c r="AO8" s="85" t="s">
        <v>648</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0</v>
      </c>
      <c r="BE8" s="49">
        <v>0</v>
      </c>
      <c r="BF8" s="48">
        <v>0</v>
      </c>
      <c r="BG8" s="49">
        <v>0</v>
      </c>
      <c r="BH8" s="48">
        <v>0</v>
      </c>
      <c r="BI8" s="49">
        <v>0</v>
      </c>
      <c r="BJ8" s="48">
        <v>23</v>
      </c>
      <c r="BK8" s="49">
        <v>100</v>
      </c>
      <c r="BL8" s="48">
        <v>23</v>
      </c>
    </row>
    <row r="9" spans="1:64" ht="15">
      <c r="A9" s="64" t="s">
        <v>218</v>
      </c>
      <c r="B9" s="64" t="s">
        <v>218</v>
      </c>
      <c r="C9" s="65"/>
      <c r="D9" s="66"/>
      <c r="E9" s="67"/>
      <c r="F9" s="68"/>
      <c r="G9" s="65"/>
      <c r="H9" s="69"/>
      <c r="I9" s="70"/>
      <c r="J9" s="70"/>
      <c r="K9" s="34" t="s">
        <v>65</v>
      </c>
      <c r="L9" s="77">
        <v>20</v>
      </c>
      <c r="M9" s="77"/>
      <c r="N9" s="72"/>
      <c r="O9" s="79" t="s">
        <v>176</v>
      </c>
      <c r="P9" s="81">
        <v>43473.74023148148</v>
      </c>
      <c r="Q9" s="79" t="s">
        <v>307</v>
      </c>
      <c r="R9" s="82" t="s">
        <v>387</v>
      </c>
      <c r="S9" s="79" t="s">
        <v>435</v>
      </c>
      <c r="T9" s="79"/>
      <c r="U9" s="79"/>
      <c r="V9" s="82" t="s">
        <v>494</v>
      </c>
      <c r="W9" s="81">
        <v>43473.74023148148</v>
      </c>
      <c r="X9" s="82" t="s">
        <v>544</v>
      </c>
      <c r="Y9" s="79"/>
      <c r="Z9" s="79"/>
      <c r="AA9" s="85" t="s">
        <v>649</v>
      </c>
      <c r="AB9" s="79"/>
      <c r="AC9" s="79" t="b">
        <v>0</v>
      </c>
      <c r="AD9" s="79">
        <v>0</v>
      </c>
      <c r="AE9" s="85" t="s">
        <v>748</v>
      </c>
      <c r="AF9" s="79" t="b">
        <v>0</v>
      </c>
      <c r="AG9" s="79" t="s">
        <v>753</v>
      </c>
      <c r="AH9" s="79"/>
      <c r="AI9" s="85" t="s">
        <v>748</v>
      </c>
      <c r="AJ9" s="79" t="b">
        <v>0</v>
      </c>
      <c r="AK9" s="79">
        <v>0</v>
      </c>
      <c r="AL9" s="85" t="s">
        <v>748</v>
      </c>
      <c r="AM9" s="79" t="s">
        <v>765</v>
      </c>
      <c r="AN9" s="79" t="b">
        <v>0</v>
      </c>
      <c r="AO9" s="85" t="s">
        <v>649</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v>0</v>
      </c>
      <c r="BE9" s="49">
        <v>0</v>
      </c>
      <c r="BF9" s="48">
        <v>0</v>
      </c>
      <c r="BG9" s="49">
        <v>0</v>
      </c>
      <c r="BH9" s="48">
        <v>0</v>
      </c>
      <c r="BI9" s="49">
        <v>0</v>
      </c>
      <c r="BJ9" s="48">
        <v>26</v>
      </c>
      <c r="BK9" s="49">
        <v>100</v>
      </c>
      <c r="BL9" s="48">
        <v>26</v>
      </c>
    </row>
    <row r="10" spans="1:64" ht="15">
      <c r="A10" s="64" t="s">
        <v>219</v>
      </c>
      <c r="B10" s="64" t="s">
        <v>219</v>
      </c>
      <c r="C10" s="65"/>
      <c r="D10" s="66"/>
      <c r="E10" s="67"/>
      <c r="F10" s="68"/>
      <c r="G10" s="65"/>
      <c r="H10" s="69"/>
      <c r="I10" s="70"/>
      <c r="J10" s="70"/>
      <c r="K10" s="34" t="s">
        <v>65</v>
      </c>
      <c r="L10" s="77">
        <v>21</v>
      </c>
      <c r="M10" s="77"/>
      <c r="N10" s="72"/>
      <c r="O10" s="79" t="s">
        <v>176</v>
      </c>
      <c r="P10" s="81">
        <v>43473.74181712963</v>
      </c>
      <c r="Q10" s="79" t="s">
        <v>308</v>
      </c>
      <c r="R10" s="82" t="s">
        <v>387</v>
      </c>
      <c r="S10" s="79" t="s">
        <v>435</v>
      </c>
      <c r="T10" s="79"/>
      <c r="U10" s="79"/>
      <c r="V10" s="82" t="s">
        <v>495</v>
      </c>
      <c r="W10" s="81">
        <v>43473.74181712963</v>
      </c>
      <c r="X10" s="82" t="s">
        <v>545</v>
      </c>
      <c r="Y10" s="79"/>
      <c r="Z10" s="79"/>
      <c r="AA10" s="85" t="s">
        <v>650</v>
      </c>
      <c r="AB10" s="79"/>
      <c r="AC10" s="79" t="b">
        <v>0</v>
      </c>
      <c r="AD10" s="79">
        <v>0</v>
      </c>
      <c r="AE10" s="85" t="s">
        <v>748</v>
      </c>
      <c r="AF10" s="79" t="b">
        <v>0</v>
      </c>
      <c r="AG10" s="79" t="s">
        <v>753</v>
      </c>
      <c r="AH10" s="79"/>
      <c r="AI10" s="85" t="s">
        <v>748</v>
      </c>
      <c r="AJ10" s="79" t="b">
        <v>0</v>
      </c>
      <c r="AK10" s="79">
        <v>0</v>
      </c>
      <c r="AL10" s="85" t="s">
        <v>748</v>
      </c>
      <c r="AM10" s="79" t="s">
        <v>765</v>
      </c>
      <c r="AN10" s="79" t="b">
        <v>0</v>
      </c>
      <c r="AO10" s="85" t="s">
        <v>650</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0</v>
      </c>
      <c r="BE10" s="49">
        <v>0</v>
      </c>
      <c r="BF10" s="48">
        <v>0</v>
      </c>
      <c r="BG10" s="49">
        <v>0</v>
      </c>
      <c r="BH10" s="48">
        <v>0</v>
      </c>
      <c r="BI10" s="49">
        <v>0</v>
      </c>
      <c r="BJ10" s="48">
        <v>23</v>
      </c>
      <c r="BK10" s="49">
        <v>100</v>
      </c>
      <c r="BL10" s="48">
        <v>23</v>
      </c>
    </row>
    <row r="11" spans="1:64" ht="15">
      <c r="A11" s="64" t="s">
        <v>220</v>
      </c>
      <c r="B11" s="64" t="s">
        <v>256</v>
      </c>
      <c r="C11" s="65"/>
      <c r="D11" s="66"/>
      <c r="E11" s="67"/>
      <c r="F11" s="68"/>
      <c r="G11" s="65"/>
      <c r="H11" s="69"/>
      <c r="I11" s="70"/>
      <c r="J11" s="70"/>
      <c r="K11" s="34" t="s">
        <v>65</v>
      </c>
      <c r="L11" s="77">
        <v>22</v>
      </c>
      <c r="M11" s="77"/>
      <c r="N11" s="72"/>
      <c r="O11" s="79" t="s">
        <v>299</v>
      </c>
      <c r="P11" s="81">
        <v>43473.90975694444</v>
      </c>
      <c r="Q11" s="79" t="s">
        <v>309</v>
      </c>
      <c r="R11" s="82" t="s">
        <v>388</v>
      </c>
      <c r="S11" s="79" t="s">
        <v>431</v>
      </c>
      <c r="T11" s="79"/>
      <c r="U11" s="79"/>
      <c r="V11" s="82" t="s">
        <v>496</v>
      </c>
      <c r="W11" s="81">
        <v>43473.90975694444</v>
      </c>
      <c r="X11" s="82" t="s">
        <v>546</v>
      </c>
      <c r="Y11" s="79"/>
      <c r="Z11" s="79"/>
      <c r="AA11" s="85" t="s">
        <v>651</v>
      </c>
      <c r="AB11" s="79"/>
      <c r="AC11" s="79" t="b">
        <v>0</v>
      </c>
      <c r="AD11" s="79">
        <v>0</v>
      </c>
      <c r="AE11" s="85" t="s">
        <v>748</v>
      </c>
      <c r="AF11" s="79" t="b">
        <v>0</v>
      </c>
      <c r="AG11" s="79" t="s">
        <v>751</v>
      </c>
      <c r="AH11" s="79"/>
      <c r="AI11" s="85" t="s">
        <v>748</v>
      </c>
      <c r="AJ11" s="79" t="b">
        <v>0</v>
      </c>
      <c r="AK11" s="79">
        <v>1</v>
      </c>
      <c r="AL11" s="85" t="s">
        <v>706</v>
      </c>
      <c r="AM11" s="79" t="s">
        <v>761</v>
      </c>
      <c r="AN11" s="79" t="b">
        <v>0</v>
      </c>
      <c r="AO11" s="85" t="s">
        <v>706</v>
      </c>
      <c r="AP11" s="79" t="s">
        <v>176</v>
      </c>
      <c r="AQ11" s="79">
        <v>0</v>
      </c>
      <c r="AR11" s="79">
        <v>0</v>
      </c>
      <c r="AS11" s="79"/>
      <c r="AT11" s="79"/>
      <c r="AU11" s="79"/>
      <c r="AV11" s="79"/>
      <c r="AW11" s="79"/>
      <c r="AX11" s="79"/>
      <c r="AY11" s="79"/>
      <c r="AZ11" s="79"/>
      <c r="BA11">
        <v>1</v>
      </c>
      <c r="BB11" s="78" t="str">
        <f>REPLACE(INDEX(GroupVertices[Group],MATCH(Edges24[[#This Row],[Vertex 1]],GroupVertices[Vertex],0)),1,1,"")</f>
        <v>6</v>
      </c>
      <c r="BC11" s="78" t="str">
        <f>REPLACE(INDEX(GroupVertices[Group],MATCH(Edges24[[#This Row],[Vertex 2]],GroupVertices[Vertex],0)),1,1,"")</f>
        <v>3</v>
      </c>
      <c r="BD11" s="48"/>
      <c r="BE11" s="49"/>
      <c r="BF11" s="48"/>
      <c r="BG11" s="49"/>
      <c r="BH11" s="48"/>
      <c r="BI11" s="49"/>
      <c r="BJ11" s="48"/>
      <c r="BK11" s="49"/>
      <c r="BL11" s="48"/>
    </row>
    <row r="12" spans="1:64" ht="15">
      <c r="A12" s="64" t="s">
        <v>221</v>
      </c>
      <c r="B12" s="64" t="s">
        <v>221</v>
      </c>
      <c r="C12" s="65"/>
      <c r="D12" s="66"/>
      <c r="E12" s="67"/>
      <c r="F12" s="68"/>
      <c r="G12" s="65"/>
      <c r="H12" s="69"/>
      <c r="I12" s="70"/>
      <c r="J12" s="70"/>
      <c r="K12" s="34" t="s">
        <v>65</v>
      </c>
      <c r="L12" s="77">
        <v>24</v>
      </c>
      <c r="M12" s="77"/>
      <c r="N12" s="72"/>
      <c r="O12" s="79" t="s">
        <v>176</v>
      </c>
      <c r="P12" s="81">
        <v>43473.94563657408</v>
      </c>
      <c r="Q12" s="79" t="s">
        <v>310</v>
      </c>
      <c r="R12" s="82" t="s">
        <v>387</v>
      </c>
      <c r="S12" s="79" t="s">
        <v>435</v>
      </c>
      <c r="T12" s="79"/>
      <c r="U12" s="79"/>
      <c r="V12" s="82" t="s">
        <v>497</v>
      </c>
      <c r="W12" s="81">
        <v>43473.94563657408</v>
      </c>
      <c r="X12" s="82" t="s">
        <v>547</v>
      </c>
      <c r="Y12" s="79"/>
      <c r="Z12" s="79"/>
      <c r="AA12" s="85" t="s">
        <v>652</v>
      </c>
      <c r="AB12" s="79"/>
      <c r="AC12" s="79" t="b">
        <v>0</v>
      </c>
      <c r="AD12" s="79">
        <v>0</v>
      </c>
      <c r="AE12" s="85" t="s">
        <v>748</v>
      </c>
      <c r="AF12" s="79" t="b">
        <v>0</v>
      </c>
      <c r="AG12" s="79" t="s">
        <v>753</v>
      </c>
      <c r="AH12" s="79"/>
      <c r="AI12" s="85" t="s">
        <v>748</v>
      </c>
      <c r="AJ12" s="79" t="b">
        <v>0</v>
      </c>
      <c r="AK12" s="79">
        <v>0</v>
      </c>
      <c r="AL12" s="85" t="s">
        <v>748</v>
      </c>
      <c r="AM12" s="79" t="s">
        <v>762</v>
      </c>
      <c r="AN12" s="79" t="b">
        <v>0</v>
      </c>
      <c r="AO12" s="85" t="s">
        <v>652</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v>0</v>
      </c>
      <c r="BE12" s="49">
        <v>0</v>
      </c>
      <c r="BF12" s="48">
        <v>0</v>
      </c>
      <c r="BG12" s="49">
        <v>0</v>
      </c>
      <c r="BH12" s="48">
        <v>0</v>
      </c>
      <c r="BI12" s="49">
        <v>0</v>
      </c>
      <c r="BJ12" s="48">
        <v>23</v>
      </c>
      <c r="BK12" s="49">
        <v>100</v>
      </c>
      <c r="BL12" s="48">
        <v>23</v>
      </c>
    </row>
    <row r="13" spans="1:64" ht="15">
      <c r="A13" s="64" t="s">
        <v>222</v>
      </c>
      <c r="B13" s="64" t="s">
        <v>228</v>
      </c>
      <c r="C13" s="65"/>
      <c r="D13" s="66"/>
      <c r="E13" s="67"/>
      <c r="F13" s="68"/>
      <c r="G13" s="65"/>
      <c r="H13" s="69"/>
      <c r="I13" s="70"/>
      <c r="J13" s="70"/>
      <c r="K13" s="34" t="s">
        <v>65</v>
      </c>
      <c r="L13" s="77">
        <v>25</v>
      </c>
      <c r="M13" s="77"/>
      <c r="N13" s="72"/>
      <c r="O13" s="79" t="s">
        <v>299</v>
      </c>
      <c r="P13" s="81">
        <v>43474.25206018519</v>
      </c>
      <c r="Q13" s="79" t="s">
        <v>311</v>
      </c>
      <c r="R13" s="79"/>
      <c r="S13" s="79"/>
      <c r="T13" s="79"/>
      <c r="U13" s="79"/>
      <c r="V13" s="82" t="s">
        <v>498</v>
      </c>
      <c r="W13" s="81">
        <v>43474.25206018519</v>
      </c>
      <c r="X13" s="82" t="s">
        <v>548</v>
      </c>
      <c r="Y13" s="79"/>
      <c r="Z13" s="79"/>
      <c r="AA13" s="85" t="s">
        <v>653</v>
      </c>
      <c r="AB13" s="79"/>
      <c r="AC13" s="79" t="b">
        <v>0</v>
      </c>
      <c r="AD13" s="79">
        <v>0</v>
      </c>
      <c r="AE13" s="85" t="s">
        <v>748</v>
      </c>
      <c r="AF13" s="79" t="b">
        <v>0</v>
      </c>
      <c r="AG13" s="79" t="s">
        <v>753</v>
      </c>
      <c r="AH13" s="79"/>
      <c r="AI13" s="85" t="s">
        <v>748</v>
      </c>
      <c r="AJ13" s="79" t="b">
        <v>0</v>
      </c>
      <c r="AK13" s="79">
        <v>2</v>
      </c>
      <c r="AL13" s="85" t="s">
        <v>662</v>
      </c>
      <c r="AM13" s="79" t="s">
        <v>764</v>
      </c>
      <c r="AN13" s="79" t="b">
        <v>0</v>
      </c>
      <c r="AO13" s="85" t="s">
        <v>662</v>
      </c>
      <c r="AP13" s="79" t="s">
        <v>176</v>
      </c>
      <c r="AQ13" s="79">
        <v>0</v>
      </c>
      <c r="AR13" s="79">
        <v>0</v>
      </c>
      <c r="AS13" s="79"/>
      <c r="AT13" s="79"/>
      <c r="AU13" s="79"/>
      <c r="AV13" s="79"/>
      <c r="AW13" s="79"/>
      <c r="AX13" s="79"/>
      <c r="AY13" s="79"/>
      <c r="AZ13" s="79"/>
      <c r="BA13">
        <v>1</v>
      </c>
      <c r="BB13" s="78" t="str">
        <f>REPLACE(INDEX(GroupVertices[Group],MATCH(Edges24[[#This Row],[Vertex 1]],GroupVertices[Vertex],0)),1,1,"")</f>
        <v>8</v>
      </c>
      <c r="BC13" s="78" t="str">
        <f>REPLACE(INDEX(GroupVertices[Group],MATCH(Edges24[[#This Row],[Vertex 2]],GroupVertices[Vertex],0)),1,1,"")</f>
        <v>8</v>
      </c>
      <c r="BD13" s="48">
        <v>0</v>
      </c>
      <c r="BE13" s="49">
        <v>0</v>
      </c>
      <c r="BF13" s="48">
        <v>0</v>
      </c>
      <c r="BG13" s="49">
        <v>0</v>
      </c>
      <c r="BH13" s="48">
        <v>0</v>
      </c>
      <c r="BI13" s="49">
        <v>0</v>
      </c>
      <c r="BJ13" s="48">
        <v>20</v>
      </c>
      <c r="BK13" s="49">
        <v>100</v>
      </c>
      <c r="BL13" s="48">
        <v>20</v>
      </c>
    </row>
    <row r="14" spans="1:64" ht="15">
      <c r="A14" s="64" t="s">
        <v>223</v>
      </c>
      <c r="B14" s="64" t="s">
        <v>223</v>
      </c>
      <c r="C14" s="65"/>
      <c r="D14" s="66"/>
      <c r="E14" s="67"/>
      <c r="F14" s="68"/>
      <c r="G14" s="65"/>
      <c r="H14" s="69"/>
      <c r="I14" s="70"/>
      <c r="J14" s="70"/>
      <c r="K14" s="34" t="s">
        <v>65</v>
      </c>
      <c r="L14" s="77">
        <v>26</v>
      </c>
      <c r="M14" s="77"/>
      <c r="N14" s="72"/>
      <c r="O14" s="79" t="s">
        <v>176</v>
      </c>
      <c r="P14" s="81">
        <v>43474.33619212963</v>
      </c>
      <c r="Q14" s="79" t="s">
        <v>312</v>
      </c>
      <c r="R14" s="82" t="s">
        <v>387</v>
      </c>
      <c r="S14" s="79" t="s">
        <v>435</v>
      </c>
      <c r="T14" s="79" t="s">
        <v>453</v>
      </c>
      <c r="U14" s="79"/>
      <c r="V14" s="82" t="s">
        <v>499</v>
      </c>
      <c r="W14" s="81">
        <v>43474.33619212963</v>
      </c>
      <c r="X14" s="82" t="s">
        <v>549</v>
      </c>
      <c r="Y14" s="79"/>
      <c r="Z14" s="79"/>
      <c r="AA14" s="85" t="s">
        <v>654</v>
      </c>
      <c r="AB14" s="79"/>
      <c r="AC14" s="79" t="b">
        <v>0</v>
      </c>
      <c r="AD14" s="79">
        <v>0</v>
      </c>
      <c r="AE14" s="85" t="s">
        <v>748</v>
      </c>
      <c r="AF14" s="79" t="b">
        <v>0</v>
      </c>
      <c r="AG14" s="79" t="s">
        <v>753</v>
      </c>
      <c r="AH14" s="79"/>
      <c r="AI14" s="85" t="s">
        <v>748</v>
      </c>
      <c r="AJ14" s="79" t="b">
        <v>0</v>
      </c>
      <c r="AK14" s="79">
        <v>0</v>
      </c>
      <c r="AL14" s="85" t="s">
        <v>748</v>
      </c>
      <c r="AM14" s="79" t="s">
        <v>765</v>
      </c>
      <c r="AN14" s="79" t="b">
        <v>0</v>
      </c>
      <c r="AO14" s="85" t="s">
        <v>654</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0</v>
      </c>
      <c r="BE14" s="49">
        <v>0</v>
      </c>
      <c r="BF14" s="48">
        <v>0</v>
      </c>
      <c r="BG14" s="49">
        <v>0</v>
      </c>
      <c r="BH14" s="48">
        <v>0</v>
      </c>
      <c r="BI14" s="49">
        <v>0</v>
      </c>
      <c r="BJ14" s="48">
        <v>24</v>
      </c>
      <c r="BK14" s="49">
        <v>100</v>
      </c>
      <c r="BL14" s="48">
        <v>24</v>
      </c>
    </row>
    <row r="15" spans="1:64" ht="15">
      <c r="A15" s="64" t="s">
        <v>224</v>
      </c>
      <c r="B15" s="64" t="s">
        <v>224</v>
      </c>
      <c r="C15" s="65"/>
      <c r="D15" s="66"/>
      <c r="E15" s="67"/>
      <c r="F15" s="68"/>
      <c r="G15" s="65"/>
      <c r="H15" s="69"/>
      <c r="I15" s="70"/>
      <c r="J15" s="70"/>
      <c r="K15" s="34" t="s">
        <v>65</v>
      </c>
      <c r="L15" s="77">
        <v>27</v>
      </c>
      <c r="M15" s="77"/>
      <c r="N15" s="72"/>
      <c r="O15" s="79" t="s">
        <v>176</v>
      </c>
      <c r="P15" s="81">
        <v>43471.587488425925</v>
      </c>
      <c r="Q15" s="79" t="s">
        <v>313</v>
      </c>
      <c r="R15" s="82" t="s">
        <v>389</v>
      </c>
      <c r="S15" s="79" t="s">
        <v>436</v>
      </c>
      <c r="T15" s="79"/>
      <c r="U15" s="79"/>
      <c r="V15" s="82" t="s">
        <v>500</v>
      </c>
      <c r="W15" s="81">
        <v>43471.587488425925</v>
      </c>
      <c r="X15" s="82" t="s">
        <v>550</v>
      </c>
      <c r="Y15" s="79"/>
      <c r="Z15" s="79"/>
      <c r="AA15" s="85" t="s">
        <v>655</v>
      </c>
      <c r="AB15" s="79"/>
      <c r="AC15" s="79" t="b">
        <v>0</v>
      </c>
      <c r="AD15" s="79">
        <v>0</v>
      </c>
      <c r="AE15" s="85" t="s">
        <v>748</v>
      </c>
      <c r="AF15" s="79" t="b">
        <v>0</v>
      </c>
      <c r="AG15" s="79" t="s">
        <v>751</v>
      </c>
      <c r="AH15" s="79"/>
      <c r="AI15" s="85" t="s">
        <v>748</v>
      </c>
      <c r="AJ15" s="79" t="b">
        <v>0</v>
      </c>
      <c r="AK15" s="79">
        <v>0</v>
      </c>
      <c r="AL15" s="85" t="s">
        <v>748</v>
      </c>
      <c r="AM15" s="79" t="s">
        <v>766</v>
      </c>
      <c r="AN15" s="79" t="b">
        <v>0</v>
      </c>
      <c r="AO15" s="85" t="s">
        <v>655</v>
      </c>
      <c r="AP15" s="79" t="s">
        <v>176</v>
      </c>
      <c r="AQ15" s="79">
        <v>0</v>
      </c>
      <c r="AR15" s="79">
        <v>0</v>
      </c>
      <c r="AS15" s="79"/>
      <c r="AT15" s="79"/>
      <c r="AU15" s="79"/>
      <c r="AV15" s="79"/>
      <c r="AW15" s="79"/>
      <c r="AX15" s="79"/>
      <c r="AY15" s="79"/>
      <c r="AZ15" s="79"/>
      <c r="BA15">
        <v>4</v>
      </c>
      <c r="BB15" s="78" t="str">
        <f>REPLACE(INDEX(GroupVertices[Group],MATCH(Edges24[[#This Row],[Vertex 1]],GroupVertices[Vertex],0)),1,1,"")</f>
        <v>1</v>
      </c>
      <c r="BC15" s="78" t="str">
        <f>REPLACE(INDEX(GroupVertices[Group],MATCH(Edges24[[#This Row],[Vertex 2]],GroupVertices[Vertex],0)),1,1,"")</f>
        <v>1</v>
      </c>
      <c r="BD15" s="48">
        <v>0</v>
      </c>
      <c r="BE15" s="49">
        <v>0</v>
      </c>
      <c r="BF15" s="48">
        <v>0</v>
      </c>
      <c r="BG15" s="49">
        <v>0</v>
      </c>
      <c r="BH15" s="48">
        <v>0</v>
      </c>
      <c r="BI15" s="49">
        <v>0</v>
      </c>
      <c r="BJ15" s="48">
        <v>8</v>
      </c>
      <c r="BK15" s="49">
        <v>100</v>
      </c>
      <c r="BL15" s="48">
        <v>8</v>
      </c>
    </row>
    <row r="16" spans="1:64" ht="15">
      <c r="A16" s="64" t="s">
        <v>224</v>
      </c>
      <c r="B16" s="64" t="s">
        <v>224</v>
      </c>
      <c r="C16" s="65"/>
      <c r="D16" s="66"/>
      <c r="E16" s="67"/>
      <c r="F16" s="68"/>
      <c r="G16" s="65"/>
      <c r="H16" s="69"/>
      <c r="I16" s="70"/>
      <c r="J16" s="70"/>
      <c r="K16" s="34" t="s">
        <v>65</v>
      </c>
      <c r="L16" s="77">
        <v>28</v>
      </c>
      <c r="M16" s="77"/>
      <c r="N16" s="72"/>
      <c r="O16" s="79" t="s">
        <v>176</v>
      </c>
      <c r="P16" s="81">
        <v>43471.60868055555</v>
      </c>
      <c r="Q16" s="79" t="s">
        <v>314</v>
      </c>
      <c r="R16" s="82" t="s">
        <v>390</v>
      </c>
      <c r="S16" s="79" t="s">
        <v>436</v>
      </c>
      <c r="T16" s="79"/>
      <c r="U16" s="79"/>
      <c r="V16" s="82" t="s">
        <v>500</v>
      </c>
      <c r="W16" s="81">
        <v>43471.60868055555</v>
      </c>
      <c r="X16" s="82" t="s">
        <v>551</v>
      </c>
      <c r="Y16" s="79"/>
      <c r="Z16" s="79"/>
      <c r="AA16" s="85" t="s">
        <v>656</v>
      </c>
      <c r="AB16" s="79"/>
      <c r="AC16" s="79" t="b">
        <v>0</v>
      </c>
      <c r="AD16" s="79">
        <v>0</v>
      </c>
      <c r="AE16" s="85" t="s">
        <v>748</v>
      </c>
      <c r="AF16" s="79" t="b">
        <v>0</v>
      </c>
      <c r="AG16" s="79" t="s">
        <v>751</v>
      </c>
      <c r="AH16" s="79"/>
      <c r="AI16" s="85" t="s">
        <v>748</v>
      </c>
      <c r="AJ16" s="79" t="b">
        <v>0</v>
      </c>
      <c r="AK16" s="79">
        <v>0</v>
      </c>
      <c r="AL16" s="85" t="s">
        <v>748</v>
      </c>
      <c r="AM16" s="79" t="s">
        <v>766</v>
      </c>
      <c r="AN16" s="79" t="b">
        <v>0</v>
      </c>
      <c r="AO16" s="85" t="s">
        <v>656</v>
      </c>
      <c r="AP16" s="79" t="s">
        <v>176</v>
      </c>
      <c r="AQ16" s="79">
        <v>0</v>
      </c>
      <c r="AR16" s="79">
        <v>0</v>
      </c>
      <c r="AS16" s="79"/>
      <c r="AT16" s="79"/>
      <c r="AU16" s="79"/>
      <c r="AV16" s="79"/>
      <c r="AW16" s="79"/>
      <c r="AX16" s="79"/>
      <c r="AY16" s="79"/>
      <c r="AZ16" s="79"/>
      <c r="BA16">
        <v>4</v>
      </c>
      <c r="BB16" s="78" t="str">
        <f>REPLACE(INDEX(GroupVertices[Group],MATCH(Edges24[[#This Row],[Vertex 1]],GroupVertices[Vertex],0)),1,1,"")</f>
        <v>1</v>
      </c>
      <c r="BC16" s="78" t="str">
        <f>REPLACE(INDEX(GroupVertices[Group],MATCH(Edges24[[#This Row],[Vertex 2]],GroupVertices[Vertex],0)),1,1,"")</f>
        <v>1</v>
      </c>
      <c r="BD16" s="48">
        <v>0</v>
      </c>
      <c r="BE16" s="49">
        <v>0</v>
      </c>
      <c r="BF16" s="48">
        <v>0</v>
      </c>
      <c r="BG16" s="49">
        <v>0</v>
      </c>
      <c r="BH16" s="48">
        <v>0</v>
      </c>
      <c r="BI16" s="49">
        <v>0</v>
      </c>
      <c r="BJ16" s="48">
        <v>15</v>
      </c>
      <c r="BK16" s="49">
        <v>100</v>
      </c>
      <c r="BL16" s="48">
        <v>15</v>
      </c>
    </row>
    <row r="17" spans="1:64" ht="15">
      <c r="A17" s="64" t="s">
        <v>224</v>
      </c>
      <c r="B17" s="64" t="s">
        <v>224</v>
      </c>
      <c r="C17" s="65"/>
      <c r="D17" s="66"/>
      <c r="E17" s="67"/>
      <c r="F17" s="68"/>
      <c r="G17" s="65"/>
      <c r="H17" s="69"/>
      <c r="I17" s="70"/>
      <c r="J17" s="70"/>
      <c r="K17" s="34" t="s">
        <v>65</v>
      </c>
      <c r="L17" s="77">
        <v>29</v>
      </c>
      <c r="M17" s="77"/>
      <c r="N17" s="72"/>
      <c r="O17" s="79" t="s">
        <v>176</v>
      </c>
      <c r="P17" s="81">
        <v>43471.70559027778</v>
      </c>
      <c r="Q17" s="79" t="s">
        <v>315</v>
      </c>
      <c r="R17" s="82" t="s">
        <v>391</v>
      </c>
      <c r="S17" s="79" t="s">
        <v>436</v>
      </c>
      <c r="T17" s="79"/>
      <c r="U17" s="79"/>
      <c r="V17" s="82" t="s">
        <v>500</v>
      </c>
      <c r="W17" s="81">
        <v>43471.70559027778</v>
      </c>
      <c r="X17" s="82" t="s">
        <v>552</v>
      </c>
      <c r="Y17" s="79"/>
      <c r="Z17" s="79"/>
      <c r="AA17" s="85" t="s">
        <v>657</v>
      </c>
      <c r="AB17" s="79"/>
      <c r="AC17" s="79" t="b">
        <v>0</v>
      </c>
      <c r="AD17" s="79">
        <v>0</v>
      </c>
      <c r="AE17" s="85" t="s">
        <v>748</v>
      </c>
      <c r="AF17" s="79" t="b">
        <v>0</v>
      </c>
      <c r="AG17" s="79" t="s">
        <v>751</v>
      </c>
      <c r="AH17" s="79"/>
      <c r="AI17" s="85" t="s">
        <v>748</v>
      </c>
      <c r="AJ17" s="79" t="b">
        <v>0</v>
      </c>
      <c r="AK17" s="79">
        <v>0</v>
      </c>
      <c r="AL17" s="85" t="s">
        <v>748</v>
      </c>
      <c r="AM17" s="79" t="s">
        <v>766</v>
      </c>
      <c r="AN17" s="79" t="b">
        <v>0</v>
      </c>
      <c r="AO17" s="85" t="s">
        <v>657</v>
      </c>
      <c r="AP17" s="79" t="s">
        <v>176</v>
      </c>
      <c r="AQ17" s="79">
        <v>0</v>
      </c>
      <c r="AR17" s="79">
        <v>0</v>
      </c>
      <c r="AS17" s="79"/>
      <c r="AT17" s="79"/>
      <c r="AU17" s="79"/>
      <c r="AV17" s="79"/>
      <c r="AW17" s="79"/>
      <c r="AX17" s="79"/>
      <c r="AY17" s="79"/>
      <c r="AZ17" s="79"/>
      <c r="BA17">
        <v>4</v>
      </c>
      <c r="BB17" s="78" t="str">
        <f>REPLACE(INDEX(GroupVertices[Group],MATCH(Edges24[[#This Row],[Vertex 1]],GroupVertices[Vertex],0)),1,1,"")</f>
        <v>1</v>
      </c>
      <c r="BC17" s="78" t="str">
        <f>REPLACE(INDEX(GroupVertices[Group],MATCH(Edges24[[#This Row],[Vertex 2]],GroupVertices[Vertex],0)),1,1,"")</f>
        <v>1</v>
      </c>
      <c r="BD17" s="48">
        <v>1</v>
      </c>
      <c r="BE17" s="49">
        <v>9.090909090909092</v>
      </c>
      <c r="BF17" s="48">
        <v>0</v>
      </c>
      <c r="BG17" s="49">
        <v>0</v>
      </c>
      <c r="BH17" s="48">
        <v>0</v>
      </c>
      <c r="BI17" s="49">
        <v>0</v>
      </c>
      <c r="BJ17" s="48">
        <v>10</v>
      </c>
      <c r="BK17" s="49">
        <v>90.9090909090909</v>
      </c>
      <c r="BL17" s="48">
        <v>11</v>
      </c>
    </row>
    <row r="18" spans="1:64" ht="15">
      <c r="A18" s="64" t="s">
        <v>224</v>
      </c>
      <c r="B18" s="64" t="s">
        <v>224</v>
      </c>
      <c r="C18" s="65"/>
      <c r="D18" s="66"/>
      <c r="E18" s="67"/>
      <c r="F18" s="68"/>
      <c r="G18" s="65"/>
      <c r="H18" s="69"/>
      <c r="I18" s="70"/>
      <c r="J18" s="70"/>
      <c r="K18" s="34" t="s">
        <v>65</v>
      </c>
      <c r="L18" s="77">
        <v>30</v>
      </c>
      <c r="M18" s="77"/>
      <c r="N18" s="72"/>
      <c r="O18" s="79" t="s">
        <v>176</v>
      </c>
      <c r="P18" s="81">
        <v>43474.33762731482</v>
      </c>
      <c r="Q18" s="79" t="s">
        <v>316</v>
      </c>
      <c r="R18" s="82" t="s">
        <v>392</v>
      </c>
      <c r="S18" s="79" t="s">
        <v>436</v>
      </c>
      <c r="T18" s="79"/>
      <c r="U18" s="79"/>
      <c r="V18" s="82" t="s">
        <v>500</v>
      </c>
      <c r="W18" s="81">
        <v>43474.33762731482</v>
      </c>
      <c r="X18" s="82" t="s">
        <v>553</v>
      </c>
      <c r="Y18" s="79"/>
      <c r="Z18" s="79"/>
      <c r="AA18" s="85" t="s">
        <v>658</v>
      </c>
      <c r="AB18" s="79"/>
      <c r="AC18" s="79" t="b">
        <v>0</v>
      </c>
      <c r="AD18" s="79">
        <v>0</v>
      </c>
      <c r="AE18" s="85" t="s">
        <v>748</v>
      </c>
      <c r="AF18" s="79" t="b">
        <v>0</v>
      </c>
      <c r="AG18" s="79" t="s">
        <v>751</v>
      </c>
      <c r="AH18" s="79"/>
      <c r="AI18" s="85" t="s">
        <v>748</v>
      </c>
      <c r="AJ18" s="79" t="b">
        <v>0</v>
      </c>
      <c r="AK18" s="79">
        <v>0</v>
      </c>
      <c r="AL18" s="85" t="s">
        <v>748</v>
      </c>
      <c r="AM18" s="79" t="s">
        <v>766</v>
      </c>
      <c r="AN18" s="79" t="b">
        <v>0</v>
      </c>
      <c r="AO18" s="85" t="s">
        <v>658</v>
      </c>
      <c r="AP18" s="79" t="s">
        <v>176</v>
      </c>
      <c r="AQ18" s="79">
        <v>0</v>
      </c>
      <c r="AR18" s="79">
        <v>0</v>
      </c>
      <c r="AS18" s="79"/>
      <c r="AT18" s="79"/>
      <c r="AU18" s="79"/>
      <c r="AV18" s="79"/>
      <c r="AW18" s="79"/>
      <c r="AX18" s="79"/>
      <c r="AY18" s="79"/>
      <c r="AZ18" s="79"/>
      <c r="BA18">
        <v>4</v>
      </c>
      <c r="BB18" s="78" t="str">
        <f>REPLACE(INDEX(GroupVertices[Group],MATCH(Edges24[[#This Row],[Vertex 1]],GroupVertices[Vertex],0)),1,1,"")</f>
        <v>1</v>
      </c>
      <c r="BC18" s="78" t="str">
        <f>REPLACE(INDEX(GroupVertices[Group],MATCH(Edges24[[#This Row],[Vertex 2]],GroupVertices[Vertex],0)),1,1,"")</f>
        <v>1</v>
      </c>
      <c r="BD18" s="48">
        <v>0</v>
      </c>
      <c r="BE18" s="49">
        <v>0</v>
      </c>
      <c r="BF18" s="48">
        <v>0</v>
      </c>
      <c r="BG18" s="49">
        <v>0</v>
      </c>
      <c r="BH18" s="48">
        <v>0</v>
      </c>
      <c r="BI18" s="49">
        <v>0</v>
      </c>
      <c r="BJ18" s="48">
        <v>8</v>
      </c>
      <c r="BK18" s="49">
        <v>100</v>
      </c>
      <c r="BL18" s="48">
        <v>8</v>
      </c>
    </row>
    <row r="19" spans="1:64" ht="15">
      <c r="A19" s="64" t="s">
        <v>225</v>
      </c>
      <c r="B19" s="64" t="s">
        <v>225</v>
      </c>
      <c r="C19" s="65"/>
      <c r="D19" s="66"/>
      <c r="E19" s="67"/>
      <c r="F19" s="68"/>
      <c r="G19" s="65"/>
      <c r="H19" s="69"/>
      <c r="I19" s="70"/>
      <c r="J19" s="70"/>
      <c r="K19" s="34" t="s">
        <v>65</v>
      </c>
      <c r="L19" s="77">
        <v>31</v>
      </c>
      <c r="M19" s="77"/>
      <c r="N19" s="72"/>
      <c r="O19" s="79" t="s">
        <v>176</v>
      </c>
      <c r="P19" s="81">
        <v>43474.33210648148</v>
      </c>
      <c r="Q19" s="79" t="s">
        <v>317</v>
      </c>
      <c r="R19" s="82" t="s">
        <v>393</v>
      </c>
      <c r="S19" s="79" t="s">
        <v>435</v>
      </c>
      <c r="T19" s="79"/>
      <c r="U19" s="79"/>
      <c r="V19" s="82" t="s">
        <v>501</v>
      </c>
      <c r="W19" s="81">
        <v>43474.33210648148</v>
      </c>
      <c r="X19" s="82" t="s">
        <v>554</v>
      </c>
      <c r="Y19" s="79"/>
      <c r="Z19" s="79"/>
      <c r="AA19" s="85" t="s">
        <v>659</v>
      </c>
      <c r="AB19" s="79"/>
      <c r="AC19" s="79" t="b">
        <v>0</v>
      </c>
      <c r="AD19" s="79">
        <v>0</v>
      </c>
      <c r="AE19" s="85" t="s">
        <v>748</v>
      </c>
      <c r="AF19" s="79" t="b">
        <v>0</v>
      </c>
      <c r="AG19" s="79" t="s">
        <v>753</v>
      </c>
      <c r="AH19" s="79"/>
      <c r="AI19" s="85" t="s">
        <v>748</v>
      </c>
      <c r="AJ19" s="79" t="b">
        <v>0</v>
      </c>
      <c r="AK19" s="79">
        <v>1</v>
      </c>
      <c r="AL19" s="85" t="s">
        <v>748</v>
      </c>
      <c r="AM19" s="79" t="s">
        <v>761</v>
      </c>
      <c r="AN19" s="79" t="b">
        <v>0</v>
      </c>
      <c r="AO19" s="85" t="s">
        <v>659</v>
      </c>
      <c r="AP19" s="79" t="s">
        <v>176</v>
      </c>
      <c r="AQ19" s="79">
        <v>0</v>
      </c>
      <c r="AR19" s="79">
        <v>0</v>
      </c>
      <c r="AS19" s="79"/>
      <c r="AT19" s="79"/>
      <c r="AU19" s="79"/>
      <c r="AV19" s="79"/>
      <c r="AW19" s="79"/>
      <c r="AX19" s="79"/>
      <c r="AY19" s="79"/>
      <c r="AZ19" s="79"/>
      <c r="BA19">
        <v>1</v>
      </c>
      <c r="BB19" s="78" t="str">
        <f>REPLACE(INDEX(GroupVertices[Group],MATCH(Edges24[[#This Row],[Vertex 1]],GroupVertices[Vertex],0)),1,1,"")</f>
        <v>11</v>
      </c>
      <c r="BC19" s="78" t="str">
        <f>REPLACE(INDEX(GroupVertices[Group],MATCH(Edges24[[#This Row],[Vertex 2]],GroupVertices[Vertex],0)),1,1,"")</f>
        <v>11</v>
      </c>
      <c r="BD19" s="48">
        <v>0</v>
      </c>
      <c r="BE19" s="49">
        <v>0</v>
      </c>
      <c r="BF19" s="48">
        <v>0</v>
      </c>
      <c r="BG19" s="49">
        <v>0</v>
      </c>
      <c r="BH19" s="48">
        <v>0</v>
      </c>
      <c r="BI19" s="49">
        <v>0</v>
      </c>
      <c r="BJ19" s="48">
        <v>26</v>
      </c>
      <c r="BK19" s="49">
        <v>100</v>
      </c>
      <c r="BL19" s="48">
        <v>26</v>
      </c>
    </row>
    <row r="20" spans="1:64" ht="15">
      <c r="A20" s="64" t="s">
        <v>226</v>
      </c>
      <c r="B20" s="64" t="s">
        <v>225</v>
      </c>
      <c r="C20" s="65"/>
      <c r="D20" s="66"/>
      <c r="E20" s="67"/>
      <c r="F20" s="68"/>
      <c r="G20" s="65"/>
      <c r="H20" s="69"/>
      <c r="I20" s="70"/>
      <c r="J20" s="70"/>
      <c r="K20" s="34" t="s">
        <v>65</v>
      </c>
      <c r="L20" s="77">
        <v>32</v>
      </c>
      <c r="M20" s="77"/>
      <c r="N20" s="72"/>
      <c r="O20" s="79" t="s">
        <v>299</v>
      </c>
      <c r="P20" s="81">
        <v>43474.39611111111</v>
      </c>
      <c r="Q20" s="79" t="s">
        <v>318</v>
      </c>
      <c r="R20" s="79"/>
      <c r="S20" s="79"/>
      <c r="T20" s="79"/>
      <c r="U20" s="79"/>
      <c r="V20" s="82" t="s">
        <v>502</v>
      </c>
      <c r="W20" s="81">
        <v>43474.39611111111</v>
      </c>
      <c r="X20" s="82" t="s">
        <v>555</v>
      </c>
      <c r="Y20" s="79"/>
      <c r="Z20" s="79"/>
      <c r="AA20" s="85" t="s">
        <v>660</v>
      </c>
      <c r="AB20" s="79"/>
      <c r="AC20" s="79" t="b">
        <v>0</v>
      </c>
      <c r="AD20" s="79">
        <v>0</v>
      </c>
      <c r="AE20" s="85" t="s">
        <v>748</v>
      </c>
      <c r="AF20" s="79" t="b">
        <v>0</v>
      </c>
      <c r="AG20" s="79" t="s">
        <v>753</v>
      </c>
      <c r="AH20" s="79"/>
      <c r="AI20" s="85" t="s">
        <v>748</v>
      </c>
      <c r="AJ20" s="79" t="b">
        <v>0</v>
      </c>
      <c r="AK20" s="79">
        <v>1</v>
      </c>
      <c r="AL20" s="85" t="s">
        <v>659</v>
      </c>
      <c r="AM20" s="79" t="s">
        <v>767</v>
      </c>
      <c r="AN20" s="79" t="b">
        <v>0</v>
      </c>
      <c r="AO20" s="85" t="s">
        <v>659</v>
      </c>
      <c r="AP20" s="79" t="s">
        <v>176</v>
      </c>
      <c r="AQ20" s="79">
        <v>0</v>
      </c>
      <c r="AR20" s="79">
        <v>0</v>
      </c>
      <c r="AS20" s="79"/>
      <c r="AT20" s="79"/>
      <c r="AU20" s="79"/>
      <c r="AV20" s="79"/>
      <c r="AW20" s="79"/>
      <c r="AX20" s="79"/>
      <c r="AY20" s="79"/>
      <c r="AZ20" s="79"/>
      <c r="BA20">
        <v>1</v>
      </c>
      <c r="BB20" s="78" t="str">
        <f>REPLACE(INDEX(GroupVertices[Group],MATCH(Edges24[[#This Row],[Vertex 1]],GroupVertices[Vertex],0)),1,1,"")</f>
        <v>11</v>
      </c>
      <c r="BC20" s="78" t="str">
        <f>REPLACE(INDEX(GroupVertices[Group],MATCH(Edges24[[#This Row],[Vertex 2]],GroupVertices[Vertex],0)),1,1,"")</f>
        <v>11</v>
      </c>
      <c r="BD20" s="48">
        <v>0</v>
      </c>
      <c r="BE20" s="49">
        <v>0</v>
      </c>
      <c r="BF20" s="48">
        <v>0</v>
      </c>
      <c r="BG20" s="49">
        <v>0</v>
      </c>
      <c r="BH20" s="48">
        <v>0</v>
      </c>
      <c r="BI20" s="49">
        <v>0</v>
      </c>
      <c r="BJ20" s="48">
        <v>21</v>
      </c>
      <c r="BK20" s="49">
        <v>100</v>
      </c>
      <c r="BL20" s="48">
        <v>21</v>
      </c>
    </row>
    <row r="21" spans="1:64" ht="15">
      <c r="A21" s="64" t="s">
        <v>227</v>
      </c>
      <c r="B21" s="64" t="s">
        <v>227</v>
      </c>
      <c r="C21" s="65"/>
      <c r="D21" s="66"/>
      <c r="E21" s="67"/>
      <c r="F21" s="68"/>
      <c r="G21" s="65"/>
      <c r="H21" s="69"/>
      <c r="I21" s="70"/>
      <c r="J21" s="70"/>
      <c r="K21" s="34" t="s">
        <v>65</v>
      </c>
      <c r="L21" s="77">
        <v>33</v>
      </c>
      <c r="M21" s="77"/>
      <c r="N21" s="72"/>
      <c r="O21" s="79" t="s">
        <v>176</v>
      </c>
      <c r="P21" s="81">
        <v>43474.57090277778</v>
      </c>
      <c r="Q21" s="79" t="s">
        <v>319</v>
      </c>
      <c r="R21" s="82" t="s">
        <v>386</v>
      </c>
      <c r="S21" s="79" t="s">
        <v>435</v>
      </c>
      <c r="T21" s="79"/>
      <c r="U21" s="82" t="s">
        <v>477</v>
      </c>
      <c r="V21" s="82" t="s">
        <v>477</v>
      </c>
      <c r="W21" s="81">
        <v>43474.57090277778</v>
      </c>
      <c r="X21" s="82" t="s">
        <v>556</v>
      </c>
      <c r="Y21" s="79"/>
      <c r="Z21" s="79"/>
      <c r="AA21" s="85" t="s">
        <v>661</v>
      </c>
      <c r="AB21" s="79"/>
      <c r="AC21" s="79" t="b">
        <v>0</v>
      </c>
      <c r="AD21" s="79">
        <v>0</v>
      </c>
      <c r="AE21" s="85" t="s">
        <v>748</v>
      </c>
      <c r="AF21" s="79" t="b">
        <v>0</v>
      </c>
      <c r="AG21" s="79" t="s">
        <v>753</v>
      </c>
      <c r="AH21" s="79"/>
      <c r="AI21" s="85" t="s">
        <v>748</v>
      </c>
      <c r="AJ21" s="79" t="b">
        <v>0</v>
      </c>
      <c r="AK21" s="79">
        <v>0</v>
      </c>
      <c r="AL21" s="85" t="s">
        <v>748</v>
      </c>
      <c r="AM21" s="79" t="s">
        <v>763</v>
      </c>
      <c r="AN21" s="79" t="b">
        <v>0</v>
      </c>
      <c r="AO21" s="85" t="s">
        <v>661</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0</v>
      </c>
      <c r="BE21" s="49">
        <v>0</v>
      </c>
      <c r="BF21" s="48">
        <v>0</v>
      </c>
      <c r="BG21" s="49">
        <v>0</v>
      </c>
      <c r="BH21" s="48">
        <v>0</v>
      </c>
      <c r="BI21" s="49">
        <v>0</v>
      </c>
      <c r="BJ21" s="48">
        <v>23</v>
      </c>
      <c r="BK21" s="49">
        <v>100</v>
      </c>
      <c r="BL21" s="48">
        <v>23</v>
      </c>
    </row>
    <row r="22" spans="1:64" ht="15">
      <c r="A22" s="64" t="s">
        <v>228</v>
      </c>
      <c r="B22" s="64" t="s">
        <v>228</v>
      </c>
      <c r="C22" s="65"/>
      <c r="D22" s="66"/>
      <c r="E22" s="67"/>
      <c r="F22" s="68"/>
      <c r="G22" s="65"/>
      <c r="H22" s="69"/>
      <c r="I22" s="70"/>
      <c r="J22" s="70"/>
      <c r="K22" s="34" t="s">
        <v>65</v>
      </c>
      <c r="L22" s="77">
        <v>34</v>
      </c>
      <c r="M22" s="77"/>
      <c r="N22" s="72"/>
      <c r="O22" s="79" t="s">
        <v>176</v>
      </c>
      <c r="P22" s="81">
        <v>43473.74010416667</v>
      </c>
      <c r="Q22" s="79" t="s">
        <v>320</v>
      </c>
      <c r="R22" s="82" t="s">
        <v>387</v>
      </c>
      <c r="S22" s="79" t="s">
        <v>435</v>
      </c>
      <c r="T22" s="79"/>
      <c r="U22" s="79"/>
      <c r="V22" s="82" t="s">
        <v>503</v>
      </c>
      <c r="W22" s="81">
        <v>43473.74010416667</v>
      </c>
      <c r="X22" s="82" t="s">
        <v>557</v>
      </c>
      <c r="Y22" s="79"/>
      <c r="Z22" s="79"/>
      <c r="AA22" s="85" t="s">
        <v>662</v>
      </c>
      <c r="AB22" s="79"/>
      <c r="AC22" s="79" t="b">
        <v>0</v>
      </c>
      <c r="AD22" s="79">
        <v>0</v>
      </c>
      <c r="AE22" s="85" t="s">
        <v>748</v>
      </c>
      <c r="AF22" s="79" t="b">
        <v>0</v>
      </c>
      <c r="AG22" s="79" t="s">
        <v>753</v>
      </c>
      <c r="AH22" s="79"/>
      <c r="AI22" s="85" t="s">
        <v>748</v>
      </c>
      <c r="AJ22" s="79" t="b">
        <v>0</v>
      </c>
      <c r="AK22" s="79">
        <v>0</v>
      </c>
      <c r="AL22" s="85" t="s">
        <v>748</v>
      </c>
      <c r="AM22" s="79" t="s">
        <v>765</v>
      </c>
      <c r="AN22" s="79" t="b">
        <v>0</v>
      </c>
      <c r="AO22" s="85" t="s">
        <v>662</v>
      </c>
      <c r="AP22" s="79" t="s">
        <v>176</v>
      </c>
      <c r="AQ22" s="79">
        <v>0</v>
      </c>
      <c r="AR22" s="79">
        <v>0</v>
      </c>
      <c r="AS22" s="79"/>
      <c r="AT22" s="79"/>
      <c r="AU22" s="79"/>
      <c r="AV22" s="79"/>
      <c r="AW22" s="79"/>
      <c r="AX22" s="79"/>
      <c r="AY22" s="79"/>
      <c r="AZ22" s="79"/>
      <c r="BA22">
        <v>1</v>
      </c>
      <c r="BB22" s="78" t="str">
        <f>REPLACE(INDEX(GroupVertices[Group],MATCH(Edges24[[#This Row],[Vertex 1]],GroupVertices[Vertex],0)),1,1,"")</f>
        <v>8</v>
      </c>
      <c r="BC22" s="78" t="str">
        <f>REPLACE(INDEX(GroupVertices[Group],MATCH(Edges24[[#This Row],[Vertex 2]],GroupVertices[Vertex],0)),1,1,"")</f>
        <v>8</v>
      </c>
      <c r="BD22" s="48">
        <v>0</v>
      </c>
      <c r="BE22" s="49">
        <v>0</v>
      </c>
      <c r="BF22" s="48">
        <v>0</v>
      </c>
      <c r="BG22" s="49">
        <v>0</v>
      </c>
      <c r="BH22" s="48">
        <v>0</v>
      </c>
      <c r="BI22" s="49">
        <v>0</v>
      </c>
      <c r="BJ22" s="48">
        <v>42</v>
      </c>
      <c r="BK22" s="49">
        <v>100</v>
      </c>
      <c r="BL22" s="48">
        <v>42</v>
      </c>
    </row>
    <row r="23" spans="1:64" ht="15">
      <c r="A23" s="64" t="s">
        <v>229</v>
      </c>
      <c r="B23" s="64" t="s">
        <v>228</v>
      </c>
      <c r="C23" s="65"/>
      <c r="D23" s="66"/>
      <c r="E23" s="67"/>
      <c r="F23" s="68"/>
      <c r="G23" s="65"/>
      <c r="H23" s="69"/>
      <c r="I23" s="70"/>
      <c r="J23" s="70"/>
      <c r="K23" s="34" t="s">
        <v>65</v>
      </c>
      <c r="L23" s="77">
        <v>35</v>
      </c>
      <c r="M23" s="77"/>
      <c r="N23" s="72"/>
      <c r="O23" s="79" t="s">
        <v>299</v>
      </c>
      <c r="P23" s="81">
        <v>43474.63179398148</v>
      </c>
      <c r="Q23" s="79" t="s">
        <v>311</v>
      </c>
      <c r="R23" s="79"/>
      <c r="S23" s="79"/>
      <c r="T23" s="79"/>
      <c r="U23" s="79"/>
      <c r="V23" s="82" t="s">
        <v>498</v>
      </c>
      <c r="W23" s="81">
        <v>43474.63179398148</v>
      </c>
      <c r="X23" s="82" t="s">
        <v>558</v>
      </c>
      <c r="Y23" s="79"/>
      <c r="Z23" s="79"/>
      <c r="AA23" s="85" t="s">
        <v>663</v>
      </c>
      <c r="AB23" s="79"/>
      <c r="AC23" s="79" t="b">
        <v>0</v>
      </c>
      <c r="AD23" s="79">
        <v>0</v>
      </c>
      <c r="AE23" s="85" t="s">
        <v>748</v>
      </c>
      <c r="AF23" s="79" t="b">
        <v>0</v>
      </c>
      <c r="AG23" s="79" t="s">
        <v>753</v>
      </c>
      <c r="AH23" s="79"/>
      <c r="AI23" s="85" t="s">
        <v>748</v>
      </c>
      <c r="AJ23" s="79" t="b">
        <v>0</v>
      </c>
      <c r="AK23" s="79">
        <v>2</v>
      </c>
      <c r="AL23" s="85" t="s">
        <v>662</v>
      </c>
      <c r="AM23" s="79" t="s">
        <v>761</v>
      </c>
      <c r="AN23" s="79" t="b">
        <v>0</v>
      </c>
      <c r="AO23" s="85" t="s">
        <v>662</v>
      </c>
      <c r="AP23" s="79" t="s">
        <v>176</v>
      </c>
      <c r="AQ23" s="79">
        <v>0</v>
      </c>
      <c r="AR23" s="79">
        <v>0</v>
      </c>
      <c r="AS23" s="79"/>
      <c r="AT23" s="79"/>
      <c r="AU23" s="79"/>
      <c r="AV23" s="79"/>
      <c r="AW23" s="79"/>
      <c r="AX23" s="79"/>
      <c r="AY23" s="79"/>
      <c r="AZ23" s="79"/>
      <c r="BA23">
        <v>1</v>
      </c>
      <c r="BB23" s="78" t="str">
        <f>REPLACE(INDEX(GroupVertices[Group],MATCH(Edges24[[#This Row],[Vertex 1]],GroupVertices[Vertex],0)),1,1,"")</f>
        <v>8</v>
      </c>
      <c r="BC23" s="78" t="str">
        <f>REPLACE(INDEX(GroupVertices[Group],MATCH(Edges24[[#This Row],[Vertex 2]],GroupVertices[Vertex],0)),1,1,"")</f>
        <v>8</v>
      </c>
      <c r="BD23" s="48">
        <v>0</v>
      </c>
      <c r="BE23" s="49">
        <v>0</v>
      </c>
      <c r="BF23" s="48">
        <v>0</v>
      </c>
      <c r="BG23" s="49">
        <v>0</v>
      </c>
      <c r="BH23" s="48">
        <v>0</v>
      </c>
      <c r="BI23" s="49">
        <v>0</v>
      </c>
      <c r="BJ23" s="48">
        <v>20</v>
      </c>
      <c r="BK23" s="49">
        <v>100</v>
      </c>
      <c r="BL23" s="48">
        <v>20</v>
      </c>
    </row>
    <row r="24" spans="1:64" ht="15">
      <c r="A24" s="64" t="s">
        <v>230</v>
      </c>
      <c r="B24" s="64" t="s">
        <v>256</v>
      </c>
      <c r="C24" s="65"/>
      <c r="D24" s="66"/>
      <c r="E24" s="67"/>
      <c r="F24" s="68"/>
      <c r="G24" s="65"/>
      <c r="H24" s="69"/>
      <c r="I24" s="70"/>
      <c r="J24" s="70"/>
      <c r="K24" s="34" t="s">
        <v>65</v>
      </c>
      <c r="L24" s="77">
        <v>36</v>
      </c>
      <c r="M24" s="77"/>
      <c r="N24" s="72"/>
      <c r="O24" s="79" t="s">
        <v>299</v>
      </c>
      <c r="P24" s="81">
        <v>43474.86289351852</v>
      </c>
      <c r="Q24" s="79" t="s">
        <v>309</v>
      </c>
      <c r="R24" s="82" t="s">
        <v>388</v>
      </c>
      <c r="S24" s="79" t="s">
        <v>431</v>
      </c>
      <c r="T24" s="79"/>
      <c r="U24" s="79"/>
      <c r="V24" s="82" t="s">
        <v>504</v>
      </c>
      <c r="W24" s="81">
        <v>43474.86289351852</v>
      </c>
      <c r="X24" s="82" t="s">
        <v>559</v>
      </c>
      <c r="Y24" s="79"/>
      <c r="Z24" s="79"/>
      <c r="AA24" s="85" t="s">
        <v>664</v>
      </c>
      <c r="AB24" s="79"/>
      <c r="AC24" s="79" t="b">
        <v>0</v>
      </c>
      <c r="AD24" s="79">
        <v>0</v>
      </c>
      <c r="AE24" s="85" t="s">
        <v>748</v>
      </c>
      <c r="AF24" s="79" t="b">
        <v>0</v>
      </c>
      <c r="AG24" s="79" t="s">
        <v>751</v>
      </c>
      <c r="AH24" s="79"/>
      <c r="AI24" s="85" t="s">
        <v>748</v>
      </c>
      <c r="AJ24" s="79" t="b">
        <v>0</v>
      </c>
      <c r="AK24" s="79">
        <v>3</v>
      </c>
      <c r="AL24" s="85" t="s">
        <v>706</v>
      </c>
      <c r="AM24" s="79" t="s">
        <v>761</v>
      </c>
      <c r="AN24" s="79" t="b">
        <v>0</v>
      </c>
      <c r="AO24" s="85" t="s">
        <v>706</v>
      </c>
      <c r="AP24" s="79" t="s">
        <v>176</v>
      </c>
      <c r="AQ24" s="79">
        <v>0</v>
      </c>
      <c r="AR24" s="79">
        <v>0</v>
      </c>
      <c r="AS24" s="79"/>
      <c r="AT24" s="79"/>
      <c r="AU24" s="79"/>
      <c r="AV24" s="79"/>
      <c r="AW24" s="79"/>
      <c r="AX24" s="79"/>
      <c r="AY24" s="79"/>
      <c r="AZ24" s="79"/>
      <c r="BA24">
        <v>1</v>
      </c>
      <c r="BB24" s="78" t="str">
        <f>REPLACE(INDEX(GroupVertices[Group],MATCH(Edges24[[#This Row],[Vertex 1]],GroupVertices[Vertex],0)),1,1,"")</f>
        <v>6</v>
      </c>
      <c r="BC24" s="78" t="str">
        <f>REPLACE(INDEX(GroupVertices[Group],MATCH(Edges24[[#This Row],[Vertex 2]],GroupVertices[Vertex],0)),1,1,"")</f>
        <v>3</v>
      </c>
      <c r="BD24" s="48"/>
      <c r="BE24" s="49"/>
      <c r="BF24" s="48"/>
      <c r="BG24" s="49"/>
      <c r="BH24" s="48"/>
      <c r="BI24" s="49"/>
      <c r="BJ24" s="48"/>
      <c r="BK24" s="49"/>
      <c r="BL24" s="48"/>
    </row>
    <row r="25" spans="1:64" ht="15">
      <c r="A25" s="64" t="s">
        <v>231</v>
      </c>
      <c r="B25" s="64" t="s">
        <v>256</v>
      </c>
      <c r="C25" s="65"/>
      <c r="D25" s="66"/>
      <c r="E25" s="67"/>
      <c r="F25" s="68"/>
      <c r="G25" s="65"/>
      <c r="H25" s="69"/>
      <c r="I25" s="70"/>
      <c r="J25" s="70"/>
      <c r="K25" s="34" t="s">
        <v>65</v>
      </c>
      <c r="L25" s="77">
        <v>38</v>
      </c>
      <c r="M25" s="77"/>
      <c r="N25" s="72"/>
      <c r="O25" s="79" t="s">
        <v>299</v>
      </c>
      <c r="P25" s="81">
        <v>43474.908425925925</v>
      </c>
      <c r="Q25" s="79" t="s">
        <v>321</v>
      </c>
      <c r="R25" s="82" t="s">
        <v>394</v>
      </c>
      <c r="S25" s="79" t="s">
        <v>437</v>
      </c>
      <c r="T25" s="79" t="s">
        <v>454</v>
      </c>
      <c r="U25" s="82" t="s">
        <v>478</v>
      </c>
      <c r="V25" s="82" t="s">
        <v>478</v>
      </c>
      <c r="W25" s="81">
        <v>43474.908425925925</v>
      </c>
      <c r="X25" s="82" t="s">
        <v>560</v>
      </c>
      <c r="Y25" s="79"/>
      <c r="Z25" s="79"/>
      <c r="AA25" s="85" t="s">
        <v>665</v>
      </c>
      <c r="AB25" s="79"/>
      <c r="AC25" s="79" t="b">
        <v>0</v>
      </c>
      <c r="AD25" s="79">
        <v>0</v>
      </c>
      <c r="AE25" s="85" t="s">
        <v>748</v>
      </c>
      <c r="AF25" s="79" t="b">
        <v>0</v>
      </c>
      <c r="AG25" s="79" t="s">
        <v>751</v>
      </c>
      <c r="AH25" s="79"/>
      <c r="AI25" s="85" t="s">
        <v>748</v>
      </c>
      <c r="AJ25" s="79" t="b">
        <v>0</v>
      </c>
      <c r="AK25" s="79">
        <v>0</v>
      </c>
      <c r="AL25" s="85" t="s">
        <v>748</v>
      </c>
      <c r="AM25" s="79" t="s">
        <v>768</v>
      </c>
      <c r="AN25" s="79" t="b">
        <v>0</v>
      </c>
      <c r="AO25" s="85" t="s">
        <v>665</v>
      </c>
      <c r="AP25" s="79" t="s">
        <v>176</v>
      </c>
      <c r="AQ25" s="79">
        <v>0</v>
      </c>
      <c r="AR25" s="79">
        <v>0</v>
      </c>
      <c r="AS25" s="79"/>
      <c r="AT25" s="79"/>
      <c r="AU25" s="79"/>
      <c r="AV25" s="79"/>
      <c r="AW25" s="79"/>
      <c r="AX25" s="79"/>
      <c r="AY25" s="79"/>
      <c r="AZ25" s="79"/>
      <c r="BA25">
        <v>1</v>
      </c>
      <c r="BB25" s="78" t="str">
        <f>REPLACE(INDEX(GroupVertices[Group],MATCH(Edges24[[#This Row],[Vertex 1]],GroupVertices[Vertex],0)),1,1,"")</f>
        <v>3</v>
      </c>
      <c r="BC25" s="78" t="str">
        <f>REPLACE(INDEX(GroupVertices[Group],MATCH(Edges24[[#This Row],[Vertex 2]],GroupVertices[Vertex],0)),1,1,"")</f>
        <v>3</v>
      </c>
      <c r="BD25" s="48">
        <v>1</v>
      </c>
      <c r="BE25" s="49">
        <v>4.166666666666667</v>
      </c>
      <c r="BF25" s="48">
        <v>1</v>
      </c>
      <c r="BG25" s="49">
        <v>4.166666666666667</v>
      </c>
      <c r="BH25" s="48">
        <v>0</v>
      </c>
      <c r="BI25" s="49">
        <v>0</v>
      </c>
      <c r="BJ25" s="48">
        <v>22</v>
      </c>
      <c r="BK25" s="49">
        <v>91.66666666666667</v>
      </c>
      <c r="BL25" s="48">
        <v>24</v>
      </c>
    </row>
    <row r="26" spans="1:64" ht="15">
      <c r="A26" s="64" t="s">
        <v>232</v>
      </c>
      <c r="B26" s="64" t="s">
        <v>278</v>
      </c>
      <c r="C26" s="65"/>
      <c r="D26" s="66"/>
      <c r="E26" s="67"/>
      <c r="F26" s="68"/>
      <c r="G26" s="65"/>
      <c r="H26" s="69"/>
      <c r="I26" s="70"/>
      <c r="J26" s="70"/>
      <c r="K26" s="34" t="s">
        <v>65</v>
      </c>
      <c r="L26" s="77">
        <v>40</v>
      </c>
      <c r="M26" s="77"/>
      <c r="N26" s="72"/>
      <c r="O26" s="79" t="s">
        <v>299</v>
      </c>
      <c r="P26" s="81">
        <v>43472.51105324074</v>
      </c>
      <c r="Q26" s="79" t="s">
        <v>322</v>
      </c>
      <c r="R26" s="82" t="s">
        <v>381</v>
      </c>
      <c r="S26" s="79" t="s">
        <v>430</v>
      </c>
      <c r="T26" s="79"/>
      <c r="U26" s="79"/>
      <c r="V26" s="82" t="s">
        <v>505</v>
      </c>
      <c r="W26" s="81">
        <v>43472.51105324074</v>
      </c>
      <c r="X26" s="82" t="s">
        <v>561</v>
      </c>
      <c r="Y26" s="79"/>
      <c r="Z26" s="79"/>
      <c r="AA26" s="85" t="s">
        <v>666</v>
      </c>
      <c r="AB26" s="79"/>
      <c r="AC26" s="79" t="b">
        <v>0</v>
      </c>
      <c r="AD26" s="79">
        <v>0</v>
      </c>
      <c r="AE26" s="85" t="s">
        <v>748</v>
      </c>
      <c r="AF26" s="79" t="b">
        <v>0</v>
      </c>
      <c r="AG26" s="79" t="s">
        <v>751</v>
      </c>
      <c r="AH26" s="79"/>
      <c r="AI26" s="85" t="s">
        <v>748</v>
      </c>
      <c r="AJ26" s="79" t="b">
        <v>0</v>
      </c>
      <c r="AK26" s="79">
        <v>6</v>
      </c>
      <c r="AL26" s="85" t="s">
        <v>643</v>
      </c>
      <c r="AM26" s="79" t="s">
        <v>764</v>
      </c>
      <c r="AN26" s="79" t="b">
        <v>0</v>
      </c>
      <c r="AO26" s="85" t="s">
        <v>643</v>
      </c>
      <c r="AP26" s="79" t="s">
        <v>176</v>
      </c>
      <c r="AQ26" s="79">
        <v>0</v>
      </c>
      <c r="AR26" s="79">
        <v>0</v>
      </c>
      <c r="AS26" s="79"/>
      <c r="AT26" s="79"/>
      <c r="AU26" s="79"/>
      <c r="AV26" s="79"/>
      <c r="AW26" s="79"/>
      <c r="AX26" s="79"/>
      <c r="AY26" s="79"/>
      <c r="AZ26" s="79"/>
      <c r="BA26">
        <v>1</v>
      </c>
      <c r="BB26" s="78" t="str">
        <f>REPLACE(INDEX(GroupVertices[Group],MATCH(Edges24[[#This Row],[Vertex 1]],GroupVertices[Vertex],0)),1,1,"")</f>
        <v>4</v>
      </c>
      <c r="BC26" s="78" t="str">
        <f>REPLACE(INDEX(GroupVertices[Group],MATCH(Edges24[[#This Row],[Vertex 2]],GroupVertices[Vertex],0)),1,1,"")</f>
        <v>4</v>
      </c>
      <c r="BD26" s="48"/>
      <c r="BE26" s="49"/>
      <c r="BF26" s="48"/>
      <c r="BG26" s="49"/>
      <c r="BH26" s="48"/>
      <c r="BI26" s="49"/>
      <c r="BJ26" s="48"/>
      <c r="BK26" s="49"/>
      <c r="BL26" s="48"/>
    </row>
    <row r="27" spans="1:64" ht="15">
      <c r="A27" s="64" t="s">
        <v>232</v>
      </c>
      <c r="B27" s="64" t="s">
        <v>256</v>
      </c>
      <c r="C27" s="65"/>
      <c r="D27" s="66"/>
      <c r="E27" s="67"/>
      <c r="F27" s="68"/>
      <c r="G27" s="65"/>
      <c r="H27" s="69"/>
      <c r="I27" s="70"/>
      <c r="J27" s="70"/>
      <c r="K27" s="34" t="s">
        <v>65</v>
      </c>
      <c r="L27" s="77">
        <v>44</v>
      </c>
      <c r="M27" s="77"/>
      <c r="N27" s="72"/>
      <c r="O27" s="79" t="s">
        <v>299</v>
      </c>
      <c r="P27" s="81">
        <v>43475.49791666667</v>
      </c>
      <c r="Q27" s="79" t="s">
        <v>309</v>
      </c>
      <c r="R27" s="82" t="s">
        <v>388</v>
      </c>
      <c r="S27" s="79" t="s">
        <v>431</v>
      </c>
      <c r="T27" s="79"/>
      <c r="U27" s="79"/>
      <c r="V27" s="82" t="s">
        <v>505</v>
      </c>
      <c r="W27" s="81">
        <v>43475.49791666667</v>
      </c>
      <c r="X27" s="82" t="s">
        <v>562</v>
      </c>
      <c r="Y27" s="79"/>
      <c r="Z27" s="79"/>
      <c r="AA27" s="85" t="s">
        <v>667</v>
      </c>
      <c r="AB27" s="79"/>
      <c r="AC27" s="79" t="b">
        <v>0</v>
      </c>
      <c r="AD27" s="79">
        <v>0</v>
      </c>
      <c r="AE27" s="85" t="s">
        <v>748</v>
      </c>
      <c r="AF27" s="79" t="b">
        <v>0</v>
      </c>
      <c r="AG27" s="79" t="s">
        <v>751</v>
      </c>
      <c r="AH27" s="79"/>
      <c r="AI27" s="85" t="s">
        <v>748</v>
      </c>
      <c r="AJ27" s="79" t="b">
        <v>0</v>
      </c>
      <c r="AK27" s="79">
        <v>5</v>
      </c>
      <c r="AL27" s="85" t="s">
        <v>706</v>
      </c>
      <c r="AM27" s="79" t="s">
        <v>761</v>
      </c>
      <c r="AN27" s="79" t="b">
        <v>0</v>
      </c>
      <c r="AO27" s="85" t="s">
        <v>706</v>
      </c>
      <c r="AP27" s="79" t="s">
        <v>176</v>
      </c>
      <c r="AQ27" s="79">
        <v>0</v>
      </c>
      <c r="AR27" s="79">
        <v>0</v>
      </c>
      <c r="AS27" s="79"/>
      <c r="AT27" s="79"/>
      <c r="AU27" s="79"/>
      <c r="AV27" s="79"/>
      <c r="AW27" s="79"/>
      <c r="AX27" s="79"/>
      <c r="AY27" s="79"/>
      <c r="AZ27" s="79"/>
      <c r="BA27">
        <v>1</v>
      </c>
      <c r="BB27" s="78" t="str">
        <f>REPLACE(INDEX(GroupVertices[Group],MATCH(Edges24[[#This Row],[Vertex 1]],GroupVertices[Vertex],0)),1,1,"")</f>
        <v>4</v>
      </c>
      <c r="BC27" s="78" t="str">
        <f>REPLACE(INDEX(GroupVertices[Group],MATCH(Edges24[[#This Row],[Vertex 2]],GroupVertices[Vertex],0)),1,1,"")</f>
        <v>3</v>
      </c>
      <c r="BD27" s="48"/>
      <c r="BE27" s="49"/>
      <c r="BF27" s="48"/>
      <c r="BG27" s="49"/>
      <c r="BH27" s="48"/>
      <c r="BI27" s="49"/>
      <c r="BJ27" s="48"/>
      <c r="BK27" s="49"/>
      <c r="BL27" s="48"/>
    </row>
    <row r="28" spans="1:64" ht="15">
      <c r="A28" s="64" t="s">
        <v>233</v>
      </c>
      <c r="B28" s="64" t="s">
        <v>237</v>
      </c>
      <c r="C28" s="65"/>
      <c r="D28" s="66"/>
      <c r="E28" s="67"/>
      <c r="F28" s="68"/>
      <c r="G28" s="65"/>
      <c r="H28" s="69"/>
      <c r="I28" s="70"/>
      <c r="J28" s="70"/>
      <c r="K28" s="34" t="s">
        <v>65</v>
      </c>
      <c r="L28" s="77">
        <v>46</v>
      </c>
      <c r="M28" s="77"/>
      <c r="N28" s="72"/>
      <c r="O28" s="79" t="s">
        <v>299</v>
      </c>
      <c r="P28" s="81">
        <v>43475.56180555555</v>
      </c>
      <c r="Q28" s="79" t="s">
        <v>323</v>
      </c>
      <c r="R28" s="82" t="s">
        <v>395</v>
      </c>
      <c r="S28" s="79" t="s">
        <v>430</v>
      </c>
      <c r="T28" s="79" t="s">
        <v>455</v>
      </c>
      <c r="U28" s="79"/>
      <c r="V28" s="82" t="s">
        <v>506</v>
      </c>
      <c r="W28" s="81">
        <v>43475.56180555555</v>
      </c>
      <c r="X28" s="82" t="s">
        <v>563</v>
      </c>
      <c r="Y28" s="79"/>
      <c r="Z28" s="79"/>
      <c r="AA28" s="85" t="s">
        <v>668</v>
      </c>
      <c r="AB28" s="79"/>
      <c r="AC28" s="79" t="b">
        <v>0</v>
      </c>
      <c r="AD28" s="79">
        <v>1</v>
      </c>
      <c r="AE28" s="85" t="s">
        <v>748</v>
      </c>
      <c r="AF28" s="79" t="b">
        <v>0</v>
      </c>
      <c r="AG28" s="79" t="s">
        <v>751</v>
      </c>
      <c r="AH28" s="79"/>
      <c r="AI28" s="85" t="s">
        <v>748</v>
      </c>
      <c r="AJ28" s="79" t="b">
        <v>0</v>
      </c>
      <c r="AK28" s="79">
        <v>0</v>
      </c>
      <c r="AL28" s="85" t="s">
        <v>748</v>
      </c>
      <c r="AM28" s="79" t="s">
        <v>769</v>
      </c>
      <c r="AN28" s="79" t="b">
        <v>0</v>
      </c>
      <c r="AO28" s="85" t="s">
        <v>668</v>
      </c>
      <c r="AP28" s="79" t="s">
        <v>176</v>
      </c>
      <c r="AQ28" s="79">
        <v>0</v>
      </c>
      <c r="AR28" s="79">
        <v>0</v>
      </c>
      <c r="AS28" s="79"/>
      <c r="AT28" s="79"/>
      <c r="AU28" s="79"/>
      <c r="AV28" s="79"/>
      <c r="AW28" s="79"/>
      <c r="AX28" s="79"/>
      <c r="AY28" s="79"/>
      <c r="AZ28" s="79"/>
      <c r="BA28">
        <v>1</v>
      </c>
      <c r="BB28" s="78" t="str">
        <f>REPLACE(INDEX(GroupVertices[Group],MATCH(Edges24[[#This Row],[Vertex 1]],GroupVertices[Vertex],0)),1,1,"")</f>
        <v>6</v>
      </c>
      <c r="BC28" s="78" t="str">
        <f>REPLACE(INDEX(GroupVertices[Group],MATCH(Edges24[[#This Row],[Vertex 2]],GroupVertices[Vertex],0)),1,1,"")</f>
        <v>6</v>
      </c>
      <c r="BD28" s="48"/>
      <c r="BE28" s="49"/>
      <c r="BF28" s="48"/>
      <c r="BG28" s="49"/>
      <c r="BH28" s="48"/>
      <c r="BI28" s="49"/>
      <c r="BJ28" s="48"/>
      <c r="BK28" s="49"/>
      <c r="BL28" s="48"/>
    </row>
    <row r="29" spans="1:64" ht="15">
      <c r="A29" s="64" t="s">
        <v>234</v>
      </c>
      <c r="B29" s="64" t="s">
        <v>235</v>
      </c>
      <c r="C29" s="65"/>
      <c r="D29" s="66"/>
      <c r="E29" s="67"/>
      <c r="F29" s="68"/>
      <c r="G29" s="65"/>
      <c r="H29" s="69"/>
      <c r="I29" s="70"/>
      <c r="J29" s="70"/>
      <c r="K29" s="34" t="s">
        <v>66</v>
      </c>
      <c r="L29" s="77">
        <v>48</v>
      </c>
      <c r="M29" s="77"/>
      <c r="N29" s="72"/>
      <c r="O29" s="79" t="s">
        <v>299</v>
      </c>
      <c r="P29" s="81">
        <v>43475.81288194445</v>
      </c>
      <c r="Q29" s="79" t="s">
        <v>324</v>
      </c>
      <c r="R29" s="82" t="s">
        <v>396</v>
      </c>
      <c r="S29" s="79" t="s">
        <v>438</v>
      </c>
      <c r="T29" s="79" t="s">
        <v>456</v>
      </c>
      <c r="U29" s="82" t="s">
        <v>479</v>
      </c>
      <c r="V29" s="82" t="s">
        <v>479</v>
      </c>
      <c r="W29" s="81">
        <v>43475.81288194445</v>
      </c>
      <c r="X29" s="82" t="s">
        <v>564</v>
      </c>
      <c r="Y29" s="79"/>
      <c r="Z29" s="79"/>
      <c r="AA29" s="85" t="s">
        <v>669</v>
      </c>
      <c r="AB29" s="79"/>
      <c r="AC29" s="79" t="b">
        <v>0</v>
      </c>
      <c r="AD29" s="79">
        <v>1</v>
      </c>
      <c r="AE29" s="85" t="s">
        <v>748</v>
      </c>
      <c r="AF29" s="79" t="b">
        <v>0</v>
      </c>
      <c r="AG29" s="79" t="s">
        <v>751</v>
      </c>
      <c r="AH29" s="79"/>
      <c r="AI29" s="85" t="s">
        <v>748</v>
      </c>
      <c r="AJ29" s="79" t="b">
        <v>0</v>
      </c>
      <c r="AK29" s="79">
        <v>0</v>
      </c>
      <c r="AL29" s="85" t="s">
        <v>748</v>
      </c>
      <c r="AM29" s="79" t="s">
        <v>770</v>
      </c>
      <c r="AN29" s="79" t="b">
        <v>0</v>
      </c>
      <c r="AO29" s="85" t="s">
        <v>669</v>
      </c>
      <c r="AP29" s="79" t="s">
        <v>176</v>
      </c>
      <c r="AQ29" s="79">
        <v>0</v>
      </c>
      <c r="AR29" s="79">
        <v>0</v>
      </c>
      <c r="AS29" s="79"/>
      <c r="AT29" s="79"/>
      <c r="AU29" s="79"/>
      <c r="AV29" s="79"/>
      <c r="AW29" s="79"/>
      <c r="AX29" s="79"/>
      <c r="AY29" s="79"/>
      <c r="AZ29" s="79"/>
      <c r="BA29">
        <v>1</v>
      </c>
      <c r="BB29" s="78" t="str">
        <f>REPLACE(INDEX(GroupVertices[Group],MATCH(Edges24[[#This Row],[Vertex 1]],GroupVertices[Vertex],0)),1,1,"")</f>
        <v>7</v>
      </c>
      <c r="BC29" s="78" t="str">
        <f>REPLACE(INDEX(GroupVertices[Group],MATCH(Edges24[[#This Row],[Vertex 2]],GroupVertices[Vertex],0)),1,1,"")</f>
        <v>7</v>
      </c>
      <c r="BD29" s="48"/>
      <c r="BE29" s="49"/>
      <c r="BF29" s="48"/>
      <c r="BG29" s="49"/>
      <c r="BH29" s="48"/>
      <c r="BI29" s="49"/>
      <c r="BJ29" s="48"/>
      <c r="BK29" s="49"/>
      <c r="BL29" s="48"/>
    </row>
    <row r="30" spans="1:64" ht="15">
      <c r="A30" s="64" t="s">
        <v>235</v>
      </c>
      <c r="B30" s="64" t="s">
        <v>260</v>
      </c>
      <c r="C30" s="65"/>
      <c r="D30" s="66"/>
      <c r="E30" s="67"/>
      <c r="F30" s="68"/>
      <c r="G30" s="65"/>
      <c r="H30" s="69"/>
      <c r="I30" s="70"/>
      <c r="J30" s="70"/>
      <c r="K30" s="34" t="s">
        <v>65</v>
      </c>
      <c r="L30" s="77">
        <v>49</v>
      </c>
      <c r="M30" s="77"/>
      <c r="N30" s="72"/>
      <c r="O30" s="79" t="s">
        <v>299</v>
      </c>
      <c r="P30" s="81">
        <v>43476.69275462963</v>
      </c>
      <c r="Q30" s="79" t="s">
        <v>325</v>
      </c>
      <c r="R30" s="82" t="s">
        <v>396</v>
      </c>
      <c r="S30" s="79" t="s">
        <v>438</v>
      </c>
      <c r="T30" s="79" t="s">
        <v>456</v>
      </c>
      <c r="U30" s="79"/>
      <c r="V30" s="82" t="s">
        <v>507</v>
      </c>
      <c r="W30" s="81">
        <v>43476.69275462963</v>
      </c>
      <c r="X30" s="82" t="s">
        <v>565</v>
      </c>
      <c r="Y30" s="79"/>
      <c r="Z30" s="79"/>
      <c r="AA30" s="85" t="s">
        <v>670</v>
      </c>
      <c r="AB30" s="79"/>
      <c r="AC30" s="79" t="b">
        <v>0</v>
      </c>
      <c r="AD30" s="79">
        <v>0</v>
      </c>
      <c r="AE30" s="85" t="s">
        <v>748</v>
      </c>
      <c r="AF30" s="79" t="b">
        <v>0</v>
      </c>
      <c r="AG30" s="79" t="s">
        <v>751</v>
      </c>
      <c r="AH30" s="79"/>
      <c r="AI30" s="85" t="s">
        <v>748</v>
      </c>
      <c r="AJ30" s="79" t="b">
        <v>0</v>
      </c>
      <c r="AK30" s="79">
        <v>3</v>
      </c>
      <c r="AL30" s="85" t="s">
        <v>669</v>
      </c>
      <c r="AM30" s="79" t="s">
        <v>771</v>
      </c>
      <c r="AN30" s="79" t="b">
        <v>0</v>
      </c>
      <c r="AO30" s="85" t="s">
        <v>669</v>
      </c>
      <c r="AP30" s="79" t="s">
        <v>176</v>
      </c>
      <c r="AQ30" s="79">
        <v>0</v>
      </c>
      <c r="AR30" s="79">
        <v>0</v>
      </c>
      <c r="AS30" s="79"/>
      <c r="AT30" s="79"/>
      <c r="AU30" s="79"/>
      <c r="AV30" s="79"/>
      <c r="AW30" s="79"/>
      <c r="AX30" s="79"/>
      <c r="AY30" s="79"/>
      <c r="AZ30" s="79"/>
      <c r="BA30">
        <v>1</v>
      </c>
      <c r="BB30" s="78" t="str">
        <f>REPLACE(INDEX(GroupVertices[Group],MATCH(Edges24[[#This Row],[Vertex 1]],GroupVertices[Vertex],0)),1,1,"")</f>
        <v>7</v>
      </c>
      <c r="BC30" s="78" t="str">
        <f>REPLACE(INDEX(GroupVertices[Group],MATCH(Edges24[[#This Row],[Vertex 2]],GroupVertices[Vertex],0)),1,1,"")</f>
        <v>7</v>
      </c>
      <c r="BD30" s="48">
        <v>1</v>
      </c>
      <c r="BE30" s="49">
        <v>7.6923076923076925</v>
      </c>
      <c r="BF30" s="48">
        <v>0</v>
      </c>
      <c r="BG30" s="49">
        <v>0</v>
      </c>
      <c r="BH30" s="48">
        <v>0</v>
      </c>
      <c r="BI30" s="49">
        <v>0</v>
      </c>
      <c r="BJ30" s="48">
        <v>12</v>
      </c>
      <c r="BK30" s="49">
        <v>92.3076923076923</v>
      </c>
      <c r="BL30" s="48">
        <v>13</v>
      </c>
    </row>
    <row r="31" spans="1:64" ht="15">
      <c r="A31" s="64" t="s">
        <v>236</v>
      </c>
      <c r="B31" s="64" t="s">
        <v>260</v>
      </c>
      <c r="C31" s="65"/>
      <c r="D31" s="66"/>
      <c r="E31" s="67"/>
      <c r="F31" s="68"/>
      <c r="G31" s="65"/>
      <c r="H31" s="69"/>
      <c r="I31" s="70"/>
      <c r="J31" s="70"/>
      <c r="K31" s="34" t="s">
        <v>65</v>
      </c>
      <c r="L31" s="77">
        <v>52</v>
      </c>
      <c r="M31" s="77"/>
      <c r="N31" s="72"/>
      <c r="O31" s="79" t="s">
        <v>299</v>
      </c>
      <c r="P31" s="81">
        <v>43476.718726851854</v>
      </c>
      <c r="Q31" s="79" t="s">
        <v>325</v>
      </c>
      <c r="R31" s="82" t="s">
        <v>396</v>
      </c>
      <c r="S31" s="79" t="s">
        <v>438</v>
      </c>
      <c r="T31" s="79" t="s">
        <v>456</v>
      </c>
      <c r="U31" s="79"/>
      <c r="V31" s="82" t="s">
        <v>508</v>
      </c>
      <c r="W31" s="81">
        <v>43476.718726851854</v>
      </c>
      <c r="X31" s="82" t="s">
        <v>566</v>
      </c>
      <c r="Y31" s="79"/>
      <c r="Z31" s="79"/>
      <c r="AA31" s="85" t="s">
        <v>671</v>
      </c>
      <c r="AB31" s="79"/>
      <c r="AC31" s="79" t="b">
        <v>0</v>
      </c>
      <c r="AD31" s="79">
        <v>0</v>
      </c>
      <c r="AE31" s="85" t="s">
        <v>748</v>
      </c>
      <c r="AF31" s="79" t="b">
        <v>0</v>
      </c>
      <c r="AG31" s="79" t="s">
        <v>751</v>
      </c>
      <c r="AH31" s="79"/>
      <c r="AI31" s="85" t="s">
        <v>748</v>
      </c>
      <c r="AJ31" s="79" t="b">
        <v>0</v>
      </c>
      <c r="AK31" s="79">
        <v>3</v>
      </c>
      <c r="AL31" s="85" t="s">
        <v>669</v>
      </c>
      <c r="AM31" s="79" t="s">
        <v>764</v>
      </c>
      <c r="AN31" s="79" t="b">
        <v>0</v>
      </c>
      <c r="AO31" s="85" t="s">
        <v>669</v>
      </c>
      <c r="AP31" s="79" t="s">
        <v>176</v>
      </c>
      <c r="AQ31" s="79">
        <v>0</v>
      </c>
      <c r="AR31" s="79">
        <v>0</v>
      </c>
      <c r="AS31" s="79"/>
      <c r="AT31" s="79"/>
      <c r="AU31" s="79"/>
      <c r="AV31" s="79"/>
      <c r="AW31" s="79"/>
      <c r="AX31" s="79"/>
      <c r="AY31" s="79"/>
      <c r="AZ31" s="79"/>
      <c r="BA31">
        <v>1</v>
      </c>
      <c r="BB31" s="78" t="str">
        <f>REPLACE(INDEX(GroupVertices[Group],MATCH(Edges24[[#This Row],[Vertex 1]],GroupVertices[Vertex],0)),1,1,"")</f>
        <v>7</v>
      </c>
      <c r="BC31" s="78" t="str">
        <f>REPLACE(INDEX(GroupVertices[Group],MATCH(Edges24[[#This Row],[Vertex 2]],GroupVertices[Vertex],0)),1,1,"")</f>
        <v>7</v>
      </c>
      <c r="BD31" s="48"/>
      <c r="BE31" s="49"/>
      <c r="BF31" s="48"/>
      <c r="BG31" s="49"/>
      <c r="BH31" s="48"/>
      <c r="BI31" s="49"/>
      <c r="BJ31" s="48"/>
      <c r="BK31" s="49"/>
      <c r="BL31" s="48"/>
    </row>
    <row r="32" spans="1:64" ht="15">
      <c r="A32" s="64" t="s">
        <v>237</v>
      </c>
      <c r="B32" s="64" t="s">
        <v>276</v>
      </c>
      <c r="C32" s="65"/>
      <c r="D32" s="66"/>
      <c r="E32" s="67"/>
      <c r="F32" s="68"/>
      <c r="G32" s="65"/>
      <c r="H32" s="69"/>
      <c r="I32" s="70"/>
      <c r="J32" s="70"/>
      <c r="K32" s="34" t="s">
        <v>65</v>
      </c>
      <c r="L32" s="77">
        <v>54</v>
      </c>
      <c r="M32" s="77"/>
      <c r="N32" s="72"/>
      <c r="O32" s="79" t="s">
        <v>299</v>
      </c>
      <c r="P32" s="81">
        <v>43469.50295138889</v>
      </c>
      <c r="Q32" s="79" t="s">
        <v>326</v>
      </c>
      <c r="R32" s="82" t="s">
        <v>382</v>
      </c>
      <c r="S32" s="79" t="s">
        <v>431</v>
      </c>
      <c r="T32" s="79"/>
      <c r="U32" s="79"/>
      <c r="V32" s="82" t="s">
        <v>509</v>
      </c>
      <c r="W32" s="81">
        <v>43469.50295138889</v>
      </c>
      <c r="X32" s="82" t="s">
        <v>567</v>
      </c>
      <c r="Y32" s="79"/>
      <c r="Z32" s="79"/>
      <c r="AA32" s="85" t="s">
        <v>672</v>
      </c>
      <c r="AB32" s="79"/>
      <c r="AC32" s="79" t="b">
        <v>0</v>
      </c>
      <c r="AD32" s="79">
        <v>2</v>
      </c>
      <c r="AE32" s="85" t="s">
        <v>748</v>
      </c>
      <c r="AF32" s="79" t="b">
        <v>0</v>
      </c>
      <c r="AG32" s="79" t="s">
        <v>751</v>
      </c>
      <c r="AH32" s="79"/>
      <c r="AI32" s="85" t="s">
        <v>748</v>
      </c>
      <c r="AJ32" s="79" t="b">
        <v>0</v>
      </c>
      <c r="AK32" s="79">
        <v>2</v>
      </c>
      <c r="AL32" s="85" t="s">
        <v>748</v>
      </c>
      <c r="AM32" s="79" t="s">
        <v>772</v>
      </c>
      <c r="AN32" s="79" t="b">
        <v>0</v>
      </c>
      <c r="AO32" s="85" t="s">
        <v>672</v>
      </c>
      <c r="AP32" s="79" t="s">
        <v>780</v>
      </c>
      <c r="AQ32" s="79">
        <v>0</v>
      </c>
      <c r="AR32" s="79">
        <v>0</v>
      </c>
      <c r="AS32" s="79"/>
      <c r="AT32" s="79"/>
      <c r="AU32" s="79"/>
      <c r="AV32" s="79"/>
      <c r="AW32" s="79"/>
      <c r="AX32" s="79"/>
      <c r="AY32" s="79"/>
      <c r="AZ32" s="79"/>
      <c r="BA32">
        <v>1</v>
      </c>
      <c r="BB32" s="78" t="str">
        <f>REPLACE(INDEX(GroupVertices[Group],MATCH(Edges24[[#This Row],[Vertex 1]],GroupVertices[Vertex],0)),1,1,"")</f>
        <v>6</v>
      </c>
      <c r="BC32" s="78" t="str">
        <f>REPLACE(INDEX(GroupVertices[Group],MATCH(Edges24[[#This Row],[Vertex 2]],GroupVertices[Vertex],0)),1,1,"")</f>
        <v>6</v>
      </c>
      <c r="BD32" s="48"/>
      <c r="BE32" s="49"/>
      <c r="BF32" s="48"/>
      <c r="BG32" s="49"/>
      <c r="BH32" s="48"/>
      <c r="BI32" s="49"/>
      <c r="BJ32" s="48"/>
      <c r="BK32" s="49"/>
      <c r="BL32" s="48"/>
    </row>
    <row r="33" spans="1:64" ht="15">
      <c r="A33" s="64" t="s">
        <v>238</v>
      </c>
      <c r="B33" s="64" t="s">
        <v>238</v>
      </c>
      <c r="C33" s="65"/>
      <c r="D33" s="66"/>
      <c r="E33" s="67"/>
      <c r="F33" s="68"/>
      <c r="G33" s="65"/>
      <c r="H33" s="69"/>
      <c r="I33" s="70"/>
      <c r="J33" s="70"/>
      <c r="K33" s="34" t="s">
        <v>65</v>
      </c>
      <c r="L33" s="77">
        <v>56</v>
      </c>
      <c r="M33" s="77"/>
      <c r="N33" s="72"/>
      <c r="O33" s="79" t="s">
        <v>176</v>
      </c>
      <c r="P33" s="81">
        <v>43478.75436342593</v>
      </c>
      <c r="Q33" s="79" t="s">
        <v>327</v>
      </c>
      <c r="R33" s="79" t="s">
        <v>397</v>
      </c>
      <c r="S33" s="79" t="s">
        <v>439</v>
      </c>
      <c r="T33" s="79" t="s">
        <v>457</v>
      </c>
      <c r="U33" s="79"/>
      <c r="V33" s="82" t="s">
        <v>510</v>
      </c>
      <c r="W33" s="81">
        <v>43478.75436342593</v>
      </c>
      <c r="X33" s="82" t="s">
        <v>568</v>
      </c>
      <c r="Y33" s="79"/>
      <c r="Z33" s="79"/>
      <c r="AA33" s="85" t="s">
        <v>673</v>
      </c>
      <c r="AB33" s="79"/>
      <c r="AC33" s="79" t="b">
        <v>0</v>
      </c>
      <c r="AD33" s="79">
        <v>0</v>
      </c>
      <c r="AE33" s="85" t="s">
        <v>748</v>
      </c>
      <c r="AF33" s="79" t="b">
        <v>0</v>
      </c>
      <c r="AG33" s="79" t="s">
        <v>751</v>
      </c>
      <c r="AH33" s="79"/>
      <c r="AI33" s="85" t="s">
        <v>748</v>
      </c>
      <c r="AJ33" s="79" t="b">
        <v>0</v>
      </c>
      <c r="AK33" s="79">
        <v>0</v>
      </c>
      <c r="AL33" s="85" t="s">
        <v>748</v>
      </c>
      <c r="AM33" s="79" t="s">
        <v>773</v>
      </c>
      <c r="AN33" s="79" t="b">
        <v>1</v>
      </c>
      <c r="AO33" s="85" t="s">
        <v>673</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13</v>
      </c>
      <c r="BK33" s="49">
        <v>100</v>
      </c>
      <c r="BL33" s="48">
        <v>13</v>
      </c>
    </row>
    <row r="34" spans="1:64" ht="15">
      <c r="A34" s="64" t="s">
        <v>239</v>
      </c>
      <c r="B34" s="64" t="s">
        <v>279</v>
      </c>
      <c r="C34" s="65"/>
      <c r="D34" s="66"/>
      <c r="E34" s="67"/>
      <c r="F34" s="68"/>
      <c r="G34" s="65"/>
      <c r="H34" s="69"/>
      <c r="I34" s="70"/>
      <c r="J34" s="70"/>
      <c r="K34" s="34" t="s">
        <v>65</v>
      </c>
      <c r="L34" s="77">
        <v>57</v>
      </c>
      <c r="M34" s="77"/>
      <c r="N34" s="72"/>
      <c r="O34" s="79" t="s">
        <v>299</v>
      </c>
      <c r="P34" s="81">
        <v>43478.831458333334</v>
      </c>
      <c r="Q34" s="79" t="s">
        <v>328</v>
      </c>
      <c r="R34" s="79"/>
      <c r="S34" s="79"/>
      <c r="T34" s="79"/>
      <c r="U34" s="79"/>
      <c r="V34" s="82" t="s">
        <v>511</v>
      </c>
      <c r="W34" s="81">
        <v>43478.831458333334</v>
      </c>
      <c r="X34" s="82" t="s">
        <v>569</v>
      </c>
      <c r="Y34" s="79"/>
      <c r="Z34" s="79"/>
      <c r="AA34" s="85" t="s">
        <v>674</v>
      </c>
      <c r="AB34" s="79"/>
      <c r="AC34" s="79" t="b">
        <v>0</v>
      </c>
      <c r="AD34" s="79">
        <v>0</v>
      </c>
      <c r="AE34" s="85" t="s">
        <v>748</v>
      </c>
      <c r="AF34" s="79" t="b">
        <v>0</v>
      </c>
      <c r="AG34" s="79" t="s">
        <v>751</v>
      </c>
      <c r="AH34" s="79"/>
      <c r="AI34" s="85" t="s">
        <v>748</v>
      </c>
      <c r="AJ34" s="79" t="b">
        <v>0</v>
      </c>
      <c r="AK34" s="79">
        <v>0</v>
      </c>
      <c r="AL34" s="85" t="s">
        <v>711</v>
      </c>
      <c r="AM34" s="79" t="s">
        <v>764</v>
      </c>
      <c r="AN34" s="79" t="b">
        <v>0</v>
      </c>
      <c r="AO34" s="85" t="s">
        <v>711</v>
      </c>
      <c r="AP34" s="79" t="s">
        <v>176</v>
      </c>
      <c r="AQ34" s="79">
        <v>0</v>
      </c>
      <c r="AR34" s="79">
        <v>0</v>
      </c>
      <c r="AS34" s="79"/>
      <c r="AT34" s="79"/>
      <c r="AU34" s="79"/>
      <c r="AV34" s="79"/>
      <c r="AW34" s="79"/>
      <c r="AX34" s="79"/>
      <c r="AY34" s="79"/>
      <c r="AZ34" s="79"/>
      <c r="BA34">
        <v>1</v>
      </c>
      <c r="BB34" s="78" t="str">
        <f>REPLACE(INDEX(GroupVertices[Group],MATCH(Edges24[[#This Row],[Vertex 1]],GroupVertices[Vertex],0)),1,1,"")</f>
        <v>2</v>
      </c>
      <c r="BC34" s="78" t="str">
        <f>REPLACE(INDEX(GroupVertices[Group],MATCH(Edges24[[#This Row],[Vertex 2]],GroupVertices[Vertex],0)),1,1,"")</f>
        <v>2</v>
      </c>
      <c r="BD34" s="48"/>
      <c r="BE34" s="49"/>
      <c r="BF34" s="48"/>
      <c r="BG34" s="49"/>
      <c r="BH34" s="48"/>
      <c r="BI34" s="49"/>
      <c r="BJ34" s="48"/>
      <c r="BK34" s="49"/>
      <c r="BL34" s="48"/>
    </row>
    <row r="35" spans="1:64" ht="15">
      <c r="A35" s="64" t="s">
        <v>240</v>
      </c>
      <c r="B35" s="64" t="s">
        <v>279</v>
      </c>
      <c r="C35" s="65"/>
      <c r="D35" s="66"/>
      <c r="E35" s="67"/>
      <c r="F35" s="68"/>
      <c r="G35" s="65"/>
      <c r="H35" s="69"/>
      <c r="I35" s="70"/>
      <c r="J35" s="70"/>
      <c r="K35" s="34" t="s">
        <v>65</v>
      </c>
      <c r="L35" s="77">
        <v>60</v>
      </c>
      <c r="M35" s="77"/>
      <c r="N35" s="72"/>
      <c r="O35" s="79" t="s">
        <v>299</v>
      </c>
      <c r="P35" s="81">
        <v>43478.84583333333</v>
      </c>
      <c r="Q35" s="79" t="s">
        <v>328</v>
      </c>
      <c r="R35" s="79"/>
      <c r="S35" s="79"/>
      <c r="T35" s="79"/>
      <c r="U35" s="79"/>
      <c r="V35" s="82" t="s">
        <v>512</v>
      </c>
      <c r="W35" s="81">
        <v>43478.84583333333</v>
      </c>
      <c r="X35" s="82" t="s">
        <v>570</v>
      </c>
      <c r="Y35" s="79"/>
      <c r="Z35" s="79"/>
      <c r="AA35" s="85" t="s">
        <v>675</v>
      </c>
      <c r="AB35" s="79"/>
      <c r="AC35" s="79" t="b">
        <v>0</v>
      </c>
      <c r="AD35" s="79">
        <v>0</v>
      </c>
      <c r="AE35" s="85" t="s">
        <v>748</v>
      </c>
      <c r="AF35" s="79" t="b">
        <v>0</v>
      </c>
      <c r="AG35" s="79" t="s">
        <v>751</v>
      </c>
      <c r="AH35" s="79"/>
      <c r="AI35" s="85" t="s">
        <v>748</v>
      </c>
      <c r="AJ35" s="79" t="b">
        <v>0</v>
      </c>
      <c r="AK35" s="79">
        <v>0</v>
      </c>
      <c r="AL35" s="85" t="s">
        <v>734</v>
      </c>
      <c r="AM35" s="79" t="s">
        <v>764</v>
      </c>
      <c r="AN35" s="79" t="b">
        <v>0</v>
      </c>
      <c r="AO35" s="85" t="s">
        <v>734</v>
      </c>
      <c r="AP35" s="79" t="s">
        <v>176</v>
      </c>
      <c r="AQ35" s="79">
        <v>0</v>
      </c>
      <c r="AR35" s="79">
        <v>0</v>
      </c>
      <c r="AS35" s="79"/>
      <c r="AT35" s="79"/>
      <c r="AU35" s="79"/>
      <c r="AV35" s="79"/>
      <c r="AW35" s="79"/>
      <c r="AX35" s="79"/>
      <c r="AY35" s="79"/>
      <c r="AZ35" s="79"/>
      <c r="BA35">
        <v>1</v>
      </c>
      <c r="BB35" s="78" t="str">
        <f>REPLACE(INDEX(GroupVertices[Group],MATCH(Edges24[[#This Row],[Vertex 1]],GroupVertices[Vertex],0)),1,1,"")</f>
        <v>2</v>
      </c>
      <c r="BC35" s="78" t="str">
        <f>REPLACE(INDEX(GroupVertices[Group],MATCH(Edges24[[#This Row],[Vertex 2]],GroupVertices[Vertex],0)),1,1,"")</f>
        <v>2</v>
      </c>
      <c r="BD35" s="48"/>
      <c r="BE35" s="49"/>
      <c r="BF35" s="48"/>
      <c r="BG35" s="49"/>
      <c r="BH35" s="48"/>
      <c r="BI35" s="49"/>
      <c r="BJ35" s="48"/>
      <c r="BK35" s="49"/>
      <c r="BL35" s="48"/>
    </row>
    <row r="36" spans="1:64" ht="15">
      <c r="A36" s="64" t="s">
        <v>241</v>
      </c>
      <c r="B36" s="64" t="s">
        <v>241</v>
      </c>
      <c r="C36" s="65"/>
      <c r="D36" s="66"/>
      <c r="E36" s="67"/>
      <c r="F36" s="68"/>
      <c r="G36" s="65"/>
      <c r="H36" s="69"/>
      <c r="I36" s="70"/>
      <c r="J36" s="70"/>
      <c r="K36" s="34" t="s">
        <v>65</v>
      </c>
      <c r="L36" s="77">
        <v>63</v>
      </c>
      <c r="M36" s="77"/>
      <c r="N36" s="72"/>
      <c r="O36" s="79" t="s">
        <v>176</v>
      </c>
      <c r="P36" s="81">
        <v>43478.914618055554</v>
      </c>
      <c r="Q36" s="79" t="s">
        <v>329</v>
      </c>
      <c r="R36" s="79"/>
      <c r="S36" s="79"/>
      <c r="T36" s="79" t="s">
        <v>458</v>
      </c>
      <c r="U36" s="79"/>
      <c r="V36" s="82" t="s">
        <v>513</v>
      </c>
      <c r="W36" s="81">
        <v>43478.914618055554</v>
      </c>
      <c r="X36" s="82" t="s">
        <v>571</v>
      </c>
      <c r="Y36" s="79"/>
      <c r="Z36" s="79"/>
      <c r="AA36" s="85" t="s">
        <v>676</v>
      </c>
      <c r="AB36" s="79"/>
      <c r="AC36" s="79" t="b">
        <v>0</v>
      </c>
      <c r="AD36" s="79">
        <v>0</v>
      </c>
      <c r="AE36" s="85" t="s">
        <v>748</v>
      </c>
      <c r="AF36" s="79" t="b">
        <v>1</v>
      </c>
      <c r="AG36" s="79" t="s">
        <v>754</v>
      </c>
      <c r="AH36" s="79"/>
      <c r="AI36" s="85" t="s">
        <v>711</v>
      </c>
      <c r="AJ36" s="79" t="b">
        <v>0</v>
      </c>
      <c r="AK36" s="79">
        <v>0</v>
      </c>
      <c r="AL36" s="85" t="s">
        <v>748</v>
      </c>
      <c r="AM36" s="79" t="s">
        <v>762</v>
      </c>
      <c r="AN36" s="79" t="b">
        <v>0</v>
      </c>
      <c r="AO36" s="85" t="s">
        <v>676</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2</v>
      </c>
      <c r="BK36" s="49">
        <v>100</v>
      </c>
      <c r="BL36" s="48">
        <v>2</v>
      </c>
    </row>
    <row r="37" spans="1:64" ht="15">
      <c r="A37" s="64" t="s">
        <v>242</v>
      </c>
      <c r="B37" s="64" t="s">
        <v>242</v>
      </c>
      <c r="C37" s="65"/>
      <c r="D37" s="66"/>
      <c r="E37" s="67"/>
      <c r="F37" s="68"/>
      <c r="G37" s="65"/>
      <c r="H37" s="69"/>
      <c r="I37" s="70"/>
      <c r="J37" s="70"/>
      <c r="K37" s="34" t="s">
        <v>65</v>
      </c>
      <c r="L37" s="77">
        <v>64</v>
      </c>
      <c r="M37" s="77"/>
      <c r="N37" s="72"/>
      <c r="O37" s="79" t="s">
        <v>176</v>
      </c>
      <c r="P37" s="81">
        <v>43478.84173611111</v>
      </c>
      <c r="Q37" s="79" t="s">
        <v>329</v>
      </c>
      <c r="R37" s="79"/>
      <c r="S37" s="79"/>
      <c r="T37" s="79" t="s">
        <v>458</v>
      </c>
      <c r="U37" s="79"/>
      <c r="V37" s="82" t="s">
        <v>514</v>
      </c>
      <c r="W37" s="81">
        <v>43478.84173611111</v>
      </c>
      <c r="X37" s="82" t="s">
        <v>572</v>
      </c>
      <c r="Y37" s="79"/>
      <c r="Z37" s="79"/>
      <c r="AA37" s="85" t="s">
        <v>677</v>
      </c>
      <c r="AB37" s="79"/>
      <c r="AC37" s="79" t="b">
        <v>0</v>
      </c>
      <c r="AD37" s="79">
        <v>0</v>
      </c>
      <c r="AE37" s="85" t="s">
        <v>748</v>
      </c>
      <c r="AF37" s="79" t="b">
        <v>1</v>
      </c>
      <c r="AG37" s="79" t="s">
        <v>754</v>
      </c>
      <c r="AH37" s="79"/>
      <c r="AI37" s="85" t="s">
        <v>734</v>
      </c>
      <c r="AJ37" s="79" t="b">
        <v>0</v>
      </c>
      <c r="AK37" s="79">
        <v>0</v>
      </c>
      <c r="AL37" s="85" t="s">
        <v>748</v>
      </c>
      <c r="AM37" s="79" t="s">
        <v>764</v>
      </c>
      <c r="AN37" s="79" t="b">
        <v>0</v>
      </c>
      <c r="AO37" s="85" t="s">
        <v>677</v>
      </c>
      <c r="AP37" s="79" t="s">
        <v>176</v>
      </c>
      <c r="AQ37" s="79">
        <v>0</v>
      </c>
      <c r="AR37" s="79">
        <v>0</v>
      </c>
      <c r="AS37" s="79"/>
      <c r="AT37" s="79"/>
      <c r="AU37" s="79"/>
      <c r="AV37" s="79"/>
      <c r="AW37" s="79"/>
      <c r="AX37" s="79"/>
      <c r="AY37" s="79"/>
      <c r="AZ37" s="79"/>
      <c r="BA37">
        <v>3</v>
      </c>
      <c r="BB37" s="78" t="str">
        <f>REPLACE(INDEX(GroupVertices[Group],MATCH(Edges24[[#This Row],[Vertex 1]],GroupVertices[Vertex],0)),1,1,"")</f>
        <v>1</v>
      </c>
      <c r="BC37" s="78" t="str">
        <f>REPLACE(INDEX(GroupVertices[Group],MATCH(Edges24[[#This Row],[Vertex 2]],GroupVertices[Vertex],0)),1,1,"")</f>
        <v>1</v>
      </c>
      <c r="BD37" s="48">
        <v>0</v>
      </c>
      <c r="BE37" s="49">
        <v>0</v>
      </c>
      <c r="BF37" s="48">
        <v>0</v>
      </c>
      <c r="BG37" s="49">
        <v>0</v>
      </c>
      <c r="BH37" s="48">
        <v>0</v>
      </c>
      <c r="BI37" s="49">
        <v>0</v>
      </c>
      <c r="BJ37" s="48">
        <v>2</v>
      </c>
      <c r="BK37" s="49">
        <v>100</v>
      </c>
      <c r="BL37" s="48">
        <v>2</v>
      </c>
    </row>
    <row r="38" spans="1:64" ht="15">
      <c r="A38" s="64" t="s">
        <v>242</v>
      </c>
      <c r="B38" s="64" t="s">
        <v>242</v>
      </c>
      <c r="C38" s="65"/>
      <c r="D38" s="66"/>
      <c r="E38" s="67"/>
      <c r="F38" s="68"/>
      <c r="G38" s="65"/>
      <c r="H38" s="69"/>
      <c r="I38" s="70"/>
      <c r="J38" s="70"/>
      <c r="K38" s="34" t="s">
        <v>65</v>
      </c>
      <c r="L38" s="77">
        <v>65</v>
      </c>
      <c r="M38" s="77"/>
      <c r="N38" s="72"/>
      <c r="O38" s="79" t="s">
        <v>176</v>
      </c>
      <c r="P38" s="81">
        <v>43478.842002314814</v>
      </c>
      <c r="Q38" s="79" t="s">
        <v>330</v>
      </c>
      <c r="R38" s="79"/>
      <c r="S38" s="79"/>
      <c r="T38" s="79" t="s">
        <v>458</v>
      </c>
      <c r="U38" s="79"/>
      <c r="V38" s="82" t="s">
        <v>514</v>
      </c>
      <c r="W38" s="81">
        <v>43478.842002314814</v>
      </c>
      <c r="X38" s="82" t="s">
        <v>573</v>
      </c>
      <c r="Y38" s="79"/>
      <c r="Z38" s="79"/>
      <c r="AA38" s="85" t="s">
        <v>678</v>
      </c>
      <c r="AB38" s="79"/>
      <c r="AC38" s="79" t="b">
        <v>0</v>
      </c>
      <c r="AD38" s="79">
        <v>0</v>
      </c>
      <c r="AE38" s="85" t="s">
        <v>748</v>
      </c>
      <c r="AF38" s="79" t="b">
        <v>1</v>
      </c>
      <c r="AG38" s="79" t="s">
        <v>754</v>
      </c>
      <c r="AH38" s="79"/>
      <c r="AI38" s="85" t="s">
        <v>711</v>
      </c>
      <c r="AJ38" s="79" t="b">
        <v>0</v>
      </c>
      <c r="AK38" s="79">
        <v>0</v>
      </c>
      <c r="AL38" s="85" t="s">
        <v>748</v>
      </c>
      <c r="AM38" s="79" t="s">
        <v>764</v>
      </c>
      <c r="AN38" s="79" t="b">
        <v>0</v>
      </c>
      <c r="AO38" s="85" t="s">
        <v>678</v>
      </c>
      <c r="AP38" s="79" t="s">
        <v>176</v>
      </c>
      <c r="AQ38" s="79">
        <v>0</v>
      </c>
      <c r="AR38" s="79">
        <v>0</v>
      </c>
      <c r="AS38" s="79"/>
      <c r="AT38" s="79"/>
      <c r="AU38" s="79"/>
      <c r="AV38" s="79"/>
      <c r="AW38" s="79"/>
      <c r="AX38" s="79"/>
      <c r="AY38" s="79"/>
      <c r="AZ38" s="79"/>
      <c r="BA38">
        <v>3</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2</v>
      </c>
      <c r="BK38" s="49">
        <v>100</v>
      </c>
      <c r="BL38" s="48">
        <v>2</v>
      </c>
    </row>
    <row r="39" spans="1:64" ht="15">
      <c r="A39" s="64" t="s">
        <v>242</v>
      </c>
      <c r="B39" s="64" t="s">
        <v>242</v>
      </c>
      <c r="C39" s="65"/>
      <c r="D39" s="66"/>
      <c r="E39" s="67"/>
      <c r="F39" s="68"/>
      <c r="G39" s="65"/>
      <c r="H39" s="69"/>
      <c r="I39" s="70"/>
      <c r="J39" s="70"/>
      <c r="K39" s="34" t="s">
        <v>65</v>
      </c>
      <c r="L39" s="77">
        <v>66</v>
      </c>
      <c r="M39" s="77"/>
      <c r="N39" s="72"/>
      <c r="O39" s="79" t="s">
        <v>176</v>
      </c>
      <c r="P39" s="81">
        <v>43479.02533564815</v>
      </c>
      <c r="Q39" s="79" t="s">
        <v>330</v>
      </c>
      <c r="R39" s="79"/>
      <c r="S39" s="79"/>
      <c r="T39" s="79" t="s">
        <v>458</v>
      </c>
      <c r="U39" s="79"/>
      <c r="V39" s="82" t="s">
        <v>514</v>
      </c>
      <c r="W39" s="81">
        <v>43479.02533564815</v>
      </c>
      <c r="X39" s="82" t="s">
        <v>574</v>
      </c>
      <c r="Y39" s="79"/>
      <c r="Z39" s="79"/>
      <c r="AA39" s="85" t="s">
        <v>679</v>
      </c>
      <c r="AB39" s="79"/>
      <c r="AC39" s="79" t="b">
        <v>0</v>
      </c>
      <c r="AD39" s="79">
        <v>0</v>
      </c>
      <c r="AE39" s="85" t="s">
        <v>748</v>
      </c>
      <c r="AF39" s="79" t="b">
        <v>1</v>
      </c>
      <c r="AG39" s="79" t="s">
        <v>754</v>
      </c>
      <c r="AH39" s="79"/>
      <c r="AI39" s="85" t="s">
        <v>735</v>
      </c>
      <c r="AJ39" s="79" t="b">
        <v>0</v>
      </c>
      <c r="AK39" s="79">
        <v>0</v>
      </c>
      <c r="AL39" s="85" t="s">
        <v>748</v>
      </c>
      <c r="AM39" s="79" t="s">
        <v>764</v>
      </c>
      <c r="AN39" s="79" t="b">
        <v>0</v>
      </c>
      <c r="AO39" s="85" t="s">
        <v>679</v>
      </c>
      <c r="AP39" s="79" t="s">
        <v>176</v>
      </c>
      <c r="AQ39" s="79">
        <v>0</v>
      </c>
      <c r="AR39" s="79">
        <v>0</v>
      </c>
      <c r="AS39" s="79"/>
      <c r="AT39" s="79"/>
      <c r="AU39" s="79"/>
      <c r="AV39" s="79"/>
      <c r="AW39" s="79"/>
      <c r="AX39" s="79"/>
      <c r="AY39" s="79"/>
      <c r="AZ39" s="79"/>
      <c r="BA39">
        <v>3</v>
      </c>
      <c r="BB39" s="78" t="str">
        <f>REPLACE(INDEX(GroupVertices[Group],MATCH(Edges24[[#This Row],[Vertex 1]],GroupVertices[Vertex],0)),1,1,"")</f>
        <v>1</v>
      </c>
      <c r="BC39" s="78" t="str">
        <f>REPLACE(INDEX(GroupVertices[Group],MATCH(Edges24[[#This Row],[Vertex 2]],GroupVertices[Vertex],0)),1,1,"")</f>
        <v>1</v>
      </c>
      <c r="BD39" s="48">
        <v>0</v>
      </c>
      <c r="BE39" s="49">
        <v>0</v>
      </c>
      <c r="BF39" s="48">
        <v>0</v>
      </c>
      <c r="BG39" s="49">
        <v>0</v>
      </c>
      <c r="BH39" s="48">
        <v>0</v>
      </c>
      <c r="BI39" s="49">
        <v>0</v>
      </c>
      <c r="BJ39" s="48">
        <v>2</v>
      </c>
      <c r="BK39" s="49">
        <v>100</v>
      </c>
      <c r="BL39" s="48">
        <v>2</v>
      </c>
    </row>
    <row r="40" spans="1:64" ht="15">
      <c r="A40" s="64" t="s">
        <v>243</v>
      </c>
      <c r="B40" s="64" t="s">
        <v>279</v>
      </c>
      <c r="C40" s="65"/>
      <c r="D40" s="66"/>
      <c r="E40" s="67"/>
      <c r="F40" s="68"/>
      <c r="G40" s="65"/>
      <c r="H40" s="69"/>
      <c r="I40" s="70"/>
      <c r="J40" s="70"/>
      <c r="K40" s="34" t="s">
        <v>65</v>
      </c>
      <c r="L40" s="77">
        <v>67</v>
      </c>
      <c r="M40" s="77"/>
      <c r="N40" s="72"/>
      <c r="O40" s="79" t="s">
        <v>299</v>
      </c>
      <c r="P40" s="81">
        <v>43479.454988425925</v>
      </c>
      <c r="Q40" s="79" t="s">
        <v>328</v>
      </c>
      <c r="R40" s="79"/>
      <c r="S40" s="79"/>
      <c r="T40" s="79"/>
      <c r="U40" s="79"/>
      <c r="V40" s="82" t="s">
        <v>515</v>
      </c>
      <c r="W40" s="81">
        <v>43479.454988425925</v>
      </c>
      <c r="X40" s="82" t="s">
        <v>575</v>
      </c>
      <c r="Y40" s="79"/>
      <c r="Z40" s="79"/>
      <c r="AA40" s="85" t="s">
        <v>680</v>
      </c>
      <c r="AB40" s="79"/>
      <c r="AC40" s="79" t="b">
        <v>0</v>
      </c>
      <c r="AD40" s="79">
        <v>0</v>
      </c>
      <c r="AE40" s="85" t="s">
        <v>748</v>
      </c>
      <c r="AF40" s="79" t="b">
        <v>0</v>
      </c>
      <c r="AG40" s="79" t="s">
        <v>751</v>
      </c>
      <c r="AH40" s="79"/>
      <c r="AI40" s="85" t="s">
        <v>748</v>
      </c>
      <c r="AJ40" s="79" t="b">
        <v>0</v>
      </c>
      <c r="AK40" s="79">
        <v>0</v>
      </c>
      <c r="AL40" s="85" t="s">
        <v>711</v>
      </c>
      <c r="AM40" s="79" t="s">
        <v>764</v>
      </c>
      <c r="AN40" s="79" t="b">
        <v>0</v>
      </c>
      <c r="AO40" s="85" t="s">
        <v>711</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2</v>
      </c>
      <c r="BD40" s="48"/>
      <c r="BE40" s="49"/>
      <c r="BF40" s="48"/>
      <c r="BG40" s="49"/>
      <c r="BH40" s="48"/>
      <c r="BI40" s="49"/>
      <c r="BJ40" s="48"/>
      <c r="BK40" s="49"/>
      <c r="BL40" s="48"/>
    </row>
    <row r="41" spans="1:64" ht="15">
      <c r="A41" s="64" t="s">
        <v>244</v>
      </c>
      <c r="B41" s="64" t="s">
        <v>244</v>
      </c>
      <c r="C41" s="65"/>
      <c r="D41" s="66"/>
      <c r="E41" s="67"/>
      <c r="F41" s="68"/>
      <c r="G41" s="65"/>
      <c r="H41" s="69"/>
      <c r="I41" s="70"/>
      <c r="J41" s="70"/>
      <c r="K41" s="34" t="s">
        <v>65</v>
      </c>
      <c r="L41" s="77">
        <v>70</v>
      </c>
      <c r="M41" s="77"/>
      <c r="N41" s="72"/>
      <c r="O41" s="79" t="s">
        <v>176</v>
      </c>
      <c r="P41" s="81">
        <v>43479.674409722225</v>
      </c>
      <c r="Q41" s="79" t="s">
        <v>331</v>
      </c>
      <c r="R41" s="82" t="s">
        <v>398</v>
      </c>
      <c r="S41" s="79" t="s">
        <v>440</v>
      </c>
      <c r="T41" s="79"/>
      <c r="U41" s="82" t="s">
        <v>480</v>
      </c>
      <c r="V41" s="82" t="s">
        <v>480</v>
      </c>
      <c r="W41" s="81">
        <v>43479.674409722225</v>
      </c>
      <c r="X41" s="82" t="s">
        <v>576</v>
      </c>
      <c r="Y41" s="79"/>
      <c r="Z41" s="79"/>
      <c r="AA41" s="85" t="s">
        <v>681</v>
      </c>
      <c r="AB41" s="79"/>
      <c r="AC41" s="79" t="b">
        <v>0</v>
      </c>
      <c r="AD41" s="79">
        <v>0</v>
      </c>
      <c r="AE41" s="85" t="s">
        <v>748</v>
      </c>
      <c r="AF41" s="79" t="b">
        <v>0</v>
      </c>
      <c r="AG41" s="79" t="s">
        <v>755</v>
      </c>
      <c r="AH41" s="79"/>
      <c r="AI41" s="85" t="s">
        <v>748</v>
      </c>
      <c r="AJ41" s="79" t="b">
        <v>0</v>
      </c>
      <c r="AK41" s="79">
        <v>0</v>
      </c>
      <c r="AL41" s="85" t="s">
        <v>748</v>
      </c>
      <c r="AM41" s="79" t="s">
        <v>763</v>
      </c>
      <c r="AN41" s="79" t="b">
        <v>0</v>
      </c>
      <c r="AO41" s="85" t="s">
        <v>681</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0</v>
      </c>
      <c r="BE41" s="49">
        <v>0</v>
      </c>
      <c r="BF41" s="48">
        <v>0</v>
      </c>
      <c r="BG41" s="49">
        <v>0</v>
      </c>
      <c r="BH41" s="48">
        <v>0</v>
      </c>
      <c r="BI41" s="49">
        <v>0</v>
      </c>
      <c r="BJ41" s="48">
        <v>8</v>
      </c>
      <c r="BK41" s="49">
        <v>100</v>
      </c>
      <c r="BL41" s="48">
        <v>8</v>
      </c>
    </row>
    <row r="42" spans="1:64" ht="15">
      <c r="A42" s="64" t="s">
        <v>245</v>
      </c>
      <c r="B42" s="64" t="s">
        <v>281</v>
      </c>
      <c r="C42" s="65"/>
      <c r="D42" s="66"/>
      <c r="E42" s="67"/>
      <c r="F42" s="68"/>
      <c r="G42" s="65"/>
      <c r="H42" s="69"/>
      <c r="I42" s="70"/>
      <c r="J42" s="70"/>
      <c r="K42" s="34" t="s">
        <v>65</v>
      </c>
      <c r="L42" s="77">
        <v>71</v>
      </c>
      <c r="M42" s="77"/>
      <c r="N42" s="72"/>
      <c r="O42" s="79" t="s">
        <v>300</v>
      </c>
      <c r="P42" s="81">
        <v>43479.825833333336</v>
      </c>
      <c r="Q42" s="79" t="s">
        <v>332</v>
      </c>
      <c r="R42" s="82" t="s">
        <v>399</v>
      </c>
      <c r="S42" s="79" t="s">
        <v>441</v>
      </c>
      <c r="T42" s="79"/>
      <c r="U42" s="79"/>
      <c r="V42" s="82" t="s">
        <v>516</v>
      </c>
      <c r="W42" s="81">
        <v>43479.825833333336</v>
      </c>
      <c r="X42" s="82" t="s">
        <v>577</v>
      </c>
      <c r="Y42" s="79"/>
      <c r="Z42" s="79"/>
      <c r="AA42" s="85" t="s">
        <v>682</v>
      </c>
      <c r="AB42" s="79"/>
      <c r="AC42" s="79" t="b">
        <v>0</v>
      </c>
      <c r="AD42" s="79">
        <v>0</v>
      </c>
      <c r="AE42" s="85" t="s">
        <v>749</v>
      </c>
      <c r="AF42" s="79" t="b">
        <v>0</v>
      </c>
      <c r="AG42" s="79" t="s">
        <v>751</v>
      </c>
      <c r="AH42" s="79"/>
      <c r="AI42" s="85" t="s">
        <v>748</v>
      </c>
      <c r="AJ42" s="79" t="b">
        <v>0</v>
      </c>
      <c r="AK42" s="79">
        <v>0</v>
      </c>
      <c r="AL42" s="85" t="s">
        <v>748</v>
      </c>
      <c r="AM42" s="79" t="s">
        <v>761</v>
      </c>
      <c r="AN42" s="79" t="b">
        <v>1</v>
      </c>
      <c r="AO42" s="85" t="s">
        <v>682</v>
      </c>
      <c r="AP42" s="79" t="s">
        <v>176</v>
      </c>
      <c r="AQ42" s="79">
        <v>0</v>
      </c>
      <c r="AR42" s="79">
        <v>0</v>
      </c>
      <c r="AS42" s="79"/>
      <c r="AT42" s="79"/>
      <c r="AU42" s="79"/>
      <c r="AV42" s="79"/>
      <c r="AW42" s="79"/>
      <c r="AX42" s="79"/>
      <c r="AY42" s="79"/>
      <c r="AZ42" s="79"/>
      <c r="BA42">
        <v>1</v>
      </c>
      <c r="BB42" s="78" t="str">
        <f>REPLACE(INDEX(GroupVertices[Group],MATCH(Edges24[[#This Row],[Vertex 1]],GroupVertices[Vertex],0)),1,1,"")</f>
        <v>10</v>
      </c>
      <c r="BC42" s="78" t="str">
        <f>REPLACE(INDEX(GroupVertices[Group],MATCH(Edges24[[#This Row],[Vertex 2]],GroupVertices[Vertex],0)),1,1,"")</f>
        <v>10</v>
      </c>
      <c r="BD42" s="48">
        <v>1</v>
      </c>
      <c r="BE42" s="49">
        <v>4.3478260869565215</v>
      </c>
      <c r="BF42" s="48">
        <v>0</v>
      </c>
      <c r="BG42" s="49">
        <v>0</v>
      </c>
      <c r="BH42" s="48">
        <v>0</v>
      </c>
      <c r="BI42" s="49">
        <v>0</v>
      </c>
      <c r="BJ42" s="48">
        <v>22</v>
      </c>
      <c r="BK42" s="49">
        <v>95.65217391304348</v>
      </c>
      <c r="BL42" s="48">
        <v>23</v>
      </c>
    </row>
    <row r="43" spans="1:64" ht="15">
      <c r="A43" s="64" t="s">
        <v>246</v>
      </c>
      <c r="B43" s="64" t="s">
        <v>246</v>
      </c>
      <c r="C43" s="65"/>
      <c r="D43" s="66"/>
      <c r="E43" s="67"/>
      <c r="F43" s="68"/>
      <c r="G43" s="65"/>
      <c r="H43" s="69"/>
      <c r="I43" s="70"/>
      <c r="J43" s="70"/>
      <c r="K43" s="34" t="s">
        <v>65</v>
      </c>
      <c r="L43" s="77">
        <v>72</v>
      </c>
      <c r="M43" s="77"/>
      <c r="N43" s="72"/>
      <c r="O43" s="79" t="s">
        <v>176</v>
      </c>
      <c r="P43" s="81">
        <v>43480.144791666666</v>
      </c>
      <c r="Q43" s="79" t="s">
        <v>333</v>
      </c>
      <c r="R43" s="82" t="s">
        <v>400</v>
      </c>
      <c r="S43" s="79" t="s">
        <v>441</v>
      </c>
      <c r="T43" s="79"/>
      <c r="U43" s="79"/>
      <c r="V43" s="82" t="s">
        <v>517</v>
      </c>
      <c r="W43" s="81">
        <v>43480.144791666666</v>
      </c>
      <c r="X43" s="82" t="s">
        <v>578</v>
      </c>
      <c r="Y43" s="79"/>
      <c r="Z43" s="79"/>
      <c r="AA43" s="85" t="s">
        <v>683</v>
      </c>
      <c r="AB43" s="79"/>
      <c r="AC43" s="79" t="b">
        <v>0</v>
      </c>
      <c r="AD43" s="79">
        <v>0</v>
      </c>
      <c r="AE43" s="85" t="s">
        <v>748</v>
      </c>
      <c r="AF43" s="79" t="b">
        <v>1</v>
      </c>
      <c r="AG43" s="79" t="s">
        <v>751</v>
      </c>
      <c r="AH43" s="79"/>
      <c r="AI43" s="85" t="s">
        <v>712</v>
      </c>
      <c r="AJ43" s="79" t="b">
        <v>0</v>
      </c>
      <c r="AK43" s="79">
        <v>0</v>
      </c>
      <c r="AL43" s="85" t="s">
        <v>748</v>
      </c>
      <c r="AM43" s="79" t="s">
        <v>762</v>
      </c>
      <c r="AN43" s="79" t="b">
        <v>0</v>
      </c>
      <c r="AO43" s="85" t="s">
        <v>683</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2</v>
      </c>
      <c r="BK43" s="49">
        <v>100</v>
      </c>
      <c r="BL43" s="48">
        <v>2</v>
      </c>
    </row>
    <row r="44" spans="1:64" ht="15">
      <c r="A44" s="64" t="s">
        <v>247</v>
      </c>
      <c r="B44" s="64" t="s">
        <v>279</v>
      </c>
      <c r="C44" s="65"/>
      <c r="D44" s="66"/>
      <c r="E44" s="67"/>
      <c r="F44" s="68"/>
      <c r="G44" s="65"/>
      <c r="H44" s="69"/>
      <c r="I44" s="70"/>
      <c r="J44" s="70"/>
      <c r="K44" s="34" t="s">
        <v>65</v>
      </c>
      <c r="L44" s="77">
        <v>73</v>
      </c>
      <c r="M44" s="77"/>
      <c r="N44" s="72"/>
      <c r="O44" s="79" t="s">
        <v>299</v>
      </c>
      <c r="P44" s="81">
        <v>43480.162881944445</v>
      </c>
      <c r="Q44" s="79" t="s">
        <v>328</v>
      </c>
      <c r="R44" s="79"/>
      <c r="S44" s="79"/>
      <c r="T44" s="79"/>
      <c r="U44" s="79"/>
      <c r="V44" s="82" t="s">
        <v>518</v>
      </c>
      <c r="W44" s="81">
        <v>43480.162881944445</v>
      </c>
      <c r="X44" s="82" t="s">
        <v>579</v>
      </c>
      <c r="Y44" s="79"/>
      <c r="Z44" s="79"/>
      <c r="AA44" s="85" t="s">
        <v>684</v>
      </c>
      <c r="AB44" s="79"/>
      <c r="AC44" s="79" t="b">
        <v>0</v>
      </c>
      <c r="AD44" s="79">
        <v>0</v>
      </c>
      <c r="AE44" s="85" t="s">
        <v>748</v>
      </c>
      <c r="AF44" s="79" t="b">
        <v>0</v>
      </c>
      <c r="AG44" s="79" t="s">
        <v>751</v>
      </c>
      <c r="AH44" s="79"/>
      <c r="AI44" s="85" t="s">
        <v>748</v>
      </c>
      <c r="AJ44" s="79" t="b">
        <v>0</v>
      </c>
      <c r="AK44" s="79">
        <v>0</v>
      </c>
      <c r="AL44" s="85" t="s">
        <v>712</v>
      </c>
      <c r="AM44" s="79" t="s">
        <v>764</v>
      </c>
      <c r="AN44" s="79" t="b">
        <v>0</v>
      </c>
      <c r="AO44" s="85" t="s">
        <v>712</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c r="BE44" s="49"/>
      <c r="BF44" s="48"/>
      <c r="BG44" s="49"/>
      <c r="BH44" s="48"/>
      <c r="BI44" s="49"/>
      <c r="BJ44" s="48"/>
      <c r="BK44" s="49"/>
      <c r="BL44" s="48"/>
    </row>
    <row r="45" spans="1:64" ht="15">
      <c r="A45" s="64" t="s">
        <v>248</v>
      </c>
      <c r="B45" s="64" t="s">
        <v>282</v>
      </c>
      <c r="C45" s="65"/>
      <c r="D45" s="66"/>
      <c r="E45" s="67"/>
      <c r="F45" s="68"/>
      <c r="G45" s="65"/>
      <c r="H45" s="69"/>
      <c r="I45" s="70"/>
      <c r="J45" s="70"/>
      <c r="K45" s="34" t="s">
        <v>65</v>
      </c>
      <c r="L45" s="77">
        <v>76</v>
      </c>
      <c r="M45" s="77"/>
      <c r="N45" s="72"/>
      <c r="O45" s="79" t="s">
        <v>299</v>
      </c>
      <c r="P45" s="81">
        <v>43480.36201388889</v>
      </c>
      <c r="Q45" s="79" t="s">
        <v>334</v>
      </c>
      <c r="R45" s="79" t="s">
        <v>401</v>
      </c>
      <c r="S45" s="79" t="s">
        <v>442</v>
      </c>
      <c r="T45" s="79" t="s">
        <v>256</v>
      </c>
      <c r="U45" s="79"/>
      <c r="V45" s="82" t="s">
        <v>519</v>
      </c>
      <c r="W45" s="81">
        <v>43480.36201388889</v>
      </c>
      <c r="X45" s="82" t="s">
        <v>580</v>
      </c>
      <c r="Y45" s="79"/>
      <c r="Z45" s="79"/>
      <c r="AA45" s="85" t="s">
        <v>685</v>
      </c>
      <c r="AB45" s="79"/>
      <c r="AC45" s="79" t="b">
        <v>0</v>
      </c>
      <c r="AD45" s="79">
        <v>0</v>
      </c>
      <c r="AE45" s="85" t="s">
        <v>748</v>
      </c>
      <c r="AF45" s="79" t="b">
        <v>0</v>
      </c>
      <c r="AG45" s="79" t="s">
        <v>755</v>
      </c>
      <c r="AH45" s="79"/>
      <c r="AI45" s="85" t="s">
        <v>748</v>
      </c>
      <c r="AJ45" s="79" t="b">
        <v>0</v>
      </c>
      <c r="AK45" s="79">
        <v>0</v>
      </c>
      <c r="AL45" s="85" t="s">
        <v>748</v>
      </c>
      <c r="AM45" s="79" t="s">
        <v>774</v>
      </c>
      <c r="AN45" s="79" t="b">
        <v>0</v>
      </c>
      <c r="AO45" s="85" t="s">
        <v>685</v>
      </c>
      <c r="AP45" s="79" t="s">
        <v>176</v>
      </c>
      <c r="AQ45" s="79">
        <v>0</v>
      </c>
      <c r="AR45" s="79">
        <v>0</v>
      </c>
      <c r="AS45" s="79"/>
      <c r="AT45" s="79"/>
      <c r="AU45" s="79"/>
      <c r="AV45" s="79"/>
      <c r="AW45" s="79"/>
      <c r="AX45" s="79"/>
      <c r="AY45" s="79"/>
      <c r="AZ45" s="79"/>
      <c r="BA45">
        <v>1</v>
      </c>
      <c r="BB45" s="78" t="str">
        <f>REPLACE(INDEX(GroupVertices[Group],MATCH(Edges24[[#This Row],[Vertex 1]],GroupVertices[Vertex],0)),1,1,"")</f>
        <v>9</v>
      </c>
      <c r="BC45" s="78" t="str">
        <f>REPLACE(INDEX(GroupVertices[Group],MATCH(Edges24[[#This Row],[Vertex 2]],GroupVertices[Vertex],0)),1,1,"")</f>
        <v>9</v>
      </c>
      <c r="BD45" s="48">
        <v>0</v>
      </c>
      <c r="BE45" s="49">
        <v>0</v>
      </c>
      <c r="BF45" s="48">
        <v>0</v>
      </c>
      <c r="BG45" s="49">
        <v>0</v>
      </c>
      <c r="BH45" s="48">
        <v>0</v>
      </c>
      <c r="BI45" s="49">
        <v>0</v>
      </c>
      <c r="BJ45" s="48">
        <v>37</v>
      </c>
      <c r="BK45" s="49">
        <v>100</v>
      </c>
      <c r="BL45" s="48">
        <v>37</v>
      </c>
    </row>
    <row r="46" spans="1:64" ht="15">
      <c r="A46" s="64" t="s">
        <v>249</v>
      </c>
      <c r="B46" s="64" t="s">
        <v>279</v>
      </c>
      <c r="C46" s="65"/>
      <c r="D46" s="66"/>
      <c r="E46" s="67"/>
      <c r="F46" s="68"/>
      <c r="G46" s="65"/>
      <c r="H46" s="69"/>
      <c r="I46" s="70"/>
      <c r="J46" s="70"/>
      <c r="K46" s="34" t="s">
        <v>65</v>
      </c>
      <c r="L46" s="77">
        <v>77</v>
      </c>
      <c r="M46" s="77"/>
      <c r="N46" s="72"/>
      <c r="O46" s="79" t="s">
        <v>299</v>
      </c>
      <c r="P46" s="81">
        <v>43480.87883101852</v>
      </c>
      <c r="Q46" s="79" t="s">
        <v>328</v>
      </c>
      <c r="R46" s="79"/>
      <c r="S46" s="79"/>
      <c r="T46" s="79"/>
      <c r="U46" s="79"/>
      <c r="V46" s="82" t="s">
        <v>520</v>
      </c>
      <c r="W46" s="81">
        <v>43480.87883101852</v>
      </c>
      <c r="X46" s="82" t="s">
        <v>581</v>
      </c>
      <c r="Y46" s="79"/>
      <c r="Z46" s="79"/>
      <c r="AA46" s="85" t="s">
        <v>686</v>
      </c>
      <c r="AB46" s="79"/>
      <c r="AC46" s="79" t="b">
        <v>0</v>
      </c>
      <c r="AD46" s="79">
        <v>0</v>
      </c>
      <c r="AE46" s="85" t="s">
        <v>748</v>
      </c>
      <c r="AF46" s="79" t="b">
        <v>0</v>
      </c>
      <c r="AG46" s="79" t="s">
        <v>751</v>
      </c>
      <c r="AH46" s="79"/>
      <c r="AI46" s="85" t="s">
        <v>748</v>
      </c>
      <c r="AJ46" s="79" t="b">
        <v>0</v>
      </c>
      <c r="AK46" s="79">
        <v>1</v>
      </c>
      <c r="AL46" s="85" t="s">
        <v>737</v>
      </c>
      <c r="AM46" s="79" t="s">
        <v>761</v>
      </c>
      <c r="AN46" s="79" t="b">
        <v>0</v>
      </c>
      <c r="AO46" s="85" t="s">
        <v>737</v>
      </c>
      <c r="AP46" s="79" t="s">
        <v>176</v>
      </c>
      <c r="AQ46" s="79">
        <v>0</v>
      </c>
      <c r="AR46" s="79">
        <v>0</v>
      </c>
      <c r="AS46" s="79"/>
      <c r="AT46" s="79"/>
      <c r="AU46" s="79"/>
      <c r="AV46" s="79"/>
      <c r="AW46" s="79"/>
      <c r="AX46" s="79"/>
      <c r="AY46" s="79"/>
      <c r="AZ46" s="79"/>
      <c r="BA46">
        <v>1</v>
      </c>
      <c r="BB46" s="78" t="str">
        <f>REPLACE(INDEX(GroupVertices[Group],MATCH(Edges24[[#This Row],[Vertex 1]],GroupVertices[Vertex],0)),1,1,"")</f>
        <v>2</v>
      </c>
      <c r="BC46" s="78" t="str">
        <f>REPLACE(INDEX(GroupVertices[Group],MATCH(Edges24[[#This Row],[Vertex 2]],GroupVertices[Vertex],0)),1,1,"")</f>
        <v>2</v>
      </c>
      <c r="BD46" s="48"/>
      <c r="BE46" s="49"/>
      <c r="BF46" s="48"/>
      <c r="BG46" s="49"/>
      <c r="BH46" s="48"/>
      <c r="BI46" s="49"/>
      <c r="BJ46" s="48"/>
      <c r="BK46" s="49"/>
      <c r="BL46" s="48"/>
    </row>
    <row r="47" spans="1:64" ht="15">
      <c r="A47" s="64" t="s">
        <v>250</v>
      </c>
      <c r="B47" s="64" t="s">
        <v>283</v>
      </c>
      <c r="C47" s="65"/>
      <c r="D47" s="66"/>
      <c r="E47" s="67"/>
      <c r="F47" s="68"/>
      <c r="G47" s="65"/>
      <c r="H47" s="69"/>
      <c r="I47" s="70"/>
      <c r="J47" s="70"/>
      <c r="K47" s="34" t="s">
        <v>65</v>
      </c>
      <c r="L47" s="77">
        <v>80</v>
      </c>
      <c r="M47" s="77"/>
      <c r="N47" s="72"/>
      <c r="O47" s="79" t="s">
        <v>299</v>
      </c>
      <c r="P47" s="81">
        <v>43479.003703703704</v>
      </c>
      <c r="Q47" s="79" t="s">
        <v>335</v>
      </c>
      <c r="R47" s="79"/>
      <c r="S47" s="79"/>
      <c r="T47" s="79"/>
      <c r="U47" s="79"/>
      <c r="V47" s="82" t="s">
        <v>521</v>
      </c>
      <c r="W47" s="81">
        <v>43479.003703703704</v>
      </c>
      <c r="X47" s="82" t="s">
        <v>582</v>
      </c>
      <c r="Y47" s="79"/>
      <c r="Z47" s="79"/>
      <c r="AA47" s="85" t="s">
        <v>687</v>
      </c>
      <c r="AB47" s="79"/>
      <c r="AC47" s="79" t="b">
        <v>0</v>
      </c>
      <c r="AD47" s="79">
        <v>0</v>
      </c>
      <c r="AE47" s="85" t="s">
        <v>748</v>
      </c>
      <c r="AF47" s="79" t="b">
        <v>1</v>
      </c>
      <c r="AG47" s="79" t="s">
        <v>751</v>
      </c>
      <c r="AH47" s="79"/>
      <c r="AI47" s="85" t="s">
        <v>757</v>
      </c>
      <c r="AJ47" s="79" t="b">
        <v>0</v>
      </c>
      <c r="AK47" s="79">
        <v>0</v>
      </c>
      <c r="AL47" s="85" t="s">
        <v>748</v>
      </c>
      <c r="AM47" s="79" t="s">
        <v>764</v>
      </c>
      <c r="AN47" s="79" t="b">
        <v>0</v>
      </c>
      <c r="AO47" s="85" t="s">
        <v>687</v>
      </c>
      <c r="AP47" s="79" t="s">
        <v>176</v>
      </c>
      <c r="AQ47" s="79">
        <v>0</v>
      </c>
      <c r="AR47" s="79">
        <v>0</v>
      </c>
      <c r="AS47" s="79"/>
      <c r="AT47" s="79"/>
      <c r="AU47" s="79"/>
      <c r="AV47" s="79"/>
      <c r="AW47" s="79"/>
      <c r="AX47" s="79"/>
      <c r="AY47" s="79"/>
      <c r="AZ47" s="79"/>
      <c r="BA47">
        <v>1</v>
      </c>
      <c r="BB47" s="78" t="str">
        <f>REPLACE(INDEX(GroupVertices[Group],MATCH(Edges24[[#This Row],[Vertex 1]],GroupVertices[Vertex],0)),1,1,"")</f>
        <v>5</v>
      </c>
      <c r="BC47" s="78" t="str">
        <f>REPLACE(INDEX(GroupVertices[Group],MATCH(Edges24[[#This Row],[Vertex 2]],GroupVertices[Vertex],0)),1,1,"")</f>
        <v>5</v>
      </c>
      <c r="BD47" s="48"/>
      <c r="BE47" s="49"/>
      <c r="BF47" s="48"/>
      <c r="BG47" s="49"/>
      <c r="BH47" s="48"/>
      <c r="BI47" s="49"/>
      <c r="BJ47" s="48"/>
      <c r="BK47" s="49"/>
      <c r="BL47" s="48"/>
    </row>
    <row r="48" spans="1:64" ht="15">
      <c r="A48" s="64" t="s">
        <v>250</v>
      </c>
      <c r="B48" s="64" t="s">
        <v>287</v>
      </c>
      <c r="C48" s="65"/>
      <c r="D48" s="66"/>
      <c r="E48" s="67"/>
      <c r="F48" s="68"/>
      <c r="G48" s="65"/>
      <c r="H48" s="69"/>
      <c r="I48" s="70"/>
      <c r="J48" s="70"/>
      <c r="K48" s="34" t="s">
        <v>65</v>
      </c>
      <c r="L48" s="77">
        <v>84</v>
      </c>
      <c r="M48" s="77"/>
      <c r="N48" s="72"/>
      <c r="O48" s="79" t="s">
        <v>299</v>
      </c>
      <c r="P48" s="81">
        <v>43480.30521990741</v>
      </c>
      <c r="Q48" s="79" t="s">
        <v>336</v>
      </c>
      <c r="R48" s="82" t="s">
        <v>402</v>
      </c>
      <c r="S48" s="79" t="s">
        <v>441</v>
      </c>
      <c r="T48" s="79" t="s">
        <v>459</v>
      </c>
      <c r="U48" s="79"/>
      <c r="V48" s="82" t="s">
        <v>521</v>
      </c>
      <c r="W48" s="81">
        <v>43480.30521990741</v>
      </c>
      <c r="X48" s="82" t="s">
        <v>583</v>
      </c>
      <c r="Y48" s="79"/>
      <c r="Z48" s="79"/>
      <c r="AA48" s="85" t="s">
        <v>688</v>
      </c>
      <c r="AB48" s="79"/>
      <c r="AC48" s="79" t="b">
        <v>0</v>
      </c>
      <c r="AD48" s="79">
        <v>0</v>
      </c>
      <c r="AE48" s="85" t="s">
        <v>748</v>
      </c>
      <c r="AF48" s="79" t="b">
        <v>1</v>
      </c>
      <c r="AG48" s="79" t="s">
        <v>751</v>
      </c>
      <c r="AH48" s="79"/>
      <c r="AI48" s="85" t="s">
        <v>758</v>
      </c>
      <c r="AJ48" s="79" t="b">
        <v>0</v>
      </c>
      <c r="AK48" s="79">
        <v>0</v>
      </c>
      <c r="AL48" s="85" t="s">
        <v>748</v>
      </c>
      <c r="AM48" s="79" t="s">
        <v>761</v>
      </c>
      <c r="AN48" s="79" t="b">
        <v>1</v>
      </c>
      <c r="AO48" s="85" t="s">
        <v>688</v>
      </c>
      <c r="AP48" s="79" t="s">
        <v>176</v>
      </c>
      <c r="AQ48" s="79">
        <v>0</v>
      </c>
      <c r="AR48" s="79">
        <v>0</v>
      </c>
      <c r="AS48" s="79"/>
      <c r="AT48" s="79"/>
      <c r="AU48" s="79"/>
      <c r="AV48" s="79"/>
      <c r="AW48" s="79"/>
      <c r="AX48" s="79"/>
      <c r="AY48" s="79"/>
      <c r="AZ48" s="79"/>
      <c r="BA48">
        <v>1</v>
      </c>
      <c r="BB48" s="78" t="str">
        <f>REPLACE(INDEX(GroupVertices[Group],MATCH(Edges24[[#This Row],[Vertex 1]],GroupVertices[Vertex],0)),1,1,"")</f>
        <v>5</v>
      </c>
      <c r="BC48" s="78" t="str">
        <f>REPLACE(INDEX(GroupVertices[Group],MATCH(Edges24[[#This Row],[Vertex 2]],GroupVertices[Vertex],0)),1,1,"")</f>
        <v>5</v>
      </c>
      <c r="BD48" s="48"/>
      <c r="BE48" s="49"/>
      <c r="BF48" s="48"/>
      <c r="BG48" s="49"/>
      <c r="BH48" s="48"/>
      <c r="BI48" s="49"/>
      <c r="BJ48" s="48"/>
      <c r="BK48" s="49"/>
      <c r="BL48" s="48"/>
    </row>
    <row r="49" spans="1:64" ht="15">
      <c r="A49" s="64" t="s">
        <v>251</v>
      </c>
      <c r="B49" s="64" t="s">
        <v>250</v>
      </c>
      <c r="C49" s="65"/>
      <c r="D49" s="66"/>
      <c r="E49" s="67"/>
      <c r="F49" s="68"/>
      <c r="G49" s="65"/>
      <c r="H49" s="69"/>
      <c r="I49" s="70"/>
      <c r="J49" s="70"/>
      <c r="K49" s="34" t="s">
        <v>66</v>
      </c>
      <c r="L49" s="77">
        <v>85</v>
      </c>
      <c r="M49" s="77"/>
      <c r="N49" s="72"/>
      <c r="O49" s="79" t="s">
        <v>299</v>
      </c>
      <c r="P49" s="81">
        <v>43480.926620370374</v>
      </c>
      <c r="Q49" s="79" t="s">
        <v>337</v>
      </c>
      <c r="R49" s="79"/>
      <c r="S49" s="79"/>
      <c r="T49" s="79"/>
      <c r="U49" s="79"/>
      <c r="V49" s="82" t="s">
        <v>522</v>
      </c>
      <c r="W49" s="81">
        <v>43480.926620370374</v>
      </c>
      <c r="X49" s="82" t="s">
        <v>584</v>
      </c>
      <c r="Y49" s="79"/>
      <c r="Z49" s="79"/>
      <c r="AA49" s="85" t="s">
        <v>689</v>
      </c>
      <c r="AB49" s="79"/>
      <c r="AC49" s="79" t="b">
        <v>0</v>
      </c>
      <c r="AD49" s="79">
        <v>0</v>
      </c>
      <c r="AE49" s="85" t="s">
        <v>748</v>
      </c>
      <c r="AF49" s="79" t="b">
        <v>1</v>
      </c>
      <c r="AG49" s="79" t="s">
        <v>751</v>
      </c>
      <c r="AH49" s="79"/>
      <c r="AI49" s="85" t="s">
        <v>714</v>
      </c>
      <c r="AJ49" s="79" t="b">
        <v>0</v>
      </c>
      <c r="AK49" s="79">
        <v>1</v>
      </c>
      <c r="AL49" s="85" t="s">
        <v>691</v>
      </c>
      <c r="AM49" s="79" t="s">
        <v>768</v>
      </c>
      <c r="AN49" s="79" t="b">
        <v>0</v>
      </c>
      <c r="AO49" s="85" t="s">
        <v>691</v>
      </c>
      <c r="AP49" s="79" t="s">
        <v>176</v>
      </c>
      <c r="AQ49" s="79">
        <v>0</v>
      </c>
      <c r="AR49" s="79">
        <v>0</v>
      </c>
      <c r="AS49" s="79"/>
      <c r="AT49" s="79"/>
      <c r="AU49" s="79"/>
      <c r="AV49" s="79"/>
      <c r="AW49" s="79"/>
      <c r="AX49" s="79"/>
      <c r="AY49" s="79"/>
      <c r="AZ49" s="79"/>
      <c r="BA49">
        <v>1</v>
      </c>
      <c r="BB49" s="78" t="str">
        <f>REPLACE(INDEX(GroupVertices[Group],MATCH(Edges24[[#This Row],[Vertex 1]],GroupVertices[Vertex],0)),1,1,"")</f>
        <v>5</v>
      </c>
      <c r="BC49" s="78" t="str">
        <f>REPLACE(INDEX(GroupVertices[Group],MATCH(Edges24[[#This Row],[Vertex 2]],GroupVertices[Vertex],0)),1,1,"")</f>
        <v>5</v>
      </c>
      <c r="BD49" s="48">
        <v>1</v>
      </c>
      <c r="BE49" s="49">
        <v>4.761904761904762</v>
      </c>
      <c r="BF49" s="48">
        <v>0</v>
      </c>
      <c r="BG49" s="49">
        <v>0</v>
      </c>
      <c r="BH49" s="48">
        <v>0</v>
      </c>
      <c r="BI49" s="49">
        <v>0</v>
      </c>
      <c r="BJ49" s="48">
        <v>20</v>
      </c>
      <c r="BK49" s="49">
        <v>95.23809523809524</v>
      </c>
      <c r="BL49" s="48">
        <v>21</v>
      </c>
    </row>
    <row r="50" spans="1:64" ht="15">
      <c r="A50" s="64" t="s">
        <v>250</v>
      </c>
      <c r="B50" s="64" t="s">
        <v>251</v>
      </c>
      <c r="C50" s="65"/>
      <c r="D50" s="66"/>
      <c r="E50" s="67"/>
      <c r="F50" s="68"/>
      <c r="G50" s="65"/>
      <c r="H50" s="69"/>
      <c r="I50" s="70"/>
      <c r="J50" s="70"/>
      <c r="K50" s="34" t="s">
        <v>66</v>
      </c>
      <c r="L50" s="77">
        <v>87</v>
      </c>
      <c r="M50" s="77"/>
      <c r="N50" s="72"/>
      <c r="O50" s="79" t="s">
        <v>299</v>
      </c>
      <c r="P50" s="81">
        <v>43480.62149305556</v>
      </c>
      <c r="Q50" s="79" t="s">
        <v>338</v>
      </c>
      <c r="R50" s="82" t="s">
        <v>403</v>
      </c>
      <c r="S50" s="79" t="s">
        <v>441</v>
      </c>
      <c r="T50" s="79" t="s">
        <v>460</v>
      </c>
      <c r="U50" s="79"/>
      <c r="V50" s="82" t="s">
        <v>521</v>
      </c>
      <c r="W50" s="81">
        <v>43480.62149305556</v>
      </c>
      <c r="X50" s="82" t="s">
        <v>585</v>
      </c>
      <c r="Y50" s="79"/>
      <c r="Z50" s="79"/>
      <c r="AA50" s="85" t="s">
        <v>690</v>
      </c>
      <c r="AB50" s="79"/>
      <c r="AC50" s="79" t="b">
        <v>0</v>
      </c>
      <c r="AD50" s="79">
        <v>1</v>
      </c>
      <c r="AE50" s="85" t="s">
        <v>748</v>
      </c>
      <c r="AF50" s="79" t="b">
        <v>1</v>
      </c>
      <c r="AG50" s="79" t="s">
        <v>751</v>
      </c>
      <c r="AH50" s="79"/>
      <c r="AI50" s="85" t="s">
        <v>759</v>
      </c>
      <c r="AJ50" s="79" t="b">
        <v>0</v>
      </c>
      <c r="AK50" s="79">
        <v>0</v>
      </c>
      <c r="AL50" s="85" t="s">
        <v>748</v>
      </c>
      <c r="AM50" s="79" t="s">
        <v>767</v>
      </c>
      <c r="AN50" s="79" t="b">
        <v>0</v>
      </c>
      <c r="AO50" s="85" t="s">
        <v>690</v>
      </c>
      <c r="AP50" s="79" t="s">
        <v>176</v>
      </c>
      <c r="AQ50" s="79">
        <v>0</v>
      </c>
      <c r="AR50" s="79">
        <v>0</v>
      </c>
      <c r="AS50" s="79"/>
      <c r="AT50" s="79"/>
      <c r="AU50" s="79"/>
      <c r="AV50" s="79"/>
      <c r="AW50" s="79"/>
      <c r="AX50" s="79"/>
      <c r="AY50" s="79"/>
      <c r="AZ50" s="79"/>
      <c r="BA50">
        <v>3</v>
      </c>
      <c r="BB50" s="78" t="str">
        <f>REPLACE(INDEX(GroupVertices[Group],MATCH(Edges24[[#This Row],[Vertex 1]],GroupVertices[Vertex],0)),1,1,"")</f>
        <v>5</v>
      </c>
      <c r="BC50" s="78" t="str">
        <f>REPLACE(INDEX(GroupVertices[Group],MATCH(Edges24[[#This Row],[Vertex 2]],GroupVertices[Vertex],0)),1,1,"")</f>
        <v>5</v>
      </c>
      <c r="BD50" s="48"/>
      <c r="BE50" s="49"/>
      <c r="BF50" s="48"/>
      <c r="BG50" s="49"/>
      <c r="BH50" s="48"/>
      <c r="BI50" s="49"/>
      <c r="BJ50" s="48"/>
      <c r="BK50" s="49"/>
      <c r="BL50" s="48"/>
    </row>
    <row r="51" spans="1:64" ht="15">
      <c r="A51" s="64" t="s">
        <v>250</v>
      </c>
      <c r="B51" s="64" t="s">
        <v>251</v>
      </c>
      <c r="C51" s="65"/>
      <c r="D51" s="66"/>
      <c r="E51" s="67"/>
      <c r="F51" s="68"/>
      <c r="G51" s="65"/>
      <c r="H51" s="69"/>
      <c r="I51" s="70"/>
      <c r="J51" s="70"/>
      <c r="K51" s="34" t="s">
        <v>66</v>
      </c>
      <c r="L51" s="77">
        <v>88</v>
      </c>
      <c r="M51" s="77"/>
      <c r="N51" s="72"/>
      <c r="O51" s="79" t="s">
        <v>299</v>
      </c>
      <c r="P51" s="81">
        <v>43480.738657407404</v>
      </c>
      <c r="Q51" s="79" t="s">
        <v>339</v>
      </c>
      <c r="R51" s="82" t="s">
        <v>404</v>
      </c>
      <c r="S51" s="79" t="s">
        <v>441</v>
      </c>
      <c r="T51" s="79" t="s">
        <v>460</v>
      </c>
      <c r="U51" s="79"/>
      <c r="V51" s="82" t="s">
        <v>521</v>
      </c>
      <c r="W51" s="81">
        <v>43480.738657407404</v>
      </c>
      <c r="X51" s="82" t="s">
        <v>586</v>
      </c>
      <c r="Y51" s="79"/>
      <c r="Z51" s="79"/>
      <c r="AA51" s="85" t="s">
        <v>691</v>
      </c>
      <c r="AB51" s="79"/>
      <c r="AC51" s="79" t="b">
        <v>0</v>
      </c>
      <c r="AD51" s="79">
        <v>0</v>
      </c>
      <c r="AE51" s="85" t="s">
        <v>748</v>
      </c>
      <c r="AF51" s="79" t="b">
        <v>1</v>
      </c>
      <c r="AG51" s="79" t="s">
        <v>751</v>
      </c>
      <c r="AH51" s="79"/>
      <c r="AI51" s="85" t="s">
        <v>714</v>
      </c>
      <c r="AJ51" s="79" t="b">
        <v>0</v>
      </c>
      <c r="AK51" s="79">
        <v>1</v>
      </c>
      <c r="AL51" s="85" t="s">
        <v>748</v>
      </c>
      <c r="AM51" s="79" t="s">
        <v>764</v>
      </c>
      <c r="AN51" s="79" t="b">
        <v>0</v>
      </c>
      <c r="AO51" s="85" t="s">
        <v>691</v>
      </c>
      <c r="AP51" s="79" t="s">
        <v>176</v>
      </c>
      <c r="AQ51" s="79">
        <v>0</v>
      </c>
      <c r="AR51" s="79">
        <v>0</v>
      </c>
      <c r="AS51" s="79"/>
      <c r="AT51" s="79"/>
      <c r="AU51" s="79"/>
      <c r="AV51" s="79"/>
      <c r="AW51" s="79"/>
      <c r="AX51" s="79"/>
      <c r="AY51" s="79"/>
      <c r="AZ51" s="79"/>
      <c r="BA51">
        <v>3</v>
      </c>
      <c r="BB51" s="78" t="str">
        <f>REPLACE(INDEX(GroupVertices[Group],MATCH(Edges24[[#This Row],[Vertex 1]],GroupVertices[Vertex],0)),1,1,"")</f>
        <v>5</v>
      </c>
      <c r="BC51" s="78" t="str">
        <f>REPLACE(INDEX(GroupVertices[Group],MATCH(Edges24[[#This Row],[Vertex 2]],GroupVertices[Vertex],0)),1,1,"")</f>
        <v>5</v>
      </c>
      <c r="BD51" s="48"/>
      <c r="BE51" s="49"/>
      <c r="BF51" s="48"/>
      <c r="BG51" s="49"/>
      <c r="BH51" s="48"/>
      <c r="BI51" s="49"/>
      <c r="BJ51" s="48"/>
      <c r="BK51" s="49"/>
      <c r="BL51" s="48"/>
    </row>
    <row r="52" spans="1:64" ht="15">
      <c r="A52" s="64" t="s">
        <v>250</v>
      </c>
      <c r="B52" s="64" t="s">
        <v>288</v>
      </c>
      <c r="C52" s="65"/>
      <c r="D52" s="66"/>
      <c r="E52" s="67"/>
      <c r="F52" s="68"/>
      <c r="G52" s="65"/>
      <c r="H52" s="69"/>
      <c r="I52" s="70"/>
      <c r="J52" s="70"/>
      <c r="K52" s="34" t="s">
        <v>65</v>
      </c>
      <c r="L52" s="77">
        <v>89</v>
      </c>
      <c r="M52" s="77"/>
      <c r="N52" s="72"/>
      <c r="O52" s="79" t="s">
        <v>299</v>
      </c>
      <c r="P52" s="81">
        <v>43480.988275462965</v>
      </c>
      <c r="Q52" s="79" t="s">
        <v>340</v>
      </c>
      <c r="R52" s="82" t="s">
        <v>405</v>
      </c>
      <c r="S52" s="79" t="s">
        <v>441</v>
      </c>
      <c r="T52" s="79" t="s">
        <v>461</v>
      </c>
      <c r="U52" s="79"/>
      <c r="V52" s="82" t="s">
        <v>521</v>
      </c>
      <c r="W52" s="81">
        <v>43480.988275462965</v>
      </c>
      <c r="X52" s="82" t="s">
        <v>587</v>
      </c>
      <c r="Y52" s="79"/>
      <c r="Z52" s="79"/>
      <c r="AA52" s="85" t="s">
        <v>692</v>
      </c>
      <c r="AB52" s="79"/>
      <c r="AC52" s="79" t="b">
        <v>0</v>
      </c>
      <c r="AD52" s="79">
        <v>0</v>
      </c>
      <c r="AE52" s="85" t="s">
        <v>748</v>
      </c>
      <c r="AF52" s="79" t="b">
        <v>0</v>
      </c>
      <c r="AG52" s="79" t="s">
        <v>751</v>
      </c>
      <c r="AH52" s="79"/>
      <c r="AI52" s="85" t="s">
        <v>748</v>
      </c>
      <c r="AJ52" s="79" t="b">
        <v>0</v>
      </c>
      <c r="AK52" s="79">
        <v>0</v>
      </c>
      <c r="AL52" s="85" t="s">
        <v>748</v>
      </c>
      <c r="AM52" s="79" t="s">
        <v>767</v>
      </c>
      <c r="AN52" s="79" t="b">
        <v>1</v>
      </c>
      <c r="AO52" s="85" t="s">
        <v>692</v>
      </c>
      <c r="AP52" s="79" t="s">
        <v>176</v>
      </c>
      <c r="AQ52" s="79">
        <v>0</v>
      </c>
      <c r="AR52" s="79">
        <v>0</v>
      </c>
      <c r="AS52" s="79"/>
      <c r="AT52" s="79"/>
      <c r="AU52" s="79"/>
      <c r="AV52" s="79"/>
      <c r="AW52" s="79"/>
      <c r="AX52" s="79"/>
      <c r="AY52" s="79"/>
      <c r="AZ52" s="79"/>
      <c r="BA52">
        <v>1</v>
      </c>
      <c r="BB52" s="78" t="str">
        <f>REPLACE(INDEX(GroupVertices[Group],MATCH(Edges24[[#This Row],[Vertex 1]],GroupVertices[Vertex],0)),1,1,"")</f>
        <v>5</v>
      </c>
      <c r="BC52" s="78" t="str">
        <f>REPLACE(INDEX(GroupVertices[Group],MATCH(Edges24[[#This Row],[Vertex 2]],GroupVertices[Vertex],0)),1,1,"")</f>
        <v>5</v>
      </c>
      <c r="BD52" s="48">
        <v>1</v>
      </c>
      <c r="BE52" s="49">
        <v>5</v>
      </c>
      <c r="BF52" s="48">
        <v>1</v>
      </c>
      <c r="BG52" s="49">
        <v>5</v>
      </c>
      <c r="BH52" s="48">
        <v>0</v>
      </c>
      <c r="BI52" s="49">
        <v>0</v>
      </c>
      <c r="BJ52" s="48">
        <v>18</v>
      </c>
      <c r="BK52" s="49">
        <v>90</v>
      </c>
      <c r="BL52" s="48">
        <v>20</v>
      </c>
    </row>
    <row r="53" spans="1:64" ht="15">
      <c r="A53" s="64" t="s">
        <v>252</v>
      </c>
      <c r="B53" s="64" t="s">
        <v>250</v>
      </c>
      <c r="C53" s="65"/>
      <c r="D53" s="66"/>
      <c r="E53" s="67"/>
      <c r="F53" s="68"/>
      <c r="G53" s="65"/>
      <c r="H53" s="69"/>
      <c r="I53" s="70"/>
      <c r="J53" s="70"/>
      <c r="K53" s="34" t="s">
        <v>65</v>
      </c>
      <c r="L53" s="77">
        <v>90</v>
      </c>
      <c r="M53" s="77"/>
      <c r="N53" s="72"/>
      <c r="O53" s="79" t="s">
        <v>299</v>
      </c>
      <c r="P53" s="81">
        <v>43481.73519675926</v>
      </c>
      <c r="Q53" s="79" t="s">
        <v>341</v>
      </c>
      <c r="R53" s="79"/>
      <c r="S53" s="79"/>
      <c r="T53" s="79" t="s">
        <v>460</v>
      </c>
      <c r="U53" s="79"/>
      <c r="V53" s="82" t="s">
        <v>523</v>
      </c>
      <c r="W53" s="81">
        <v>43481.73519675926</v>
      </c>
      <c r="X53" s="82" t="s">
        <v>588</v>
      </c>
      <c r="Y53" s="79"/>
      <c r="Z53" s="79"/>
      <c r="AA53" s="85" t="s">
        <v>693</v>
      </c>
      <c r="AB53" s="79"/>
      <c r="AC53" s="79" t="b">
        <v>0</v>
      </c>
      <c r="AD53" s="79">
        <v>0</v>
      </c>
      <c r="AE53" s="85" t="s">
        <v>748</v>
      </c>
      <c r="AF53" s="79" t="b">
        <v>1</v>
      </c>
      <c r="AG53" s="79" t="s">
        <v>751</v>
      </c>
      <c r="AH53" s="79"/>
      <c r="AI53" s="85" t="s">
        <v>760</v>
      </c>
      <c r="AJ53" s="79" t="b">
        <v>0</v>
      </c>
      <c r="AK53" s="79">
        <v>1</v>
      </c>
      <c r="AL53" s="85" t="s">
        <v>730</v>
      </c>
      <c r="AM53" s="79" t="s">
        <v>771</v>
      </c>
      <c r="AN53" s="79" t="b">
        <v>0</v>
      </c>
      <c r="AO53" s="85" t="s">
        <v>730</v>
      </c>
      <c r="AP53" s="79" t="s">
        <v>176</v>
      </c>
      <c r="AQ53" s="79">
        <v>0</v>
      </c>
      <c r="AR53" s="79">
        <v>0</v>
      </c>
      <c r="AS53" s="79"/>
      <c r="AT53" s="79"/>
      <c r="AU53" s="79"/>
      <c r="AV53" s="79"/>
      <c r="AW53" s="79"/>
      <c r="AX53" s="79"/>
      <c r="AY53" s="79"/>
      <c r="AZ53" s="79"/>
      <c r="BA53">
        <v>1</v>
      </c>
      <c r="BB53" s="78" t="str">
        <f>REPLACE(INDEX(GroupVertices[Group],MATCH(Edges24[[#This Row],[Vertex 1]],GroupVertices[Vertex],0)),1,1,"")</f>
        <v>5</v>
      </c>
      <c r="BC53" s="78" t="str">
        <f>REPLACE(INDEX(GroupVertices[Group],MATCH(Edges24[[#This Row],[Vertex 2]],GroupVertices[Vertex],0)),1,1,"")</f>
        <v>5</v>
      </c>
      <c r="BD53" s="48">
        <v>3</v>
      </c>
      <c r="BE53" s="49">
        <v>11.538461538461538</v>
      </c>
      <c r="BF53" s="48">
        <v>0</v>
      </c>
      <c r="BG53" s="49">
        <v>0</v>
      </c>
      <c r="BH53" s="48">
        <v>0</v>
      </c>
      <c r="BI53" s="49">
        <v>0</v>
      </c>
      <c r="BJ53" s="48">
        <v>23</v>
      </c>
      <c r="BK53" s="49">
        <v>88.46153846153847</v>
      </c>
      <c r="BL53" s="48">
        <v>26</v>
      </c>
    </row>
    <row r="54" spans="1:64" ht="15">
      <c r="A54" s="64" t="s">
        <v>253</v>
      </c>
      <c r="B54" s="64" t="s">
        <v>253</v>
      </c>
      <c r="C54" s="65"/>
      <c r="D54" s="66"/>
      <c r="E54" s="67"/>
      <c r="F54" s="68"/>
      <c r="G54" s="65"/>
      <c r="H54" s="69"/>
      <c r="I54" s="70"/>
      <c r="J54" s="70"/>
      <c r="K54" s="34" t="s">
        <v>65</v>
      </c>
      <c r="L54" s="77">
        <v>91</v>
      </c>
      <c r="M54" s="77"/>
      <c r="N54" s="72"/>
      <c r="O54" s="79" t="s">
        <v>176</v>
      </c>
      <c r="P54" s="81">
        <v>43481.76143518519</v>
      </c>
      <c r="Q54" s="82" t="s">
        <v>342</v>
      </c>
      <c r="R54" s="82" t="s">
        <v>406</v>
      </c>
      <c r="S54" s="79" t="s">
        <v>443</v>
      </c>
      <c r="T54" s="79"/>
      <c r="U54" s="79"/>
      <c r="V54" s="82" t="s">
        <v>524</v>
      </c>
      <c r="W54" s="81">
        <v>43481.76143518519</v>
      </c>
      <c r="X54" s="82" t="s">
        <v>589</v>
      </c>
      <c r="Y54" s="79"/>
      <c r="Z54" s="79"/>
      <c r="AA54" s="85" t="s">
        <v>694</v>
      </c>
      <c r="AB54" s="79"/>
      <c r="AC54" s="79" t="b">
        <v>0</v>
      </c>
      <c r="AD54" s="79">
        <v>0</v>
      </c>
      <c r="AE54" s="85" t="s">
        <v>748</v>
      </c>
      <c r="AF54" s="79" t="b">
        <v>0</v>
      </c>
      <c r="AG54" s="79" t="s">
        <v>754</v>
      </c>
      <c r="AH54" s="79"/>
      <c r="AI54" s="85" t="s">
        <v>748</v>
      </c>
      <c r="AJ54" s="79" t="b">
        <v>0</v>
      </c>
      <c r="AK54" s="79">
        <v>0</v>
      </c>
      <c r="AL54" s="85" t="s">
        <v>748</v>
      </c>
      <c r="AM54" s="79" t="s">
        <v>775</v>
      </c>
      <c r="AN54" s="79" t="b">
        <v>0</v>
      </c>
      <c r="AO54" s="85" t="s">
        <v>694</v>
      </c>
      <c r="AP54" s="79" t="s">
        <v>176</v>
      </c>
      <c r="AQ54" s="79">
        <v>0</v>
      </c>
      <c r="AR54" s="79">
        <v>0</v>
      </c>
      <c r="AS54" s="79"/>
      <c r="AT54" s="79"/>
      <c r="AU54" s="79"/>
      <c r="AV54" s="79"/>
      <c r="AW54" s="79"/>
      <c r="AX54" s="79"/>
      <c r="AY54" s="79"/>
      <c r="AZ54" s="79"/>
      <c r="BA54">
        <v>2</v>
      </c>
      <c r="BB54" s="78" t="str">
        <f>REPLACE(INDEX(GroupVertices[Group],MATCH(Edges24[[#This Row],[Vertex 1]],GroupVertices[Vertex],0)),1,1,"")</f>
        <v>1</v>
      </c>
      <c r="BC54" s="78" t="str">
        <f>REPLACE(INDEX(GroupVertices[Group],MATCH(Edges24[[#This Row],[Vertex 2]],GroupVertices[Vertex],0)),1,1,"")</f>
        <v>1</v>
      </c>
      <c r="BD54" s="48">
        <v>0</v>
      </c>
      <c r="BE54" s="49">
        <v>0</v>
      </c>
      <c r="BF54" s="48">
        <v>0</v>
      </c>
      <c r="BG54" s="49">
        <v>0</v>
      </c>
      <c r="BH54" s="48">
        <v>0</v>
      </c>
      <c r="BI54" s="49">
        <v>0</v>
      </c>
      <c r="BJ54" s="48">
        <v>0</v>
      </c>
      <c r="BK54" s="49">
        <v>0</v>
      </c>
      <c r="BL54" s="48">
        <v>0</v>
      </c>
    </row>
    <row r="55" spans="1:64" ht="15">
      <c r="A55" s="64" t="s">
        <v>253</v>
      </c>
      <c r="B55" s="64" t="s">
        <v>253</v>
      </c>
      <c r="C55" s="65"/>
      <c r="D55" s="66"/>
      <c r="E55" s="67"/>
      <c r="F55" s="68"/>
      <c r="G55" s="65"/>
      <c r="H55" s="69"/>
      <c r="I55" s="70"/>
      <c r="J55" s="70"/>
      <c r="K55" s="34" t="s">
        <v>65</v>
      </c>
      <c r="L55" s="77">
        <v>92</v>
      </c>
      <c r="M55" s="77"/>
      <c r="N55" s="72"/>
      <c r="O55" s="79" t="s">
        <v>176</v>
      </c>
      <c r="P55" s="81">
        <v>43481.76148148148</v>
      </c>
      <c r="Q55" s="79" t="s">
        <v>343</v>
      </c>
      <c r="R55" s="82" t="s">
        <v>407</v>
      </c>
      <c r="S55" s="79" t="s">
        <v>441</v>
      </c>
      <c r="T55" s="79"/>
      <c r="U55" s="79"/>
      <c r="V55" s="82" t="s">
        <v>524</v>
      </c>
      <c r="W55" s="81">
        <v>43481.76148148148</v>
      </c>
      <c r="X55" s="82" t="s">
        <v>590</v>
      </c>
      <c r="Y55" s="79"/>
      <c r="Z55" s="79"/>
      <c r="AA55" s="85" t="s">
        <v>695</v>
      </c>
      <c r="AB55" s="79"/>
      <c r="AC55" s="79" t="b">
        <v>0</v>
      </c>
      <c r="AD55" s="79">
        <v>0</v>
      </c>
      <c r="AE55" s="85" t="s">
        <v>748</v>
      </c>
      <c r="AF55" s="79" t="b">
        <v>0</v>
      </c>
      <c r="AG55" s="79" t="s">
        <v>751</v>
      </c>
      <c r="AH55" s="79"/>
      <c r="AI55" s="85" t="s">
        <v>748</v>
      </c>
      <c r="AJ55" s="79" t="b">
        <v>0</v>
      </c>
      <c r="AK55" s="79">
        <v>0</v>
      </c>
      <c r="AL55" s="85" t="s">
        <v>748</v>
      </c>
      <c r="AM55" s="79" t="s">
        <v>776</v>
      </c>
      <c r="AN55" s="79" t="b">
        <v>1</v>
      </c>
      <c r="AO55" s="85" t="s">
        <v>695</v>
      </c>
      <c r="AP55" s="79" t="s">
        <v>176</v>
      </c>
      <c r="AQ55" s="79">
        <v>0</v>
      </c>
      <c r="AR55" s="79">
        <v>0</v>
      </c>
      <c r="AS55" s="79"/>
      <c r="AT55" s="79"/>
      <c r="AU55" s="79"/>
      <c r="AV55" s="79"/>
      <c r="AW55" s="79"/>
      <c r="AX55" s="79"/>
      <c r="AY55" s="79"/>
      <c r="AZ55" s="79"/>
      <c r="BA55">
        <v>2</v>
      </c>
      <c r="BB55" s="78" t="str">
        <f>REPLACE(INDEX(GroupVertices[Group],MATCH(Edges24[[#This Row],[Vertex 1]],GroupVertices[Vertex],0)),1,1,"")</f>
        <v>1</v>
      </c>
      <c r="BC55" s="78" t="str">
        <f>REPLACE(INDEX(GroupVertices[Group],MATCH(Edges24[[#This Row],[Vertex 2]],GroupVertices[Vertex],0)),1,1,"")</f>
        <v>1</v>
      </c>
      <c r="BD55" s="48">
        <v>1</v>
      </c>
      <c r="BE55" s="49">
        <v>4.761904761904762</v>
      </c>
      <c r="BF55" s="48">
        <v>0</v>
      </c>
      <c r="BG55" s="49">
        <v>0</v>
      </c>
      <c r="BH55" s="48">
        <v>0</v>
      </c>
      <c r="BI55" s="49">
        <v>0</v>
      </c>
      <c r="BJ55" s="48">
        <v>20</v>
      </c>
      <c r="BK55" s="49">
        <v>95.23809523809524</v>
      </c>
      <c r="BL55" s="48">
        <v>21</v>
      </c>
    </row>
    <row r="56" spans="1:64" ht="15">
      <c r="A56" s="64" t="s">
        <v>254</v>
      </c>
      <c r="B56" s="64" t="s">
        <v>254</v>
      </c>
      <c r="C56" s="65"/>
      <c r="D56" s="66"/>
      <c r="E56" s="67"/>
      <c r="F56" s="68"/>
      <c r="G56" s="65"/>
      <c r="H56" s="69"/>
      <c r="I56" s="70"/>
      <c r="J56" s="70"/>
      <c r="K56" s="34" t="s">
        <v>65</v>
      </c>
      <c r="L56" s="77">
        <v>93</v>
      </c>
      <c r="M56" s="77"/>
      <c r="N56" s="72"/>
      <c r="O56" s="79" t="s">
        <v>176</v>
      </c>
      <c r="P56" s="81">
        <v>43482.72759259259</v>
      </c>
      <c r="Q56" s="79" t="s">
        <v>344</v>
      </c>
      <c r="R56" s="82" t="s">
        <v>408</v>
      </c>
      <c r="S56" s="79" t="s">
        <v>444</v>
      </c>
      <c r="T56" s="79" t="s">
        <v>462</v>
      </c>
      <c r="U56" s="79"/>
      <c r="V56" s="82" t="s">
        <v>525</v>
      </c>
      <c r="W56" s="81">
        <v>43482.72759259259</v>
      </c>
      <c r="X56" s="82" t="s">
        <v>591</v>
      </c>
      <c r="Y56" s="79"/>
      <c r="Z56" s="79"/>
      <c r="AA56" s="85" t="s">
        <v>696</v>
      </c>
      <c r="AB56" s="79"/>
      <c r="AC56" s="79" t="b">
        <v>0</v>
      </c>
      <c r="AD56" s="79">
        <v>0</v>
      </c>
      <c r="AE56" s="85" t="s">
        <v>748</v>
      </c>
      <c r="AF56" s="79" t="b">
        <v>0</v>
      </c>
      <c r="AG56" s="79" t="s">
        <v>751</v>
      </c>
      <c r="AH56" s="79"/>
      <c r="AI56" s="85" t="s">
        <v>748</v>
      </c>
      <c r="AJ56" s="79" t="b">
        <v>0</v>
      </c>
      <c r="AK56" s="79">
        <v>0</v>
      </c>
      <c r="AL56" s="85" t="s">
        <v>748</v>
      </c>
      <c r="AM56" s="79" t="s">
        <v>761</v>
      </c>
      <c r="AN56" s="79" t="b">
        <v>0</v>
      </c>
      <c r="AO56" s="85" t="s">
        <v>696</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2</v>
      </c>
      <c r="BE56" s="49">
        <v>8.695652173913043</v>
      </c>
      <c r="BF56" s="48">
        <v>0</v>
      </c>
      <c r="BG56" s="49">
        <v>0</v>
      </c>
      <c r="BH56" s="48">
        <v>0</v>
      </c>
      <c r="BI56" s="49">
        <v>0</v>
      </c>
      <c r="BJ56" s="48">
        <v>21</v>
      </c>
      <c r="BK56" s="49">
        <v>91.30434782608695</v>
      </c>
      <c r="BL56" s="48">
        <v>23</v>
      </c>
    </row>
    <row r="57" spans="1:64" ht="15">
      <c r="A57" s="64" t="s">
        <v>255</v>
      </c>
      <c r="B57" s="64" t="s">
        <v>256</v>
      </c>
      <c r="C57" s="65"/>
      <c r="D57" s="66"/>
      <c r="E57" s="67"/>
      <c r="F57" s="68"/>
      <c r="G57" s="65"/>
      <c r="H57" s="69"/>
      <c r="I57" s="70"/>
      <c r="J57" s="70"/>
      <c r="K57" s="34" t="s">
        <v>65</v>
      </c>
      <c r="L57" s="77">
        <v>94</v>
      </c>
      <c r="M57" s="77"/>
      <c r="N57" s="72"/>
      <c r="O57" s="79" t="s">
        <v>299</v>
      </c>
      <c r="P57" s="81">
        <v>43474.68072916667</v>
      </c>
      <c r="Q57" s="79" t="s">
        <v>304</v>
      </c>
      <c r="R57" s="82" t="s">
        <v>384</v>
      </c>
      <c r="S57" s="79" t="s">
        <v>433</v>
      </c>
      <c r="T57" s="79"/>
      <c r="U57" s="82" t="s">
        <v>475</v>
      </c>
      <c r="V57" s="82" t="s">
        <v>475</v>
      </c>
      <c r="W57" s="81">
        <v>43474.68072916667</v>
      </c>
      <c r="X57" s="82" t="s">
        <v>592</v>
      </c>
      <c r="Y57" s="79"/>
      <c r="Z57" s="79"/>
      <c r="AA57" s="85" t="s">
        <v>697</v>
      </c>
      <c r="AB57" s="79"/>
      <c r="AC57" s="79" t="b">
        <v>0</v>
      </c>
      <c r="AD57" s="79">
        <v>0</v>
      </c>
      <c r="AE57" s="85" t="s">
        <v>748</v>
      </c>
      <c r="AF57" s="79" t="b">
        <v>0</v>
      </c>
      <c r="AG57" s="79" t="s">
        <v>752</v>
      </c>
      <c r="AH57" s="79"/>
      <c r="AI57" s="85" t="s">
        <v>748</v>
      </c>
      <c r="AJ57" s="79" t="b">
        <v>0</v>
      </c>
      <c r="AK57" s="79">
        <v>2</v>
      </c>
      <c r="AL57" s="85" t="s">
        <v>740</v>
      </c>
      <c r="AM57" s="79" t="s">
        <v>761</v>
      </c>
      <c r="AN57" s="79" t="b">
        <v>0</v>
      </c>
      <c r="AO57" s="85" t="s">
        <v>740</v>
      </c>
      <c r="AP57" s="79" t="s">
        <v>176</v>
      </c>
      <c r="AQ57" s="79">
        <v>0</v>
      </c>
      <c r="AR57" s="79">
        <v>0</v>
      </c>
      <c r="AS57" s="79"/>
      <c r="AT57" s="79"/>
      <c r="AU57" s="79"/>
      <c r="AV57" s="79"/>
      <c r="AW57" s="79"/>
      <c r="AX57" s="79"/>
      <c r="AY57" s="79"/>
      <c r="AZ57" s="79"/>
      <c r="BA57">
        <v>3</v>
      </c>
      <c r="BB57" s="78" t="str">
        <f>REPLACE(INDEX(GroupVertices[Group],MATCH(Edges24[[#This Row],[Vertex 1]],GroupVertices[Vertex],0)),1,1,"")</f>
        <v>2</v>
      </c>
      <c r="BC57" s="78" t="str">
        <f>REPLACE(INDEX(GroupVertices[Group],MATCH(Edges24[[#This Row],[Vertex 2]],GroupVertices[Vertex],0)),1,1,"")</f>
        <v>3</v>
      </c>
      <c r="BD57" s="48">
        <v>0</v>
      </c>
      <c r="BE57" s="49">
        <v>0</v>
      </c>
      <c r="BF57" s="48">
        <v>0</v>
      </c>
      <c r="BG57" s="49">
        <v>0</v>
      </c>
      <c r="BH57" s="48">
        <v>0</v>
      </c>
      <c r="BI57" s="49">
        <v>0</v>
      </c>
      <c r="BJ57" s="48">
        <v>10</v>
      </c>
      <c r="BK57" s="49">
        <v>100</v>
      </c>
      <c r="BL57" s="48">
        <v>10</v>
      </c>
    </row>
    <row r="58" spans="1:64" ht="15">
      <c r="A58" s="64" t="s">
        <v>255</v>
      </c>
      <c r="B58" s="64" t="s">
        <v>279</v>
      </c>
      <c r="C58" s="65"/>
      <c r="D58" s="66"/>
      <c r="E58" s="67"/>
      <c r="F58" s="68"/>
      <c r="G58" s="65"/>
      <c r="H58" s="69"/>
      <c r="I58" s="70"/>
      <c r="J58" s="70"/>
      <c r="K58" s="34" t="s">
        <v>65</v>
      </c>
      <c r="L58" s="77">
        <v>95</v>
      </c>
      <c r="M58" s="77"/>
      <c r="N58" s="72"/>
      <c r="O58" s="79" t="s">
        <v>299</v>
      </c>
      <c r="P58" s="81">
        <v>43479.72903935185</v>
      </c>
      <c r="Q58" s="79" t="s">
        <v>328</v>
      </c>
      <c r="R58" s="79"/>
      <c r="S58" s="79"/>
      <c r="T58" s="79"/>
      <c r="U58" s="79"/>
      <c r="V58" s="82" t="s">
        <v>526</v>
      </c>
      <c r="W58" s="81">
        <v>43479.72903935185</v>
      </c>
      <c r="X58" s="82" t="s">
        <v>593</v>
      </c>
      <c r="Y58" s="79"/>
      <c r="Z58" s="79"/>
      <c r="AA58" s="85" t="s">
        <v>698</v>
      </c>
      <c r="AB58" s="79"/>
      <c r="AC58" s="79" t="b">
        <v>0</v>
      </c>
      <c r="AD58" s="79">
        <v>0</v>
      </c>
      <c r="AE58" s="85" t="s">
        <v>748</v>
      </c>
      <c r="AF58" s="79" t="b">
        <v>0</v>
      </c>
      <c r="AG58" s="79" t="s">
        <v>751</v>
      </c>
      <c r="AH58" s="79"/>
      <c r="AI58" s="85" t="s">
        <v>748</v>
      </c>
      <c r="AJ58" s="79" t="b">
        <v>0</v>
      </c>
      <c r="AK58" s="79">
        <v>0</v>
      </c>
      <c r="AL58" s="85" t="s">
        <v>712</v>
      </c>
      <c r="AM58" s="79" t="s">
        <v>761</v>
      </c>
      <c r="AN58" s="79" t="b">
        <v>0</v>
      </c>
      <c r="AO58" s="85" t="s">
        <v>712</v>
      </c>
      <c r="AP58" s="79" t="s">
        <v>176</v>
      </c>
      <c r="AQ58" s="79">
        <v>0</v>
      </c>
      <c r="AR58" s="79">
        <v>0</v>
      </c>
      <c r="AS58" s="79"/>
      <c r="AT58" s="79"/>
      <c r="AU58" s="79"/>
      <c r="AV58" s="79"/>
      <c r="AW58" s="79"/>
      <c r="AX58" s="79"/>
      <c r="AY58" s="79"/>
      <c r="AZ58" s="79"/>
      <c r="BA58">
        <v>1</v>
      </c>
      <c r="BB58" s="78" t="str">
        <f>REPLACE(INDEX(GroupVertices[Group],MATCH(Edges24[[#This Row],[Vertex 1]],GroupVertices[Vertex],0)),1,1,"")</f>
        <v>2</v>
      </c>
      <c r="BC58" s="78" t="str">
        <f>REPLACE(INDEX(GroupVertices[Group],MATCH(Edges24[[#This Row],[Vertex 2]],GroupVertices[Vertex],0)),1,1,"")</f>
        <v>2</v>
      </c>
      <c r="BD58" s="48"/>
      <c r="BE58" s="49"/>
      <c r="BF58" s="48"/>
      <c r="BG58" s="49"/>
      <c r="BH58" s="48"/>
      <c r="BI58" s="49"/>
      <c r="BJ58" s="48"/>
      <c r="BK58" s="49"/>
      <c r="BL58" s="48"/>
    </row>
    <row r="59" spans="1:64" ht="15">
      <c r="A59" s="64" t="s">
        <v>255</v>
      </c>
      <c r="B59" s="64" t="s">
        <v>256</v>
      </c>
      <c r="C59" s="65"/>
      <c r="D59" s="66"/>
      <c r="E59" s="67"/>
      <c r="F59" s="68"/>
      <c r="G59" s="65"/>
      <c r="H59" s="69"/>
      <c r="I59" s="70"/>
      <c r="J59" s="70"/>
      <c r="K59" s="34" t="s">
        <v>65</v>
      </c>
      <c r="L59" s="77">
        <v>98</v>
      </c>
      <c r="M59" s="77"/>
      <c r="N59" s="72"/>
      <c r="O59" s="79" t="s">
        <v>299</v>
      </c>
      <c r="P59" s="81">
        <v>43482.92969907408</v>
      </c>
      <c r="Q59" s="79" t="s">
        <v>345</v>
      </c>
      <c r="R59" s="82" t="s">
        <v>384</v>
      </c>
      <c r="S59" s="79" t="s">
        <v>433</v>
      </c>
      <c r="T59" s="79"/>
      <c r="U59" s="82" t="s">
        <v>481</v>
      </c>
      <c r="V59" s="82" t="s">
        <v>481</v>
      </c>
      <c r="W59" s="81">
        <v>43482.92969907408</v>
      </c>
      <c r="X59" s="82" t="s">
        <v>594</v>
      </c>
      <c r="Y59" s="79"/>
      <c r="Z59" s="79"/>
      <c r="AA59" s="85" t="s">
        <v>699</v>
      </c>
      <c r="AB59" s="79"/>
      <c r="AC59" s="79" t="b">
        <v>0</v>
      </c>
      <c r="AD59" s="79">
        <v>0</v>
      </c>
      <c r="AE59" s="85" t="s">
        <v>748</v>
      </c>
      <c r="AF59" s="79" t="b">
        <v>0</v>
      </c>
      <c r="AG59" s="79" t="s">
        <v>751</v>
      </c>
      <c r="AH59" s="79"/>
      <c r="AI59" s="85" t="s">
        <v>748</v>
      </c>
      <c r="AJ59" s="79" t="b">
        <v>0</v>
      </c>
      <c r="AK59" s="79">
        <v>0</v>
      </c>
      <c r="AL59" s="85" t="s">
        <v>742</v>
      </c>
      <c r="AM59" s="79" t="s">
        <v>762</v>
      </c>
      <c r="AN59" s="79" t="b">
        <v>0</v>
      </c>
      <c r="AO59" s="85" t="s">
        <v>742</v>
      </c>
      <c r="AP59" s="79" t="s">
        <v>176</v>
      </c>
      <c r="AQ59" s="79">
        <v>0</v>
      </c>
      <c r="AR59" s="79">
        <v>0</v>
      </c>
      <c r="AS59" s="79"/>
      <c r="AT59" s="79"/>
      <c r="AU59" s="79"/>
      <c r="AV59" s="79"/>
      <c r="AW59" s="79"/>
      <c r="AX59" s="79"/>
      <c r="AY59" s="79"/>
      <c r="AZ59" s="79"/>
      <c r="BA59">
        <v>3</v>
      </c>
      <c r="BB59" s="78" t="str">
        <f>REPLACE(INDEX(GroupVertices[Group],MATCH(Edges24[[#This Row],[Vertex 1]],GroupVertices[Vertex],0)),1,1,"")</f>
        <v>2</v>
      </c>
      <c r="BC59" s="78" t="str">
        <f>REPLACE(INDEX(GroupVertices[Group],MATCH(Edges24[[#This Row],[Vertex 2]],GroupVertices[Vertex],0)),1,1,"")</f>
        <v>3</v>
      </c>
      <c r="BD59" s="48">
        <v>0</v>
      </c>
      <c r="BE59" s="49">
        <v>0</v>
      </c>
      <c r="BF59" s="48">
        <v>1</v>
      </c>
      <c r="BG59" s="49">
        <v>9.090909090909092</v>
      </c>
      <c r="BH59" s="48">
        <v>0</v>
      </c>
      <c r="BI59" s="49">
        <v>0</v>
      </c>
      <c r="BJ59" s="48">
        <v>10</v>
      </c>
      <c r="BK59" s="49">
        <v>90.9090909090909</v>
      </c>
      <c r="BL59" s="48">
        <v>11</v>
      </c>
    </row>
    <row r="60" spans="1:64" ht="15">
      <c r="A60" s="64" t="s">
        <v>256</v>
      </c>
      <c r="B60" s="64" t="s">
        <v>289</v>
      </c>
      <c r="C60" s="65"/>
      <c r="D60" s="66"/>
      <c r="E60" s="67"/>
      <c r="F60" s="68"/>
      <c r="G60" s="65"/>
      <c r="H60" s="69"/>
      <c r="I60" s="70"/>
      <c r="J60" s="70"/>
      <c r="K60" s="34" t="s">
        <v>65</v>
      </c>
      <c r="L60" s="77">
        <v>99</v>
      </c>
      <c r="M60" s="77"/>
      <c r="N60" s="72"/>
      <c r="O60" s="79" t="s">
        <v>299</v>
      </c>
      <c r="P60" s="81">
        <v>43474.69164351852</v>
      </c>
      <c r="Q60" s="79" t="s">
        <v>346</v>
      </c>
      <c r="R60" s="82" t="s">
        <v>409</v>
      </c>
      <c r="S60" s="79" t="s">
        <v>445</v>
      </c>
      <c r="T60" s="79" t="s">
        <v>463</v>
      </c>
      <c r="U60" s="82" t="s">
        <v>482</v>
      </c>
      <c r="V60" s="82" t="s">
        <v>482</v>
      </c>
      <c r="W60" s="81">
        <v>43474.69164351852</v>
      </c>
      <c r="X60" s="82" t="s">
        <v>595</v>
      </c>
      <c r="Y60" s="79"/>
      <c r="Z60" s="79"/>
      <c r="AA60" s="85" t="s">
        <v>700</v>
      </c>
      <c r="AB60" s="79"/>
      <c r="AC60" s="79" t="b">
        <v>0</v>
      </c>
      <c r="AD60" s="79">
        <v>0</v>
      </c>
      <c r="AE60" s="85" t="s">
        <v>748</v>
      </c>
      <c r="AF60" s="79" t="b">
        <v>0</v>
      </c>
      <c r="AG60" s="79" t="s">
        <v>751</v>
      </c>
      <c r="AH60" s="79"/>
      <c r="AI60" s="85" t="s">
        <v>748</v>
      </c>
      <c r="AJ60" s="79" t="b">
        <v>0</v>
      </c>
      <c r="AK60" s="79">
        <v>0</v>
      </c>
      <c r="AL60" s="85" t="s">
        <v>748</v>
      </c>
      <c r="AM60" s="79" t="s">
        <v>761</v>
      </c>
      <c r="AN60" s="79" t="b">
        <v>0</v>
      </c>
      <c r="AO60" s="85" t="s">
        <v>700</v>
      </c>
      <c r="AP60" s="79" t="s">
        <v>176</v>
      </c>
      <c r="AQ60" s="79">
        <v>0</v>
      </c>
      <c r="AR60" s="79">
        <v>0</v>
      </c>
      <c r="AS60" s="79"/>
      <c r="AT60" s="79"/>
      <c r="AU60" s="79"/>
      <c r="AV60" s="79"/>
      <c r="AW60" s="79"/>
      <c r="AX60" s="79"/>
      <c r="AY60" s="79"/>
      <c r="AZ60" s="79"/>
      <c r="BA60">
        <v>1</v>
      </c>
      <c r="BB60" s="78" t="str">
        <f>REPLACE(INDEX(GroupVertices[Group],MATCH(Edges24[[#This Row],[Vertex 1]],GroupVertices[Vertex],0)),1,1,"")</f>
        <v>3</v>
      </c>
      <c r="BC60" s="78" t="str">
        <f>REPLACE(INDEX(GroupVertices[Group],MATCH(Edges24[[#This Row],[Vertex 2]],GroupVertices[Vertex],0)),1,1,"")</f>
        <v>3</v>
      </c>
      <c r="BD60" s="48">
        <v>3</v>
      </c>
      <c r="BE60" s="49">
        <v>8.571428571428571</v>
      </c>
      <c r="BF60" s="48">
        <v>0</v>
      </c>
      <c r="BG60" s="49">
        <v>0</v>
      </c>
      <c r="BH60" s="48">
        <v>0</v>
      </c>
      <c r="BI60" s="49">
        <v>0</v>
      </c>
      <c r="BJ60" s="48">
        <v>32</v>
      </c>
      <c r="BK60" s="49">
        <v>91.42857142857143</v>
      </c>
      <c r="BL60" s="48">
        <v>35</v>
      </c>
    </row>
    <row r="61" spans="1:64" ht="15">
      <c r="A61" s="64" t="s">
        <v>256</v>
      </c>
      <c r="B61" s="64" t="s">
        <v>290</v>
      </c>
      <c r="C61" s="65"/>
      <c r="D61" s="66"/>
      <c r="E61" s="67"/>
      <c r="F61" s="68"/>
      <c r="G61" s="65"/>
      <c r="H61" s="69"/>
      <c r="I61" s="70"/>
      <c r="J61" s="70"/>
      <c r="K61" s="34" t="s">
        <v>65</v>
      </c>
      <c r="L61" s="77">
        <v>100</v>
      </c>
      <c r="M61" s="77"/>
      <c r="N61" s="72"/>
      <c r="O61" s="79" t="s">
        <v>299</v>
      </c>
      <c r="P61" s="81">
        <v>43475.834074074075</v>
      </c>
      <c r="Q61" s="79" t="s">
        <v>347</v>
      </c>
      <c r="R61" s="82" t="s">
        <v>410</v>
      </c>
      <c r="S61" s="79" t="s">
        <v>446</v>
      </c>
      <c r="T61" s="79" t="s">
        <v>464</v>
      </c>
      <c r="U61" s="82" t="s">
        <v>483</v>
      </c>
      <c r="V61" s="82" t="s">
        <v>483</v>
      </c>
      <c r="W61" s="81">
        <v>43475.834074074075</v>
      </c>
      <c r="X61" s="82" t="s">
        <v>596</v>
      </c>
      <c r="Y61" s="79"/>
      <c r="Z61" s="79"/>
      <c r="AA61" s="85" t="s">
        <v>701</v>
      </c>
      <c r="AB61" s="79"/>
      <c r="AC61" s="79" t="b">
        <v>0</v>
      </c>
      <c r="AD61" s="79">
        <v>2</v>
      </c>
      <c r="AE61" s="85" t="s">
        <v>748</v>
      </c>
      <c r="AF61" s="79" t="b">
        <v>0</v>
      </c>
      <c r="AG61" s="79" t="s">
        <v>751</v>
      </c>
      <c r="AH61" s="79"/>
      <c r="AI61" s="85" t="s">
        <v>748</v>
      </c>
      <c r="AJ61" s="79" t="b">
        <v>0</v>
      </c>
      <c r="AK61" s="79">
        <v>1</v>
      </c>
      <c r="AL61" s="85" t="s">
        <v>748</v>
      </c>
      <c r="AM61" s="79" t="s">
        <v>775</v>
      </c>
      <c r="AN61" s="79" t="b">
        <v>0</v>
      </c>
      <c r="AO61" s="85" t="s">
        <v>701</v>
      </c>
      <c r="AP61" s="79" t="s">
        <v>176</v>
      </c>
      <c r="AQ61" s="79">
        <v>0</v>
      </c>
      <c r="AR61" s="79">
        <v>0</v>
      </c>
      <c r="AS61" s="79"/>
      <c r="AT61" s="79"/>
      <c r="AU61" s="79"/>
      <c r="AV61" s="79"/>
      <c r="AW61" s="79"/>
      <c r="AX61" s="79"/>
      <c r="AY61" s="79"/>
      <c r="AZ61" s="79"/>
      <c r="BA61">
        <v>1</v>
      </c>
      <c r="BB61" s="78" t="str">
        <f>REPLACE(INDEX(GroupVertices[Group],MATCH(Edges24[[#This Row],[Vertex 1]],GroupVertices[Vertex],0)),1,1,"")</f>
        <v>3</v>
      </c>
      <c r="BC61" s="78" t="str">
        <f>REPLACE(INDEX(GroupVertices[Group],MATCH(Edges24[[#This Row],[Vertex 2]],GroupVertices[Vertex],0)),1,1,"")</f>
        <v>3</v>
      </c>
      <c r="BD61" s="48"/>
      <c r="BE61" s="49"/>
      <c r="BF61" s="48"/>
      <c r="BG61" s="49"/>
      <c r="BH61" s="48"/>
      <c r="BI61" s="49"/>
      <c r="BJ61" s="48"/>
      <c r="BK61" s="49"/>
      <c r="BL61" s="48"/>
    </row>
    <row r="62" spans="1:64" ht="15">
      <c r="A62" s="64" t="s">
        <v>257</v>
      </c>
      <c r="B62" s="64" t="s">
        <v>256</v>
      </c>
      <c r="C62" s="65"/>
      <c r="D62" s="66"/>
      <c r="E62" s="67"/>
      <c r="F62" s="68"/>
      <c r="G62" s="65"/>
      <c r="H62" s="69"/>
      <c r="I62" s="70"/>
      <c r="J62" s="70"/>
      <c r="K62" s="34" t="s">
        <v>66</v>
      </c>
      <c r="L62" s="77">
        <v>101</v>
      </c>
      <c r="M62" s="77"/>
      <c r="N62" s="72"/>
      <c r="O62" s="79" t="s">
        <v>299</v>
      </c>
      <c r="P62" s="81">
        <v>43475.86545138889</v>
      </c>
      <c r="Q62" s="79" t="s">
        <v>348</v>
      </c>
      <c r="R62" s="79"/>
      <c r="S62" s="79"/>
      <c r="T62" s="79" t="s">
        <v>465</v>
      </c>
      <c r="U62" s="79"/>
      <c r="V62" s="82" t="s">
        <v>527</v>
      </c>
      <c r="W62" s="81">
        <v>43475.86545138889</v>
      </c>
      <c r="X62" s="82" t="s">
        <v>597</v>
      </c>
      <c r="Y62" s="79"/>
      <c r="Z62" s="79"/>
      <c r="AA62" s="85" t="s">
        <v>702</v>
      </c>
      <c r="AB62" s="79"/>
      <c r="AC62" s="79" t="b">
        <v>0</v>
      </c>
      <c r="AD62" s="79">
        <v>0</v>
      </c>
      <c r="AE62" s="85" t="s">
        <v>748</v>
      </c>
      <c r="AF62" s="79" t="b">
        <v>0</v>
      </c>
      <c r="AG62" s="79" t="s">
        <v>751</v>
      </c>
      <c r="AH62" s="79"/>
      <c r="AI62" s="85" t="s">
        <v>748</v>
      </c>
      <c r="AJ62" s="79" t="b">
        <v>0</v>
      </c>
      <c r="AK62" s="79">
        <v>1</v>
      </c>
      <c r="AL62" s="85" t="s">
        <v>701</v>
      </c>
      <c r="AM62" s="79" t="s">
        <v>764</v>
      </c>
      <c r="AN62" s="79" t="b">
        <v>0</v>
      </c>
      <c r="AO62" s="85" t="s">
        <v>701</v>
      </c>
      <c r="AP62" s="79" t="s">
        <v>176</v>
      </c>
      <c r="AQ62" s="79">
        <v>0</v>
      </c>
      <c r="AR62" s="79">
        <v>0</v>
      </c>
      <c r="AS62" s="79"/>
      <c r="AT62" s="79"/>
      <c r="AU62" s="79"/>
      <c r="AV62" s="79"/>
      <c r="AW62" s="79"/>
      <c r="AX62" s="79"/>
      <c r="AY62" s="79"/>
      <c r="AZ62" s="79"/>
      <c r="BA62">
        <v>1</v>
      </c>
      <c r="BB62" s="78" t="str">
        <f>REPLACE(INDEX(GroupVertices[Group],MATCH(Edges24[[#This Row],[Vertex 1]],GroupVertices[Vertex],0)),1,1,"")</f>
        <v>3</v>
      </c>
      <c r="BC62" s="78" t="str">
        <f>REPLACE(INDEX(GroupVertices[Group],MATCH(Edges24[[#This Row],[Vertex 2]],GroupVertices[Vertex],0)),1,1,"")</f>
        <v>3</v>
      </c>
      <c r="BD62" s="48">
        <v>1</v>
      </c>
      <c r="BE62" s="49">
        <v>5.555555555555555</v>
      </c>
      <c r="BF62" s="48">
        <v>0</v>
      </c>
      <c r="BG62" s="49">
        <v>0</v>
      </c>
      <c r="BH62" s="48">
        <v>0</v>
      </c>
      <c r="BI62" s="49">
        <v>0</v>
      </c>
      <c r="BJ62" s="48">
        <v>17</v>
      </c>
      <c r="BK62" s="49">
        <v>94.44444444444444</v>
      </c>
      <c r="BL62" s="48">
        <v>18</v>
      </c>
    </row>
    <row r="63" spans="1:64" ht="15">
      <c r="A63" s="64" t="s">
        <v>256</v>
      </c>
      <c r="B63" s="64" t="s">
        <v>291</v>
      </c>
      <c r="C63" s="65"/>
      <c r="D63" s="66"/>
      <c r="E63" s="67"/>
      <c r="F63" s="68"/>
      <c r="G63" s="65"/>
      <c r="H63" s="69"/>
      <c r="I63" s="70"/>
      <c r="J63" s="70"/>
      <c r="K63" s="34" t="s">
        <v>65</v>
      </c>
      <c r="L63" s="77">
        <v>103</v>
      </c>
      <c r="M63" s="77"/>
      <c r="N63" s="72"/>
      <c r="O63" s="79" t="s">
        <v>299</v>
      </c>
      <c r="P63" s="81">
        <v>43475.89366898148</v>
      </c>
      <c r="Q63" s="79" t="s">
        <v>349</v>
      </c>
      <c r="R63" s="82" t="s">
        <v>411</v>
      </c>
      <c r="S63" s="79" t="s">
        <v>445</v>
      </c>
      <c r="T63" s="79" t="s">
        <v>466</v>
      </c>
      <c r="U63" s="82" t="s">
        <v>484</v>
      </c>
      <c r="V63" s="82" t="s">
        <v>484</v>
      </c>
      <c r="W63" s="81">
        <v>43475.89366898148</v>
      </c>
      <c r="X63" s="82" t="s">
        <v>598</v>
      </c>
      <c r="Y63" s="79"/>
      <c r="Z63" s="79"/>
      <c r="AA63" s="85" t="s">
        <v>703</v>
      </c>
      <c r="AB63" s="79"/>
      <c r="AC63" s="79" t="b">
        <v>0</v>
      </c>
      <c r="AD63" s="79">
        <v>0</v>
      </c>
      <c r="AE63" s="85" t="s">
        <v>748</v>
      </c>
      <c r="AF63" s="79" t="b">
        <v>0</v>
      </c>
      <c r="AG63" s="79" t="s">
        <v>751</v>
      </c>
      <c r="AH63" s="79"/>
      <c r="AI63" s="85" t="s">
        <v>748</v>
      </c>
      <c r="AJ63" s="79" t="b">
        <v>0</v>
      </c>
      <c r="AK63" s="79">
        <v>0</v>
      </c>
      <c r="AL63" s="85" t="s">
        <v>748</v>
      </c>
      <c r="AM63" s="79" t="s">
        <v>761</v>
      </c>
      <c r="AN63" s="79" t="b">
        <v>0</v>
      </c>
      <c r="AO63" s="85" t="s">
        <v>703</v>
      </c>
      <c r="AP63" s="79" t="s">
        <v>176</v>
      </c>
      <c r="AQ63" s="79">
        <v>0</v>
      </c>
      <c r="AR63" s="79">
        <v>0</v>
      </c>
      <c r="AS63" s="79"/>
      <c r="AT63" s="79"/>
      <c r="AU63" s="79"/>
      <c r="AV63" s="79"/>
      <c r="AW63" s="79"/>
      <c r="AX63" s="79"/>
      <c r="AY63" s="79"/>
      <c r="AZ63" s="79"/>
      <c r="BA63">
        <v>1</v>
      </c>
      <c r="BB63" s="78" t="str">
        <f>REPLACE(INDEX(GroupVertices[Group],MATCH(Edges24[[#This Row],[Vertex 1]],GroupVertices[Vertex],0)),1,1,"")</f>
        <v>3</v>
      </c>
      <c r="BC63" s="78" t="str">
        <f>REPLACE(INDEX(GroupVertices[Group],MATCH(Edges24[[#This Row],[Vertex 2]],GroupVertices[Vertex],0)),1,1,"")</f>
        <v>3</v>
      </c>
      <c r="BD63" s="48">
        <v>2</v>
      </c>
      <c r="BE63" s="49">
        <v>6.666666666666667</v>
      </c>
      <c r="BF63" s="48">
        <v>0</v>
      </c>
      <c r="BG63" s="49">
        <v>0</v>
      </c>
      <c r="BH63" s="48">
        <v>0</v>
      </c>
      <c r="BI63" s="49">
        <v>0</v>
      </c>
      <c r="BJ63" s="48">
        <v>28</v>
      </c>
      <c r="BK63" s="49">
        <v>93.33333333333333</v>
      </c>
      <c r="BL63" s="48">
        <v>30</v>
      </c>
    </row>
    <row r="64" spans="1:64" ht="15">
      <c r="A64" s="64" t="s">
        <v>237</v>
      </c>
      <c r="B64" s="64" t="s">
        <v>292</v>
      </c>
      <c r="C64" s="65"/>
      <c r="D64" s="66"/>
      <c r="E64" s="67"/>
      <c r="F64" s="68"/>
      <c r="G64" s="65"/>
      <c r="H64" s="69"/>
      <c r="I64" s="70"/>
      <c r="J64" s="70"/>
      <c r="K64" s="34" t="s">
        <v>65</v>
      </c>
      <c r="L64" s="77">
        <v>104</v>
      </c>
      <c r="M64" s="77"/>
      <c r="N64" s="72"/>
      <c r="O64" s="79" t="s">
        <v>299</v>
      </c>
      <c r="P64" s="81">
        <v>43476.90982638889</v>
      </c>
      <c r="Q64" s="79" t="s">
        <v>350</v>
      </c>
      <c r="R64" s="82" t="s">
        <v>412</v>
      </c>
      <c r="S64" s="79" t="s">
        <v>447</v>
      </c>
      <c r="T64" s="79"/>
      <c r="U64" s="79"/>
      <c r="V64" s="82" t="s">
        <v>509</v>
      </c>
      <c r="W64" s="81">
        <v>43476.90982638889</v>
      </c>
      <c r="X64" s="82" t="s">
        <v>599</v>
      </c>
      <c r="Y64" s="79"/>
      <c r="Z64" s="79"/>
      <c r="AA64" s="85" t="s">
        <v>704</v>
      </c>
      <c r="AB64" s="79"/>
      <c r="AC64" s="79" t="b">
        <v>0</v>
      </c>
      <c r="AD64" s="79">
        <v>0</v>
      </c>
      <c r="AE64" s="85" t="s">
        <v>748</v>
      </c>
      <c r="AF64" s="79" t="b">
        <v>0</v>
      </c>
      <c r="AG64" s="79" t="s">
        <v>751</v>
      </c>
      <c r="AH64" s="79"/>
      <c r="AI64" s="85" t="s">
        <v>748</v>
      </c>
      <c r="AJ64" s="79" t="b">
        <v>0</v>
      </c>
      <c r="AK64" s="79">
        <v>0</v>
      </c>
      <c r="AL64" s="85" t="s">
        <v>748</v>
      </c>
      <c r="AM64" s="79" t="s">
        <v>772</v>
      </c>
      <c r="AN64" s="79" t="b">
        <v>0</v>
      </c>
      <c r="AO64" s="85" t="s">
        <v>704</v>
      </c>
      <c r="AP64" s="79" t="s">
        <v>176</v>
      </c>
      <c r="AQ64" s="79">
        <v>0</v>
      </c>
      <c r="AR64" s="79">
        <v>0</v>
      </c>
      <c r="AS64" s="79"/>
      <c r="AT64" s="79"/>
      <c r="AU64" s="79"/>
      <c r="AV64" s="79"/>
      <c r="AW64" s="79"/>
      <c r="AX64" s="79"/>
      <c r="AY64" s="79"/>
      <c r="AZ64" s="79"/>
      <c r="BA64">
        <v>1</v>
      </c>
      <c r="BB64" s="78" t="str">
        <f>REPLACE(INDEX(GroupVertices[Group],MATCH(Edges24[[#This Row],[Vertex 1]],GroupVertices[Vertex],0)),1,1,"")</f>
        <v>6</v>
      </c>
      <c r="BC64" s="78" t="str">
        <f>REPLACE(INDEX(GroupVertices[Group],MATCH(Edges24[[#This Row],[Vertex 2]],GroupVertices[Vertex],0)),1,1,"")</f>
        <v>6</v>
      </c>
      <c r="BD64" s="48">
        <v>1</v>
      </c>
      <c r="BE64" s="49">
        <v>7.6923076923076925</v>
      </c>
      <c r="BF64" s="48">
        <v>0</v>
      </c>
      <c r="BG64" s="49">
        <v>0</v>
      </c>
      <c r="BH64" s="48">
        <v>0</v>
      </c>
      <c r="BI64" s="49">
        <v>0</v>
      </c>
      <c r="BJ64" s="48">
        <v>12</v>
      </c>
      <c r="BK64" s="49">
        <v>92.3076923076923</v>
      </c>
      <c r="BL64" s="48">
        <v>13</v>
      </c>
    </row>
    <row r="65" spans="1:64" ht="15">
      <c r="A65" s="64" t="s">
        <v>256</v>
      </c>
      <c r="B65" s="64" t="s">
        <v>292</v>
      </c>
      <c r="C65" s="65"/>
      <c r="D65" s="66"/>
      <c r="E65" s="67"/>
      <c r="F65" s="68"/>
      <c r="G65" s="65"/>
      <c r="H65" s="69"/>
      <c r="I65" s="70"/>
      <c r="J65" s="70"/>
      <c r="K65" s="34" t="s">
        <v>65</v>
      </c>
      <c r="L65" s="77">
        <v>105</v>
      </c>
      <c r="M65" s="77"/>
      <c r="N65" s="72"/>
      <c r="O65" s="79" t="s">
        <v>299</v>
      </c>
      <c r="P65" s="81">
        <v>43477.67459490741</v>
      </c>
      <c r="Q65" s="79" t="s">
        <v>351</v>
      </c>
      <c r="R65" s="82" t="s">
        <v>412</v>
      </c>
      <c r="S65" s="79" t="s">
        <v>447</v>
      </c>
      <c r="T65" s="79"/>
      <c r="U65" s="79"/>
      <c r="V65" s="82" t="s">
        <v>528</v>
      </c>
      <c r="W65" s="81">
        <v>43477.67459490741</v>
      </c>
      <c r="X65" s="82" t="s">
        <v>600</v>
      </c>
      <c r="Y65" s="79"/>
      <c r="Z65" s="79"/>
      <c r="AA65" s="85" t="s">
        <v>705</v>
      </c>
      <c r="AB65" s="79"/>
      <c r="AC65" s="79" t="b">
        <v>0</v>
      </c>
      <c r="AD65" s="79">
        <v>0</v>
      </c>
      <c r="AE65" s="85" t="s">
        <v>748</v>
      </c>
      <c r="AF65" s="79" t="b">
        <v>0</v>
      </c>
      <c r="AG65" s="79" t="s">
        <v>751</v>
      </c>
      <c r="AH65" s="79"/>
      <c r="AI65" s="85" t="s">
        <v>748</v>
      </c>
      <c r="AJ65" s="79" t="b">
        <v>0</v>
      </c>
      <c r="AK65" s="79">
        <v>1</v>
      </c>
      <c r="AL65" s="85" t="s">
        <v>704</v>
      </c>
      <c r="AM65" s="79" t="s">
        <v>761</v>
      </c>
      <c r="AN65" s="79" t="b">
        <v>0</v>
      </c>
      <c r="AO65" s="85" t="s">
        <v>704</v>
      </c>
      <c r="AP65" s="79" t="s">
        <v>176</v>
      </c>
      <c r="AQ65" s="79">
        <v>0</v>
      </c>
      <c r="AR65" s="79">
        <v>0</v>
      </c>
      <c r="AS65" s="79"/>
      <c r="AT65" s="79"/>
      <c r="AU65" s="79"/>
      <c r="AV65" s="79"/>
      <c r="AW65" s="79"/>
      <c r="AX65" s="79"/>
      <c r="AY65" s="79"/>
      <c r="AZ65" s="79"/>
      <c r="BA65">
        <v>1</v>
      </c>
      <c r="BB65" s="78" t="str">
        <f>REPLACE(INDEX(GroupVertices[Group],MATCH(Edges24[[#This Row],[Vertex 1]],GroupVertices[Vertex],0)),1,1,"")</f>
        <v>3</v>
      </c>
      <c r="BC65" s="78" t="str">
        <f>REPLACE(INDEX(GroupVertices[Group],MATCH(Edges24[[#This Row],[Vertex 2]],GroupVertices[Vertex],0)),1,1,"")</f>
        <v>6</v>
      </c>
      <c r="BD65" s="48">
        <v>1</v>
      </c>
      <c r="BE65" s="49">
        <v>6.666666666666667</v>
      </c>
      <c r="BF65" s="48">
        <v>0</v>
      </c>
      <c r="BG65" s="49">
        <v>0</v>
      </c>
      <c r="BH65" s="48">
        <v>0</v>
      </c>
      <c r="BI65" s="49">
        <v>0</v>
      </c>
      <c r="BJ65" s="48">
        <v>14</v>
      </c>
      <c r="BK65" s="49">
        <v>93.33333333333333</v>
      </c>
      <c r="BL65" s="48">
        <v>15</v>
      </c>
    </row>
    <row r="66" spans="1:64" ht="15">
      <c r="A66" s="64" t="s">
        <v>237</v>
      </c>
      <c r="B66" s="64" t="s">
        <v>256</v>
      </c>
      <c r="C66" s="65"/>
      <c r="D66" s="66"/>
      <c r="E66" s="67"/>
      <c r="F66" s="68"/>
      <c r="G66" s="65"/>
      <c r="H66" s="69"/>
      <c r="I66" s="70"/>
      <c r="J66" s="70"/>
      <c r="K66" s="34" t="s">
        <v>66</v>
      </c>
      <c r="L66" s="77">
        <v>107</v>
      </c>
      <c r="M66" s="77"/>
      <c r="N66" s="72"/>
      <c r="O66" s="79" t="s">
        <v>299</v>
      </c>
      <c r="P66" s="81">
        <v>43473.90298611111</v>
      </c>
      <c r="Q66" s="79" t="s">
        <v>352</v>
      </c>
      <c r="R66" s="82" t="s">
        <v>388</v>
      </c>
      <c r="S66" s="79" t="s">
        <v>431</v>
      </c>
      <c r="T66" s="79"/>
      <c r="U66" s="79"/>
      <c r="V66" s="82" t="s">
        <v>509</v>
      </c>
      <c r="W66" s="81">
        <v>43473.90298611111</v>
      </c>
      <c r="X66" s="82" t="s">
        <v>601</v>
      </c>
      <c r="Y66" s="79"/>
      <c r="Z66" s="79"/>
      <c r="AA66" s="85" t="s">
        <v>706</v>
      </c>
      <c r="AB66" s="79"/>
      <c r="AC66" s="79" t="b">
        <v>0</v>
      </c>
      <c r="AD66" s="79">
        <v>0</v>
      </c>
      <c r="AE66" s="85" t="s">
        <v>748</v>
      </c>
      <c r="AF66" s="79" t="b">
        <v>0</v>
      </c>
      <c r="AG66" s="79" t="s">
        <v>751</v>
      </c>
      <c r="AH66" s="79"/>
      <c r="AI66" s="85" t="s">
        <v>748</v>
      </c>
      <c r="AJ66" s="79" t="b">
        <v>0</v>
      </c>
      <c r="AK66" s="79">
        <v>1</v>
      </c>
      <c r="AL66" s="85" t="s">
        <v>748</v>
      </c>
      <c r="AM66" s="79" t="s">
        <v>772</v>
      </c>
      <c r="AN66" s="79" t="b">
        <v>0</v>
      </c>
      <c r="AO66" s="85" t="s">
        <v>706</v>
      </c>
      <c r="AP66" s="79" t="s">
        <v>176</v>
      </c>
      <c r="AQ66" s="79">
        <v>0</v>
      </c>
      <c r="AR66" s="79">
        <v>0</v>
      </c>
      <c r="AS66" s="79"/>
      <c r="AT66" s="79"/>
      <c r="AU66" s="79"/>
      <c r="AV66" s="79"/>
      <c r="AW66" s="79"/>
      <c r="AX66" s="79"/>
      <c r="AY66" s="79"/>
      <c r="AZ66" s="79"/>
      <c r="BA66">
        <v>3</v>
      </c>
      <c r="BB66" s="78" t="str">
        <f>REPLACE(INDEX(GroupVertices[Group],MATCH(Edges24[[#This Row],[Vertex 1]],GroupVertices[Vertex],0)),1,1,"")</f>
        <v>6</v>
      </c>
      <c r="BC66" s="78" t="str">
        <f>REPLACE(INDEX(GroupVertices[Group],MATCH(Edges24[[#This Row],[Vertex 2]],GroupVertices[Vertex],0)),1,1,"")</f>
        <v>3</v>
      </c>
      <c r="BD66" s="48">
        <v>0</v>
      </c>
      <c r="BE66" s="49">
        <v>0</v>
      </c>
      <c r="BF66" s="48">
        <v>0</v>
      </c>
      <c r="BG66" s="49">
        <v>0</v>
      </c>
      <c r="BH66" s="48">
        <v>0</v>
      </c>
      <c r="BI66" s="49">
        <v>0</v>
      </c>
      <c r="BJ66" s="48">
        <v>8</v>
      </c>
      <c r="BK66" s="49">
        <v>100</v>
      </c>
      <c r="BL66" s="48">
        <v>8</v>
      </c>
    </row>
    <row r="67" spans="1:64" ht="15">
      <c r="A67" s="64" t="s">
        <v>250</v>
      </c>
      <c r="B67" s="64" t="s">
        <v>237</v>
      </c>
      <c r="C67" s="65"/>
      <c r="D67" s="66"/>
      <c r="E67" s="67"/>
      <c r="F67" s="68"/>
      <c r="G67" s="65"/>
      <c r="H67" s="69"/>
      <c r="I67" s="70"/>
      <c r="J67" s="70"/>
      <c r="K67" s="34" t="s">
        <v>65</v>
      </c>
      <c r="L67" s="77">
        <v>109</v>
      </c>
      <c r="M67" s="77"/>
      <c r="N67" s="72"/>
      <c r="O67" s="79" t="s">
        <v>299</v>
      </c>
      <c r="P67" s="81">
        <v>43475.210810185185</v>
      </c>
      <c r="Q67" s="79" t="s">
        <v>309</v>
      </c>
      <c r="R67" s="82" t="s">
        <v>388</v>
      </c>
      <c r="S67" s="79" t="s">
        <v>431</v>
      </c>
      <c r="T67" s="79"/>
      <c r="U67" s="79"/>
      <c r="V67" s="82" t="s">
        <v>521</v>
      </c>
      <c r="W67" s="81">
        <v>43475.210810185185</v>
      </c>
      <c r="X67" s="82" t="s">
        <v>602</v>
      </c>
      <c r="Y67" s="79"/>
      <c r="Z67" s="79"/>
      <c r="AA67" s="85" t="s">
        <v>707</v>
      </c>
      <c r="AB67" s="79"/>
      <c r="AC67" s="79" t="b">
        <v>0</v>
      </c>
      <c r="AD67" s="79">
        <v>0</v>
      </c>
      <c r="AE67" s="85" t="s">
        <v>748</v>
      </c>
      <c r="AF67" s="79" t="b">
        <v>0</v>
      </c>
      <c r="AG67" s="79" t="s">
        <v>751</v>
      </c>
      <c r="AH67" s="79"/>
      <c r="AI67" s="85" t="s">
        <v>748</v>
      </c>
      <c r="AJ67" s="79" t="b">
        <v>0</v>
      </c>
      <c r="AK67" s="79">
        <v>5</v>
      </c>
      <c r="AL67" s="85" t="s">
        <v>706</v>
      </c>
      <c r="AM67" s="79" t="s">
        <v>764</v>
      </c>
      <c r="AN67" s="79" t="b">
        <v>0</v>
      </c>
      <c r="AO67" s="85" t="s">
        <v>706</v>
      </c>
      <c r="AP67" s="79" t="s">
        <v>176</v>
      </c>
      <c r="AQ67" s="79">
        <v>0</v>
      </c>
      <c r="AR67" s="79">
        <v>0</v>
      </c>
      <c r="AS67" s="79"/>
      <c r="AT67" s="79"/>
      <c r="AU67" s="79"/>
      <c r="AV67" s="79"/>
      <c r="AW67" s="79"/>
      <c r="AX67" s="79"/>
      <c r="AY67" s="79"/>
      <c r="AZ67" s="79"/>
      <c r="BA67">
        <v>1</v>
      </c>
      <c r="BB67" s="78" t="str">
        <f>REPLACE(INDEX(GroupVertices[Group],MATCH(Edges24[[#This Row],[Vertex 1]],GroupVertices[Vertex],0)),1,1,"")</f>
        <v>5</v>
      </c>
      <c r="BC67" s="78" t="str">
        <f>REPLACE(INDEX(GroupVertices[Group],MATCH(Edges24[[#This Row],[Vertex 2]],GroupVertices[Vertex],0)),1,1,"")</f>
        <v>6</v>
      </c>
      <c r="BD67" s="48"/>
      <c r="BE67" s="49"/>
      <c r="BF67" s="48"/>
      <c r="BG67" s="49"/>
      <c r="BH67" s="48"/>
      <c r="BI67" s="49"/>
      <c r="BJ67" s="48"/>
      <c r="BK67" s="49"/>
      <c r="BL67" s="48"/>
    </row>
    <row r="68" spans="1:64" ht="15">
      <c r="A68" s="64" t="s">
        <v>256</v>
      </c>
      <c r="B68" s="64" t="s">
        <v>237</v>
      </c>
      <c r="C68" s="65"/>
      <c r="D68" s="66"/>
      <c r="E68" s="67"/>
      <c r="F68" s="68"/>
      <c r="G68" s="65"/>
      <c r="H68" s="69"/>
      <c r="I68" s="70"/>
      <c r="J68" s="70"/>
      <c r="K68" s="34" t="s">
        <v>66</v>
      </c>
      <c r="L68" s="77">
        <v>110</v>
      </c>
      <c r="M68" s="77"/>
      <c r="N68" s="72"/>
      <c r="O68" s="79" t="s">
        <v>299</v>
      </c>
      <c r="P68" s="81">
        <v>43474.610972222225</v>
      </c>
      <c r="Q68" s="79" t="s">
        <v>309</v>
      </c>
      <c r="R68" s="82" t="s">
        <v>388</v>
      </c>
      <c r="S68" s="79" t="s">
        <v>431</v>
      </c>
      <c r="T68" s="79"/>
      <c r="U68" s="79"/>
      <c r="V68" s="82" t="s">
        <v>528</v>
      </c>
      <c r="W68" s="81">
        <v>43474.610972222225</v>
      </c>
      <c r="X68" s="82" t="s">
        <v>603</v>
      </c>
      <c r="Y68" s="79"/>
      <c r="Z68" s="79"/>
      <c r="AA68" s="85" t="s">
        <v>708</v>
      </c>
      <c r="AB68" s="79"/>
      <c r="AC68" s="79" t="b">
        <v>0</v>
      </c>
      <c r="AD68" s="79">
        <v>0</v>
      </c>
      <c r="AE68" s="85" t="s">
        <v>748</v>
      </c>
      <c r="AF68" s="79" t="b">
        <v>0</v>
      </c>
      <c r="AG68" s="79" t="s">
        <v>751</v>
      </c>
      <c r="AH68" s="79"/>
      <c r="AI68" s="85" t="s">
        <v>748</v>
      </c>
      <c r="AJ68" s="79" t="b">
        <v>0</v>
      </c>
      <c r="AK68" s="79">
        <v>3</v>
      </c>
      <c r="AL68" s="85" t="s">
        <v>706</v>
      </c>
      <c r="AM68" s="79" t="s">
        <v>761</v>
      </c>
      <c r="AN68" s="79" t="b">
        <v>0</v>
      </c>
      <c r="AO68" s="85" t="s">
        <v>706</v>
      </c>
      <c r="AP68" s="79" t="s">
        <v>176</v>
      </c>
      <c r="AQ68" s="79">
        <v>0</v>
      </c>
      <c r="AR68" s="79">
        <v>0</v>
      </c>
      <c r="AS68" s="79"/>
      <c r="AT68" s="79"/>
      <c r="AU68" s="79"/>
      <c r="AV68" s="79"/>
      <c r="AW68" s="79"/>
      <c r="AX68" s="79"/>
      <c r="AY68" s="79"/>
      <c r="AZ68" s="79"/>
      <c r="BA68">
        <v>3</v>
      </c>
      <c r="BB68" s="78" t="str">
        <f>REPLACE(INDEX(GroupVertices[Group],MATCH(Edges24[[#This Row],[Vertex 1]],GroupVertices[Vertex],0)),1,1,"")</f>
        <v>3</v>
      </c>
      <c r="BC68" s="78" t="str">
        <f>REPLACE(INDEX(GroupVertices[Group],MATCH(Edges24[[#This Row],[Vertex 2]],GroupVertices[Vertex],0)),1,1,"")</f>
        <v>6</v>
      </c>
      <c r="BD68" s="48">
        <v>0</v>
      </c>
      <c r="BE68" s="49">
        <v>0</v>
      </c>
      <c r="BF68" s="48">
        <v>0</v>
      </c>
      <c r="BG68" s="49">
        <v>0</v>
      </c>
      <c r="BH68" s="48">
        <v>0</v>
      </c>
      <c r="BI68" s="49">
        <v>0</v>
      </c>
      <c r="BJ68" s="48">
        <v>10</v>
      </c>
      <c r="BK68" s="49">
        <v>100</v>
      </c>
      <c r="BL68" s="48">
        <v>10</v>
      </c>
    </row>
    <row r="69" spans="1:64" ht="15">
      <c r="A69" s="64" t="s">
        <v>256</v>
      </c>
      <c r="B69" s="64" t="s">
        <v>237</v>
      </c>
      <c r="C69" s="65"/>
      <c r="D69" s="66"/>
      <c r="E69" s="67"/>
      <c r="F69" s="68"/>
      <c r="G69" s="65"/>
      <c r="H69" s="69"/>
      <c r="I69" s="70"/>
      <c r="J69" s="70"/>
      <c r="K69" s="34" t="s">
        <v>66</v>
      </c>
      <c r="L69" s="77">
        <v>111</v>
      </c>
      <c r="M69" s="77"/>
      <c r="N69" s="72"/>
      <c r="O69" s="79" t="s">
        <v>299</v>
      </c>
      <c r="P69" s="81">
        <v>43475.95486111111</v>
      </c>
      <c r="Q69" s="79" t="s">
        <v>353</v>
      </c>
      <c r="R69" s="82" t="s">
        <v>395</v>
      </c>
      <c r="S69" s="79" t="s">
        <v>430</v>
      </c>
      <c r="T69" s="79"/>
      <c r="U69" s="79"/>
      <c r="V69" s="82" t="s">
        <v>528</v>
      </c>
      <c r="W69" s="81">
        <v>43475.95486111111</v>
      </c>
      <c r="X69" s="82" t="s">
        <v>604</v>
      </c>
      <c r="Y69" s="79"/>
      <c r="Z69" s="79"/>
      <c r="AA69" s="85" t="s">
        <v>709</v>
      </c>
      <c r="AB69" s="79"/>
      <c r="AC69" s="79" t="b">
        <v>0</v>
      </c>
      <c r="AD69" s="79">
        <v>0</v>
      </c>
      <c r="AE69" s="85" t="s">
        <v>748</v>
      </c>
      <c r="AF69" s="79" t="b">
        <v>0</v>
      </c>
      <c r="AG69" s="79" t="s">
        <v>751</v>
      </c>
      <c r="AH69" s="79"/>
      <c r="AI69" s="85" t="s">
        <v>748</v>
      </c>
      <c r="AJ69" s="79" t="b">
        <v>0</v>
      </c>
      <c r="AK69" s="79">
        <v>0</v>
      </c>
      <c r="AL69" s="85" t="s">
        <v>748</v>
      </c>
      <c r="AM69" s="79" t="s">
        <v>768</v>
      </c>
      <c r="AN69" s="79" t="b">
        <v>0</v>
      </c>
      <c r="AO69" s="85" t="s">
        <v>709</v>
      </c>
      <c r="AP69" s="79" t="s">
        <v>176</v>
      </c>
      <c r="AQ69" s="79">
        <v>0</v>
      </c>
      <c r="AR69" s="79">
        <v>0</v>
      </c>
      <c r="AS69" s="79"/>
      <c r="AT69" s="79"/>
      <c r="AU69" s="79"/>
      <c r="AV69" s="79"/>
      <c r="AW69" s="79"/>
      <c r="AX69" s="79"/>
      <c r="AY69" s="79"/>
      <c r="AZ69" s="79"/>
      <c r="BA69">
        <v>3</v>
      </c>
      <c r="BB69" s="78" t="str">
        <f>REPLACE(INDEX(GroupVertices[Group],MATCH(Edges24[[#This Row],[Vertex 1]],GroupVertices[Vertex],0)),1,1,"")</f>
        <v>3</v>
      </c>
      <c r="BC69" s="78" t="str">
        <f>REPLACE(INDEX(GroupVertices[Group],MATCH(Edges24[[#This Row],[Vertex 2]],GroupVertices[Vertex],0)),1,1,"")</f>
        <v>6</v>
      </c>
      <c r="BD69" s="48">
        <v>0</v>
      </c>
      <c r="BE69" s="49">
        <v>0</v>
      </c>
      <c r="BF69" s="48">
        <v>1</v>
      </c>
      <c r="BG69" s="49">
        <v>8.333333333333334</v>
      </c>
      <c r="BH69" s="48">
        <v>0</v>
      </c>
      <c r="BI69" s="49">
        <v>0</v>
      </c>
      <c r="BJ69" s="48">
        <v>11</v>
      </c>
      <c r="BK69" s="49">
        <v>91.66666666666667</v>
      </c>
      <c r="BL69" s="48">
        <v>12</v>
      </c>
    </row>
    <row r="70" spans="1:64" ht="15">
      <c r="A70" s="64" t="s">
        <v>258</v>
      </c>
      <c r="B70" s="64" t="s">
        <v>279</v>
      </c>
      <c r="C70" s="65"/>
      <c r="D70" s="66"/>
      <c r="E70" s="67"/>
      <c r="F70" s="68"/>
      <c r="G70" s="65"/>
      <c r="H70" s="69"/>
      <c r="I70" s="70"/>
      <c r="J70" s="70"/>
      <c r="K70" s="34" t="s">
        <v>65</v>
      </c>
      <c r="L70" s="77">
        <v>113</v>
      </c>
      <c r="M70" s="77"/>
      <c r="N70" s="72"/>
      <c r="O70" s="79" t="s">
        <v>299</v>
      </c>
      <c r="P70" s="81">
        <v>43480.10476851852</v>
      </c>
      <c r="Q70" s="79" t="s">
        <v>328</v>
      </c>
      <c r="R70" s="79"/>
      <c r="S70" s="79"/>
      <c r="T70" s="79"/>
      <c r="U70" s="79"/>
      <c r="V70" s="82" t="s">
        <v>529</v>
      </c>
      <c r="W70" s="81">
        <v>43480.10476851852</v>
      </c>
      <c r="X70" s="82" t="s">
        <v>605</v>
      </c>
      <c r="Y70" s="79"/>
      <c r="Z70" s="79"/>
      <c r="AA70" s="85" t="s">
        <v>710</v>
      </c>
      <c r="AB70" s="79"/>
      <c r="AC70" s="79" t="b">
        <v>0</v>
      </c>
      <c r="AD70" s="79">
        <v>0</v>
      </c>
      <c r="AE70" s="85" t="s">
        <v>748</v>
      </c>
      <c r="AF70" s="79" t="b">
        <v>0</v>
      </c>
      <c r="AG70" s="79" t="s">
        <v>751</v>
      </c>
      <c r="AH70" s="79"/>
      <c r="AI70" s="85" t="s">
        <v>748</v>
      </c>
      <c r="AJ70" s="79" t="b">
        <v>0</v>
      </c>
      <c r="AK70" s="79">
        <v>0</v>
      </c>
      <c r="AL70" s="85" t="s">
        <v>712</v>
      </c>
      <c r="AM70" s="79" t="s">
        <v>764</v>
      </c>
      <c r="AN70" s="79" t="b">
        <v>0</v>
      </c>
      <c r="AO70" s="85" t="s">
        <v>712</v>
      </c>
      <c r="AP70" s="79" t="s">
        <v>176</v>
      </c>
      <c r="AQ70" s="79">
        <v>0</v>
      </c>
      <c r="AR70" s="79">
        <v>0</v>
      </c>
      <c r="AS70" s="79"/>
      <c r="AT70" s="79"/>
      <c r="AU70" s="79"/>
      <c r="AV70" s="79"/>
      <c r="AW70" s="79"/>
      <c r="AX70" s="79"/>
      <c r="AY70" s="79"/>
      <c r="AZ70" s="79"/>
      <c r="BA70">
        <v>1</v>
      </c>
      <c r="BB70" s="78" t="str">
        <f>REPLACE(INDEX(GroupVertices[Group],MATCH(Edges24[[#This Row],[Vertex 1]],GroupVertices[Vertex],0)),1,1,"")</f>
        <v>2</v>
      </c>
      <c r="BC70" s="78" t="str">
        <f>REPLACE(INDEX(GroupVertices[Group],MATCH(Edges24[[#This Row],[Vertex 2]],GroupVertices[Vertex],0)),1,1,"")</f>
        <v>2</v>
      </c>
      <c r="BD70" s="48"/>
      <c r="BE70" s="49"/>
      <c r="BF70" s="48"/>
      <c r="BG70" s="49"/>
      <c r="BH70" s="48"/>
      <c r="BI70" s="49"/>
      <c r="BJ70" s="48"/>
      <c r="BK70" s="49"/>
      <c r="BL70" s="48"/>
    </row>
    <row r="71" spans="1:64" ht="15">
      <c r="A71" s="64" t="s">
        <v>256</v>
      </c>
      <c r="B71" s="64" t="s">
        <v>258</v>
      </c>
      <c r="C71" s="65"/>
      <c r="D71" s="66"/>
      <c r="E71" s="67"/>
      <c r="F71" s="68"/>
      <c r="G71" s="65"/>
      <c r="H71" s="69"/>
      <c r="I71" s="70"/>
      <c r="J71" s="70"/>
      <c r="K71" s="34" t="s">
        <v>66</v>
      </c>
      <c r="L71" s="77">
        <v>116</v>
      </c>
      <c r="M71" s="77"/>
      <c r="N71" s="72"/>
      <c r="O71" s="79" t="s">
        <v>299</v>
      </c>
      <c r="P71" s="81">
        <v>43478.814479166664</v>
      </c>
      <c r="Q71" s="79" t="s">
        <v>354</v>
      </c>
      <c r="R71" s="79"/>
      <c r="S71" s="79"/>
      <c r="T71" s="79" t="s">
        <v>458</v>
      </c>
      <c r="U71" s="82" t="s">
        <v>485</v>
      </c>
      <c r="V71" s="82" t="s">
        <v>485</v>
      </c>
      <c r="W71" s="81">
        <v>43478.814479166664</v>
      </c>
      <c r="X71" s="82" t="s">
        <v>606</v>
      </c>
      <c r="Y71" s="79"/>
      <c r="Z71" s="79"/>
      <c r="AA71" s="85" t="s">
        <v>711</v>
      </c>
      <c r="AB71" s="79"/>
      <c r="AC71" s="79" t="b">
        <v>0</v>
      </c>
      <c r="AD71" s="79">
        <v>2</v>
      </c>
      <c r="AE71" s="85" t="s">
        <v>748</v>
      </c>
      <c r="AF71" s="79" t="b">
        <v>0</v>
      </c>
      <c r="AG71" s="79" t="s">
        <v>751</v>
      </c>
      <c r="AH71" s="79"/>
      <c r="AI71" s="85" t="s">
        <v>748</v>
      </c>
      <c r="AJ71" s="79" t="b">
        <v>0</v>
      </c>
      <c r="AK71" s="79">
        <v>1</v>
      </c>
      <c r="AL71" s="85" t="s">
        <v>748</v>
      </c>
      <c r="AM71" s="79" t="s">
        <v>768</v>
      </c>
      <c r="AN71" s="79" t="b">
        <v>0</v>
      </c>
      <c r="AO71" s="85" t="s">
        <v>711</v>
      </c>
      <c r="AP71" s="79" t="s">
        <v>176</v>
      </c>
      <c r="AQ71" s="79">
        <v>0</v>
      </c>
      <c r="AR71" s="79">
        <v>0</v>
      </c>
      <c r="AS71" s="79"/>
      <c r="AT71" s="79"/>
      <c r="AU71" s="79"/>
      <c r="AV71" s="79"/>
      <c r="AW71" s="79"/>
      <c r="AX71" s="79"/>
      <c r="AY71" s="79"/>
      <c r="AZ71" s="79"/>
      <c r="BA71">
        <v>2</v>
      </c>
      <c r="BB71" s="78" t="str">
        <f>REPLACE(INDEX(GroupVertices[Group],MATCH(Edges24[[#This Row],[Vertex 1]],GroupVertices[Vertex],0)),1,1,"")</f>
        <v>3</v>
      </c>
      <c r="BC71" s="78" t="str">
        <f>REPLACE(INDEX(GroupVertices[Group],MATCH(Edges24[[#This Row],[Vertex 2]],GroupVertices[Vertex],0)),1,1,"")</f>
        <v>2</v>
      </c>
      <c r="BD71" s="48"/>
      <c r="BE71" s="49"/>
      <c r="BF71" s="48"/>
      <c r="BG71" s="49"/>
      <c r="BH71" s="48"/>
      <c r="BI71" s="49"/>
      <c r="BJ71" s="48"/>
      <c r="BK71" s="49"/>
      <c r="BL71" s="48"/>
    </row>
    <row r="72" spans="1:64" ht="15">
      <c r="A72" s="64" t="s">
        <v>256</v>
      </c>
      <c r="B72" s="64" t="s">
        <v>258</v>
      </c>
      <c r="C72" s="65"/>
      <c r="D72" s="66"/>
      <c r="E72" s="67"/>
      <c r="F72" s="68"/>
      <c r="G72" s="65"/>
      <c r="H72" s="69"/>
      <c r="I72" s="70"/>
      <c r="J72" s="70"/>
      <c r="K72" s="34" t="s">
        <v>66</v>
      </c>
      <c r="L72" s="77">
        <v>117</v>
      </c>
      <c r="M72" s="77"/>
      <c r="N72" s="72"/>
      <c r="O72" s="79" t="s">
        <v>299</v>
      </c>
      <c r="P72" s="81">
        <v>43479.7187962963</v>
      </c>
      <c r="Q72" s="79" t="s">
        <v>355</v>
      </c>
      <c r="R72" s="79"/>
      <c r="S72" s="79"/>
      <c r="T72" s="79" t="s">
        <v>458</v>
      </c>
      <c r="U72" s="82" t="s">
        <v>486</v>
      </c>
      <c r="V72" s="82" t="s">
        <v>486</v>
      </c>
      <c r="W72" s="81">
        <v>43479.7187962963</v>
      </c>
      <c r="X72" s="82" t="s">
        <v>607</v>
      </c>
      <c r="Y72" s="79"/>
      <c r="Z72" s="79"/>
      <c r="AA72" s="85" t="s">
        <v>712</v>
      </c>
      <c r="AB72" s="79"/>
      <c r="AC72" s="79" t="b">
        <v>0</v>
      </c>
      <c r="AD72" s="79">
        <v>1</v>
      </c>
      <c r="AE72" s="85" t="s">
        <v>748</v>
      </c>
      <c r="AF72" s="79" t="b">
        <v>0</v>
      </c>
      <c r="AG72" s="79" t="s">
        <v>751</v>
      </c>
      <c r="AH72" s="79"/>
      <c r="AI72" s="85" t="s">
        <v>748</v>
      </c>
      <c r="AJ72" s="79" t="b">
        <v>0</v>
      </c>
      <c r="AK72" s="79">
        <v>3</v>
      </c>
      <c r="AL72" s="85" t="s">
        <v>748</v>
      </c>
      <c r="AM72" s="79" t="s">
        <v>768</v>
      </c>
      <c r="AN72" s="79" t="b">
        <v>0</v>
      </c>
      <c r="AO72" s="85" t="s">
        <v>712</v>
      </c>
      <c r="AP72" s="79" t="s">
        <v>176</v>
      </c>
      <c r="AQ72" s="79">
        <v>0</v>
      </c>
      <c r="AR72" s="79">
        <v>0</v>
      </c>
      <c r="AS72" s="79"/>
      <c r="AT72" s="79"/>
      <c r="AU72" s="79"/>
      <c r="AV72" s="79"/>
      <c r="AW72" s="79"/>
      <c r="AX72" s="79"/>
      <c r="AY72" s="79"/>
      <c r="AZ72" s="79"/>
      <c r="BA72">
        <v>2</v>
      </c>
      <c r="BB72" s="78" t="str">
        <f>REPLACE(INDEX(GroupVertices[Group],MATCH(Edges24[[#This Row],[Vertex 1]],GroupVertices[Vertex],0)),1,1,"")</f>
        <v>3</v>
      </c>
      <c r="BC72" s="78" t="str">
        <f>REPLACE(INDEX(GroupVertices[Group],MATCH(Edges24[[#This Row],[Vertex 2]],GroupVertices[Vertex],0)),1,1,"")</f>
        <v>2</v>
      </c>
      <c r="BD72" s="48"/>
      <c r="BE72" s="49"/>
      <c r="BF72" s="48"/>
      <c r="BG72" s="49"/>
      <c r="BH72" s="48"/>
      <c r="BI72" s="49"/>
      <c r="BJ72" s="48"/>
      <c r="BK72" s="49"/>
      <c r="BL72" s="48"/>
    </row>
    <row r="73" spans="1:64" ht="15">
      <c r="A73" s="64" t="s">
        <v>259</v>
      </c>
      <c r="B73" s="64" t="s">
        <v>279</v>
      </c>
      <c r="C73" s="65"/>
      <c r="D73" s="66"/>
      <c r="E73" s="67"/>
      <c r="F73" s="68"/>
      <c r="G73" s="65"/>
      <c r="H73" s="69"/>
      <c r="I73" s="70"/>
      <c r="J73" s="70"/>
      <c r="K73" s="34" t="s">
        <v>65</v>
      </c>
      <c r="L73" s="77">
        <v>118</v>
      </c>
      <c r="M73" s="77"/>
      <c r="N73" s="72"/>
      <c r="O73" s="79" t="s">
        <v>299</v>
      </c>
      <c r="P73" s="81">
        <v>43482.25740740741</v>
      </c>
      <c r="Q73" s="79" t="s">
        <v>328</v>
      </c>
      <c r="R73" s="79"/>
      <c r="S73" s="79"/>
      <c r="T73" s="79"/>
      <c r="U73" s="79"/>
      <c r="V73" s="82" t="s">
        <v>530</v>
      </c>
      <c r="W73" s="81">
        <v>43482.25740740741</v>
      </c>
      <c r="X73" s="82" t="s">
        <v>608</v>
      </c>
      <c r="Y73" s="79"/>
      <c r="Z73" s="79"/>
      <c r="AA73" s="85" t="s">
        <v>713</v>
      </c>
      <c r="AB73" s="79"/>
      <c r="AC73" s="79" t="b">
        <v>0</v>
      </c>
      <c r="AD73" s="79">
        <v>0</v>
      </c>
      <c r="AE73" s="85" t="s">
        <v>748</v>
      </c>
      <c r="AF73" s="79" t="b">
        <v>0</v>
      </c>
      <c r="AG73" s="79" t="s">
        <v>751</v>
      </c>
      <c r="AH73" s="79"/>
      <c r="AI73" s="85" t="s">
        <v>748</v>
      </c>
      <c r="AJ73" s="79" t="b">
        <v>0</v>
      </c>
      <c r="AK73" s="79">
        <v>0</v>
      </c>
      <c r="AL73" s="85" t="s">
        <v>712</v>
      </c>
      <c r="AM73" s="79" t="s">
        <v>764</v>
      </c>
      <c r="AN73" s="79" t="b">
        <v>0</v>
      </c>
      <c r="AO73" s="85" t="s">
        <v>712</v>
      </c>
      <c r="AP73" s="79" t="s">
        <v>176</v>
      </c>
      <c r="AQ73" s="79">
        <v>0</v>
      </c>
      <c r="AR73" s="79">
        <v>0</v>
      </c>
      <c r="AS73" s="79"/>
      <c r="AT73" s="79"/>
      <c r="AU73" s="79"/>
      <c r="AV73" s="79"/>
      <c r="AW73" s="79"/>
      <c r="AX73" s="79"/>
      <c r="AY73" s="79"/>
      <c r="AZ73" s="79"/>
      <c r="BA73">
        <v>1</v>
      </c>
      <c r="BB73" s="78" t="str">
        <f>REPLACE(INDEX(GroupVertices[Group],MATCH(Edges24[[#This Row],[Vertex 1]],GroupVertices[Vertex],0)),1,1,"")</f>
        <v>2</v>
      </c>
      <c r="BC73" s="78" t="str">
        <f>REPLACE(INDEX(GroupVertices[Group],MATCH(Edges24[[#This Row],[Vertex 2]],GroupVertices[Vertex],0)),1,1,"")</f>
        <v>2</v>
      </c>
      <c r="BD73" s="48"/>
      <c r="BE73" s="49"/>
      <c r="BF73" s="48"/>
      <c r="BG73" s="49"/>
      <c r="BH73" s="48"/>
      <c r="BI73" s="49"/>
      <c r="BJ73" s="48"/>
      <c r="BK73" s="49"/>
      <c r="BL73" s="48"/>
    </row>
    <row r="74" spans="1:64" ht="15">
      <c r="A74" s="64" t="s">
        <v>256</v>
      </c>
      <c r="B74" s="64" t="s">
        <v>294</v>
      </c>
      <c r="C74" s="65"/>
      <c r="D74" s="66"/>
      <c r="E74" s="67"/>
      <c r="F74" s="68"/>
      <c r="G74" s="65"/>
      <c r="H74" s="69"/>
      <c r="I74" s="70"/>
      <c r="J74" s="70"/>
      <c r="K74" s="34" t="s">
        <v>65</v>
      </c>
      <c r="L74" s="77">
        <v>127</v>
      </c>
      <c r="M74" s="77"/>
      <c r="N74" s="72"/>
      <c r="O74" s="79" t="s">
        <v>299</v>
      </c>
      <c r="P74" s="81">
        <v>43480.712546296294</v>
      </c>
      <c r="Q74" s="79" t="s">
        <v>356</v>
      </c>
      <c r="R74" s="82" t="s">
        <v>413</v>
      </c>
      <c r="S74" s="79" t="s">
        <v>448</v>
      </c>
      <c r="T74" s="79" t="s">
        <v>467</v>
      </c>
      <c r="U74" s="79"/>
      <c r="V74" s="82" t="s">
        <v>528</v>
      </c>
      <c r="W74" s="81">
        <v>43480.712546296294</v>
      </c>
      <c r="X74" s="82" t="s">
        <v>609</v>
      </c>
      <c r="Y74" s="79"/>
      <c r="Z74" s="79"/>
      <c r="AA74" s="85" t="s">
        <v>714</v>
      </c>
      <c r="AB74" s="79"/>
      <c r="AC74" s="79" t="b">
        <v>0</v>
      </c>
      <c r="AD74" s="79">
        <v>3</v>
      </c>
      <c r="AE74" s="85" t="s">
        <v>748</v>
      </c>
      <c r="AF74" s="79" t="b">
        <v>0</v>
      </c>
      <c r="AG74" s="79" t="s">
        <v>751</v>
      </c>
      <c r="AH74" s="79"/>
      <c r="AI74" s="85" t="s">
        <v>748</v>
      </c>
      <c r="AJ74" s="79" t="b">
        <v>0</v>
      </c>
      <c r="AK74" s="79">
        <v>2</v>
      </c>
      <c r="AL74" s="85" t="s">
        <v>748</v>
      </c>
      <c r="AM74" s="79" t="s">
        <v>768</v>
      </c>
      <c r="AN74" s="79" t="b">
        <v>0</v>
      </c>
      <c r="AO74" s="85" t="s">
        <v>714</v>
      </c>
      <c r="AP74" s="79" t="s">
        <v>176</v>
      </c>
      <c r="AQ74" s="79">
        <v>0</v>
      </c>
      <c r="AR74" s="79">
        <v>0</v>
      </c>
      <c r="AS74" s="79"/>
      <c r="AT74" s="79"/>
      <c r="AU74" s="79"/>
      <c r="AV74" s="79"/>
      <c r="AW74" s="79"/>
      <c r="AX74" s="79"/>
      <c r="AY74" s="79"/>
      <c r="AZ74" s="79"/>
      <c r="BA74">
        <v>1</v>
      </c>
      <c r="BB74" s="78" t="str">
        <f>REPLACE(INDEX(GroupVertices[Group],MATCH(Edges24[[#This Row],[Vertex 1]],GroupVertices[Vertex],0)),1,1,"")</f>
        <v>3</v>
      </c>
      <c r="BC74" s="78" t="str">
        <f>REPLACE(INDEX(GroupVertices[Group],MATCH(Edges24[[#This Row],[Vertex 2]],GroupVertices[Vertex],0)),1,1,"")</f>
        <v>5</v>
      </c>
      <c r="BD74" s="48"/>
      <c r="BE74" s="49"/>
      <c r="BF74" s="48"/>
      <c r="BG74" s="49"/>
      <c r="BH74" s="48"/>
      <c r="BI74" s="49"/>
      <c r="BJ74" s="48"/>
      <c r="BK74" s="49"/>
      <c r="BL74" s="48"/>
    </row>
    <row r="75" spans="1:64" ht="15">
      <c r="A75" s="64" t="s">
        <v>256</v>
      </c>
      <c r="B75" s="64" t="s">
        <v>296</v>
      </c>
      <c r="C75" s="65"/>
      <c r="D75" s="66"/>
      <c r="E75" s="67"/>
      <c r="F75" s="68"/>
      <c r="G75" s="65"/>
      <c r="H75" s="69"/>
      <c r="I75" s="70"/>
      <c r="J75" s="70"/>
      <c r="K75" s="34" t="s">
        <v>65</v>
      </c>
      <c r="L75" s="77">
        <v>131</v>
      </c>
      <c r="M75" s="77"/>
      <c r="N75" s="72"/>
      <c r="O75" s="79" t="s">
        <v>299</v>
      </c>
      <c r="P75" s="81">
        <v>43482.83405092593</v>
      </c>
      <c r="Q75" s="79" t="s">
        <v>357</v>
      </c>
      <c r="R75" s="82" t="s">
        <v>414</v>
      </c>
      <c r="S75" s="79" t="s">
        <v>449</v>
      </c>
      <c r="T75" s="79" t="s">
        <v>456</v>
      </c>
      <c r="U75" s="79"/>
      <c r="V75" s="82" t="s">
        <v>528</v>
      </c>
      <c r="W75" s="81">
        <v>43482.83405092593</v>
      </c>
      <c r="X75" s="82" t="s">
        <v>610</v>
      </c>
      <c r="Y75" s="79"/>
      <c r="Z75" s="79"/>
      <c r="AA75" s="85" t="s">
        <v>715</v>
      </c>
      <c r="AB75" s="79"/>
      <c r="AC75" s="79" t="b">
        <v>0</v>
      </c>
      <c r="AD75" s="79">
        <v>1</v>
      </c>
      <c r="AE75" s="85" t="s">
        <v>748</v>
      </c>
      <c r="AF75" s="79" t="b">
        <v>0</v>
      </c>
      <c r="AG75" s="79" t="s">
        <v>751</v>
      </c>
      <c r="AH75" s="79"/>
      <c r="AI75" s="85" t="s">
        <v>748</v>
      </c>
      <c r="AJ75" s="79" t="b">
        <v>0</v>
      </c>
      <c r="AK75" s="79">
        <v>1</v>
      </c>
      <c r="AL75" s="85" t="s">
        <v>748</v>
      </c>
      <c r="AM75" s="79" t="s">
        <v>768</v>
      </c>
      <c r="AN75" s="79" t="b">
        <v>0</v>
      </c>
      <c r="AO75" s="85" t="s">
        <v>715</v>
      </c>
      <c r="AP75" s="79" t="s">
        <v>176</v>
      </c>
      <c r="AQ75" s="79">
        <v>0</v>
      </c>
      <c r="AR75" s="79">
        <v>0</v>
      </c>
      <c r="AS75" s="79"/>
      <c r="AT75" s="79"/>
      <c r="AU75" s="79"/>
      <c r="AV75" s="79"/>
      <c r="AW75" s="79"/>
      <c r="AX75" s="79"/>
      <c r="AY75" s="79"/>
      <c r="AZ75" s="79"/>
      <c r="BA75">
        <v>1</v>
      </c>
      <c r="BB75" s="78" t="str">
        <f>REPLACE(INDEX(GroupVertices[Group],MATCH(Edges24[[#This Row],[Vertex 1]],GroupVertices[Vertex],0)),1,1,"")</f>
        <v>3</v>
      </c>
      <c r="BC75" s="78" t="str">
        <f>REPLACE(INDEX(GroupVertices[Group],MATCH(Edges24[[#This Row],[Vertex 2]],GroupVertices[Vertex],0)),1,1,"")</f>
        <v>3</v>
      </c>
      <c r="BD75" s="48">
        <v>0</v>
      </c>
      <c r="BE75" s="49">
        <v>0</v>
      </c>
      <c r="BF75" s="48">
        <v>0</v>
      </c>
      <c r="BG75" s="49">
        <v>0</v>
      </c>
      <c r="BH75" s="48">
        <v>0</v>
      </c>
      <c r="BI75" s="49">
        <v>0</v>
      </c>
      <c r="BJ75" s="48">
        <v>17</v>
      </c>
      <c r="BK75" s="49">
        <v>100</v>
      </c>
      <c r="BL75" s="48">
        <v>17</v>
      </c>
    </row>
    <row r="76" spans="1:64" ht="15">
      <c r="A76" s="64" t="s">
        <v>260</v>
      </c>
      <c r="B76" s="64" t="s">
        <v>234</v>
      </c>
      <c r="C76" s="65"/>
      <c r="D76" s="66"/>
      <c r="E76" s="67"/>
      <c r="F76" s="68"/>
      <c r="G76" s="65"/>
      <c r="H76" s="69"/>
      <c r="I76" s="70"/>
      <c r="J76" s="70"/>
      <c r="K76" s="34" t="s">
        <v>66</v>
      </c>
      <c r="L76" s="77">
        <v>134</v>
      </c>
      <c r="M76" s="77"/>
      <c r="N76" s="72"/>
      <c r="O76" s="79" t="s">
        <v>299</v>
      </c>
      <c r="P76" s="81">
        <v>43475.94364583334</v>
      </c>
      <c r="Q76" s="79" t="s">
        <v>325</v>
      </c>
      <c r="R76" s="82" t="s">
        <v>396</v>
      </c>
      <c r="S76" s="79" t="s">
        <v>438</v>
      </c>
      <c r="T76" s="79" t="s">
        <v>456</v>
      </c>
      <c r="U76" s="79"/>
      <c r="V76" s="82" t="s">
        <v>531</v>
      </c>
      <c r="W76" s="81">
        <v>43475.94364583334</v>
      </c>
      <c r="X76" s="82" t="s">
        <v>611</v>
      </c>
      <c r="Y76" s="79"/>
      <c r="Z76" s="79"/>
      <c r="AA76" s="85" t="s">
        <v>716</v>
      </c>
      <c r="AB76" s="79"/>
      <c r="AC76" s="79" t="b">
        <v>0</v>
      </c>
      <c r="AD76" s="79">
        <v>0</v>
      </c>
      <c r="AE76" s="85" t="s">
        <v>748</v>
      </c>
      <c r="AF76" s="79" t="b">
        <v>0</v>
      </c>
      <c r="AG76" s="79" t="s">
        <v>751</v>
      </c>
      <c r="AH76" s="79"/>
      <c r="AI76" s="85" t="s">
        <v>748</v>
      </c>
      <c r="AJ76" s="79" t="b">
        <v>0</v>
      </c>
      <c r="AK76" s="79">
        <v>0</v>
      </c>
      <c r="AL76" s="85" t="s">
        <v>669</v>
      </c>
      <c r="AM76" s="79" t="s">
        <v>764</v>
      </c>
      <c r="AN76" s="79" t="b">
        <v>0</v>
      </c>
      <c r="AO76" s="85" t="s">
        <v>669</v>
      </c>
      <c r="AP76" s="79" t="s">
        <v>176</v>
      </c>
      <c r="AQ76" s="79">
        <v>0</v>
      </c>
      <c r="AR76" s="79">
        <v>0</v>
      </c>
      <c r="AS76" s="79"/>
      <c r="AT76" s="79"/>
      <c r="AU76" s="79"/>
      <c r="AV76" s="79"/>
      <c r="AW76" s="79"/>
      <c r="AX76" s="79"/>
      <c r="AY76" s="79"/>
      <c r="AZ76" s="79"/>
      <c r="BA76">
        <v>1</v>
      </c>
      <c r="BB76" s="78" t="str">
        <f>REPLACE(INDEX(GroupVertices[Group],MATCH(Edges24[[#This Row],[Vertex 1]],GroupVertices[Vertex],0)),1,1,"")</f>
        <v>7</v>
      </c>
      <c r="BC76" s="78" t="str">
        <f>REPLACE(INDEX(GroupVertices[Group],MATCH(Edges24[[#This Row],[Vertex 2]],GroupVertices[Vertex],0)),1,1,"")</f>
        <v>7</v>
      </c>
      <c r="BD76" s="48">
        <v>1</v>
      </c>
      <c r="BE76" s="49">
        <v>7.6923076923076925</v>
      </c>
      <c r="BF76" s="48">
        <v>0</v>
      </c>
      <c r="BG76" s="49">
        <v>0</v>
      </c>
      <c r="BH76" s="48">
        <v>0</v>
      </c>
      <c r="BI76" s="49">
        <v>0</v>
      </c>
      <c r="BJ76" s="48">
        <v>12</v>
      </c>
      <c r="BK76" s="49">
        <v>92.3076923076923</v>
      </c>
      <c r="BL76" s="48">
        <v>13</v>
      </c>
    </row>
    <row r="77" spans="1:64" ht="15">
      <c r="A77" s="64" t="s">
        <v>256</v>
      </c>
      <c r="B77" s="64" t="s">
        <v>297</v>
      </c>
      <c r="C77" s="65"/>
      <c r="D77" s="66"/>
      <c r="E77" s="67"/>
      <c r="F77" s="68"/>
      <c r="G77" s="65"/>
      <c r="H77" s="69"/>
      <c r="I77" s="70"/>
      <c r="J77" s="70"/>
      <c r="K77" s="34" t="s">
        <v>65</v>
      </c>
      <c r="L77" s="77">
        <v>137</v>
      </c>
      <c r="M77" s="77"/>
      <c r="N77" s="72"/>
      <c r="O77" s="79" t="s">
        <v>299</v>
      </c>
      <c r="P77" s="81">
        <v>43482.975</v>
      </c>
      <c r="Q77" s="79" t="s">
        <v>358</v>
      </c>
      <c r="R77" s="79"/>
      <c r="S77" s="79"/>
      <c r="T77" s="79" t="s">
        <v>468</v>
      </c>
      <c r="U77" s="79"/>
      <c r="V77" s="82" t="s">
        <v>528</v>
      </c>
      <c r="W77" s="81">
        <v>43482.975</v>
      </c>
      <c r="X77" s="82" t="s">
        <v>612</v>
      </c>
      <c r="Y77" s="79"/>
      <c r="Z77" s="79"/>
      <c r="AA77" s="85" t="s">
        <v>717</v>
      </c>
      <c r="AB77" s="79"/>
      <c r="AC77" s="79" t="b">
        <v>0</v>
      </c>
      <c r="AD77" s="79">
        <v>1</v>
      </c>
      <c r="AE77" s="85" t="s">
        <v>748</v>
      </c>
      <c r="AF77" s="79" t="b">
        <v>0</v>
      </c>
      <c r="AG77" s="79" t="s">
        <v>751</v>
      </c>
      <c r="AH77" s="79"/>
      <c r="AI77" s="85" t="s">
        <v>748</v>
      </c>
      <c r="AJ77" s="79" t="b">
        <v>0</v>
      </c>
      <c r="AK77" s="79">
        <v>0</v>
      </c>
      <c r="AL77" s="85" t="s">
        <v>748</v>
      </c>
      <c r="AM77" s="79" t="s">
        <v>768</v>
      </c>
      <c r="AN77" s="79" t="b">
        <v>0</v>
      </c>
      <c r="AO77" s="85" t="s">
        <v>717</v>
      </c>
      <c r="AP77" s="79" t="s">
        <v>176</v>
      </c>
      <c r="AQ77" s="79">
        <v>0</v>
      </c>
      <c r="AR77" s="79">
        <v>0</v>
      </c>
      <c r="AS77" s="79"/>
      <c r="AT77" s="79"/>
      <c r="AU77" s="79"/>
      <c r="AV77" s="79"/>
      <c r="AW77" s="79"/>
      <c r="AX77" s="79"/>
      <c r="AY77" s="79"/>
      <c r="AZ77" s="79"/>
      <c r="BA77">
        <v>1</v>
      </c>
      <c r="BB77" s="78" t="str">
        <f>REPLACE(INDEX(GroupVertices[Group],MATCH(Edges24[[#This Row],[Vertex 1]],GroupVertices[Vertex],0)),1,1,"")</f>
        <v>3</v>
      </c>
      <c r="BC77" s="78" t="str">
        <f>REPLACE(INDEX(GroupVertices[Group],MATCH(Edges24[[#This Row],[Vertex 2]],GroupVertices[Vertex],0)),1,1,"")</f>
        <v>3</v>
      </c>
      <c r="BD77" s="48"/>
      <c r="BE77" s="49"/>
      <c r="BF77" s="48"/>
      <c r="BG77" s="49"/>
      <c r="BH77" s="48"/>
      <c r="BI77" s="49"/>
      <c r="BJ77" s="48"/>
      <c r="BK77" s="49"/>
      <c r="BL77" s="48"/>
    </row>
    <row r="78" spans="1:64" ht="15">
      <c r="A78" s="64" t="s">
        <v>261</v>
      </c>
      <c r="B78" s="64" t="s">
        <v>297</v>
      </c>
      <c r="C78" s="65"/>
      <c r="D78" s="66"/>
      <c r="E78" s="67"/>
      <c r="F78" s="68"/>
      <c r="G78" s="65"/>
      <c r="H78" s="69"/>
      <c r="I78" s="70"/>
      <c r="J78" s="70"/>
      <c r="K78" s="34" t="s">
        <v>65</v>
      </c>
      <c r="L78" s="77">
        <v>138</v>
      </c>
      <c r="M78" s="77"/>
      <c r="N78" s="72"/>
      <c r="O78" s="79" t="s">
        <v>299</v>
      </c>
      <c r="P78" s="81">
        <v>43482.987129629626</v>
      </c>
      <c r="Q78" s="79" t="s">
        <v>359</v>
      </c>
      <c r="R78" s="79"/>
      <c r="S78" s="79"/>
      <c r="T78" s="79"/>
      <c r="U78" s="79"/>
      <c r="V78" s="82" t="s">
        <v>532</v>
      </c>
      <c r="W78" s="81">
        <v>43482.987129629626</v>
      </c>
      <c r="X78" s="82" t="s">
        <v>613</v>
      </c>
      <c r="Y78" s="79"/>
      <c r="Z78" s="79"/>
      <c r="AA78" s="85" t="s">
        <v>718</v>
      </c>
      <c r="AB78" s="85" t="s">
        <v>717</v>
      </c>
      <c r="AC78" s="79" t="b">
        <v>0</v>
      </c>
      <c r="AD78" s="79">
        <v>0</v>
      </c>
      <c r="AE78" s="85" t="s">
        <v>750</v>
      </c>
      <c r="AF78" s="79" t="b">
        <v>0</v>
      </c>
      <c r="AG78" s="79" t="s">
        <v>751</v>
      </c>
      <c r="AH78" s="79"/>
      <c r="AI78" s="85" t="s">
        <v>748</v>
      </c>
      <c r="AJ78" s="79" t="b">
        <v>0</v>
      </c>
      <c r="AK78" s="79">
        <v>0</v>
      </c>
      <c r="AL78" s="85" t="s">
        <v>748</v>
      </c>
      <c r="AM78" s="79" t="s">
        <v>761</v>
      </c>
      <c r="AN78" s="79" t="b">
        <v>0</v>
      </c>
      <c r="AO78" s="85" t="s">
        <v>717</v>
      </c>
      <c r="AP78" s="79" t="s">
        <v>176</v>
      </c>
      <c r="AQ78" s="79">
        <v>0</v>
      </c>
      <c r="AR78" s="79">
        <v>0</v>
      </c>
      <c r="AS78" s="79"/>
      <c r="AT78" s="79"/>
      <c r="AU78" s="79"/>
      <c r="AV78" s="79"/>
      <c r="AW78" s="79"/>
      <c r="AX78" s="79"/>
      <c r="AY78" s="79"/>
      <c r="AZ78" s="79"/>
      <c r="BA78">
        <v>1</v>
      </c>
      <c r="BB78" s="78" t="str">
        <f>REPLACE(INDEX(GroupVertices[Group],MATCH(Edges24[[#This Row],[Vertex 1]],GroupVertices[Vertex],0)),1,1,"")</f>
        <v>3</v>
      </c>
      <c r="BC78" s="78" t="str">
        <f>REPLACE(INDEX(GroupVertices[Group],MATCH(Edges24[[#This Row],[Vertex 2]],GroupVertices[Vertex],0)),1,1,"")</f>
        <v>3</v>
      </c>
      <c r="BD78" s="48"/>
      <c r="BE78" s="49"/>
      <c r="BF78" s="48"/>
      <c r="BG78" s="49"/>
      <c r="BH78" s="48"/>
      <c r="BI78" s="49"/>
      <c r="BJ78" s="48"/>
      <c r="BK78" s="49"/>
      <c r="BL78" s="48"/>
    </row>
    <row r="79" spans="1:64" ht="15">
      <c r="A79" s="64" t="s">
        <v>250</v>
      </c>
      <c r="B79" s="64" t="s">
        <v>256</v>
      </c>
      <c r="C79" s="65"/>
      <c r="D79" s="66"/>
      <c r="E79" s="67"/>
      <c r="F79" s="68"/>
      <c r="G79" s="65"/>
      <c r="H79" s="69"/>
      <c r="I79" s="70"/>
      <c r="J79" s="70"/>
      <c r="K79" s="34" t="s">
        <v>66</v>
      </c>
      <c r="L79" s="77">
        <v>142</v>
      </c>
      <c r="M79" s="77"/>
      <c r="N79" s="72"/>
      <c r="O79" s="79" t="s">
        <v>299</v>
      </c>
      <c r="P79" s="81">
        <v>43476.58446759259</v>
      </c>
      <c r="Q79" s="79" t="s">
        <v>360</v>
      </c>
      <c r="R79" s="82" t="s">
        <v>415</v>
      </c>
      <c r="S79" s="79" t="s">
        <v>450</v>
      </c>
      <c r="T79" s="79"/>
      <c r="U79" s="82" t="s">
        <v>487</v>
      </c>
      <c r="V79" s="82" t="s">
        <v>487</v>
      </c>
      <c r="W79" s="81">
        <v>43476.58446759259</v>
      </c>
      <c r="X79" s="82" t="s">
        <v>614</v>
      </c>
      <c r="Y79" s="79"/>
      <c r="Z79" s="79"/>
      <c r="AA79" s="85" t="s">
        <v>719</v>
      </c>
      <c r="AB79" s="79"/>
      <c r="AC79" s="79" t="b">
        <v>0</v>
      </c>
      <c r="AD79" s="79">
        <v>0</v>
      </c>
      <c r="AE79" s="85" t="s">
        <v>748</v>
      </c>
      <c r="AF79" s="79" t="b">
        <v>0</v>
      </c>
      <c r="AG79" s="79" t="s">
        <v>751</v>
      </c>
      <c r="AH79" s="79"/>
      <c r="AI79" s="85" t="s">
        <v>748</v>
      </c>
      <c r="AJ79" s="79" t="b">
        <v>0</v>
      </c>
      <c r="AK79" s="79">
        <v>0</v>
      </c>
      <c r="AL79" s="85" t="s">
        <v>748</v>
      </c>
      <c r="AM79" s="79" t="s">
        <v>777</v>
      </c>
      <c r="AN79" s="79" t="b">
        <v>0</v>
      </c>
      <c r="AO79" s="85" t="s">
        <v>719</v>
      </c>
      <c r="AP79" s="79" t="s">
        <v>176</v>
      </c>
      <c r="AQ79" s="79">
        <v>0</v>
      </c>
      <c r="AR79" s="79">
        <v>0</v>
      </c>
      <c r="AS79" s="79"/>
      <c r="AT79" s="79"/>
      <c r="AU79" s="79"/>
      <c r="AV79" s="79"/>
      <c r="AW79" s="79"/>
      <c r="AX79" s="79"/>
      <c r="AY79" s="79"/>
      <c r="AZ79" s="79"/>
      <c r="BA79">
        <v>7</v>
      </c>
      <c r="BB79" s="78" t="str">
        <f>REPLACE(INDEX(GroupVertices[Group],MATCH(Edges24[[#This Row],[Vertex 1]],GroupVertices[Vertex],0)),1,1,"")</f>
        <v>5</v>
      </c>
      <c r="BC79" s="78" t="str">
        <f>REPLACE(INDEX(GroupVertices[Group],MATCH(Edges24[[#This Row],[Vertex 2]],GroupVertices[Vertex],0)),1,1,"")</f>
        <v>3</v>
      </c>
      <c r="BD79" s="48">
        <v>2</v>
      </c>
      <c r="BE79" s="49">
        <v>22.22222222222222</v>
      </c>
      <c r="BF79" s="48">
        <v>0</v>
      </c>
      <c r="BG79" s="49">
        <v>0</v>
      </c>
      <c r="BH79" s="48">
        <v>0</v>
      </c>
      <c r="BI79" s="49">
        <v>0</v>
      </c>
      <c r="BJ79" s="48">
        <v>7</v>
      </c>
      <c r="BK79" s="49">
        <v>77.77777777777777</v>
      </c>
      <c r="BL79" s="48">
        <v>9</v>
      </c>
    </row>
    <row r="80" spans="1:64" ht="15">
      <c r="A80" s="64" t="s">
        <v>250</v>
      </c>
      <c r="B80" s="64" t="s">
        <v>279</v>
      </c>
      <c r="C80" s="65"/>
      <c r="D80" s="66"/>
      <c r="E80" s="67"/>
      <c r="F80" s="68"/>
      <c r="G80" s="65"/>
      <c r="H80" s="69"/>
      <c r="I80" s="70"/>
      <c r="J80" s="70"/>
      <c r="K80" s="34" t="s">
        <v>65</v>
      </c>
      <c r="L80" s="77">
        <v>143</v>
      </c>
      <c r="M80" s="77"/>
      <c r="N80" s="72"/>
      <c r="O80" s="79" t="s">
        <v>299</v>
      </c>
      <c r="P80" s="81">
        <v>43478.84190972222</v>
      </c>
      <c r="Q80" s="79" t="s">
        <v>361</v>
      </c>
      <c r="R80" s="82" t="s">
        <v>416</v>
      </c>
      <c r="S80" s="79" t="s">
        <v>441</v>
      </c>
      <c r="T80" s="79" t="s">
        <v>469</v>
      </c>
      <c r="U80" s="79"/>
      <c r="V80" s="82" t="s">
        <v>521</v>
      </c>
      <c r="W80" s="81">
        <v>43478.84190972222</v>
      </c>
      <c r="X80" s="82" t="s">
        <v>615</v>
      </c>
      <c r="Y80" s="79"/>
      <c r="Z80" s="79"/>
      <c r="AA80" s="85" t="s">
        <v>720</v>
      </c>
      <c r="AB80" s="79"/>
      <c r="AC80" s="79" t="b">
        <v>0</v>
      </c>
      <c r="AD80" s="79">
        <v>0</v>
      </c>
      <c r="AE80" s="85" t="s">
        <v>748</v>
      </c>
      <c r="AF80" s="79" t="b">
        <v>1</v>
      </c>
      <c r="AG80" s="79" t="s">
        <v>751</v>
      </c>
      <c r="AH80" s="79"/>
      <c r="AI80" s="85" t="s">
        <v>711</v>
      </c>
      <c r="AJ80" s="79" t="b">
        <v>0</v>
      </c>
      <c r="AK80" s="79">
        <v>0</v>
      </c>
      <c r="AL80" s="85" t="s">
        <v>748</v>
      </c>
      <c r="AM80" s="79" t="s">
        <v>764</v>
      </c>
      <c r="AN80" s="79" t="b">
        <v>1</v>
      </c>
      <c r="AO80" s="85" t="s">
        <v>720</v>
      </c>
      <c r="AP80" s="79" t="s">
        <v>176</v>
      </c>
      <c r="AQ80" s="79">
        <v>0</v>
      </c>
      <c r="AR80" s="79">
        <v>0</v>
      </c>
      <c r="AS80" s="79"/>
      <c r="AT80" s="79"/>
      <c r="AU80" s="79"/>
      <c r="AV80" s="79"/>
      <c r="AW80" s="79"/>
      <c r="AX80" s="79"/>
      <c r="AY80" s="79"/>
      <c r="AZ80" s="79"/>
      <c r="BA80">
        <v>3</v>
      </c>
      <c r="BB80" s="78" t="str">
        <f>REPLACE(INDEX(GroupVertices[Group],MATCH(Edges24[[#This Row],[Vertex 1]],GroupVertices[Vertex],0)),1,1,"")</f>
        <v>5</v>
      </c>
      <c r="BC80" s="78" t="str">
        <f>REPLACE(INDEX(GroupVertices[Group],MATCH(Edges24[[#This Row],[Vertex 2]],GroupVertices[Vertex],0)),1,1,"")</f>
        <v>2</v>
      </c>
      <c r="BD80" s="48">
        <v>0</v>
      </c>
      <c r="BE80" s="49">
        <v>0</v>
      </c>
      <c r="BF80" s="48">
        <v>0</v>
      </c>
      <c r="BG80" s="49">
        <v>0</v>
      </c>
      <c r="BH80" s="48">
        <v>0</v>
      </c>
      <c r="BI80" s="49">
        <v>0</v>
      </c>
      <c r="BJ80" s="48">
        <v>18</v>
      </c>
      <c r="BK80" s="49">
        <v>100</v>
      </c>
      <c r="BL80" s="48">
        <v>18</v>
      </c>
    </row>
    <row r="81" spans="1:64" ht="15">
      <c r="A81" s="64" t="s">
        <v>250</v>
      </c>
      <c r="B81" s="64" t="s">
        <v>279</v>
      </c>
      <c r="C81" s="65"/>
      <c r="D81" s="66"/>
      <c r="E81" s="67"/>
      <c r="F81" s="68"/>
      <c r="G81" s="65"/>
      <c r="H81" s="69"/>
      <c r="I81" s="70"/>
      <c r="J81" s="70"/>
      <c r="K81" s="34" t="s">
        <v>65</v>
      </c>
      <c r="L81" s="77">
        <v>144</v>
      </c>
      <c r="M81" s="77"/>
      <c r="N81" s="72"/>
      <c r="O81" s="79" t="s">
        <v>299</v>
      </c>
      <c r="P81" s="81">
        <v>43478.842673611114</v>
      </c>
      <c r="Q81" s="79" t="s">
        <v>362</v>
      </c>
      <c r="R81" s="82" t="s">
        <v>417</v>
      </c>
      <c r="S81" s="79" t="s">
        <v>441</v>
      </c>
      <c r="T81" s="79" t="s">
        <v>469</v>
      </c>
      <c r="U81" s="79"/>
      <c r="V81" s="82" t="s">
        <v>521</v>
      </c>
      <c r="W81" s="81">
        <v>43478.842673611114</v>
      </c>
      <c r="X81" s="82" t="s">
        <v>616</v>
      </c>
      <c r="Y81" s="79"/>
      <c r="Z81" s="79"/>
      <c r="AA81" s="85" t="s">
        <v>721</v>
      </c>
      <c r="AB81" s="79"/>
      <c r="AC81" s="79" t="b">
        <v>0</v>
      </c>
      <c r="AD81" s="79">
        <v>0</v>
      </c>
      <c r="AE81" s="85" t="s">
        <v>748</v>
      </c>
      <c r="AF81" s="79" t="b">
        <v>1</v>
      </c>
      <c r="AG81" s="79" t="s">
        <v>751</v>
      </c>
      <c r="AH81" s="79"/>
      <c r="AI81" s="85" t="s">
        <v>734</v>
      </c>
      <c r="AJ81" s="79" t="b">
        <v>0</v>
      </c>
      <c r="AK81" s="79">
        <v>0</v>
      </c>
      <c r="AL81" s="85" t="s">
        <v>748</v>
      </c>
      <c r="AM81" s="79" t="s">
        <v>764</v>
      </c>
      <c r="AN81" s="79" t="b">
        <v>1</v>
      </c>
      <c r="AO81" s="85" t="s">
        <v>721</v>
      </c>
      <c r="AP81" s="79" t="s">
        <v>176</v>
      </c>
      <c r="AQ81" s="79">
        <v>0</v>
      </c>
      <c r="AR81" s="79">
        <v>0</v>
      </c>
      <c r="AS81" s="79"/>
      <c r="AT81" s="79"/>
      <c r="AU81" s="79"/>
      <c r="AV81" s="79"/>
      <c r="AW81" s="79"/>
      <c r="AX81" s="79"/>
      <c r="AY81" s="79"/>
      <c r="AZ81" s="79"/>
      <c r="BA81">
        <v>3</v>
      </c>
      <c r="BB81" s="78" t="str">
        <f>REPLACE(INDEX(GroupVertices[Group],MATCH(Edges24[[#This Row],[Vertex 1]],GroupVertices[Vertex],0)),1,1,"")</f>
        <v>5</v>
      </c>
      <c r="BC81" s="78" t="str">
        <f>REPLACE(INDEX(GroupVertices[Group],MATCH(Edges24[[#This Row],[Vertex 2]],GroupVertices[Vertex],0)),1,1,"")</f>
        <v>2</v>
      </c>
      <c r="BD81" s="48">
        <v>0</v>
      </c>
      <c r="BE81" s="49">
        <v>0</v>
      </c>
      <c r="BF81" s="48">
        <v>0</v>
      </c>
      <c r="BG81" s="49">
        <v>0</v>
      </c>
      <c r="BH81" s="48">
        <v>0</v>
      </c>
      <c r="BI81" s="49">
        <v>0</v>
      </c>
      <c r="BJ81" s="48">
        <v>18</v>
      </c>
      <c r="BK81" s="49">
        <v>100</v>
      </c>
      <c r="BL81" s="48">
        <v>18</v>
      </c>
    </row>
    <row r="82" spans="1:64" ht="15">
      <c r="A82" s="64" t="s">
        <v>250</v>
      </c>
      <c r="B82" s="64" t="s">
        <v>279</v>
      </c>
      <c r="C82" s="65"/>
      <c r="D82" s="66"/>
      <c r="E82" s="67"/>
      <c r="F82" s="68"/>
      <c r="G82" s="65"/>
      <c r="H82" s="69"/>
      <c r="I82" s="70"/>
      <c r="J82" s="70"/>
      <c r="K82" s="34" t="s">
        <v>65</v>
      </c>
      <c r="L82" s="77">
        <v>145</v>
      </c>
      <c r="M82" s="77"/>
      <c r="N82" s="72"/>
      <c r="O82" s="79" t="s">
        <v>299</v>
      </c>
      <c r="P82" s="81">
        <v>43478.85737268518</v>
      </c>
      <c r="Q82" s="79" t="s">
        <v>363</v>
      </c>
      <c r="R82" s="82" t="s">
        <v>418</v>
      </c>
      <c r="S82" s="79" t="s">
        <v>441</v>
      </c>
      <c r="T82" s="79" t="s">
        <v>469</v>
      </c>
      <c r="U82" s="79"/>
      <c r="V82" s="82" t="s">
        <v>521</v>
      </c>
      <c r="W82" s="81">
        <v>43478.85737268518</v>
      </c>
      <c r="X82" s="82" t="s">
        <v>617</v>
      </c>
      <c r="Y82" s="79"/>
      <c r="Z82" s="79"/>
      <c r="AA82" s="85" t="s">
        <v>722</v>
      </c>
      <c r="AB82" s="79"/>
      <c r="AC82" s="79" t="b">
        <v>0</v>
      </c>
      <c r="AD82" s="79">
        <v>0</v>
      </c>
      <c r="AE82" s="85" t="s">
        <v>748</v>
      </c>
      <c r="AF82" s="79" t="b">
        <v>1</v>
      </c>
      <c r="AG82" s="79" t="s">
        <v>751</v>
      </c>
      <c r="AH82" s="79"/>
      <c r="AI82" s="85" t="s">
        <v>735</v>
      </c>
      <c r="AJ82" s="79" t="b">
        <v>0</v>
      </c>
      <c r="AK82" s="79">
        <v>0</v>
      </c>
      <c r="AL82" s="85" t="s">
        <v>748</v>
      </c>
      <c r="AM82" s="79" t="s">
        <v>764</v>
      </c>
      <c r="AN82" s="79" t="b">
        <v>1</v>
      </c>
      <c r="AO82" s="85" t="s">
        <v>722</v>
      </c>
      <c r="AP82" s="79" t="s">
        <v>176</v>
      </c>
      <c r="AQ82" s="79">
        <v>0</v>
      </c>
      <c r="AR82" s="79">
        <v>0</v>
      </c>
      <c r="AS82" s="79"/>
      <c r="AT82" s="79"/>
      <c r="AU82" s="79"/>
      <c r="AV82" s="79"/>
      <c r="AW82" s="79"/>
      <c r="AX82" s="79"/>
      <c r="AY82" s="79"/>
      <c r="AZ82" s="79"/>
      <c r="BA82">
        <v>3</v>
      </c>
      <c r="BB82" s="78" t="str">
        <f>REPLACE(INDEX(GroupVertices[Group],MATCH(Edges24[[#This Row],[Vertex 1]],GroupVertices[Vertex],0)),1,1,"")</f>
        <v>5</v>
      </c>
      <c r="BC82" s="78" t="str">
        <f>REPLACE(INDEX(GroupVertices[Group],MATCH(Edges24[[#This Row],[Vertex 2]],GroupVertices[Vertex],0)),1,1,"")</f>
        <v>2</v>
      </c>
      <c r="BD82" s="48">
        <v>0</v>
      </c>
      <c r="BE82" s="49">
        <v>0</v>
      </c>
      <c r="BF82" s="48">
        <v>0</v>
      </c>
      <c r="BG82" s="49">
        <v>0</v>
      </c>
      <c r="BH82" s="48">
        <v>0</v>
      </c>
      <c r="BI82" s="49">
        <v>0</v>
      </c>
      <c r="BJ82" s="48">
        <v>18</v>
      </c>
      <c r="BK82" s="49">
        <v>100</v>
      </c>
      <c r="BL82" s="48">
        <v>18</v>
      </c>
    </row>
    <row r="83" spans="1:64" ht="15">
      <c r="A83" s="64" t="s">
        <v>250</v>
      </c>
      <c r="B83" s="64" t="s">
        <v>250</v>
      </c>
      <c r="C83" s="65"/>
      <c r="D83" s="66"/>
      <c r="E83" s="67"/>
      <c r="F83" s="68"/>
      <c r="G83" s="65"/>
      <c r="H83" s="69"/>
      <c r="I83" s="70"/>
      <c r="J83" s="70"/>
      <c r="K83" s="34" t="s">
        <v>65</v>
      </c>
      <c r="L83" s="77">
        <v>147</v>
      </c>
      <c r="M83" s="77"/>
      <c r="N83" s="72"/>
      <c r="O83" s="79" t="s">
        <v>176</v>
      </c>
      <c r="P83" s="81">
        <v>43479.00388888889</v>
      </c>
      <c r="Q83" s="79" t="s">
        <v>364</v>
      </c>
      <c r="R83" s="79"/>
      <c r="S83" s="79"/>
      <c r="T83" s="79" t="s">
        <v>458</v>
      </c>
      <c r="U83" s="79"/>
      <c r="V83" s="82" t="s">
        <v>521</v>
      </c>
      <c r="W83" s="81">
        <v>43479.00388888889</v>
      </c>
      <c r="X83" s="82" t="s">
        <v>618</v>
      </c>
      <c r="Y83" s="79"/>
      <c r="Z83" s="79"/>
      <c r="AA83" s="85" t="s">
        <v>723</v>
      </c>
      <c r="AB83" s="79"/>
      <c r="AC83" s="79" t="b">
        <v>0</v>
      </c>
      <c r="AD83" s="79">
        <v>0</v>
      </c>
      <c r="AE83" s="85" t="s">
        <v>748</v>
      </c>
      <c r="AF83" s="79" t="b">
        <v>1</v>
      </c>
      <c r="AG83" s="79" t="s">
        <v>754</v>
      </c>
      <c r="AH83" s="79"/>
      <c r="AI83" s="85" t="s">
        <v>735</v>
      </c>
      <c r="AJ83" s="79" t="b">
        <v>0</v>
      </c>
      <c r="AK83" s="79">
        <v>0</v>
      </c>
      <c r="AL83" s="85" t="s">
        <v>748</v>
      </c>
      <c r="AM83" s="79" t="s">
        <v>764</v>
      </c>
      <c r="AN83" s="79" t="b">
        <v>0</v>
      </c>
      <c r="AO83" s="85" t="s">
        <v>723</v>
      </c>
      <c r="AP83" s="79" t="s">
        <v>176</v>
      </c>
      <c r="AQ83" s="79">
        <v>0</v>
      </c>
      <c r="AR83" s="79">
        <v>0</v>
      </c>
      <c r="AS83" s="79"/>
      <c r="AT83" s="79"/>
      <c r="AU83" s="79"/>
      <c r="AV83" s="79"/>
      <c r="AW83" s="79"/>
      <c r="AX83" s="79"/>
      <c r="AY83" s="79"/>
      <c r="AZ83" s="79"/>
      <c r="BA83">
        <v>5</v>
      </c>
      <c r="BB83" s="78" t="str">
        <f>REPLACE(INDEX(GroupVertices[Group],MATCH(Edges24[[#This Row],[Vertex 1]],GroupVertices[Vertex],0)),1,1,"")</f>
        <v>5</v>
      </c>
      <c r="BC83" s="78" t="str">
        <f>REPLACE(INDEX(GroupVertices[Group],MATCH(Edges24[[#This Row],[Vertex 2]],GroupVertices[Vertex],0)),1,1,"")</f>
        <v>5</v>
      </c>
      <c r="BD83" s="48">
        <v>0</v>
      </c>
      <c r="BE83" s="49">
        <v>0</v>
      </c>
      <c r="BF83" s="48">
        <v>0</v>
      </c>
      <c r="BG83" s="49">
        <v>0</v>
      </c>
      <c r="BH83" s="48">
        <v>0</v>
      </c>
      <c r="BI83" s="49">
        <v>0</v>
      </c>
      <c r="BJ83" s="48">
        <v>2</v>
      </c>
      <c r="BK83" s="49">
        <v>100</v>
      </c>
      <c r="BL83" s="48">
        <v>2</v>
      </c>
    </row>
    <row r="84" spans="1:64" ht="15">
      <c r="A84" s="64" t="s">
        <v>250</v>
      </c>
      <c r="B84" s="64" t="s">
        <v>250</v>
      </c>
      <c r="C84" s="65"/>
      <c r="D84" s="66"/>
      <c r="E84" s="67"/>
      <c r="F84" s="68"/>
      <c r="G84" s="65"/>
      <c r="H84" s="69"/>
      <c r="I84" s="70"/>
      <c r="J84" s="70"/>
      <c r="K84" s="34" t="s">
        <v>65</v>
      </c>
      <c r="L84" s="77">
        <v>148</v>
      </c>
      <c r="M84" s="77"/>
      <c r="N84" s="72"/>
      <c r="O84" s="79" t="s">
        <v>176</v>
      </c>
      <c r="P84" s="81">
        <v>43479.50952546296</v>
      </c>
      <c r="Q84" s="79" t="s">
        <v>365</v>
      </c>
      <c r="R84" s="82" t="s">
        <v>419</v>
      </c>
      <c r="S84" s="79" t="s">
        <v>441</v>
      </c>
      <c r="T84" s="79" t="s">
        <v>460</v>
      </c>
      <c r="U84" s="79"/>
      <c r="V84" s="82" t="s">
        <v>521</v>
      </c>
      <c r="W84" s="81">
        <v>43479.50952546296</v>
      </c>
      <c r="X84" s="82" t="s">
        <v>619</v>
      </c>
      <c r="Y84" s="79"/>
      <c r="Z84" s="79"/>
      <c r="AA84" s="85" t="s">
        <v>724</v>
      </c>
      <c r="AB84" s="79"/>
      <c r="AC84" s="79" t="b">
        <v>0</v>
      </c>
      <c r="AD84" s="79">
        <v>0</v>
      </c>
      <c r="AE84" s="85" t="s">
        <v>748</v>
      </c>
      <c r="AF84" s="79" t="b">
        <v>0</v>
      </c>
      <c r="AG84" s="79" t="s">
        <v>751</v>
      </c>
      <c r="AH84" s="79"/>
      <c r="AI84" s="85" t="s">
        <v>748</v>
      </c>
      <c r="AJ84" s="79" t="b">
        <v>0</v>
      </c>
      <c r="AK84" s="79">
        <v>0</v>
      </c>
      <c r="AL84" s="85" t="s">
        <v>748</v>
      </c>
      <c r="AM84" s="79" t="s">
        <v>764</v>
      </c>
      <c r="AN84" s="79" t="b">
        <v>1</v>
      </c>
      <c r="AO84" s="85" t="s">
        <v>724</v>
      </c>
      <c r="AP84" s="79" t="s">
        <v>176</v>
      </c>
      <c r="AQ84" s="79">
        <v>0</v>
      </c>
      <c r="AR84" s="79">
        <v>0</v>
      </c>
      <c r="AS84" s="79"/>
      <c r="AT84" s="79"/>
      <c r="AU84" s="79"/>
      <c r="AV84" s="79"/>
      <c r="AW84" s="79"/>
      <c r="AX84" s="79"/>
      <c r="AY84" s="79"/>
      <c r="AZ84" s="79"/>
      <c r="BA84">
        <v>5</v>
      </c>
      <c r="BB84" s="78" t="str">
        <f>REPLACE(INDEX(GroupVertices[Group],MATCH(Edges24[[#This Row],[Vertex 1]],GroupVertices[Vertex],0)),1,1,"")</f>
        <v>5</v>
      </c>
      <c r="BC84" s="78" t="str">
        <f>REPLACE(INDEX(GroupVertices[Group],MATCH(Edges24[[#This Row],[Vertex 2]],GroupVertices[Vertex],0)),1,1,"")</f>
        <v>5</v>
      </c>
      <c r="BD84" s="48">
        <v>2</v>
      </c>
      <c r="BE84" s="49">
        <v>10.526315789473685</v>
      </c>
      <c r="BF84" s="48">
        <v>0</v>
      </c>
      <c r="BG84" s="49">
        <v>0</v>
      </c>
      <c r="BH84" s="48">
        <v>0</v>
      </c>
      <c r="BI84" s="49">
        <v>0</v>
      </c>
      <c r="BJ84" s="48">
        <v>17</v>
      </c>
      <c r="BK84" s="49">
        <v>89.47368421052632</v>
      </c>
      <c r="BL84" s="48">
        <v>19</v>
      </c>
    </row>
    <row r="85" spans="1:64" ht="15">
      <c r="A85" s="64" t="s">
        <v>250</v>
      </c>
      <c r="B85" s="64" t="s">
        <v>256</v>
      </c>
      <c r="C85" s="65"/>
      <c r="D85" s="66"/>
      <c r="E85" s="67"/>
      <c r="F85" s="68"/>
      <c r="G85" s="65"/>
      <c r="H85" s="69"/>
      <c r="I85" s="70"/>
      <c r="J85" s="70"/>
      <c r="K85" s="34" t="s">
        <v>66</v>
      </c>
      <c r="L85" s="77">
        <v>149</v>
      </c>
      <c r="M85" s="77"/>
      <c r="N85" s="72"/>
      <c r="O85" s="79" t="s">
        <v>299</v>
      </c>
      <c r="P85" s="81">
        <v>43479.74320601852</v>
      </c>
      <c r="Q85" s="79" t="s">
        <v>366</v>
      </c>
      <c r="R85" s="82" t="s">
        <v>420</v>
      </c>
      <c r="S85" s="79" t="s">
        <v>441</v>
      </c>
      <c r="T85" s="79" t="s">
        <v>470</v>
      </c>
      <c r="U85" s="79"/>
      <c r="V85" s="82" t="s">
        <v>521</v>
      </c>
      <c r="W85" s="81">
        <v>43479.74320601852</v>
      </c>
      <c r="X85" s="82" t="s">
        <v>620</v>
      </c>
      <c r="Y85" s="79"/>
      <c r="Z85" s="79"/>
      <c r="AA85" s="85" t="s">
        <v>725</v>
      </c>
      <c r="AB85" s="79"/>
      <c r="AC85" s="79" t="b">
        <v>0</v>
      </c>
      <c r="AD85" s="79">
        <v>0</v>
      </c>
      <c r="AE85" s="85" t="s">
        <v>748</v>
      </c>
      <c r="AF85" s="79" t="b">
        <v>0</v>
      </c>
      <c r="AG85" s="79" t="s">
        <v>751</v>
      </c>
      <c r="AH85" s="79"/>
      <c r="AI85" s="85" t="s">
        <v>748</v>
      </c>
      <c r="AJ85" s="79" t="b">
        <v>0</v>
      </c>
      <c r="AK85" s="79">
        <v>0</v>
      </c>
      <c r="AL85" s="85" t="s">
        <v>748</v>
      </c>
      <c r="AM85" s="79" t="s">
        <v>764</v>
      </c>
      <c r="AN85" s="79" t="b">
        <v>1</v>
      </c>
      <c r="AO85" s="85" t="s">
        <v>725</v>
      </c>
      <c r="AP85" s="79" t="s">
        <v>176</v>
      </c>
      <c r="AQ85" s="79">
        <v>0</v>
      </c>
      <c r="AR85" s="79">
        <v>0</v>
      </c>
      <c r="AS85" s="79"/>
      <c r="AT85" s="79"/>
      <c r="AU85" s="79"/>
      <c r="AV85" s="79"/>
      <c r="AW85" s="79"/>
      <c r="AX85" s="79"/>
      <c r="AY85" s="79"/>
      <c r="AZ85" s="79"/>
      <c r="BA85">
        <v>7</v>
      </c>
      <c r="BB85" s="78" t="str">
        <f>REPLACE(INDEX(GroupVertices[Group],MATCH(Edges24[[#This Row],[Vertex 1]],GroupVertices[Vertex],0)),1,1,"")</f>
        <v>5</v>
      </c>
      <c r="BC85" s="78" t="str">
        <f>REPLACE(INDEX(GroupVertices[Group],MATCH(Edges24[[#This Row],[Vertex 2]],GroupVertices[Vertex],0)),1,1,"")</f>
        <v>3</v>
      </c>
      <c r="BD85" s="48">
        <v>2</v>
      </c>
      <c r="BE85" s="49">
        <v>11.11111111111111</v>
      </c>
      <c r="BF85" s="48">
        <v>0</v>
      </c>
      <c r="BG85" s="49">
        <v>0</v>
      </c>
      <c r="BH85" s="48">
        <v>0</v>
      </c>
      <c r="BI85" s="49">
        <v>0</v>
      </c>
      <c r="BJ85" s="48">
        <v>16</v>
      </c>
      <c r="BK85" s="49">
        <v>88.88888888888889</v>
      </c>
      <c r="BL85" s="48">
        <v>18</v>
      </c>
    </row>
    <row r="86" spans="1:64" ht="15">
      <c r="A86" s="64" t="s">
        <v>250</v>
      </c>
      <c r="B86" s="64" t="s">
        <v>250</v>
      </c>
      <c r="C86" s="65"/>
      <c r="D86" s="66"/>
      <c r="E86" s="67"/>
      <c r="F86" s="68"/>
      <c r="G86" s="65"/>
      <c r="H86" s="69"/>
      <c r="I86" s="70"/>
      <c r="J86" s="70"/>
      <c r="K86" s="34" t="s">
        <v>65</v>
      </c>
      <c r="L86" s="77">
        <v>150</v>
      </c>
      <c r="M86" s="77"/>
      <c r="N86" s="72"/>
      <c r="O86" s="79" t="s">
        <v>176</v>
      </c>
      <c r="P86" s="81">
        <v>43479.80695601852</v>
      </c>
      <c r="Q86" s="79" t="s">
        <v>367</v>
      </c>
      <c r="R86" s="79"/>
      <c r="S86" s="79"/>
      <c r="T86" s="79" t="s">
        <v>458</v>
      </c>
      <c r="U86" s="79"/>
      <c r="V86" s="82" t="s">
        <v>521</v>
      </c>
      <c r="W86" s="81">
        <v>43479.80695601852</v>
      </c>
      <c r="X86" s="82" t="s">
        <v>621</v>
      </c>
      <c r="Y86" s="79"/>
      <c r="Z86" s="79"/>
      <c r="AA86" s="85" t="s">
        <v>726</v>
      </c>
      <c r="AB86" s="79"/>
      <c r="AC86" s="79" t="b">
        <v>0</v>
      </c>
      <c r="AD86" s="79">
        <v>0</v>
      </c>
      <c r="AE86" s="85" t="s">
        <v>748</v>
      </c>
      <c r="AF86" s="79" t="b">
        <v>1</v>
      </c>
      <c r="AG86" s="79" t="s">
        <v>754</v>
      </c>
      <c r="AH86" s="79"/>
      <c r="AI86" s="85" t="s">
        <v>737</v>
      </c>
      <c r="AJ86" s="79" t="b">
        <v>0</v>
      </c>
      <c r="AK86" s="79">
        <v>0</v>
      </c>
      <c r="AL86" s="85" t="s">
        <v>748</v>
      </c>
      <c r="AM86" s="79" t="s">
        <v>764</v>
      </c>
      <c r="AN86" s="79" t="b">
        <v>0</v>
      </c>
      <c r="AO86" s="85" t="s">
        <v>726</v>
      </c>
      <c r="AP86" s="79" t="s">
        <v>176</v>
      </c>
      <c r="AQ86" s="79">
        <v>0</v>
      </c>
      <c r="AR86" s="79">
        <v>0</v>
      </c>
      <c r="AS86" s="79"/>
      <c r="AT86" s="79"/>
      <c r="AU86" s="79"/>
      <c r="AV86" s="79"/>
      <c r="AW86" s="79"/>
      <c r="AX86" s="79"/>
      <c r="AY86" s="79"/>
      <c r="AZ86" s="79"/>
      <c r="BA86">
        <v>5</v>
      </c>
      <c r="BB86" s="78" t="str">
        <f>REPLACE(INDEX(GroupVertices[Group],MATCH(Edges24[[#This Row],[Vertex 1]],GroupVertices[Vertex],0)),1,1,"")</f>
        <v>5</v>
      </c>
      <c r="BC86" s="78" t="str">
        <f>REPLACE(INDEX(GroupVertices[Group],MATCH(Edges24[[#This Row],[Vertex 2]],GroupVertices[Vertex],0)),1,1,"")</f>
        <v>5</v>
      </c>
      <c r="BD86" s="48">
        <v>0</v>
      </c>
      <c r="BE86" s="49">
        <v>0</v>
      </c>
      <c r="BF86" s="48">
        <v>0</v>
      </c>
      <c r="BG86" s="49">
        <v>0</v>
      </c>
      <c r="BH86" s="48">
        <v>0</v>
      </c>
      <c r="BI86" s="49">
        <v>0</v>
      </c>
      <c r="BJ86" s="48">
        <v>2</v>
      </c>
      <c r="BK86" s="49">
        <v>100</v>
      </c>
      <c r="BL86" s="48">
        <v>2</v>
      </c>
    </row>
    <row r="87" spans="1:64" ht="15">
      <c r="A87" s="64" t="s">
        <v>250</v>
      </c>
      <c r="B87" s="64" t="s">
        <v>250</v>
      </c>
      <c r="C87" s="65"/>
      <c r="D87" s="66"/>
      <c r="E87" s="67"/>
      <c r="F87" s="68"/>
      <c r="G87" s="65"/>
      <c r="H87" s="69"/>
      <c r="I87" s="70"/>
      <c r="J87" s="70"/>
      <c r="K87" s="34" t="s">
        <v>65</v>
      </c>
      <c r="L87" s="77">
        <v>151</v>
      </c>
      <c r="M87" s="77"/>
      <c r="N87" s="72"/>
      <c r="O87" s="79" t="s">
        <v>176</v>
      </c>
      <c r="P87" s="81">
        <v>43479.80712962963</v>
      </c>
      <c r="Q87" s="79" t="s">
        <v>329</v>
      </c>
      <c r="R87" s="79"/>
      <c r="S87" s="79"/>
      <c r="T87" s="79" t="s">
        <v>458</v>
      </c>
      <c r="U87" s="79"/>
      <c r="V87" s="82" t="s">
        <v>521</v>
      </c>
      <c r="W87" s="81">
        <v>43479.80712962963</v>
      </c>
      <c r="X87" s="82" t="s">
        <v>622</v>
      </c>
      <c r="Y87" s="79"/>
      <c r="Z87" s="79"/>
      <c r="AA87" s="85" t="s">
        <v>727</v>
      </c>
      <c r="AB87" s="79"/>
      <c r="AC87" s="79" t="b">
        <v>0</v>
      </c>
      <c r="AD87" s="79">
        <v>0</v>
      </c>
      <c r="AE87" s="85" t="s">
        <v>748</v>
      </c>
      <c r="AF87" s="79" t="b">
        <v>1</v>
      </c>
      <c r="AG87" s="79" t="s">
        <v>754</v>
      </c>
      <c r="AH87" s="79"/>
      <c r="AI87" s="85" t="s">
        <v>712</v>
      </c>
      <c r="AJ87" s="79" t="b">
        <v>0</v>
      </c>
      <c r="AK87" s="79">
        <v>0</v>
      </c>
      <c r="AL87" s="85" t="s">
        <v>748</v>
      </c>
      <c r="AM87" s="79" t="s">
        <v>764</v>
      </c>
      <c r="AN87" s="79" t="b">
        <v>0</v>
      </c>
      <c r="AO87" s="85" t="s">
        <v>727</v>
      </c>
      <c r="AP87" s="79" t="s">
        <v>176</v>
      </c>
      <c r="AQ87" s="79">
        <v>0</v>
      </c>
      <c r="AR87" s="79">
        <v>0</v>
      </c>
      <c r="AS87" s="79"/>
      <c r="AT87" s="79"/>
      <c r="AU87" s="79"/>
      <c r="AV87" s="79"/>
      <c r="AW87" s="79"/>
      <c r="AX87" s="79"/>
      <c r="AY87" s="79"/>
      <c r="AZ87" s="79"/>
      <c r="BA87">
        <v>5</v>
      </c>
      <c r="BB87" s="78" t="str">
        <f>REPLACE(INDEX(GroupVertices[Group],MATCH(Edges24[[#This Row],[Vertex 1]],GroupVertices[Vertex],0)),1,1,"")</f>
        <v>5</v>
      </c>
      <c r="BC87" s="78" t="str">
        <f>REPLACE(INDEX(GroupVertices[Group],MATCH(Edges24[[#This Row],[Vertex 2]],GroupVertices[Vertex],0)),1,1,"")</f>
        <v>5</v>
      </c>
      <c r="BD87" s="48">
        <v>0</v>
      </c>
      <c r="BE87" s="49">
        <v>0</v>
      </c>
      <c r="BF87" s="48">
        <v>0</v>
      </c>
      <c r="BG87" s="49">
        <v>0</v>
      </c>
      <c r="BH87" s="48">
        <v>0</v>
      </c>
      <c r="BI87" s="49">
        <v>0</v>
      </c>
      <c r="BJ87" s="48">
        <v>2</v>
      </c>
      <c r="BK87" s="49">
        <v>100</v>
      </c>
      <c r="BL87" s="48">
        <v>2</v>
      </c>
    </row>
    <row r="88" spans="1:64" ht="15">
      <c r="A88" s="64" t="s">
        <v>250</v>
      </c>
      <c r="B88" s="64" t="s">
        <v>250</v>
      </c>
      <c r="C88" s="65"/>
      <c r="D88" s="66"/>
      <c r="E88" s="67"/>
      <c r="F88" s="68"/>
      <c r="G88" s="65"/>
      <c r="H88" s="69"/>
      <c r="I88" s="70"/>
      <c r="J88" s="70"/>
      <c r="K88" s="34" t="s">
        <v>65</v>
      </c>
      <c r="L88" s="77">
        <v>152</v>
      </c>
      <c r="M88" s="77"/>
      <c r="N88" s="72"/>
      <c r="O88" s="79" t="s">
        <v>176</v>
      </c>
      <c r="P88" s="81">
        <v>43479.80737268519</v>
      </c>
      <c r="Q88" s="79" t="s">
        <v>329</v>
      </c>
      <c r="R88" s="79"/>
      <c r="S88" s="79"/>
      <c r="T88" s="79" t="s">
        <v>458</v>
      </c>
      <c r="U88" s="79"/>
      <c r="V88" s="82" t="s">
        <v>521</v>
      </c>
      <c r="W88" s="81">
        <v>43479.80737268519</v>
      </c>
      <c r="X88" s="82" t="s">
        <v>623</v>
      </c>
      <c r="Y88" s="79"/>
      <c r="Z88" s="79"/>
      <c r="AA88" s="85" t="s">
        <v>728</v>
      </c>
      <c r="AB88" s="79"/>
      <c r="AC88" s="79" t="b">
        <v>0</v>
      </c>
      <c r="AD88" s="79">
        <v>0</v>
      </c>
      <c r="AE88" s="85" t="s">
        <v>748</v>
      </c>
      <c r="AF88" s="79" t="b">
        <v>1</v>
      </c>
      <c r="AG88" s="79" t="s">
        <v>754</v>
      </c>
      <c r="AH88" s="79"/>
      <c r="AI88" s="85" t="s">
        <v>736</v>
      </c>
      <c r="AJ88" s="79" t="b">
        <v>0</v>
      </c>
      <c r="AK88" s="79">
        <v>0</v>
      </c>
      <c r="AL88" s="85" t="s">
        <v>748</v>
      </c>
      <c r="AM88" s="79" t="s">
        <v>764</v>
      </c>
      <c r="AN88" s="79" t="b">
        <v>0</v>
      </c>
      <c r="AO88" s="85" t="s">
        <v>728</v>
      </c>
      <c r="AP88" s="79" t="s">
        <v>176</v>
      </c>
      <c r="AQ88" s="79">
        <v>0</v>
      </c>
      <c r="AR88" s="79">
        <v>0</v>
      </c>
      <c r="AS88" s="79"/>
      <c r="AT88" s="79"/>
      <c r="AU88" s="79"/>
      <c r="AV88" s="79"/>
      <c r="AW88" s="79"/>
      <c r="AX88" s="79"/>
      <c r="AY88" s="79"/>
      <c r="AZ88" s="79"/>
      <c r="BA88">
        <v>5</v>
      </c>
      <c r="BB88" s="78" t="str">
        <f>REPLACE(INDEX(GroupVertices[Group],MATCH(Edges24[[#This Row],[Vertex 1]],GroupVertices[Vertex],0)),1,1,"")</f>
        <v>5</v>
      </c>
      <c r="BC88" s="78" t="str">
        <f>REPLACE(INDEX(GroupVertices[Group],MATCH(Edges24[[#This Row],[Vertex 2]],GroupVertices[Vertex],0)),1,1,"")</f>
        <v>5</v>
      </c>
      <c r="BD88" s="48">
        <v>0</v>
      </c>
      <c r="BE88" s="49">
        <v>0</v>
      </c>
      <c r="BF88" s="48">
        <v>0</v>
      </c>
      <c r="BG88" s="49">
        <v>0</v>
      </c>
      <c r="BH88" s="48">
        <v>0</v>
      </c>
      <c r="BI88" s="49">
        <v>0</v>
      </c>
      <c r="BJ88" s="48">
        <v>2</v>
      </c>
      <c r="BK88" s="49">
        <v>100</v>
      </c>
      <c r="BL88" s="48">
        <v>2</v>
      </c>
    </row>
    <row r="89" spans="1:64" ht="15">
      <c r="A89" s="64" t="s">
        <v>250</v>
      </c>
      <c r="B89" s="64" t="s">
        <v>256</v>
      </c>
      <c r="C89" s="65"/>
      <c r="D89" s="66"/>
      <c r="E89" s="67"/>
      <c r="F89" s="68"/>
      <c r="G89" s="65"/>
      <c r="H89" s="69"/>
      <c r="I89" s="70"/>
      <c r="J89" s="70"/>
      <c r="K89" s="34" t="s">
        <v>66</v>
      </c>
      <c r="L89" s="77">
        <v>153</v>
      </c>
      <c r="M89" s="77"/>
      <c r="N89" s="72"/>
      <c r="O89" s="79" t="s">
        <v>299</v>
      </c>
      <c r="P89" s="81">
        <v>43480.61829861111</v>
      </c>
      <c r="Q89" s="79" t="s">
        <v>368</v>
      </c>
      <c r="R89" s="82" t="s">
        <v>421</v>
      </c>
      <c r="S89" s="79" t="s">
        <v>433</v>
      </c>
      <c r="T89" s="79" t="s">
        <v>471</v>
      </c>
      <c r="U89" s="82" t="s">
        <v>488</v>
      </c>
      <c r="V89" s="82" t="s">
        <v>488</v>
      </c>
      <c r="W89" s="81">
        <v>43480.61829861111</v>
      </c>
      <c r="X89" s="82" t="s">
        <v>624</v>
      </c>
      <c r="Y89" s="79"/>
      <c r="Z89" s="79"/>
      <c r="AA89" s="85" t="s">
        <v>729</v>
      </c>
      <c r="AB89" s="79"/>
      <c r="AC89" s="79" t="b">
        <v>0</v>
      </c>
      <c r="AD89" s="79">
        <v>0</v>
      </c>
      <c r="AE89" s="85" t="s">
        <v>748</v>
      </c>
      <c r="AF89" s="79" t="b">
        <v>0</v>
      </c>
      <c r="AG89" s="79" t="s">
        <v>751</v>
      </c>
      <c r="AH89" s="79"/>
      <c r="AI89" s="85" t="s">
        <v>748</v>
      </c>
      <c r="AJ89" s="79" t="b">
        <v>0</v>
      </c>
      <c r="AK89" s="79">
        <v>0</v>
      </c>
      <c r="AL89" s="85" t="s">
        <v>748</v>
      </c>
      <c r="AM89" s="79" t="s">
        <v>767</v>
      </c>
      <c r="AN89" s="79" t="b">
        <v>0</v>
      </c>
      <c r="AO89" s="85" t="s">
        <v>729</v>
      </c>
      <c r="AP89" s="79" t="s">
        <v>176</v>
      </c>
      <c r="AQ89" s="79">
        <v>0</v>
      </c>
      <c r="AR89" s="79">
        <v>0</v>
      </c>
      <c r="AS89" s="79"/>
      <c r="AT89" s="79"/>
      <c r="AU89" s="79"/>
      <c r="AV89" s="79"/>
      <c r="AW89" s="79"/>
      <c r="AX89" s="79"/>
      <c r="AY89" s="79"/>
      <c r="AZ89" s="79"/>
      <c r="BA89">
        <v>7</v>
      </c>
      <c r="BB89" s="78" t="str">
        <f>REPLACE(INDEX(GroupVertices[Group],MATCH(Edges24[[#This Row],[Vertex 1]],GroupVertices[Vertex],0)),1,1,"")</f>
        <v>5</v>
      </c>
      <c r="BC89" s="78" t="str">
        <f>REPLACE(INDEX(GroupVertices[Group],MATCH(Edges24[[#This Row],[Vertex 2]],GroupVertices[Vertex],0)),1,1,"")</f>
        <v>3</v>
      </c>
      <c r="BD89" s="48">
        <v>1</v>
      </c>
      <c r="BE89" s="49">
        <v>2.3255813953488373</v>
      </c>
      <c r="BF89" s="48">
        <v>0</v>
      </c>
      <c r="BG89" s="49">
        <v>0</v>
      </c>
      <c r="BH89" s="48">
        <v>0</v>
      </c>
      <c r="BI89" s="49">
        <v>0</v>
      </c>
      <c r="BJ89" s="48">
        <v>42</v>
      </c>
      <c r="BK89" s="49">
        <v>97.67441860465117</v>
      </c>
      <c r="BL89" s="48">
        <v>43</v>
      </c>
    </row>
    <row r="90" spans="1:64" ht="15">
      <c r="A90" s="64" t="s">
        <v>250</v>
      </c>
      <c r="B90" s="64" t="s">
        <v>256</v>
      </c>
      <c r="C90" s="65"/>
      <c r="D90" s="66"/>
      <c r="E90" s="67"/>
      <c r="F90" s="68"/>
      <c r="G90" s="65"/>
      <c r="H90" s="69"/>
      <c r="I90" s="70"/>
      <c r="J90" s="70"/>
      <c r="K90" s="34" t="s">
        <v>66</v>
      </c>
      <c r="L90" s="77">
        <v>157</v>
      </c>
      <c r="M90" s="77"/>
      <c r="N90" s="72"/>
      <c r="O90" s="79" t="s">
        <v>299</v>
      </c>
      <c r="P90" s="81">
        <v>43481.728946759256</v>
      </c>
      <c r="Q90" s="79" t="s">
        <v>369</v>
      </c>
      <c r="R90" s="79" t="s">
        <v>422</v>
      </c>
      <c r="S90" s="79" t="s">
        <v>451</v>
      </c>
      <c r="T90" s="79" t="s">
        <v>472</v>
      </c>
      <c r="U90" s="79"/>
      <c r="V90" s="82" t="s">
        <v>521</v>
      </c>
      <c r="W90" s="81">
        <v>43481.728946759256</v>
      </c>
      <c r="X90" s="82" t="s">
        <v>625</v>
      </c>
      <c r="Y90" s="79"/>
      <c r="Z90" s="79"/>
      <c r="AA90" s="85" t="s">
        <v>730</v>
      </c>
      <c r="AB90" s="79"/>
      <c r="AC90" s="79" t="b">
        <v>0</v>
      </c>
      <c r="AD90" s="79">
        <v>1</v>
      </c>
      <c r="AE90" s="85" t="s">
        <v>748</v>
      </c>
      <c r="AF90" s="79" t="b">
        <v>1</v>
      </c>
      <c r="AG90" s="79" t="s">
        <v>751</v>
      </c>
      <c r="AH90" s="79"/>
      <c r="AI90" s="85" t="s">
        <v>760</v>
      </c>
      <c r="AJ90" s="79" t="b">
        <v>0</v>
      </c>
      <c r="AK90" s="79">
        <v>1</v>
      </c>
      <c r="AL90" s="85" t="s">
        <v>748</v>
      </c>
      <c r="AM90" s="79" t="s">
        <v>761</v>
      </c>
      <c r="AN90" s="79" t="b">
        <v>0</v>
      </c>
      <c r="AO90" s="85" t="s">
        <v>730</v>
      </c>
      <c r="AP90" s="79" t="s">
        <v>176</v>
      </c>
      <c r="AQ90" s="79">
        <v>0</v>
      </c>
      <c r="AR90" s="79">
        <v>0</v>
      </c>
      <c r="AS90" s="79"/>
      <c r="AT90" s="79"/>
      <c r="AU90" s="79"/>
      <c r="AV90" s="79"/>
      <c r="AW90" s="79"/>
      <c r="AX90" s="79"/>
      <c r="AY90" s="79"/>
      <c r="AZ90" s="79"/>
      <c r="BA90">
        <v>7</v>
      </c>
      <c r="BB90" s="78" t="str">
        <f>REPLACE(INDEX(GroupVertices[Group],MATCH(Edges24[[#This Row],[Vertex 1]],GroupVertices[Vertex],0)),1,1,"")</f>
        <v>5</v>
      </c>
      <c r="BC90" s="78" t="str">
        <f>REPLACE(INDEX(GroupVertices[Group],MATCH(Edges24[[#This Row],[Vertex 2]],GroupVertices[Vertex],0)),1,1,"")</f>
        <v>3</v>
      </c>
      <c r="BD90" s="48">
        <v>4</v>
      </c>
      <c r="BE90" s="49">
        <v>11.428571428571429</v>
      </c>
      <c r="BF90" s="48">
        <v>0</v>
      </c>
      <c r="BG90" s="49">
        <v>0</v>
      </c>
      <c r="BH90" s="48">
        <v>0</v>
      </c>
      <c r="BI90" s="49">
        <v>0</v>
      </c>
      <c r="BJ90" s="48">
        <v>31</v>
      </c>
      <c r="BK90" s="49">
        <v>88.57142857142857</v>
      </c>
      <c r="BL90" s="48">
        <v>35</v>
      </c>
    </row>
    <row r="91" spans="1:64" ht="15">
      <c r="A91" s="64" t="s">
        <v>262</v>
      </c>
      <c r="B91" s="64" t="s">
        <v>279</v>
      </c>
      <c r="C91" s="65"/>
      <c r="D91" s="66"/>
      <c r="E91" s="67"/>
      <c r="F91" s="68"/>
      <c r="G91" s="65"/>
      <c r="H91" s="69"/>
      <c r="I91" s="70"/>
      <c r="J91" s="70"/>
      <c r="K91" s="34" t="s">
        <v>65</v>
      </c>
      <c r="L91" s="77">
        <v>163</v>
      </c>
      <c r="M91" s="77"/>
      <c r="N91" s="72"/>
      <c r="O91" s="79" t="s">
        <v>299</v>
      </c>
      <c r="P91" s="81">
        <v>43483.773981481485</v>
      </c>
      <c r="Q91" s="79" t="s">
        <v>328</v>
      </c>
      <c r="R91" s="79"/>
      <c r="S91" s="79"/>
      <c r="T91" s="79"/>
      <c r="U91" s="79"/>
      <c r="V91" s="82" t="s">
        <v>533</v>
      </c>
      <c r="W91" s="81">
        <v>43483.773981481485</v>
      </c>
      <c r="X91" s="82" t="s">
        <v>626</v>
      </c>
      <c r="Y91" s="79"/>
      <c r="Z91" s="79"/>
      <c r="AA91" s="85" t="s">
        <v>731</v>
      </c>
      <c r="AB91" s="79"/>
      <c r="AC91" s="79" t="b">
        <v>0</v>
      </c>
      <c r="AD91" s="79">
        <v>0</v>
      </c>
      <c r="AE91" s="85" t="s">
        <v>748</v>
      </c>
      <c r="AF91" s="79" t="b">
        <v>0</v>
      </c>
      <c r="AG91" s="79" t="s">
        <v>751</v>
      </c>
      <c r="AH91" s="79"/>
      <c r="AI91" s="85" t="s">
        <v>748</v>
      </c>
      <c r="AJ91" s="79" t="b">
        <v>0</v>
      </c>
      <c r="AK91" s="79">
        <v>8</v>
      </c>
      <c r="AL91" s="85" t="s">
        <v>712</v>
      </c>
      <c r="AM91" s="79" t="s">
        <v>764</v>
      </c>
      <c r="AN91" s="79" t="b">
        <v>0</v>
      </c>
      <c r="AO91" s="85" t="s">
        <v>712</v>
      </c>
      <c r="AP91" s="79" t="s">
        <v>176</v>
      </c>
      <c r="AQ91" s="79">
        <v>0</v>
      </c>
      <c r="AR91" s="79">
        <v>0</v>
      </c>
      <c r="AS91" s="79"/>
      <c r="AT91" s="79"/>
      <c r="AU91" s="79"/>
      <c r="AV91" s="79"/>
      <c r="AW91" s="79"/>
      <c r="AX91" s="79"/>
      <c r="AY91" s="79"/>
      <c r="AZ91" s="79"/>
      <c r="BA91">
        <v>1</v>
      </c>
      <c r="BB91" s="78" t="str">
        <f>REPLACE(INDEX(GroupVertices[Group],MATCH(Edges24[[#This Row],[Vertex 1]],GroupVertices[Vertex],0)),1,1,"")</f>
        <v>2</v>
      </c>
      <c r="BC91" s="78" t="str">
        <f>REPLACE(INDEX(GroupVertices[Group],MATCH(Edges24[[#This Row],[Vertex 2]],GroupVertices[Vertex],0)),1,1,"")</f>
        <v>2</v>
      </c>
      <c r="BD91" s="48"/>
      <c r="BE91" s="49"/>
      <c r="BF91" s="48"/>
      <c r="BG91" s="49"/>
      <c r="BH91" s="48"/>
      <c r="BI91" s="49"/>
      <c r="BJ91" s="48"/>
      <c r="BK91" s="49"/>
      <c r="BL91" s="48"/>
    </row>
    <row r="92" spans="1:64" ht="15">
      <c r="A92" s="64" t="s">
        <v>263</v>
      </c>
      <c r="B92" s="64" t="s">
        <v>279</v>
      </c>
      <c r="C92" s="65"/>
      <c r="D92" s="66"/>
      <c r="E92" s="67"/>
      <c r="F92" s="68"/>
      <c r="G92" s="65"/>
      <c r="H92" s="69"/>
      <c r="I92" s="70"/>
      <c r="J92" s="70"/>
      <c r="K92" s="34" t="s">
        <v>65</v>
      </c>
      <c r="L92" s="77">
        <v>166</v>
      </c>
      <c r="M92" s="77"/>
      <c r="N92" s="72"/>
      <c r="O92" s="79" t="s">
        <v>299</v>
      </c>
      <c r="P92" s="81">
        <v>43483.77431712963</v>
      </c>
      <c r="Q92" s="79" t="s">
        <v>328</v>
      </c>
      <c r="R92" s="79"/>
      <c r="S92" s="79"/>
      <c r="T92" s="79"/>
      <c r="U92" s="79"/>
      <c r="V92" s="82" t="s">
        <v>534</v>
      </c>
      <c r="W92" s="81">
        <v>43483.77431712963</v>
      </c>
      <c r="X92" s="82" t="s">
        <v>627</v>
      </c>
      <c r="Y92" s="79"/>
      <c r="Z92" s="79"/>
      <c r="AA92" s="85" t="s">
        <v>732</v>
      </c>
      <c r="AB92" s="79"/>
      <c r="AC92" s="79" t="b">
        <v>0</v>
      </c>
      <c r="AD92" s="79">
        <v>0</v>
      </c>
      <c r="AE92" s="85" t="s">
        <v>748</v>
      </c>
      <c r="AF92" s="79" t="b">
        <v>0</v>
      </c>
      <c r="AG92" s="79" t="s">
        <v>751</v>
      </c>
      <c r="AH92" s="79"/>
      <c r="AI92" s="85" t="s">
        <v>748</v>
      </c>
      <c r="AJ92" s="79" t="b">
        <v>0</v>
      </c>
      <c r="AK92" s="79">
        <v>8</v>
      </c>
      <c r="AL92" s="85" t="s">
        <v>712</v>
      </c>
      <c r="AM92" s="79" t="s">
        <v>769</v>
      </c>
      <c r="AN92" s="79" t="b">
        <v>0</v>
      </c>
      <c r="AO92" s="85" t="s">
        <v>712</v>
      </c>
      <c r="AP92" s="79" t="s">
        <v>176</v>
      </c>
      <c r="AQ92" s="79">
        <v>0</v>
      </c>
      <c r="AR92" s="79">
        <v>0</v>
      </c>
      <c r="AS92" s="79"/>
      <c r="AT92" s="79"/>
      <c r="AU92" s="79"/>
      <c r="AV92" s="79"/>
      <c r="AW92" s="79"/>
      <c r="AX92" s="79"/>
      <c r="AY92" s="79"/>
      <c r="AZ92" s="79"/>
      <c r="BA92">
        <v>1</v>
      </c>
      <c r="BB92" s="78" t="str">
        <f>REPLACE(INDEX(GroupVertices[Group],MATCH(Edges24[[#This Row],[Vertex 1]],GroupVertices[Vertex],0)),1,1,"")</f>
        <v>2</v>
      </c>
      <c r="BC92" s="78" t="str">
        <f>REPLACE(INDEX(GroupVertices[Group],MATCH(Edges24[[#This Row],[Vertex 2]],GroupVertices[Vertex],0)),1,1,"")</f>
        <v>2</v>
      </c>
      <c r="BD92" s="48"/>
      <c r="BE92" s="49"/>
      <c r="BF92" s="48"/>
      <c r="BG92" s="49"/>
      <c r="BH92" s="48"/>
      <c r="BI92" s="49"/>
      <c r="BJ92" s="48"/>
      <c r="BK92" s="49"/>
      <c r="BL92" s="48"/>
    </row>
    <row r="93" spans="1:64" ht="15">
      <c r="A93" s="64" t="s">
        <v>264</v>
      </c>
      <c r="B93" s="64" t="s">
        <v>279</v>
      </c>
      <c r="C93" s="65"/>
      <c r="D93" s="66"/>
      <c r="E93" s="67"/>
      <c r="F93" s="68"/>
      <c r="G93" s="65"/>
      <c r="H93" s="69"/>
      <c r="I93" s="70"/>
      <c r="J93" s="70"/>
      <c r="K93" s="34" t="s">
        <v>65</v>
      </c>
      <c r="L93" s="77">
        <v>169</v>
      </c>
      <c r="M93" s="77"/>
      <c r="N93" s="72"/>
      <c r="O93" s="79" t="s">
        <v>299</v>
      </c>
      <c r="P93" s="81">
        <v>43483.774375</v>
      </c>
      <c r="Q93" s="79" t="s">
        <v>328</v>
      </c>
      <c r="R93" s="79"/>
      <c r="S93" s="79"/>
      <c r="T93" s="79"/>
      <c r="U93" s="79"/>
      <c r="V93" s="82" t="s">
        <v>535</v>
      </c>
      <c r="W93" s="81">
        <v>43483.774375</v>
      </c>
      <c r="X93" s="82" t="s">
        <v>628</v>
      </c>
      <c r="Y93" s="79"/>
      <c r="Z93" s="79"/>
      <c r="AA93" s="85" t="s">
        <v>733</v>
      </c>
      <c r="AB93" s="79"/>
      <c r="AC93" s="79" t="b">
        <v>0</v>
      </c>
      <c r="AD93" s="79">
        <v>0</v>
      </c>
      <c r="AE93" s="85" t="s">
        <v>748</v>
      </c>
      <c r="AF93" s="79" t="b">
        <v>0</v>
      </c>
      <c r="AG93" s="79" t="s">
        <v>751</v>
      </c>
      <c r="AH93" s="79"/>
      <c r="AI93" s="85" t="s">
        <v>748</v>
      </c>
      <c r="AJ93" s="79" t="b">
        <v>0</v>
      </c>
      <c r="AK93" s="79">
        <v>8</v>
      </c>
      <c r="AL93" s="85" t="s">
        <v>712</v>
      </c>
      <c r="AM93" s="79" t="s">
        <v>769</v>
      </c>
      <c r="AN93" s="79" t="b">
        <v>0</v>
      </c>
      <c r="AO93" s="85" t="s">
        <v>712</v>
      </c>
      <c r="AP93" s="79" t="s">
        <v>176</v>
      </c>
      <c r="AQ93" s="79">
        <v>0</v>
      </c>
      <c r="AR93" s="79">
        <v>0</v>
      </c>
      <c r="AS93" s="79"/>
      <c r="AT93" s="79"/>
      <c r="AU93" s="79"/>
      <c r="AV93" s="79"/>
      <c r="AW93" s="79"/>
      <c r="AX93" s="79"/>
      <c r="AY93" s="79"/>
      <c r="AZ93" s="79"/>
      <c r="BA93">
        <v>1</v>
      </c>
      <c r="BB93" s="78" t="str">
        <f>REPLACE(INDEX(GroupVertices[Group],MATCH(Edges24[[#This Row],[Vertex 1]],GroupVertices[Vertex],0)),1,1,"")</f>
        <v>2</v>
      </c>
      <c r="BC93" s="78" t="str">
        <f>REPLACE(INDEX(GroupVertices[Group],MATCH(Edges24[[#This Row],[Vertex 2]],GroupVertices[Vertex],0)),1,1,"")</f>
        <v>2</v>
      </c>
      <c r="BD93" s="48"/>
      <c r="BE93" s="49"/>
      <c r="BF93" s="48"/>
      <c r="BG93" s="49"/>
      <c r="BH93" s="48"/>
      <c r="BI93" s="49"/>
      <c r="BJ93" s="48"/>
      <c r="BK93" s="49"/>
      <c r="BL93" s="48"/>
    </row>
    <row r="94" spans="1:64" ht="15">
      <c r="A94" s="64" t="s">
        <v>256</v>
      </c>
      <c r="B94" s="64" t="s">
        <v>279</v>
      </c>
      <c r="C94" s="65"/>
      <c r="D94" s="66"/>
      <c r="E94" s="67"/>
      <c r="F94" s="68"/>
      <c r="G94" s="65"/>
      <c r="H94" s="69"/>
      <c r="I94" s="70"/>
      <c r="J94" s="70"/>
      <c r="K94" s="34" t="s">
        <v>65</v>
      </c>
      <c r="L94" s="77">
        <v>173</v>
      </c>
      <c r="M94" s="77"/>
      <c r="N94" s="72"/>
      <c r="O94" s="79" t="s">
        <v>299</v>
      </c>
      <c r="P94" s="81">
        <v>43478.83474537037</v>
      </c>
      <c r="Q94" s="79" t="s">
        <v>370</v>
      </c>
      <c r="R94" s="82" t="s">
        <v>423</v>
      </c>
      <c r="S94" s="79" t="s">
        <v>441</v>
      </c>
      <c r="T94" s="79"/>
      <c r="U94" s="79"/>
      <c r="V94" s="82" t="s">
        <v>528</v>
      </c>
      <c r="W94" s="81">
        <v>43478.83474537037</v>
      </c>
      <c r="X94" s="82" t="s">
        <v>629</v>
      </c>
      <c r="Y94" s="79"/>
      <c r="Z94" s="79"/>
      <c r="AA94" s="85" t="s">
        <v>734</v>
      </c>
      <c r="AB94" s="79"/>
      <c r="AC94" s="79" t="b">
        <v>0</v>
      </c>
      <c r="AD94" s="79">
        <v>0</v>
      </c>
      <c r="AE94" s="85" t="s">
        <v>748</v>
      </c>
      <c r="AF94" s="79" t="b">
        <v>0</v>
      </c>
      <c r="AG94" s="79" t="s">
        <v>751</v>
      </c>
      <c r="AH94" s="79"/>
      <c r="AI94" s="85" t="s">
        <v>748</v>
      </c>
      <c r="AJ94" s="79" t="b">
        <v>0</v>
      </c>
      <c r="AK94" s="79">
        <v>0</v>
      </c>
      <c r="AL94" s="85" t="s">
        <v>748</v>
      </c>
      <c r="AM94" s="79" t="s">
        <v>768</v>
      </c>
      <c r="AN94" s="79" t="b">
        <v>1</v>
      </c>
      <c r="AO94" s="85" t="s">
        <v>734</v>
      </c>
      <c r="AP94" s="79" t="s">
        <v>176</v>
      </c>
      <c r="AQ94" s="79">
        <v>0</v>
      </c>
      <c r="AR94" s="79">
        <v>0</v>
      </c>
      <c r="AS94" s="79"/>
      <c r="AT94" s="79"/>
      <c r="AU94" s="79"/>
      <c r="AV94" s="79"/>
      <c r="AW94" s="79"/>
      <c r="AX94" s="79"/>
      <c r="AY94" s="79"/>
      <c r="AZ94" s="79"/>
      <c r="BA94">
        <v>6</v>
      </c>
      <c r="BB94" s="78" t="str">
        <f>REPLACE(INDEX(GroupVertices[Group],MATCH(Edges24[[#This Row],[Vertex 1]],GroupVertices[Vertex],0)),1,1,"")</f>
        <v>3</v>
      </c>
      <c r="BC94" s="78" t="str">
        <f>REPLACE(INDEX(GroupVertices[Group],MATCH(Edges24[[#This Row],[Vertex 2]],GroupVertices[Vertex],0)),1,1,"")</f>
        <v>2</v>
      </c>
      <c r="BD94" s="48"/>
      <c r="BE94" s="49"/>
      <c r="BF94" s="48"/>
      <c r="BG94" s="49"/>
      <c r="BH94" s="48"/>
      <c r="BI94" s="49"/>
      <c r="BJ94" s="48"/>
      <c r="BK94" s="49"/>
      <c r="BL94" s="48"/>
    </row>
    <row r="95" spans="1:64" ht="15">
      <c r="A95" s="64" t="s">
        <v>256</v>
      </c>
      <c r="B95" s="64" t="s">
        <v>279</v>
      </c>
      <c r="C95" s="65"/>
      <c r="D95" s="66"/>
      <c r="E95" s="67"/>
      <c r="F95" s="68"/>
      <c r="G95" s="65"/>
      <c r="H95" s="69"/>
      <c r="I95" s="70"/>
      <c r="J95" s="70"/>
      <c r="K95" s="34" t="s">
        <v>65</v>
      </c>
      <c r="L95" s="77">
        <v>174</v>
      </c>
      <c r="M95" s="77"/>
      <c r="N95" s="72"/>
      <c r="O95" s="79" t="s">
        <v>299</v>
      </c>
      <c r="P95" s="81">
        <v>43478.85418981482</v>
      </c>
      <c r="Q95" s="79" t="s">
        <v>371</v>
      </c>
      <c r="R95" s="82" t="s">
        <v>424</v>
      </c>
      <c r="S95" s="79" t="s">
        <v>441</v>
      </c>
      <c r="T95" s="79"/>
      <c r="U95" s="79"/>
      <c r="V95" s="82" t="s">
        <v>528</v>
      </c>
      <c r="W95" s="81">
        <v>43478.85418981482</v>
      </c>
      <c r="X95" s="82" t="s">
        <v>630</v>
      </c>
      <c r="Y95" s="79"/>
      <c r="Z95" s="79"/>
      <c r="AA95" s="85" t="s">
        <v>735</v>
      </c>
      <c r="AB95" s="79"/>
      <c r="AC95" s="79" t="b">
        <v>0</v>
      </c>
      <c r="AD95" s="79">
        <v>0</v>
      </c>
      <c r="AE95" s="85" t="s">
        <v>748</v>
      </c>
      <c r="AF95" s="79" t="b">
        <v>0</v>
      </c>
      <c r="AG95" s="79" t="s">
        <v>751</v>
      </c>
      <c r="AH95" s="79"/>
      <c r="AI95" s="85" t="s">
        <v>748</v>
      </c>
      <c r="AJ95" s="79" t="b">
        <v>0</v>
      </c>
      <c r="AK95" s="79">
        <v>0</v>
      </c>
      <c r="AL95" s="85" t="s">
        <v>748</v>
      </c>
      <c r="AM95" s="79" t="s">
        <v>768</v>
      </c>
      <c r="AN95" s="79" t="b">
        <v>1</v>
      </c>
      <c r="AO95" s="85" t="s">
        <v>735</v>
      </c>
      <c r="AP95" s="79" t="s">
        <v>176</v>
      </c>
      <c r="AQ95" s="79">
        <v>0</v>
      </c>
      <c r="AR95" s="79">
        <v>0</v>
      </c>
      <c r="AS95" s="79"/>
      <c r="AT95" s="79"/>
      <c r="AU95" s="79"/>
      <c r="AV95" s="79"/>
      <c r="AW95" s="79"/>
      <c r="AX95" s="79"/>
      <c r="AY95" s="79"/>
      <c r="AZ95" s="79"/>
      <c r="BA95">
        <v>6</v>
      </c>
      <c r="BB95" s="78" t="str">
        <f>REPLACE(INDEX(GroupVertices[Group],MATCH(Edges24[[#This Row],[Vertex 1]],GroupVertices[Vertex],0)),1,1,"")</f>
        <v>3</v>
      </c>
      <c r="BC95" s="78" t="str">
        <f>REPLACE(INDEX(GroupVertices[Group],MATCH(Edges24[[#This Row],[Vertex 2]],GroupVertices[Vertex],0)),1,1,"")</f>
        <v>2</v>
      </c>
      <c r="BD95" s="48"/>
      <c r="BE95" s="49"/>
      <c r="BF95" s="48"/>
      <c r="BG95" s="49"/>
      <c r="BH95" s="48"/>
      <c r="BI95" s="49"/>
      <c r="BJ95" s="48"/>
      <c r="BK95" s="49"/>
      <c r="BL95" s="48"/>
    </row>
    <row r="96" spans="1:64" ht="15">
      <c r="A96" s="64" t="s">
        <v>256</v>
      </c>
      <c r="B96" s="64" t="s">
        <v>279</v>
      </c>
      <c r="C96" s="65"/>
      <c r="D96" s="66"/>
      <c r="E96" s="67"/>
      <c r="F96" s="68"/>
      <c r="G96" s="65"/>
      <c r="H96" s="69"/>
      <c r="I96" s="70"/>
      <c r="J96" s="70"/>
      <c r="K96" s="34" t="s">
        <v>65</v>
      </c>
      <c r="L96" s="77">
        <v>175</v>
      </c>
      <c r="M96" s="77"/>
      <c r="N96" s="72"/>
      <c r="O96" s="79" t="s">
        <v>299</v>
      </c>
      <c r="P96" s="81">
        <v>43479.66112268518</v>
      </c>
      <c r="Q96" s="79" t="s">
        <v>372</v>
      </c>
      <c r="R96" s="82" t="s">
        <v>425</v>
      </c>
      <c r="S96" s="79" t="s">
        <v>441</v>
      </c>
      <c r="T96" s="79"/>
      <c r="U96" s="79"/>
      <c r="V96" s="82" t="s">
        <v>528</v>
      </c>
      <c r="W96" s="81">
        <v>43479.66112268518</v>
      </c>
      <c r="X96" s="82" t="s">
        <v>631</v>
      </c>
      <c r="Y96" s="79"/>
      <c r="Z96" s="79"/>
      <c r="AA96" s="85" t="s">
        <v>736</v>
      </c>
      <c r="AB96" s="79"/>
      <c r="AC96" s="79" t="b">
        <v>0</v>
      </c>
      <c r="AD96" s="79">
        <v>0</v>
      </c>
      <c r="AE96" s="85" t="s">
        <v>748</v>
      </c>
      <c r="AF96" s="79" t="b">
        <v>0</v>
      </c>
      <c r="AG96" s="79" t="s">
        <v>751</v>
      </c>
      <c r="AH96" s="79"/>
      <c r="AI96" s="85" t="s">
        <v>748</v>
      </c>
      <c r="AJ96" s="79" t="b">
        <v>0</v>
      </c>
      <c r="AK96" s="79">
        <v>0</v>
      </c>
      <c r="AL96" s="85" t="s">
        <v>748</v>
      </c>
      <c r="AM96" s="79" t="s">
        <v>768</v>
      </c>
      <c r="AN96" s="79" t="b">
        <v>1</v>
      </c>
      <c r="AO96" s="85" t="s">
        <v>736</v>
      </c>
      <c r="AP96" s="79" t="s">
        <v>176</v>
      </c>
      <c r="AQ96" s="79">
        <v>0</v>
      </c>
      <c r="AR96" s="79">
        <v>0</v>
      </c>
      <c r="AS96" s="79"/>
      <c r="AT96" s="79"/>
      <c r="AU96" s="79"/>
      <c r="AV96" s="79"/>
      <c r="AW96" s="79"/>
      <c r="AX96" s="79"/>
      <c r="AY96" s="79"/>
      <c r="AZ96" s="79"/>
      <c r="BA96">
        <v>6</v>
      </c>
      <c r="BB96" s="78" t="str">
        <f>REPLACE(INDEX(GroupVertices[Group],MATCH(Edges24[[#This Row],[Vertex 1]],GroupVertices[Vertex],0)),1,1,"")</f>
        <v>3</v>
      </c>
      <c r="BC96" s="78" t="str">
        <f>REPLACE(INDEX(GroupVertices[Group],MATCH(Edges24[[#This Row],[Vertex 2]],GroupVertices[Vertex],0)),1,1,"")</f>
        <v>2</v>
      </c>
      <c r="BD96" s="48"/>
      <c r="BE96" s="49"/>
      <c r="BF96" s="48"/>
      <c r="BG96" s="49"/>
      <c r="BH96" s="48"/>
      <c r="BI96" s="49"/>
      <c r="BJ96" s="48"/>
      <c r="BK96" s="49"/>
      <c r="BL96" s="48"/>
    </row>
    <row r="97" spans="1:64" ht="15">
      <c r="A97" s="64" t="s">
        <v>256</v>
      </c>
      <c r="B97" s="64" t="s">
        <v>279</v>
      </c>
      <c r="C97" s="65"/>
      <c r="D97" s="66"/>
      <c r="E97" s="67"/>
      <c r="F97" s="68"/>
      <c r="G97" s="65"/>
      <c r="H97" s="69"/>
      <c r="I97" s="70"/>
      <c r="J97" s="70"/>
      <c r="K97" s="34" t="s">
        <v>65</v>
      </c>
      <c r="L97" s="77">
        <v>177</v>
      </c>
      <c r="M97" s="77"/>
      <c r="N97" s="72"/>
      <c r="O97" s="79" t="s">
        <v>299</v>
      </c>
      <c r="P97" s="81">
        <v>43479.78056712963</v>
      </c>
      <c r="Q97" s="79" t="s">
        <v>373</v>
      </c>
      <c r="R97" s="82" t="s">
        <v>426</v>
      </c>
      <c r="S97" s="79" t="s">
        <v>441</v>
      </c>
      <c r="T97" s="79"/>
      <c r="U97" s="79"/>
      <c r="V97" s="82" t="s">
        <v>528</v>
      </c>
      <c r="W97" s="81">
        <v>43479.78056712963</v>
      </c>
      <c r="X97" s="82" t="s">
        <v>632</v>
      </c>
      <c r="Y97" s="79"/>
      <c r="Z97" s="79"/>
      <c r="AA97" s="85" t="s">
        <v>737</v>
      </c>
      <c r="AB97" s="79"/>
      <c r="AC97" s="79" t="b">
        <v>0</v>
      </c>
      <c r="AD97" s="79">
        <v>0</v>
      </c>
      <c r="AE97" s="85" t="s">
        <v>748</v>
      </c>
      <c r="AF97" s="79" t="b">
        <v>0</v>
      </c>
      <c r="AG97" s="79" t="s">
        <v>751</v>
      </c>
      <c r="AH97" s="79"/>
      <c r="AI97" s="85" t="s">
        <v>748</v>
      </c>
      <c r="AJ97" s="79" t="b">
        <v>0</v>
      </c>
      <c r="AK97" s="79">
        <v>0</v>
      </c>
      <c r="AL97" s="85" t="s">
        <v>748</v>
      </c>
      <c r="AM97" s="79" t="s">
        <v>768</v>
      </c>
      <c r="AN97" s="79" t="b">
        <v>1</v>
      </c>
      <c r="AO97" s="85" t="s">
        <v>737</v>
      </c>
      <c r="AP97" s="79" t="s">
        <v>176</v>
      </c>
      <c r="AQ97" s="79">
        <v>0</v>
      </c>
      <c r="AR97" s="79">
        <v>0</v>
      </c>
      <c r="AS97" s="79"/>
      <c r="AT97" s="79"/>
      <c r="AU97" s="79"/>
      <c r="AV97" s="79"/>
      <c r="AW97" s="79"/>
      <c r="AX97" s="79"/>
      <c r="AY97" s="79"/>
      <c r="AZ97" s="79"/>
      <c r="BA97">
        <v>6</v>
      </c>
      <c r="BB97" s="78" t="str">
        <f>REPLACE(INDEX(GroupVertices[Group],MATCH(Edges24[[#This Row],[Vertex 1]],GroupVertices[Vertex],0)),1,1,"")</f>
        <v>3</v>
      </c>
      <c r="BC97" s="78" t="str">
        <f>REPLACE(INDEX(GroupVertices[Group],MATCH(Edges24[[#This Row],[Vertex 2]],GroupVertices[Vertex],0)),1,1,"")</f>
        <v>2</v>
      </c>
      <c r="BD97" s="48"/>
      <c r="BE97" s="49"/>
      <c r="BF97" s="48"/>
      <c r="BG97" s="49"/>
      <c r="BH97" s="48"/>
      <c r="BI97" s="49"/>
      <c r="BJ97" s="48"/>
      <c r="BK97" s="49"/>
      <c r="BL97" s="48"/>
    </row>
    <row r="98" spans="1:64" ht="15">
      <c r="A98" s="64" t="s">
        <v>265</v>
      </c>
      <c r="B98" s="64" t="s">
        <v>279</v>
      </c>
      <c r="C98" s="65"/>
      <c r="D98" s="66"/>
      <c r="E98" s="67"/>
      <c r="F98" s="68"/>
      <c r="G98" s="65"/>
      <c r="H98" s="69"/>
      <c r="I98" s="70"/>
      <c r="J98" s="70"/>
      <c r="K98" s="34" t="s">
        <v>65</v>
      </c>
      <c r="L98" s="77">
        <v>178</v>
      </c>
      <c r="M98" s="77"/>
      <c r="N98" s="72"/>
      <c r="O98" s="79" t="s">
        <v>299</v>
      </c>
      <c r="P98" s="81">
        <v>43483.77476851852</v>
      </c>
      <c r="Q98" s="79" t="s">
        <v>328</v>
      </c>
      <c r="R98" s="79"/>
      <c r="S98" s="79"/>
      <c r="T98" s="79"/>
      <c r="U98" s="79"/>
      <c r="V98" s="82" t="s">
        <v>536</v>
      </c>
      <c r="W98" s="81">
        <v>43483.77476851852</v>
      </c>
      <c r="X98" s="82" t="s">
        <v>633</v>
      </c>
      <c r="Y98" s="79"/>
      <c r="Z98" s="79"/>
      <c r="AA98" s="85" t="s">
        <v>738</v>
      </c>
      <c r="AB98" s="79"/>
      <c r="AC98" s="79" t="b">
        <v>0</v>
      </c>
      <c r="AD98" s="79">
        <v>0</v>
      </c>
      <c r="AE98" s="85" t="s">
        <v>748</v>
      </c>
      <c r="AF98" s="79" t="b">
        <v>0</v>
      </c>
      <c r="AG98" s="79" t="s">
        <v>751</v>
      </c>
      <c r="AH98" s="79"/>
      <c r="AI98" s="85" t="s">
        <v>748</v>
      </c>
      <c r="AJ98" s="79" t="b">
        <v>0</v>
      </c>
      <c r="AK98" s="79">
        <v>8</v>
      </c>
      <c r="AL98" s="85" t="s">
        <v>712</v>
      </c>
      <c r="AM98" s="79" t="s">
        <v>778</v>
      </c>
      <c r="AN98" s="79" t="b">
        <v>0</v>
      </c>
      <c r="AO98" s="85" t="s">
        <v>712</v>
      </c>
      <c r="AP98" s="79" t="s">
        <v>176</v>
      </c>
      <c r="AQ98" s="79">
        <v>0</v>
      </c>
      <c r="AR98" s="79">
        <v>0</v>
      </c>
      <c r="AS98" s="79"/>
      <c r="AT98" s="79"/>
      <c r="AU98" s="79"/>
      <c r="AV98" s="79"/>
      <c r="AW98" s="79"/>
      <c r="AX98" s="79"/>
      <c r="AY98" s="79"/>
      <c r="AZ98" s="79"/>
      <c r="BA98">
        <v>1</v>
      </c>
      <c r="BB98" s="78" t="str">
        <f>REPLACE(INDEX(GroupVertices[Group],MATCH(Edges24[[#This Row],[Vertex 1]],GroupVertices[Vertex],0)),1,1,"")</f>
        <v>2</v>
      </c>
      <c r="BC98" s="78" t="str">
        <f>REPLACE(INDEX(GroupVertices[Group],MATCH(Edges24[[#This Row],[Vertex 2]],GroupVertices[Vertex],0)),1,1,"")</f>
        <v>2</v>
      </c>
      <c r="BD98" s="48"/>
      <c r="BE98" s="49"/>
      <c r="BF98" s="48"/>
      <c r="BG98" s="49"/>
      <c r="BH98" s="48"/>
      <c r="BI98" s="49"/>
      <c r="BJ98" s="48"/>
      <c r="BK98" s="49"/>
      <c r="BL98" s="48"/>
    </row>
    <row r="99" spans="1:64" ht="15">
      <c r="A99" s="64" t="s">
        <v>256</v>
      </c>
      <c r="B99" s="64" t="s">
        <v>256</v>
      </c>
      <c r="C99" s="65"/>
      <c r="D99" s="66"/>
      <c r="E99" s="67"/>
      <c r="F99" s="68"/>
      <c r="G99" s="65"/>
      <c r="H99" s="69"/>
      <c r="I99" s="70"/>
      <c r="J99" s="70"/>
      <c r="K99" s="34" t="s">
        <v>65</v>
      </c>
      <c r="L99" s="77">
        <v>187</v>
      </c>
      <c r="M99" s="77"/>
      <c r="N99" s="72"/>
      <c r="O99" s="79" t="s">
        <v>176</v>
      </c>
      <c r="P99" s="81">
        <v>43472.75846064815</v>
      </c>
      <c r="Q99" s="79" t="s">
        <v>374</v>
      </c>
      <c r="R99" s="82" t="s">
        <v>427</v>
      </c>
      <c r="S99" s="79" t="s">
        <v>433</v>
      </c>
      <c r="T99" s="79" t="s">
        <v>473</v>
      </c>
      <c r="U99" s="82" t="s">
        <v>489</v>
      </c>
      <c r="V99" s="82" t="s">
        <v>489</v>
      </c>
      <c r="W99" s="81">
        <v>43472.75846064815</v>
      </c>
      <c r="X99" s="82" t="s">
        <v>634</v>
      </c>
      <c r="Y99" s="79"/>
      <c r="Z99" s="79"/>
      <c r="AA99" s="85" t="s">
        <v>739</v>
      </c>
      <c r="AB99" s="79"/>
      <c r="AC99" s="79" t="b">
        <v>0</v>
      </c>
      <c r="AD99" s="79">
        <v>0</v>
      </c>
      <c r="AE99" s="85" t="s">
        <v>748</v>
      </c>
      <c r="AF99" s="79" t="b">
        <v>0</v>
      </c>
      <c r="AG99" s="79" t="s">
        <v>751</v>
      </c>
      <c r="AH99" s="79"/>
      <c r="AI99" s="85" t="s">
        <v>748</v>
      </c>
      <c r="AJ99" s="79" t="b">
        <v>0</v>
      </c>
      <c r="AK99" s="79">
        <v>0</v>
      </c>
      <c r="AL99" s="85" t="s">
        <v>748</v>
      </c>
      <c r="AM99" s="79" t="s">
        <v>761</v>
      </c>
      <c r="AN99" s="79" t="b">
        <v>0</v>
      </c>
      <c r="AO99" s="85" t="s">
        <v>739</v>
      </c>
      <c r="AP99" s="79" t="s">
        <v>176</v>
      </c>
      <c r="AQ99" s="79">
        <v>0</v>
      </c>
      <c r="AR99" s="79">
        <v>0</v>
      </c>
      <c r="AS99" s="79"/>
      <c r="AT99" s="79"/>
      <c r="AU99" s="79"/>
      <c r="AV99" s="79"/>
      <c r="AW99" s="79"/>
      <c r="AX99" s="79"/>
      <c r="AY99" s="79"/>
      <c r="AZ99" s="79"/>
      <c r="BA99">
        <v>4</v>
      </c>
      <c r="BB99" s="78" t="str">
        <f>REPLACE(INDEX(GroupVertices[Group],MATCH(Edges24[[#This Row],[Vertex 1]],GroupVertices[Vertex],0)),1,1,"")</f>
        <v>3</v>
      </c>
      <c r="BC99" s="78" t="str">
        <f>REPLACE(INDEX(GroupVertices[Group],MATCH(Edges24[[#This Row],[Vertex 2]],GroupVertices[Vertex],0)),1,1,"")</f>
        <v>3</v>
      </c>
      <c r="BD99" s="48">
        <v>2</v>
      </c>
      <c r="BE99" s="49">
        <v>5.128205128205129</v>
      </c>
      <c r="BF99" s="48">
        <v>1</v>
      </c>
      <c r="BG99" s="49">
        <v>2.5641025641025643</v>
      </c>
      <c r="BH99" s="48">
        <v>0</v>
      </c>
      <c r="BI99" s="49">
        <v>0</v>
      </c>
      <c r="BJ99" s="48">
        <v>36</v>
      </c>
      <c r="BK99" s="49">
        <v>92.3076923076923</v>
      </c>
      <c r="BL99" s="48">
        <v>39</v>
      </c>
    </row>
    <row r="100" spans="1:64" ht="15">
      <c r="A100" s="64" t="s">
        <v>256</v>
      </c>
      <c r="B100" s="64" t="s">
        <v>256</v>
      </c>
      <c r="C100" s="65"/>
      <c r="D100" s="66"/>
      <c r="E100" s="67"/>
      <c r="F100" s="68"/>
      <c r="G100" s="65"/>
      <c r="H100" s="69"/>
      <c r="I100" s="70"/>
      <c r="J100" s="70"/>
      <c r="K100" s="34" t="s">
        <v>65</v>
      </c>
      <c r="L100" s="77">
        <v>188</v>
      </c>
      <c r="M100" s="77"/>
      <c r="N100" s="72"/>
      <c r="O100" s="79" t="s">
        <v>176</v>
      </c>
      <c r="P100" s="81">
        <v>43473.48056712963</v>
      </c>
      <c r="Q100" s="79" t="s">
        <v>375</v>
      </c>
      <c r="R100" s="82" t="s">
        <v>384</v>
      </c>
      <c r="S100" s="79" t="s">
        <v>433</v>
      </c>
      <c r="T100" s="79"/>
      <c r="U100" s="82" t="s">
        <v>475</v>
      </c>
      <c r="V100" s="82" t="s">
        <v>475</v>
      </c>
      <c r="W100" s="81">
        <v>43473.48056712963</v>
      </c>
      <c r="X100" s="82" t="s">
        <v>635</v>
      </c>
      <c r="Y100" s="79"/>
      <c r="Z100" s="79"/>
      <c r="AA100" s="85" t="s">
        <v>740</v>
      </c>
      <c r="AB100" s="79"/>
      <c r="AC100" s="79" t="b">
        <v>0</v>
      </c>
      <c r="AD100" s="79">
        <v>0</v>
      </c>
      <c r="AE100" s="85" t="s">
        <v>748</v>
      </c>
      <c r="AF100" s="79" t="b">
        <v>0</v>
      </c>
      <c r="AG100" s="79" t="s">
        <v>752</v>
      </c>
      <c r="AH100" s="79"/>
      <c r="AI100" s="85" t="s">
        <v>748</v>
      </c>
      <c r="AJ100" s="79" t="b">
        <v>0</v>
      </c>
      <c r="AK100" s="79">
        <v>1</v>
      </c>
      <c r="AL100" s="85" t="s">
        <v>748</v>
      </c>
      <c r="AM100" s="79" t="s">
        <v>768</v>
      </c>
      <c r="AN100" s="79" t="b">
        <v>0</v>
      </c>
      <c r="AO100" s="85" t="s">
        <v>740</v>
      </c>
      <c r="AP100" s="79" t="s">
        <v>176</v>
      </c>
      <c r="AQ100" s="79">
        <v>0</v>
      </c>
      <c r="AR100" s="79">
        <v>0</v>
      </c>
      <c r="AS100" s="79"/>
      <c r="AT100" s="79"/>
      <c r="AU100" s="79"/>
      <c r="AV100" s="79"/>
      <c r="AW100" s="79"/>
      <c r="AX100" s="79"/>
      <c r="AY100" s="79"/>
      <c r="AZ100" s="79"/>
      <c r="BA100">
        <v>4</v>
      </c>
      <c r="BB100" s="78" t="str">
        <f>REPLACE(INDEX(GroupVertices[Group],MATCH(Edges24[[#This Row],[Vertex 1]],GroupVertices[Vertex],0)),1,1,"")</f>
        <v>3</v>
      </c>
      <c r="BC100" s="78" t="str">
        <f>REPLACE(INDEX(GroupVertices[Group],MATCH(Edges24[[#This Row],[Vertex 2]],GroupVertices[Vertex],0)),1,1,"")</f>
        <v>3</v>
      </c>
      <c r="BD100" s="48">
        <v>0</v>
      </c>
      <c r="BE100" s="49">
        <v>0</v>
      </c>
      <c r="BF100" s="48">
        <v>0</v>
      </c>
      <c r="BG100" s="49">
        <v>0</v>
      </c>
      <c r="BH100" s="48">
        <v>0</v>
      </c>
      <c r="BI100" s="49">
        <v>0</v>
      </c>
      <c r="BJ100" s="48">
        <v>8</v>
      </c>
      <c r="BK100" s="49">
        <v>100</v>
      </c>
      <c r="BL100" s="48">
        <v>8</v>
      </c>
    </row>
    <row r="101" spans="1:64" ht="15">
      <c r="A101" s="64" t="s">
        <v>256</v>
      </c>
      <c r="B101" s="64" t="s">
        <v>256</v>
      </c>
      <c r="C101" s="65"/>
      <c r="D101" s="66"/>
      <c r="E101" s="67"/>
      <c r="F101" s="68"/>
      <c r="G101" s="65"/>
      <c r="H101" s="69"/>
      <c r="I101" s="70"/>
      <c r="J101" s="70"/>
      <c r="K101" s="34" t="s">
        <v>65</v>
      </c>
      <c r="L101" s="77">
        <v>189</v>
      </c>
      <c r="M101" s="77"/>
      <c r="N101" s="72"/>
      <c r="O101" s="79" t="s">
        <v>176</v>
      </c>
      <c r="P101" s="81">
        <v>43475.70921296296</v>
      </c>
      <c r="Q101" s="79" t="s">
        <v>376</v>
      </c>
      <c r="R101" s="82" t="s">
        <v>384</v>
      </c>
      <c r="S101" s="79" t="s">
        <v>433</v>
      </c>
      <c r="T101" s="79" t="s">
        <v>474</v>
      </c>
      <c r="U101" s="79"/>
      <c r="V101" s="82" t="s">
        <v>528</v>
      </c>
      <c r="W101" s="81">
        <v>43475.70921296296</v>
      </c>
      <c r="X101" s="82" t="s">
        <v>636</v>
      </c>
      <c r="Y101" s="79"/>
      <c r="Z101" s="79"/>
      <c r="AA101" s="85" t="s">
        <v>741</v>
      </c>
      <c r="AB101" s="79"/>
      <c r="AC101" s="79" t="b">
        <v>0</v>
      </c>
      <c r="AD101" s="79">
        <v>0</v>
      </c>
      <c r="AE101" s="85" t="s">
        <v>748</v>
      </c>
      <c r="AF101" s="79" t="b">
        <v>0</v>
      </c>
      <c r="AG101" s="79" t="s">
        <v>751</v>
      </c>
      <c r="AH101" s="79"/>
      <c r="AI101" s="85" t="s">
        <v>748</v>
      </c>
      <c r="AJ101" s="79" t="b">
        <v>0</v>
      </c>
      <c r="AK101" s="79">
        <v>0</v>
      </c>
      <c r="AL101" s="85" t="s">
        <v>748</v>
      </c>
      <c r="AM101" s="79" t="s">
        <v>768</v>
      </c>
      <c r="AN101" s="79" t="b">
        <v>0</v>
      </c>
      <c r="AO101" s="85" t="s">
        <v>741</v>
      </c>
      <c r="AP101" s="79" t="s">
        <v>176</v>
      </c>
      <c r="AQ101" s="79">
        <v>0</v>
      </c>
      <c r="AR101" s="79">
        <v>0</v>
      </c>
      <c r="AS101" s="79"/>
      <c r="AT101" s="79"/>
      <c r="AU101" s="79"/>
      <c r="AV101" s="79"/>
      <c r="AW101" s="79"/>
      <c r="AX101" s="79"/>
      <c r="AY101" s="79"/>
      <c r="AZ101" s="79"/>
      <c r="BA101">
        <v>4</v>
      </c>
      <c r="BB101" s="78" t="str">
        <f>REPLACE(INDEX(GroupVertices[Group],MATCH(Edges24[[#This Row],[Vertex 1]],GroupVertices[Vertex],0)),1,1,"")</f>
        <v>3</v>
      </c>
      <c r="BC101" s="78" t="str">
        <f>REPLACE(INDEX(GroupVertices[Group],MATCH(Edges24[[#This Row],[Vertex 2]],GroupVertices[Vertex],0)),1,1,"")</f>
        <v>3</v>
      </c>
      <c r="BD101" s="48">
        <v>0</v>
      </c>
      <c r="BE101" s="49">
        <v>0</v>
      </c>
      <c r="BF101" s="48">
        <v>0</v>
      </c>
      <c r="BG101" s="49">
        <v>0</v>
      </c>
      <c r="BH101" s="48">
        <v>0</v>
      </c>
      <c r="BI101" s="49">
        <v>0</v>
      </c>
      <c r="BJ101" s="48">
        <v>16</v>
      </c>
      <c r="BK101" s="49">
        <v>100</v>
      </c>
      <c r="BL101" s="48">
        <v>16</v>
      </c>
    </row>
    <row r="102" spans="1:64" ht="15">
      <c r="A102" s="64" t="s">
        <v>256</v>
      </c>
      <c r="B102" s="64" t="s">
        <v>256</v>
      </c>
      <c r="C102" s="65"/>
      <c r="D102" s="66"/>
      <c r="E102" s="67"/>
      <c r="F102" s="68"/>
      <c r="G102" s="65"/>
      <c r="H102" s="69"/>
      <c r="I102" s="70"/>
      <c r="J102" s="70"/>
      <c r="K102" s="34" t="s">
        <v>65</v>
      </c>
      <c r="L102" s="77">
        <v>190</v>
      </c>
      <c r="M102" s="77"/>
      <c r="N102" s="72"/>
      <c r="O102" s="79" t="s">
        <v>176</v>
      </c>
      <c r="P102" s="81">
        <v>43482.070856481485</v>
      </c>
      <c r="Q102" s="79" t="s">
        <v>377</v>
      </c>
      <c r="R102" s="82" t="s">
        <v>384</v>
      </c>
      <c r="S102" s="79" t="s">
        <v>433</v>
      </c>
      <c r="T102" s="79"/>
      <c r="U102" s="82" t="s">
        <v>481</v>
      </c>
      <c r="V102" s="82" t="s">
        <v>481</v>
      </c>
      <c r="W102" s="81">
        <v>43482.070856481485</v>
      </c>
      <c r="X102" s="82" t="s">
        <v>637</v>
      </c>
      <c r="Y102" s="79"/>
      <c r="Z102" s="79"/>
      <c r="AA102" s="85" t="s">
        <v>742</v>
      </c>
      <c r="AB102" s="79"/>
      <c r="AC102" s="79" t="b">
        <v>0</v>
      </c>
      <c r="AD102" s="79">
        <v>1</v>
      </c>
      <c r="AE102" s="85" t="s">
        <v>748</v>
      </c>
      <c r="AF102" s="79" t="b">
        <v>0</v>
      </c>
      <c r="AG102" s="79" t="s">
        <v>751</v>
      </c>
      <c r="AH102" s="79"/>
      <c r="AI102" s="85" t="s">
        <v>748</v>
      </c>
      <c r="AJ102" s="79" t="b">
        <v>0</v>
      </c>
      <c r="AK102" s="79">
        <v>0</v>
      </c>
      <c r="AL102" s="85" t="s">
        <v>748</v>
      </c>
      <c r="AM102" s="79" t="s">
        <v>768</v>
      </c>
      <c r="AN102" s="79" t="b">
        <v>0</v>
      </c>
      <c r="AO102" s="85" t="s">
        <v>742</v>
      </c>
      <c r="AP102" s="79" t="s">
        <v>176</v>
      </c>
      <c r="AQ102" s="79">
        <v>0</v>
      </c>
      <c r="AR102" s="79">
        <v>0</v>
      </c>
      <c r="AS102" s="79"/>
      <c r="AT102" s="79"/>
      <c r="AU102" s="79"/>
      <c r="AV102" s="79"/>
      <c r="AW102" s="79"/>
      <c r="AX102" s="79"/>
      <c r="AY102" s="79"/>
      <c r="AZ102" s="79"/>
      <c r="BA102">
        <v>4</v>
      </c>
      <c r="BB102" s="78" t="str">
        <f>REPLACE(INDEX(GroupVertices[Group],MATCH(Edges24[[#This Row],[Vertex 1]],GroupVertices[Vertex],0)),1,1,"")</f>
        <v>3</v>
      </c>
      <c r="BC102" s="78" t="str">
        <f>REPLACE(INDEX(GroupVertices[Group],MATCH(Edges24[[#This Row],[Vertex 2]],GroupVertices[Vertex],0)),1,1,"")</f>
        <v>3</v>
      </c>
      <c r="BD102" s="48">
        <v>0</v>
      </c>
      <c r="BE102" s="49">
        <v>0</v>
      </c>
      <c r="BF102" s="48">
        <v>1</v>
      </c>
      <c r="BG102" s="49">
        <v>11.11111111111111</v>
      </c>
      <c r="BH102" s="48">
        <v>0</v>
      </c>
      <c r="BI102" s="49">
        <v>0</v>
      </c>
      <c r="BJ102" s="48">
        <v>8</v>
      </c>
      <c r="BK102" s="49">
        <v>88.88888888888889</v>
      </c>
      <c r="BL102" s="48">
        <v>9</v>
      </c>
    </row>
    <row r="103" spans="1:64" ht="15">
      <c r="A103" s="64" t="s">
        <v>266</v>
      </c>
      <c r="B103" s="64" t="s">
        <v>266</v>
      </c>
      <c r="C103" s="65"/>
      <c r="D103" s="66"/>
      <c r="E103" s="67"/>
      <c r="F103" s="68"/>
      <c r="G103" s="65"/>
      <c r="H103" s="69"/>
      <c r="I103" s="70"/>
      <c r="J103" s="70"/>
      <c r="K103" s="34" t="s">
        <v>65</v>
      </c>
      <c r="L103" s="77">
        <v>192</v>
      </c>
      <c r="M103" s="77"/>
      <c r="N103" s="72"/>
      <c r="O103" s="79" t="s">
        <v>176</v>
      </c>
      <c r="P103" s="81">
        <v>43473.354212962964</v>
      </c>
      <c r="Q103" s="79" t="s">
        <v>378</v>
      </c>
      <c r="R103" s="82" t="s">
        <v>428</v>
      </c>
      <c r="S103" s="79" t="s">
        <v>452</v>
      </c>
      <c r="T103" s="79"/>
      <c r="U103" s="79"/>
      <c r="V103" s="82" t="s">
        <v>537</v>
      </c>
      <c r="W103" s="81">
        <v>43473.354212962964</v>
      </c>
      <c r="X103" s="82" t="s">
        <v>638</v>
      </c>
      <c r="Y103" s="79"/>
      <c r="Z103" s="79"/>
      <c r="AA103" s="85" t="s">
        <v>743</v>
      </c>
      <c r="AB103" s="79"/>
      <c r="AC103" s="79" t="b">
        <v>0</v>
      </c>
      <c r="AD103" s="79">
        <v>0</v>
      </c>
      <c r="AE103" s="85" t="s">
        <v>748</v>
      </c>
      <c r="AF103" s="79" t="b">
        <v>0</v>
      </c>
      <c r="AG103" s="79" t="s">
        <v>756</v>
      </c>
      <c r="AH103" s="79"/>
      <c r="AI103" s="85" t="s">
        <v>748</v>
      </c>
      <c r="AJ103" s="79" t="b">
        <v>0</v>
      </c>
      <c r="AK103" s="79">
        <v>0</v>
      </c>
      <c r="AL103" s="85" t="s">
        <v>748</v>
      </c>
      <c r="AM103" s="79" t="s">
        <v>779</v>
      </c>
      <c r="AN103" s="79" t="b">
        <v>0</v>
      </c>
      <c r="AO103" s="85" t="s">
        <v>743</v>
      </c>
      <c r="AP103" s="79" t="s">
        <v>176</v>
      </c>
      <c r="AQ103" s="79">
        <v>0</v>
      </c>
      <c r="AR103" s="79">
        <v>0</v>
      </c>
      <c r="AS103" s="79"/>
      <c r="AT103" s="79"/>
      <c r="AU103" s="79"/>
      <c r="AV103" s="79"/>
      <c r="AW103" s="79"/>
      <c r="AX103" s="79"/>
      <c r="AY103" s="79"/>
      <c r="AZ103" s="79"/>
      <c r="BA103">
        <v>5</v>
      </c>
      <c r="BB103" s="78" t="str">
        <f>REPLACE(INDEX(GroupVertices[Group],MATCH(Edges24[[#This Row],[Vertex 1]],GroupVertices[Vertex],0)),1,1,"")</f>
        <v>1</v>
      </c>
      <c r="BC103" s="78" t="str">
        <f>REPLACE(INDEX(GroupVertices[Group],MATCH(Edges24[[#This Row],[Vertex 2]],GroupVertices[Vertex],0)),1,1,"")</f>
        <v>1</v>
      </c>
      <c r="BD103" s="48">
        <v>0</v>
      </c>
      <c r="BE103" s="49">
        <v>0</v>
      </c>
      <c r="BF103" s="48">
        <v>0</v>
      </c>
      <c r="BG103" s="49">
        <v>0</v>
      </c>
      <c r="BH103" s="48">
        <v>0</v>
      </c>
      <c r="BI103" s="49">
        <v>0</v>
      </c>
      <c r="BJ103" s="48">
        <v>5</v>
      </c>
      <c r="BK103" s="49">
        <v>100</v>
      </c>
      <c r="BL103" s="48">
        <v>5</v>
      </c>
    </row>
    <row r="104" spans="1:64" ht="15">
      <c r="A104" s="64" t="s">
        <v>266</v>
      </c>
      <c r="B104" s="64" t="s">
        <v>266</v>
      </c>
      <c r="C104" s="65"/>
      <c r="D104" s="66"/>
      <c r="E104" s="67"/>
      <c r="F104" s="68"/>
      <c r="G104" s="65"/>
      <c r="H104" s="69"/>
      <c r="I104" s="70"/>
      <c r="J104" s="70"/>
      <c r="K104" s="34" t="s">
        <v>65</v>
      </c>
      <c r="L104" s="77">
        <v>193</v>
      </c>
      <c r="M104" s="77"/>
      <c r="N104" s="72"/>
      <c r="O104" s="79" t="s">
        <v>176</v>
      </c>
      <c r="P104" s="81">
        <v>43476.36115740741</v>
      </c>
      <c r="Q104" s="79" t="s">
        <v>378</v>
      </c>
      <c r="R104" s="82" t="s">
        <v>428</v>
      </c>
      <c r="S104" s="79" t="s">
        <v>452</v>
      </c>
      <c r="T104" s="79"/>
      <c r="U104" s="79"/>
      <c r="V104" s="82" t="s">
        <v>537</v>
      </c>
      <c r="W104" s="81">
        <v>43476.36115740741</v>
      </c>
      <c r="X104" s="82" t="s">
        <v>639</v>
      </c>
      <c r="Y104" s="79"/>
      <c r="Z104" s="79"/>
      <c r="AA104" s="85" t="s">
        <v>744</v>
      </c>
      <c r="AB104" s="79"/>
      <c r="AC104" s="79" t="b">
        <v>0</v>
      </c>
      <c r="AD104" s="79">
        <v>0</v>
      </c>
      <c r="AE104" s="85" t="s">
        <v>748</v>
      </c>
      <c r="AF104" s="79" t="b">
        <v>0</v>
      </c>
      <c r="AG104" s="79" t="s">
        <v>756</v>
      </c>
      <c r="AH104" s="79"/>
      <c r="AI104" s="85" t="s">
        <v>748</v>
      </c>
      <c r="AJ104" s="79" t="b">
        <v>0</v>
      </c>
      <c r="AK104" s="79">
        <v>0</v>
      </c>
      <c r="AL104" s="85" t="s">
        <v>748</v>
      </c>
      <c r="AM104" s="79" t="s">
        <v>779</v>
      </c>
      <c r="AN104" s="79" t="b">
        <v>0</v>
      </c>
      <c r="AO104" s="85" t="s">
        <v>744</v>
      </c>
      <c r="AP104" s="79" t="s">
        <v>176</v>
      </c>
      <c r="AQ104" s="79">
        <v>0</v>
      </c>
      <c r="AR104" s="79">
        <v>0</v>
      </c>
      <c r="AS104" s="79"/>
      <c r="AT104" s="79"/>
      <c r="AU104" s="79"/>
      <c r="AV104" s="79"/>
      <c r="AW104" s="79"/>
      <c r="AX104" s="79"/>
      <c r="AY104" s="79"/>
      <c r="AZ104" s="79"/>
      <c r="BA104">
        <v>5</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5</v>
      </c>
      <c r="BK104" s="49">
        <v>100</v>
      </c>
      <c r="BL104" s="48">
        <v>5</v>
      </c>
    </row>
    <row r="105" spans="1:64" ht="15">
      <c r="A105" s="64" t="s">
        <v>266</v>
      </c>
      <c r="B105" s="64" t="s">
        <v>266</v>
      </c>
      <c r="C105" s="65"/>
      <c r="D105" s="66"/>
      <c r="E105" s="67"/>
      <c r="F105" s="68"/>
      <c r="G105" s="65"/>
      <c r="H105" s="69"/>
      <c r="I105" s="70"/>
      <c r="J105" s="70"/>
      <c r="K105" s="34" t="s">
        <v>65</v>
      </c>
      <c r="L105" s="77">
        <v>194</v>
      </c>
      <c r="M105" s="77"/>
      <c r="N105" s="72"/>
      <c r="O105" s="79" t="s">
        <v>176</v>
      </c>
      <c r="P105" s="81">
        <v>43479.361180555556</v>
      </c>
      <c r="Q105" s="79" t="s">
        <v>379</v>
      </c>
      <c r="R105" s="82" t="s">
        <v>429</v>
      </c>
      <c r="S105" s="79" t="s">
        <v>452</v>
      </c>
      <c r="T105" s="79"/>
      <c r="U105" s="79"/>
      <c r="V105" s="82" t="s">
        <v>537</v>
      </c>
      <c r="W105" s="81">
        <v>43479.361180555556</v>
      </c>
      <c r="X105" s="82" t="s">
        <v>640</v>
      </c>
      <c r="Y105" s="79"/>
      <c r="Z105" s="79"/>
      <c r="AA105" s="85" t="s">
        <v>745</v>
      </c>
      <c r="AB105" s="79"/>
      <c r="AC105" s="79" t="b">
        <v>0</v>
      </c>
      <c r="AD105" s="79">
        <v>0</v>
      </c>
      <c r="AE105" s="85" t="s">
        <v>748</v>
      </c>
      <c r="AF105" s="79" t="b">
        <v>0</v>
      </c>
      <c r="AG105" s="79" t="s">
        <v>756</v>
      </c>
      <c r="AH105" s="79"/>
      <c r="AI105" s="85" t="s">
        <v>748</v>
      </c>
      <c r="AJ105" s="79" t="b">
        <v>0</v>
      </c>
      <c r="AK105" s="79">
        <v>0</v>
      </c>
      <c r="AL105" s="85" t="s">
        <v>748</v>
      </c>
      <c r="AM105" s="79" t="s">
        <v>779</v>
      </c>
      <c r="AN105" s="79" t="b">
        <v>0</v>
      </c>
      <c r="AO105" s="85" t="s">
        <v>745</v>
      </c>
      <c r="AP105" s="79" t="s">
        <v>176</v>
      </c>
      <c r="AQ105" s="79">
        <v>0</v>
      </c>
      <c r="AR105" s="79">
        <v>0</v>
      </c>
      <c r="AS105" s="79"/>
      <c r="AT105" s="79"/>
      <c r="AU105" s="79"/>
      <c r="AV105" s="79"/>
      <c r="AW105" s="79"/>
      <c r="AX105" s="79"/>
      <c r="AY105" s="79"/>
      <c r="AZ105" s="79"/>
      <c r="BA105">
        <v>5</v>
      </c>
      <c r="BB105" s="78" t="str">
        <f>REPLACE(INDEX(GroupVertices[Group],MATCH(Edges24[[#This Row],[Vertex 1]],GroupVertices[Vertex],0)),1,1,"")</f>
        <v>1</v>
      </c>
      <c r="BC105" s="78" t="str">
        <f>REPLACE(INDEX(GroupVertices[Group],MATCH(Edges24[[#This Row],[Vertex 2]],GroupVertices[Vertex],0)),1,1,"")</f>
        <v>1</v>
      </c>
      <c r="BD105" s="48">
        <v>0</v>
      </c>
      <c r="BE105" s="49">
        <v>0</v>
      </c>
      <c r="BF105" s="48">
        <v>0</v>
      </c>
      <c r="BG105" s="49">
        <v>0</v>
      </c>
      <c r="BH105" s="48">
        <v>0</v>
      </c>
      <c r="BI105" s="49">
        <v>0</v>
      </c>
      <c r="BJ105" s="48">
        <v>5</v>
      </c>
      <c r="BK105" s="49">
        <v>100</v>
      </c>
      <c r="BL105" s="48">
        <v>5</v>
      </c>
    </row>
    <row r="106" spans="1:64" ht="15">
      <c r="A106" s="64" t="s">
        <v>266</v>
      </c>
      <c r="B106" s="64" t="s">
        <v>266</v>
      </c>
      <c r="C106" s="65"/>
      <c r="D106" s="66"/>
      <c r="E106" s="67"/>
      <c r="F106" s="68"/>
      <c r="G106" s="65"/>
      <c r="H106" s="69"/>
      <c r="I106" s="70"/>
      <c r="J106" s="70"/>
      <c r="K106" s="34" t="s">
        <v>65</v>
      </c>
      <c r="L106" s="77">
        <v>195</v>
      </c>
      <c r="M106" s="77"/>
      <c r="N106" s="72"/>
      <c r="O106" s="79" t="s">
        <v>176</v>
      </c>
      <c r="P106" s="81">
        <v>43482.368113425924</v>
      </c>
      <c r="Q106" s="79" t="s">
        <v>380</v>
      </c>
      <c r="R106" s="82" t="s">
        <v>429</v>
      </c>
      <c r="S106" s="79" t="s">
        <v>452</v>
      </c>
      <c r="T106" s="79"/>
      <c r="U106" s="79"/>
      <c r="V106" s="82" t="s">
        <v>537</v>
      </c>
      <c r="W106" s="81">
        <v>43482.368113425924</v>
      </c>
      <c r="X106" s="82" t="s">
        <v>641</v>
      </c>
      <c r="Y106" s="79"/>
      <c r="Z106" s="79"/>
      <c r="AA106" s="85" t="s">
        <v>746</v>
      </c>
      <c r="AB106" s="79"/>
      <c r="AC106" s="79" t="b">
        <v>0</v>
      </c>
      <c r="AD106" s="79">
        <v>0</v>
      </c>
      <c r="AE106" s="85" t="s">
        <v>748</v>
      </c>
      <c r="AF106" s="79" t="b">
        <v>0</v>
      </c>
      <c r="AG106" s="79" t="s">
        <v>756</v>
      </c>
      <c r="AH106" s="79"/>
      <c r="AI106" s="85" t="s">
        <v>748</v>
      </c>
      <c r="AJ106" s="79" t="b">
        <v>0</v>
      </c>
      <c r="AK106" s="79">
        <v>0</v>
      </c>
      <c r="AL106" s="85" t="s">
        <v>748</v>
      </c>
      <c r="AM106" s="79" t="s">
        <v>779</v>
      </c>
      <c r="AN106" s="79" t="b">
        <v>0</v>
      </c>
      <c r="AO106" s="85" t="s">
        <v>746</v>
      </c>
      <c r="AP106" s="79" t="s">
        <v>176</v>
      </c>
      <c r="AQ106" s="79">
        <v>0</v>
      </c>
      <c r="AR106" s="79">
        <v>0</v>
      </c>
      <c r="AS106" s="79"/>
      <c r="AT106" s="79"/>
      <c r="AU106" s="79"/>
      <c r="AV106" s="79"/>
      <c r="AW106" s="79"/>
      <c r="AX106" s="79"/>
      <c r="AY106" s="79"/>
      <c r="AZ106" s="79"/>
      <c r="BA106">
        <v>5</v>
      </c>
      <c r="BB106" s="78" t="str">
        <f>REPLACE(INDEX(GroupVertices[Group],MATCH(Edges24[[#This Row],[Vertex 1]],GroupVertices[Vertex],0)),1,1,"")</f>
        <v>1</v>
      </c>
      <c r="BC106" s="78" t="str">
        <f>REPLACE(INDEX(GroupVertices[Group],MATCH(Edges24[[#This Row],[Vertex 2]],GroupVertices[Vertex],0)),1,1,"")</f>
        <v>1</v>
      </c>
      <c r="BD106" s="48">
        <v>0</v>
      </c>
      <c r="BE106" s="49">
        <v>0</v>
      </c>
      <c r="BF106" s="48">
        <v>0</v>
      </c>
      <c r="BG106" s="49">
        <v>0</v>
      </c>
      <c r="BH106" s="48">
        <v>0</v>
      </c>
      <c r="BI106" s="49">
        <v>0</v>
      </c>
      <c r="BJ106" s="48">
        <v>5</v>
      </c>
      <c r="BK106" s="49">
        <v>100</v>
      </c>
      <c r="BL106" s="48">
        <v>5</v>
      </c>
    </row>
    <row r="107" spans="1:64" ht="15">
      <c r="A107" s="64" t="s">
        <v>266</v>
      </c>
      <c r="B107" s="64" t="s">
        <v>266</v>
      </c>
      <c r="C107" s="65"/>
      <c r="D107" s="66"/>
      <c r="E107" s="67"/>
      <c r="F107" s="68"/>
      <c r="G107" s="65"/>
      <c r="H107" s="69"/>
      <c r="I107" s="70"/>
      <c r="J107" s="70"/>
      <c r="K107" s="34" t="s">
        <v>65</v>
      </c>
      <c r="L107" s="77">
        <v>196</v>
      </c>
      <c r="M107" s="77"/>
      <c r="N107" s="72"/>
      <c r="O107" s="79" t="s">
        <v>176</v>
      </c>
      <c r="P107" s="81">
        <v>43483.90282407407</v>
      </c>
      <c r="Q107" s="79" t="s">
        <v>380</v>
      </c>
      <c r="R107" s="82" t="s">
        <v>429</v>
      </c>
      <c r="S107" s="79" t="s">
        <v>452</v>
      </c>
      <c r="T107" s="79"/>
      <c r="U107" s="79"/>
      <c r="V107" s="82" t="s">
        <v>537</v>
      </c>
      <c r="W107" s="81">
        <v>43483.90282407407</v>
      </c>
      <c r="X107" s="82" t="s">
        <v>642</v>
      </c>
      <c r="Y107" s="79"/>
      <c r="Z107" s="79"/>
      <c r="AA107" s="85" t="s">
        <v>747</v>
      </c>
      <c r="AB107" s="79"/>
      <c r="AC107" s="79" t="b">
        <v>0</v>
      </c>
      <c r="AD107" s="79">
        <v>0</v>
      </c>
      <c r="AE107" s="85" t="s">
        <v>748</v>
      </c>
      <c r="AF107" s="79" t="b">
        <v>0</v>
      </c>
      <c r="AG107" s="79" t="s">
        <v>756</v>
      </c>
      <c r="AH107" s="79"/>
      <c r="AI107" s="85" t="s">
        <v>748</v>
      </c>
      <c r="AJ107" s="79" t="b">
        <v>0</v>
      </c>
      <c r="AK107" s="79">
        <v>0</v>
      </c>
      <c r="AL107" s="85" t="s">
        <v>748</v>
      </c>
      <c r="AM107" s="79" t="s">
        <v>779</v>
      </c>
      <c r="AN107" s="79" t="b">
        <v>0</v>
      </c>
      <c r="AO107" s="85" t="s">
        <v>747</v>
      </c>
      <c r="AP107" s="79" t="s">
        <v>176</v>
      </c>
      <c r="AQ107" s="79">
        <v>0</v>
      </c>
      <c r="AR107" s="79">
        <v>0</v>
      </c>
      <c r="AS107" s="79"/>
      <c r="AT107" s="79"/>
      <c r="AU107" s="79"/>
      <c r="AV107" s="79"/>
      <c r="AW107" s="79"/>
      <c r="AX107" s="79"/>
      <c r="AY107" s="79"/>
      <c r="AZ107" s="79"/>
      <c r="BA107">
        <v>5</v>
      </c>
      <c r="BB107" s="78" t="str">
        <f>REPLACE(INDEX(GroupVertices[Group],MATCH(Edges24[[#This Row],[Vertex 1]],GroupVertices[Vertex],0)),1,1,"")</f>
        <v>1</v>
      </c>
      <c r="BC107" s="78" t="str">
        <f>REPLACE(INDEX(GroupVertices[Group],MATCH(Edges24[[#This Row],[Vertex 2]],GroupVertices[Vertex],0)),1,1,"")</f>
        <v>1</v>
      </c>
      <c r="BD107" s="48">
        <v>0</v>
      </c>
      <c r="BE107" s="49">
        <v>0</v>
      </c>
      <c r="BF107" s="48">
        <v>0</v>
      </c>
      <c r="BG107" s="49">
        <v>0</v>
      </c>
      <c r="BH107" s="48">
        <v>0</v>
      </c>
      <c r="BI107" s="49">
        <v>0</v>
      </c>
      <c r="BJ107" s="48">
        <v>5</v>
      </c>
      <c r="BK107" s="49">
        <v>100</v>
      </c>
      <c r="BL107" s="48">
        <v>5</v>
      </c>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allowBlank="1" showInputMessage="1" showErrorMessage="1" promptTitle="Vertex 2 Name" prompt="Enter the name of the edge's second vertex." sqref="B3:B107"/>
    <dataValidation allowBlank="1" showInputMessage="1" showErrorMessage="1" promptTitle="Vertex 1 Name" prompt="Enter the name of the edge's first vertex." sqref="A3:A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Color" prompt="To select an optional edge color, right-click and select Select Color on the right-click menu." sqref="C3:C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ErrorMessage="1" sqref="N2:N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s>
  <hyperlinks>
    <hyperlink ref="Q54" r:id="rId1" display="https://t.co/RPFgghUnUl"/>
    <hyperlink ref="R3" r:id="rId2" display="https://www.channelpartnersonline.com/gallery/tbi-avaya-avant-lead-list-of-new-changing-channel-programs/"/>
    <hyperlink ref="R4" r:id="rId3" display="http://feeds.feedburner.com/~r/ChannelPartnersChannelPartners/~3/UWaLsew4N6w/?utm_source=feedburner&amp;utm_medium=twitter&amp;utm_campaign=channel_online"/>
    <hyperlink ref="R5" r:id="rId4" display="https://thailandtribune.com/infovista-names-jose-duarte-as-chief-executive-officer/?utm_source=dlvr.it&amp;utm_medium=twitter"/>
    <hyperlink ref="R6" r:id="rId5" display="https://www.infovista.com/press-release/infovista-names-jos%C3%A9-duarte-as-chief-executive-officer"/>
    <hyperlink ref="R7" r:id="rId6" display="https://www.singaporenewstribe.com/infovista-names-jose-duarte-as-chief-executive-officer/?utm_source=dlvr.it&amp;utm_medium=twitter"/>
    <hyperlink ref="R8" r:id="rId7" display="https://www.lemondeinformatique.fr/actualites/lire-telex-l-anssi-attaquee-par-des-hackers-gilets-jaunes-open-acquiert-la-marketpace-izberg-amazon-rachete-cloudendure-jose-duarte-nomme-ceo-d-infovista-73921.html?utm_source=dlvr.it&amp;utm_medium=twitter"/>
    <hyperlink ref="R9" r:id="rId8" display="https://www.lemondeinformatique.fr/actualites/lire-telex-l-anssi-attaquee-par-des-hackers-gilets-jaunes-open-acquiert-la-marketpace-izberg-amazon-rachete-cloudendure-jose-duarte-nomme-ceo-d-infovista-73921.html"/>
    <hyperlink ref="R10" r:id="rId9" display="https://www.lemondeinformatique.fr/actualites/lire-telex-l-anssi-attaquee-par-des-hackers-gilets-jaunes-open-acquiert-la-marketpace-izberg-amazon-rachete-cloudendure-jose-duarte-nomme-ceo-d-infovista-73921.html"/>
    <hyperlink ref="R11" r:id="rId10" display="http://feeds.feedburner.com/~r/ChannelPartnersChannelPartners/~3/uglYddJ8NVw/?utm_source=feedburner&amp;utm_medium=twitter&amp;utm_campaign=channel_online"/>
    <hyperlink ref="R12" r:id="rId11" display="https://www.lemondeinformatique.fr/actualites/lire-telex-l-anssi-attaquee-par-des-hackers-gilets-jaunes-open-acquiert-la-marketpace-izberg-amazon-rachete-cloudendure-jose-duarte-nomme-ceo-d-infovista-73921.html"/>
    <hyperlink ref="R14" r:id="rId12" display="https://www.lemondeinformatique.fr/actualites/lire-telex-l-anssi-attaquee-par-des-hackers-gilets-jaunes-open-acquiert-la-marketpace-izberg-amazon-rachete-cloudendure-jose-duarte-nomme-ceo-d-infovista-73921.html"/>
    <hyperlink ref="R15" r:id="rId13" display="http://www.pressreleasepoint.com/infovista-appoints-cheryl-ragland-chief-marketing-officer"/>
    <hyperlink ref="R16" r:id="rId14" display="http://www.pressreleasepoint.com/infovista-teams-westcon-comstor-grow-channel-application-aware-sd-wan-solutions"/>
    <hyperlink ref="R17" r:id="rId15" display="http://www.pressreleasepoint.com/infovista-partners-fortinet-deliver-secure-application-aware-sd-wan"/>
    <hyperlink ref="R18" r:id="rId16" display="http://www.pressreleasepoint.com/infovista-names-jose-duarte-chief-executive-officer"/>
    <hyperlink ref="R19" r:id="rId17" display="https://www.lemondeinformatique.fr/actualites/lire-telex-l-anssi-attaquee-par-des-hackers-gilets-jaunes-open-acquiert-la-marketpace-izberg-amazon-rachete-cloudendure-jose-duarte-nomme-ceo-d-infovista-73921.html?utm_source=ActiveCampaign&amp;utm_medium=email&amp;utm_campaign=NL+LMI+Quoti+09012019&amp;ep_ee=d325a79beb20a556c709b0214bee0a372a03714b"/>
    <hyperlink ref="R21" r:id="rId18" display="https://www.lemondeinformatique.fr/actualites/lire-telex-l-anssi-attaquee-par-des-hackers-gilets-jaunes-open-acquiert-la-marketpace-izberg-amazon-rachete-cloudendure-jose-duarte-nomme-ceo-d-infovista-73921.html?utm_source=dlvr.it&amp;utm_medium=twitter"/>
    <hyperlink ref="R22" r:id="rId19" display="https://www.lemondeinformatique.fr/actualites/lire-telex-l-anssi-attaquee-par-des-hackers-gilets-jaunes-open-acquiert-la-marketpace-izberg-amazon-rachete-cloudendure-jose-duarte-nomme-ceo-d-infovista-73921.html"/>
    <hyperlink ref="R24" r:id="rId20" display="http://feeds.feedburner.com/~r/ChannelPartnersChannelPartners/~3/uglYddJ8NVw/?utm_source=feedburner&amp;utm_medium=twitter&amp;utm_campaign=channel_online"/>
    <hyperlink ref="R25" r:id="rId21" display="https://www.onug.net/blog/digital-business-requires-an-end-to-end-intelligence-for-wan-edge/?utm_source=twitter&amp;utm_medium=social&amp;utm_campaign=onug+blog&amp;utm_term=creation&amp;utm_content=digital+business+requires+an+end-to-end+intelligence+for+wan+edge"/>
    <hyperlink ref="R26" r:id="rId22" display="https://www.channelpartnersonline.com/gallery/tbi-avaya-avant-lead-list-of-new-changing-channel-programs/"/>
    <hyperlink ref="R27" r:id="rId23" display="http://feeds.feedburner.com/~r/ChannelPartnersChannelPartners/~3/uglYddJ8NVw/?utm_source=feedburner&amp;utm_medium=twitter&amp;utm_campaign=channel_online"/>
    <hyperlink ref="R28" r:id="rId24" display="https://www.channelpartnersonline.com/2019/01/08/infovista-taps-sap-alum-as-new-ceo-in-growth-initiative/"/>
    <hyperlink ref="R29" r:id="rId25" display="http://www.enterprisemanagement.com/research/asset.php/3683/Wide-Area-Network-Transformation:-How-Enterprises-Succeed-with-Software-Defined-WAN"/>
    <hyperlink ref="R30" r:id="rId26" display="http://www.enterprisemanagement.com/research/asset.php/3683/Wide-Area-Network-Transformation:-How-Enterprises-Succeed-with-Software-Defined-WAN"/>
    <hyperlink ref="R31" r:id="rId27" display="http://www.enterprisemanagement.com/research/asset.php/3683/Wide-Area-Network-Transformation:-How-Enterprises-Succeed-with-Software-Defined-WAN"/>
    <hyperlink ref="R32" r:id="rId28" display="http://feeds.feedburner.com/~r/ChannelPartnersChannelPartners/~3/UWaLsew4N6w/?utm_source=feedburner&amp;utm_medium=twitter&amp;utm_campaign=channel_online"/>
    <hyperlink ref="R41" r:id="rId29" display="https://dutchitchannel.nl/item/615254/infovista-stelt-jose-duarte-als-nieuwe-ceo-aan.html?utm_source=dlvr.it&amp;utm_medium=twitter&amp;utm_campaign=dutchitchannel"/>
    <hyperlink ref="R42" r:id="rId30" display="https://twitter.com/i/web/status/1084900258109444096"/>
    <hyperlink ref="R43" r:id="rId31" display="https://twitter.com/Infovista/status/1084861466942074882"/>
    <hyperlink ref="R48" r:id="rId32" display="https://twitter.com/i/web/status/1085073982381006848"/>
    <hyperlink ref="R50" r:id="rId33" display="https://twitter.com/retailnext/status/1085175282540134402"/>
    <hyperlink ref="R51" r:id="rId34" display="https://twitter.com/infovista/status/1085221591468916742"/>
    <hyperlink ref="R52" r:id="rId35" display="https://twitter.com/i/web/status/1085321512775831552"/>
    <hyperlink ref="R54" r:id="rId36" display="https://www.openpr.com/news/1487885/Software-Defined-Wide-Area-Network-SD-WAN-Market-at-a-Highest-CAGR-of-66-2-by-Top-Key-Players-Analysis-Citrix-Cisco-Aryaka-Networks-Talari-Networks-CloudGenix-InfoVista-Pertino-VeloCloud-now-part-of-VMware-FatPipe-Networks-to-2024.html"/>
    <hyperlink ref="R55" r:id="rId37" display="https://twitter.com/i/web/status/1085601714173038592"/>
    <hyperlink ref="R56" r:id="rId38" display="https://www.linkedin.com/pulse/buying-future-smart-retail-me-dorne-lovegrove/"/>
    <hyperlink ref="R57" r:id="rId39" display="https://www.infovista.com/press-release/infovista-names-jos%C3%A9-duarte-as-chief-executive-officer"/>
    <hyperlink ref="R59" r:id="rId40" display="https://www.infovista.com/press-release/infovista-names-jos%C3%A9-duarte-as-chief-executive-officer"/>
    <hyperlink ref="R60" r:id="rId41" display="https://lnkd.in/ePsp5p9"/>
    <hyperlink ref="R61" r:id="rId42" display="https://independentretailer.com/2019/01/03/2019-retail-predictions/"/>
    <hyperlink ref="R63" r:id="rId43" display="https://lnkd.in/e3YASgk"/>
    <hyperlink ref="R64" r:id="rId44" display="https://goo.gl/fb/rhvLT5"/>
    <hyperlink ref="R65" r:id="rId45" display="https://goo.gl/fb/rhvLT5"/>
    <hyperlink ref="R66" r:id="rId46" display="http://feeds.feedburner.com/~r/ChannelPartnersChannelPartners/~3/uglYddJ8NVw/?utm_source=feedburner&amp;utm_medium=twitter&amp;utm_campaign=channel_online"/>
    <hyperlink ref="R67" r:id="rId47" display="http://feeds.feedburner.com/~r/ChannelPartnersChannelPartners/~3/uglYddJ8NVw/?utm_source=feedburner&amp;utm_medium=twitter&amp;utm_campaign=channel_online"/>
    <hyperlink ref="R68" r:id="rId48" display="http://feeds.feedburner.com/~r/ChannelPartnersChannelPartners/~3/uglYddJ8NVw/?utm_source=feedburner&amp;utm_medium=twitter&amp;utm_campaign=channel_online"/>
    <hyperlink ref="R69" r:id="rId49" display="https://www.channelpartnersonline.com/2019/01/08/infovista-taps-sap-alum-as-new-ceo-in-growth-initiative/"/>
    <hyperlink ref="R74" r:id="rId50" display="https://www.facebook.com/retailwire/videos/1879053068887424/"/>
    <hyperlink ref="R75" r:id="rId51" display="https://www.networkworld.com/article/3331844/wide-area-networking/survey-enterprises-want-end-to-end-management-of-sd-wan.html?upd=1547749358621"/>
    <hyperlink ref="R76" r:id="rId52" display="http://www.enterprisemanagement.com/research/asset.php/3683/Wide-Area-Network-Transformation:-How-Enterprises-Succeed-with-Software-Defined-WAN"/>
    <hyperlink ref="R79" r:id="rId53" display="https://sumall.com/thankyou?utm_source=twitter&amp;utm_medium=publishing&amp;utm_campaign=thank_you_tweet&amp;utm_content=text_and_media&amp;utm_term=ea89b2f0f4e6d22f7bc7a520"/>
    <hyperlink ref="R80" r:id="rId54" display="https://twitter.com/i/web/status/1084543693728739329"/>
    <hyperlink ref="R81" r:id="rId55" display="https://twitter.com/i/web/status/1084543972457005056"/>
    <hyperlink ref="R82" r:id="rId56" display="https://twitter.com/i/web/status/1084549299264999424"/>
    <hyperlink ref="R84" r:id="rId57" display="https://twitter.com/i/web/status/1084785629400047617"/>
    <hyperlink ref="R85" r:id="rId58" display="https://twitter.com/i/web/status/1084870314960584704"/>
    <hyperlink ref="R89" r:id="rId59" display="https://pages.infovista.com/Retail-NRF.html"/>
    <hyperlink ref="R94" r:id="rId60" display="https://twitter.com/i/web/status/1084541100310843392"/>
    <hyperlink ref="R95" r:id="rId61" display="https://twitter.com/i/web/status/1084548146368335877"/>
    <hyperlink ref="R96" r:id="rId62" display="https://twitter.com/i/web/status/1084840567513726977"/>
    <hyperlink ref="R97" r:id="rId63" display="https://twitter.com/i/web/status/1084883853091721217"/>
    <hyperlink ref="R99" r:id="rId64" display="https://www.infovista.com/resources/sdwan/wb/top-sdwan-myths-busted"/>
    <hyperlink ref="R100" r:id="rId65" display="https://www.infovista.com/press-release/infovista-names-jos%C3%A9-duarte-as-chief-executive-officer"/>
    <hyperlink ref="R101" r:id="rId66" display="https://www.infovista.com/press-release/infovista-names-jos%C3%A9-duarte-as-chief-executive-officer"/>
    <hyperlink ref="R102" r:id="rId67" display="https://www.infovista.com/press-release/infovista-names-jos%C3%A9-duarte-as-chief-executive-officer"/>
    <hyperlink ref="R103" r:id="rId68" display="https://globalplacementfirm.catsone.com/careers/index.php?m=portal&amp;a=details&amp;jobOrderID=912939"/>
    <hyperlink ref="R104" r:id="rId69" display="https://globalplacementfirm.catsone.com/careers/index.php?m=portal&amp;a=details&amp;jobOrderID=912939"/>
    <hyperlink ref="R105" r:id="rId70" display="http://globalplacementfirm.catsone.com/careers/index.php?m=portal&amp;a=details&amp;jobOrderID=912939"/>
    <hyperlink ref="R106" r:id="rId71" display="http://globalplacementfirm.catsone.com/careers/index.php?m=portal&amp;a=details&amp;jobOrderID=912939"/>
    <hyperlink ref="R107" r:id="rId72" display="http://globalplacementfirm.catsone.com/careers/index.php?m=portal&amp;a=details&amp;jobOrderID=912939"/>
    <hyperlink ref="U6" r:id="rId73" display="https://pbs.twimg.com/media/DwYrsloWkAArVgY.jpg"/>
    <hyperlink ref="U8" r:id="rId74" display="https://pbs.twimg.com/media/DwaBM0kUYAE4WrT.jpg"/>
    <hyperlink ref="U21" r:id="rId75" display="https://pbs.twimg.com/media/DweTD5JUcAAwD18.jpg"/>
    <hyperlink ref="U25" r:id="rId76" display="https://pbs.twimg.com/media/DwgCTlFX0AA7q3q.jpg"/>
    <hyperlink ref="U29" r:id="rId77" display="https://pbs.twimg.com/media/DwksZ-IXcAsq7io.jpg"/>
    <hyperlink ref="U41" r:id="rId78" display="https://pbs.twimg.com/media/Dw4lIO5VAAAoqOl.jpg"/>
    <hyperlink ref="U57" r:id="rId79" display="https://pbs.twimg.com/media/DwYrsloWkAArVgY.jpg"/>
    <hyperlink ref="U59" r:id="rId80" display="https://pbs.twimg.com/media/DxE696UXcAAFxXp.jpg"/>
    <hyperlink ref="U60" r:id="rId81" display="https://pbs.twimg.com/media/Dwe62PsW0AAn4C6.jpg"/>
    <hyperlink ref="U61" r:id="rId82" display="https://pbs.twimg.com/media/DwkzZH7WoAgzHRg.jpg"/>
    <hyperlink ref="U63" r:id="rId83" display="https://pbs.twimg.com/media/DwlF01_XgAATT5Q.jpg"/>
    <hyperlink ref="U71" r:id="rId84" display="https://pbs.twimg.com/media/Dw0Js79X0AIZYe5.jpg"/>
    <hyperlink ref="U72" r:id="rId85" display="https://pbs.twimg.com/media/Dw4zwRwX4AEADN1.jpg"/>
    <hyperlink ref="U79" r:id="rId86" display="https://pbs.twimg.com/media/Dwoqts_XQAAxYlf.jpg"/>
    <hyperlink ref="U89" r:id="rId87" display="https://pbs.twimg.com/ext_tw_video_thumb/1085187387569823750/pu/img/QNkuV9BfQUwOu2gt.jpg"/>
    <hyperlink ref="U99" r:id="rId88" display="https://pbs.twimg.com/media/DwU9p3mX4AAOP-E.jpg"/>
    <hyperlink ref="U100" r:id="rId89" display="https://pbs.twimg.com/media/DwYrsloWkAArVgY.jpg"/>
    <hyperlink ref="U102" r:id="rId90" display="https://pbs.twimg.com/media/DxE696UXcAAFxXp.jpg"/>
    <hyperlink ref="V3" r:id="rId91" display="http://pbs.twimg.com/profile_images/1016356167851929601/R0AwyOEg_normal.jpg"/>
    <hyperlink ref="V4" r:id="rId92" display="http://pbs.twimg.com/profile_images/847127149261680640/3CvL3Rlg_normal.jpg"/>
    <hyperlink ref="V5" r:id="rId93" display="http://pbs.twimg.com/profile_images/710394416846938112/8qhDsY5q_normal.jpg"/>
    <hyperlink ref="V6" r:id="rId94" display="https://pbs.twimg.com/media/DwYrsloWkAArVgY.jpg"/>
    <hyperlink ref="V7" r:id="rId95" display="http://pbs.twimg.com/profile_images/710693078265405440/gv9uRGDX_normal.jpg"/>
    <hyperlink ref="V8" r:id="rId96" display="https://pbs.twimg.com/media/DwaBM0kUYAE4WrT.jpg"/>
    <hyperlink ref="V9" r:id="rId97" display="http://pbs.twimg.com/profile_images/836624823275110400/Su_i1dqV_normal.jpg"/>
    <hyperlink ref="V10" r:id="rId98" display="http://pbs.twimg.com/profile_images/607387112233562112/RI7HxGWc_normal.png"/>
    <hyperlink ref="V11" r:id="rId99" display="http://pbs.twimg.com/profile_images/915303881189593088/CCfhxoHj_normal.jpg"/>
    <hyperlink ref="V12" r:id="rId100" display="http://pbs.twimg.com/profile_images/1072607252480176128/gyvvUg_M_normal.jpg"/>
    <hyperlink ref="V13" r:id="rId101" display="http://abs.twimg.com/sticky/default_profile_images/default_profile_normal.png"/>
    <hyperlink ref="V14" r:id="rId102" display="http://pbs.twimg.com/profile_images/729598994318557184/Mng6Eqn3_normal.jpg"/>
    <hyperlink ref="V15" r:id="rId103" display="http://pbs.twimg.com/profile_images/1432162498/zen_logo_normal.jpg"/>
    <hyperlink ref="V16" r:id="rId104" display="http://pbs.twimg.com/profile_images/1432162498/zen_logo_normal.jpg"/>
    <hyperlink ref="V17" r:id="rId105" display="http://pbs.twimg.com/profile_images/1432162498/zen_logo_normal.jpg"/>
    <hyperlink ref="V18" r:id="rId106" display="http://pbs.twimg.com/profile_images/1432162498/zen_logo_normal.jpg"/>
    <hyperlink ref="V19" r:id="rId107" display="http://pbs.twimg.com/profile_images/761118751735427072/MGkdYqKS_normal.jpg"/>
    <hyperlink ref="V20" r:id="rId108" display="http://pbs.twimg.com/profile_images/665640842581929984/RoKfRRPy_normal.jpg"/>
    <hyperlink ref="V21" r:id="rId109" display="https://pbs.twimg.com/media/DweTD5JUcAAwD18.jpg"/>
    <hyperlink ref="V22" r:id="rId110" display="http://pbs.twimg.com/profile_images/824187882168586240/j3_ddjrn_normal.jpg"/>
    <hyperlink ref="V23" r:id="rId111" display="http://abs.twimg.com/sticky/default_profile_images/default_profile_normal.png"/>
    <hyperlink ref="V24" r:id="rId112" display="http://pbs.twimg.com/profile_images/918518270420021249/aAizi6dK_normal.jpg"/>
    <hyperlink ref="V25" r:id="rId113" display="https://pbs.twimg.com/media/DwgCTlFX0AA7q3q.jpg"/>
    <hyperlink ref="V26" r:id="rId114" display="http://pbs.twimg.com/profile_images/443784048737918976/2AkOfVZl_normal.jpeg"/>
    <hyperlink ref="V27" r:id="rId115" display="http://pbs.twimg.com/profile_images/443784048737918976/2AkOfVZl_normal.jpeg"/>
    <hyperlink ref="V28" r:id="rId116" display="http://pbs.twimg.com/profile_images/542320702024458243/EJjNbKMF_normal.jpeg"/>
    <hyperlink ref="V29" r:id="rId117" display="https://pbs.twimg.com/media/DwksZ-IXcAsq7io.jpg"/>
    <hyperlink ref="V30" r:id="rId118" display="http://pbs.twimg.com/profile_images/879948679800643585/flbo9IGX_normal.jpg"/>
    <hyperlink ref="V31" r:id="rId119" display="http://pbs.twimg.com/profile_images/524678868355928064/5z7Jamar_normal.png"/>
    <hyperlink ref="V32" r:id="rId120" display="http://pbs.twimg.com/profile_images/661211619855220736/6-imYLWK_normal.jpg"/>
    <hyperlink ref="V33" r:id="rId121" display="http://pbs.twimg.com/profile_images/1271539831/BSMHub_ICON_-_Plug_In2_normal.PNG"/>
    <hyperlink ref="V34" r:id="rId122" display="http://pbs.twimg.com/profile_images/725441990536503296/gkzM-gUz_normal.jpg"/>
    <hyperlink ref="V35" r:id="rId123" display="http://pbs.twimg.com/profile_images/865722028245962752/YyAEk5aB_normal.jpg"/>
    <hyperlink ref="V36" r:id="rId124" display="http://pbs.twimg.com/profile_images/972135771518877696/LxoFekS5_normal.jpg"/>
    <hyperlink ref="V37" r:id="rId125" display="http://pbs.twimg.com/profile_images/550791041071448064/66ifmR2f_normal.jpeg"/>
    <hyperlink ref="V38" r:id="rId126" display="http://pbs.twimg.com/profile_images/550791041071448064/66ifmR2f_normal.jpeg"/>
    <hyperlink ref="V39" r:id="rId127" display="http://pbs.twimg.com/profile_images/550791041071448064/66ifmR2f_normal.jpeg"/>
    <hyperlink ref="V40" r:id="rId128" display="http://pbs.twimg.com/profile_images/1024933219798532097/a2-p80RG_normal.jpg"/>
    <hyperlink ref="V41" r:id="rId129" display="https://pbs.twimg.com/media/Dw4lIO5VAAAoqOl.jpg"/>
    <hyperlink ref="V42" r:id="rId130" display="http://pbs.twimg.com/profile_images/603903177692291073/6P0wX1bc_normal.jpg"/>
    <hyperlink ref="V43" r:id="rId131" display="http://pbs.twimg.com/profile_images/555037886379458562/qb_CEWzY_normal.jpeg"/>
    <hyperlink ref="V44" r:id="rId132" display="http://pbs.twimg.com/profile_images/485072454050516992/-Og89gWm_normal.jpeg"/>
    <hyperlink ref="V45" r:id="rId133" display="http://pbs.twimg.com/profile_images/772525056165605376/Ie8Iyyzy_normal.jpg"/>
    <hyperlink ref="V46" r:id="rId134" display="http://pbs.twimg.com/profile_images/1085278376556924928/EWzWDrVj_normal.jpg"/>
    <hyperlink ref="V47" r:id="rId135" display="http://pbs.twimg.com/profile_images/736279971367378944/hsuVnIam_normal.jpg"/>
    <hyperlink ref="V48" r:id="rId136" display="http://pbs.twimg.com/profile_images/736279971367378944/hsuVnIam_normal.jpg"/>
    <hyperlink ref="V49" r:id="rId137" display="http://pbs.twimg.com/profile_images/430824310236659712/Gp4ebTAz_normal.png"/>
    <hyperlink ref="V50" r:id="rId138" display="http://pbs.twimg.com/profile_images/736279971367378944/hsuVnIam_normal.jpg"/>
    <hyperlink ref="V51" r:id="rId139" display="http://pbs.twimg.com/profile_images/736279971367378944/hsuVnIam_normal.jpg"/>
    <hyperlink ref="V52" r:id="rId140" display="http://pbs.twimg.com/profile_images/736279971367378944/hsuVnIam_normal.jpg"/>
    <hyperlink ref="V53" r:id="rId141" display="http://pbs.twimg.com/profile_images/985495411564695552/i90ppaeE_normal.jpg"/>
    <hyperlink ref="V54" r:id="rId142" display="http://pbs.twimg.com/profile_images/661266259573538816/UWf7WU6P_normal.jpg"/>
    <hyperlink ref="V55" r:id="rId143" display="http://pbs.twimg.com/profile_images/661266259573538816/UWf7WU6P_normal.jpg"/>
    <hyperlink ref="V56" r:id="rId144" display="http://pbs.twimg.com/profile_images/920642736012906496/4Bb-ntZm_normal.jpg"/>
    <hyperlink ref="V57" r:id="rId145" display="https://pbs.twimg.com/media/DwYrsloWkAArVgY.jpg"/>
    <hyperlink ref="V58" r:id="rId146" display="http://pbs.twimg.com/profile_images/1041816941944438785/NVhv7RBh_normal.jpg"/>
    <hyperlink ref="V59" r:id="rId147" display="https://pbs.twimg.com/media/DxE696UXcAAFxXp.jpg"/>
    <hyperlink ref="V60" r:id="rId148" display="https://pbs.twimg.com/media/Dwe62PsW0AAn4C6.jpg"/>
    <hyperlink ref="V61" r:id="rId149" display="https://pbs.twimg.com/media/DwkzZH7WoAgzHRg.jpg"/>
    <hyperlink ref="V62" r:id="rId150" display="http://pbs.twimg.com/profile_images/486909028979572736/U5Zv516a_normal.jpeg"/>
    <hyperlink ref="V63" r:id="rId151" display="https://pbs.twimg.com/media/DwlF01_XgAATT5Q.jpg"/>
    <hyperlink ref="V64" r:id="rId152" display="http://pbs.twimg.com/profile_images/661211619855220736/6-imYLWK_normal.jpg"/>
    <hyperlink ref="V65" r:id="rId153" display="http://pbs.twimg.com/profile_images/1037605937375313921/YuiR4LKQ_normal.jpg"/>
    <hyperlink ref="V66" r:id="rId154" display="http://pbs.twimg.com/profile_images/661211619855220736/6-imYLWK_normal.jpg"/>
    <hyperlink ref="V67" r:id="rId155" display="http://pbs.twimg.com/profile_images/736279971367378944/hsuVnIam_normal.jpg"/>
    <hyperlink ref="V68" r:id="rId156" display="http://pbs.twimg.com/profile_images/1037605937375313921/YuiR4LKQ_normal.jpg"/>
    <hyperlink ref="V69" r:id="rId157" display="http://pbs.twimg.com/profile_images/1037605937375313921/YuiR4LKQ_normal.jpg"/>
    <hyperlink ref="V70" r:id="rId158" display="http://pbs.twimg.com/profile_images/563103242259681280/1IgTFGmV_normal.jpeg"/>
    <hyperlink ref="V71" r:id="rId159" display="https://pbs.twimg.com/media/Dw0Js79X0AIZYe5.jpg"/>
    <hyperlink ref="V72" r:id="rId160" display="https://pbs.twimg.com/media/Dw4zwRwX4AEADN1.jpg"/>
    <hyperlink ref="V73" r:id="rId161" display="http://pbs.twimg.com/profile_images/2549139273/l96597ujfmwapwcub2cw_normal.jpeg"/>
    <hyperlink ref="V74" r:id="rId162" display="http://pbs.twimg.com/profile_images/1037605937375313921/YuiR4LKQ_normal.jpg"/>
    <hyperlink ref="V75" r:id="rId163" display="http://pbs.twimg.com/profile_images/1037605937375313921/YuiR4LKQ_normal.jpg"/>
    <hyperlink ref="V76" r:id="rId164" display="http://pbs.twimg.com/profile_images/422620132/me_normal.jpg"/>
    <hyperlink ref="V77" r:id="rId165" display="http://pbs.twimg.com/profile_images/1037605937375313921/YuiR4LKQ_normal.jpg"/>
    <hyperlink ref="V78" r:id="rId166" display="http://pbs.twimg.com/profile_images/1039713555875020801/DdPN3Xbl_normal.jpg"/>
    <hyperlink ref="V79" r:id="rId167" display="https://pbs.twimg.com/media/Dwoqts_XQAAxYlf.jpg"/>
    <hyperlink ref="V80" r:id="rId168" display="http://pbs.twimg.com/profile_images/736279971367378944/hsuVnIam_normal.jpg"/>
    <hyperlink ref="V81" r:id="rId169" display="http://pbs.twimg.com/profile_images/736279971367378944/hsuVnIam_normal.jpg"/>
    <hyperlink ref="V82" r:id="rId170" display="http://pbs.twimg.com/profile_images/736279971367378944/hsuVnIam_normal.jpg"/>
    <hyperlink ref="V83" r:id="rId171" display="http://pbs.twimg.com/profile_images/736279971367378944/hsuVnIam_normal.jpg"/>
    <hyperlink ref="V84" r:id="rId172" display="http://pbs.twimg.com/profile_images/736279971367378944/hsuVnIam_normal.jpg"/>
    <hyperlink ref="V85" r:id="rId173" display="http://pbs.twimg.com/profile_images/736279971367378944/hsuVnIam_normal.jpg"/>
    <hyperlink ref="V86" r:id="rId174" display="http://pbs.twimg.com/profile_images/736279971367378944/hsuVnIam_normal.jpg"/>
    <hyperlink ref="V87" r:id="rId175" display="http://pbs.twimg.com/profile_images/736279971367378944/hsuVnIam_normal.jpg"/>
    <hyperlink ref="V88" r:id="rId176" display="http://pbs.twimg.com/profile_images/736279971367378944/hsuVnIam_normal.jpg"/>
    <hyperlink ref="V89" r:id="rId177" display="https://pbs.twimg.com/ext_tw_video_thumb/1085187387569823750/pu/img/QNkuV9BfQUwOu2gt.jpg"/>
    <hyperlink ref="V90" r:id="rId178" display="http://pbs.twimg.com/profile_images/736279971367378944/hsuVnIam_normal.jpg"/>
    <hyperlink ref="V91" r:id="rId179" display="http://pbs.twimg.com/profile_images/767505105562198016/bpo3-7x__normal.jpg"/>
    <hyperlink ref="V92" r:id="rId180" display="http://pbs.twimg.com/profile_images/958799440466255872/5rd9264q_normal.jpg"/>
    <hyperlink ref="V93" r:id="rId181" display="http://pbs.twimg.com/profile_images/71209706/rlogo_normal.jpg"/>
    <hyperlink ref="V94" r:id="rId182" display="http://pbs.twimg.com/profile_images/1037605937375313921/YuiR4LKQ_normal.jpg"/>
    <hyperlink ref="V95" r:id="rId183" display="http://pbs.twimg.com/profile_images/1037605937375313921/YuiR4LKQ_normal.jpg"/>
    <hyperlink ref="V96" r:id="rId184" display="http://pbs.twimg.com/profile_images/1037605937375313921/YuiR4LKQ_normal.jpg"/>
    <hyperlink ref="V97" r:id="rId185" display="http://pbs.twimg.com/profile_images/1037605937375313921/YuiR4LKQ_normal.jpg"/>
    <hyperlink ref="V98" r:id="rId186" display="http://pbs.twimg.com/profile_images/1077011815769538560/Fx6mhqpj_normal.jpg"/>
    <hyperlink ref="V99" r:id="rId187" display="https://pbs.twimg.com/media/DwU9p3mX4AAOP-E.jpg"/>
    <hyperlink ref="V100" r:id="rId188" display="https://pbs.twimg.com/media/DwYrsloWkAArVgY.jpg"/>
    <hyperlink ref="V101" r:id="rId189" display="http://pbs.twimg.com/profile_images/1037605937375313921/YuiR4LKQ_normal.jpg"/>
    <hyperlink ref="V102" r:id="rId190" display="https://pbs.twimg.com/media/DxE696UXcAAFxXp.jpg"/>
    <hyperlink ref="V103" r:id="rId191" display="http://pbs.twimg.com/profile_images/1083528801907224576/sRKRXZxp_normal.jpg"/>
    <hyperlink ref="V104" r:id="rId192" display="http://pbs.twimg.com/profile_images/1083528801907224576/sRKRXZxp_normal.jpg"/>
    <hyperlink ref="V105" r:id="rId193" display="http://pbs.twimg.com/profile_images/1083528801907224576/sRKRXZxp_normal.jpg"/>
    <hyperlink ref="V106" r:id="rId194" display="http://pbs.twimg.com/profile_images/1083528801907224576/sRKRXZxp_normal.jpg"/>
    <hyperlink ref="V107" r:id="rId195" display="http://pbs.twimg.com/profile_images/1083528801907224576/sRKRXZxp_normal.jpg"/>
    <hyperlink ref="X3" r:id="rId196" display="https://twitter.com/#!/craig_galbraith/status/1081221917338681345"/>
    <hyperlink ref="X4" r:id="rId197" display="https://twitter.com/#!/lornagarey/status/1081761872490217472"/>
    <hyperlink ref="X5" r:id="rId198" display="https://twitter.com/#!/thailandtribun3/status/1082613650081308672"/>
    <hyperlink ref="X6" r:id="rId199" display="https://twitter.com/#!/liogt/status/1082634948224389121"/>
    <hyperlink ref="X7" r:id="rId200" display="https://twitter.com/#!/sgnews_tribe/status/1082637319344148481"/>
    <hyperlink ref="X8" r:id="rId201" display="https://twitter.com/#!/news_t3ch/status/1082694819326046208"/>
    <hyperlink ref="X9" r:id="rId202" display="https://twitter.com/#!/denainfreddy/status/1082694908052467712"/>
    <hyperlink ref="X10" r:id="rId203" display="https://twitter.com/#!/wlmaroc/status/1082695485394169862"/>
    <hyperlink ref="X11" r:id="rId204" display="https://twitter.com/#!/edwardgately/status/1082756344300650497"/>
    <hyperlink ref="X12" r:id="rId205" display="https://twitter.com/#!/gegelechti18/status/1082769346399735810"/>
    <hyperlink ref="X13" r:id="rId206" display="https://twitter.com/#!/emilietanguy1/status/1082880389595754497"/>
    <hyperlink ref="X14" r:id="rId207" display="https://twitter.com/#!/itnewsfrance/status/1082910879555952642"/>
    <hyperlink ref="X15" r:id="rId208" display="https://twitter.com/#!/prpnews/status/1081914779546062849"/>
    <hyperlink ref="X16" r:id="rId209" display="https://twitter.com/#!/prpnews/status/1081922462001098752"/>
    <hyperlink ref="X17" r:id="rId210" display="https://twitter.com/#!/prpnews/status/1081957581004918784"/>
    <hyperlink ref="X18" r:id="rId211" display="https://twitter.com/#!/prpnews/status/1082911396617162752"/>
    <hyperlink ref="X19" r:id="rId212" display="https://twitter.com/#!/pvynckier/status/1082909396911439873"/>
    <hyperlink ref="X20" r:id="rId213" display="https://twitter.com/#!/ebourderioux/status/1082932592557592578"/>
    <hyperlink ref="X21" r:id="rId214" display="https://twitter.com/#!/lontchi/status/1082995932365434880"/>
    <hyperlink ref="X22" r:id="rId215" display="https://twitter.com/#!/mondeinformatiq/status/1082694865077587968"/>
    <hyperlink ref="X23" r:id="rId216" display="https://twitter.com/#!/almalleu/status/1083018001769746433"/>
    <hyperlink ref="X24" r:id="rId217" display="https://twitter.com/#!/jamesandersoncp/status/1083101748355510272"/>
    <hyperlink ref="X25" r:id="rId218" display="https://twitter.com/#!/onug_/status/1083118249041108997"/>
    <hyperlink ref="X26" r:id="rId219" display="https://twitter.com/#!/channelkevinmo/status/1082249470719463425"/>
    <hyperlink ref="X27" r:id="rId220" display="https://twitter.com/#!/channelkevinmo/status/1083331872363606017"/>
    <hyperlink ref="X28" r:id="rId221" display="https://twitter.com/#!/apaxpartners_fr/status/1083355024762327042"/>
    <hyperlink ref="X29" r:id="rId222" display="https://twitter.com/#!/ema_research/status/1083446011773812736"/>
    <hyperlink ref="X30" r:id="rId223" display="https://twitter.com/#!/opensystemsag/status/1083764869063528448"/>
    <hyperlink ref="X31" r:id="rId224" display="https://twitter.com/#!/versanetworks/status/1083774281438261248"/>
    <hyperlink ref="X32" r:id="rId225" display="https://twitter.com/#!/channel_online/status/1081159368215797760"/>
    <hyperlink ref="X33" r:id="rId226" display="https://twitter.com/#!/bsmhub/status/1084511968994750464"/>
    <hyperlink ref="X34" r:id="rId227" display="https://twitter.com/#!/cameronjannice/status/1084539909988380673"/>
    <hyperlink ref="X35" r:id="rId228" display="https://twitter.com/#!/sammartino/status/1084545118974169088"/>
    <hyperlink ref="X36" r:id="rId229" display="https://twitter.com/#!/retroanalog60/status/1084570042245832704"/>
    <hyperlink ref="X37" r:id="rId230" display="https://twitter.com/#!/ericlunn12509/status/1084543630566739970"/>
    <hyperlink ref="X38" r:id="rId231" display="https://twitter.com/#!/ericlunn12509/status/1084543729925537792"/>
    <hyperlink ref="X39" r:id="rId232" display="https://twitter.com/#!/ericlunn12509/status/1084610166161575936"/>
    <hyperlink ref="X40" r:id="rId233" display="https://twitter.com/#!/josediazevans/status/1084765866745577472"/>
    <hyperlink ref="X41" r:id="rId234" display="https://twitter.com/#!/dutchitchannel/status/1084845385254764544"/>
    <hyperlink ref="X42" r:id="rId235" display="https://twitter.com/#!/ssamjames/status/1084900258109444096"/>
    <hyperlink ref="X43" r:id="rId236" display="https://twitter.com/#!/randocuc/status/1085015846026731520"/>
    <hyperlink ref="X44" r:id="rId237" display="https://twitter.com/#!/varcusmiscidi/status/1085022399010086912"/>
    <hyperlink ref="X45" r:id="rId238" display="https://twitter.com/#!/witoldkepinski/status/1085094564027908096"/>
    <hyperlink ref="X46" r:id="rId239" display="https://twitter.com/#!/4someone_cares/status/1085281850808061952"/>
    <hyperlink ref="X47" r:id="rId240" display="https://twitter.com/#!/ricardo_belmar/status/1084602325782679552"/>
    <hyperlink ref="X48" r:id="rId241" display="https://twitter.com/#!/ricardo_belmar/status/1085073982381006848"/>
    <hyperlink ref="X49" r:id="rId242" display="https://twitter.com/#!/retailnext/status/1085299170267807744"/>
    <hyperlink ref="X50" r:id="rId243" display="https://twitter.com/#!/ricardo_belmar/status/1085188593683853319"/>
    <hyperlink ref="X51" r:id="rId244" display="https://twitter.com/#!/ricardo_belmar/status/1085231054875774977"/>
    <hyperlink ref="X52" r:id="rId245" display="https://twitter.com/#!/ricardo_belmar/status/1085321512775831552"/>
    <hyperlink ref="X53" r:id="rId246" display="https://twitter.com/#!/fmfrancoise/status/1085592186849320961"/>
    <hyperlink ref="X54" r:id="rId247" display="https://twitter.com/#!/senderocloud/status/1085601694698950656"/>
    <hyperlink ref="X55" r:id="rId248" display="https://twitter.com/#!/senderocloud/status/1085601714173038592"/>
    <hyperlink ref="X56" r:id="rId249" display="https://twitter.com/#!/obs_mea/status/1085951818566418433"/>
    <hyperlink ref="X57" r:id="rId250" display="https://twitter.com/#!/henrychalian/status/1083035733387104256"/>
    <hyperlink ref="X58" r:id="rId251" display="https://twitter.com/#!/henrychalian/status/1084865182558507018"/>
    <hyperlink ref="X59" r:id="rId252" display="https://twitter.com/#!/henrychalian/status/1086025060865970176"/>
    <hyperlink ref="X60" r:id="rId253" display="https://twitter.com/#!/infovista/status/1083039690540941313"/>
    <hyperlink ref="X61" r:id="rId254" display="https://twitter.com/#!/infovista/status/1083453693599666176"/>
    <hyperlink ref="X62" r:id="rId255" display="https://twitter.com/#!/indretailer/status/1083465062256390144"/>
    <hyperlink ref="X63" r:id="rId256" display="https://twitter.com/#!/infovista/status/1083475288368001025"/>
    <hyperlink ref="X64" r:id="rId257" display="https://twitter.com/#!/channel_online/status/1083843532090208257"/>
    <hyperlink ref="X65" r:id="rId258" display="https://twitter.com/#!/infovista/status/1084120673457455104"/>
    <hyperlink ref="X66" r:id="rId259" display="https://twitter.com/#!/channel_online/status/1082753888900403200"/>
    <hyperlink ref="X67" r:id="rId260" display="https://twitter.com/#!/ricardo_belmar/status/1083227830685786112"/>
    <hyperlink ref="X68" r:id="rId261" display="https://twitter.com/#!/infovista/status/1083010456338468865"/>
    <hyperlink ref="X69" r:id="rId262" display="https://twitter.com/#!/infovista/status/1083497465972703232"/>
    <hyperlink ref="X70" r:id="rId263" display="https://twitter.com/#!/gregbuzek/status/1085001341578162176"/>
    <hyperlink ref="X71" r:id="rId264" display="https://twitter.com/#!/infovista/status/1084533755107258372"/>
    <hyperlink ref="X72" r:id="rId265" display="https://twitter.com/#!/infovista/status/1084861466942074882"/>
    <hyperlink ref="X73" r:id="rId266" display="https://twitter.com/#!/vmcantrell/status/1085781431224283137"/>
    <hyperlink ref="X74" r:id="rId267" display="https://twitter.com/#!/infovista/status/1085221591468916742"/>
    <hyperlink ref="X75" r:id="rId268" display="https://twitter.com/#!/infovista/status/1085990400115048448"/>
    <hyperlink ref="X76" r:id="rId269" display="https://twitter.com/#!/shamusema/status/1083493401750892546"/>
    <hyperlink ref="X77" r:id="rId270" display="https://twitter.com/#!/infovista/status/1086041477204135936"/>
    <hyperlink ref="X78" r:id="rId271" display="https://twitter.com/#!/retailbrandon/status/1086045872805347328"/>
    <hyperlink ref="X79" r:id="rId272" display="https://twitter.com/#!/ricardo_belmar/status/1083725627239346176"/>
    <hyperlink ref="X80" r:id="rId273" display="https://twitter.com/#!/ricardo_belmar/status/1084543693728739329"/>
    <hyperlink ref="X81" r:id="rId274" display="https://twitter.com/#!/ricardo_belmar/status/1084543972457005056"/>
    <hyperlink ref="X82" r:id="rId275" display="https://twitter.com/#!/ricardo_belmar/status/1084549299264999424"/>
    <hyperlink ref="X83" r:id="rId276" display="https://twitter.com/#!/ricardo_belmar/status/1084602393055109120"/>
    <hyperlink ref="X84" r:id="rId277" display="https://twitter.com/#!/ricardo_belmar/status/1084785629400047617"/>
    <hyperlink ref="X85" r:id="rId278" display="https://twitter.com/#!/ricardo_belmar/status/1084870314960584704"/>
    <hyperlink ref="X86" r:id="rId279" display="https://twitter.com/#!/ricardo_belmar/status/1084893415568039937"/>
    <hyperlink ref="X87" r:id="rId280" display="https://twitter.com/#!/ricardo_belmar/status/1084893480332259329"/>
    <hyperlink ref="X88" r:id="rId281" display="https://twitter.com/#!/ricardo_belmar/status/1084893568588759041"/>
    <hyperlink ref="X89" r:id="rId282" display="https://twitter.com/#!/ricardo_belmar/status/1085187436014055426"/>
    <hyperlink ref="X90" r:id="rId283" display="https://twitter.com/#!/ricardo_belmar/status/1085589924097806346"/>
    <hyperlink ref="X91" r:id="rId284" display="https://twitter.com/#!/lorrikim/status/1086331018720595968"/>
    <hyperlink ref="X92" r:id="rId285" display="https://twitter.com/#!/joeskorupa/status/1086331138946154498"/>
    <hyperlink ref="X93" r:id="rId286" display="https://twitter.com/#!/risnewsinsights/status/1086331159947075584"/>
    <hyperlink ref="X94" r:id="rId287" display="https://twitter.com/#!/infovista/status/1084541100310843392"/>
    <hyperlink ref="X95" r:id="rId288" display="https://twitter.com/#!/infovista/status/1084548146368335877"/>
    <hyperlink ref="X96" r:id="rId289" display="https://twitter.com/#!/infovista/status/1084840567513726977"/>
    <hyperlink ref="X97" r:id="rId290" display="https://twitter.com/#!/infovista/status/1084883853091721217"/>
    <hyperlink ref="X98" r:id="rId291" display="https://twitter.com/#!/retailaggregate/status/1086331305078353920"/>
    <hyperlink ref="X99" r:id="rId292" display="https://twitter.com/#!/infovista/status/1082339127255859200"/>
    <hyperlink ref="X100" r:id="rId293" display="https://twitter.com/#!/infovista/status/1082600808036872192"/>
    <hyperlink ref="X101" r:id="rId294" display="https://twitter.com/#!/infovista/status/1083408444621754371"/>
    <hyperlink ref="X102" r:id="rId295" display="https://twitter.com/#!/infovista/status/1085713825050054656"/>
    <hyperlink ref="X103" r:id="rId296" display="https://twitter.com/#!/globalplacefirm/status/1082555021886140417"/>
    <hyperlink ref="X104" r:id="rId297" display="https://twitter.com/#!/globalplacefirm/status/1083644699649499136"/>
    <hyperlink ref="X105" r:id="rId298" display="https://twitter.com/#!/globalplacefirm/status/1084731872146378752"/>
    <hyperlink ref="X106" r:id="rId299" display="https://twitter.com/#!/globalplacefirm/status/1085821546944438273"/>
    <hyperlink ref="X107" r:id="rId300" display="https://twitter.com/#!/globalplacefirm/status/1086377710098747392"/>
  </hyperlinks>
  <printOptions/>
  <pageMargins left="0.7" right="0.7" top="0.75" bottom="0.75" header="0.3" footer="0.3"/>
  <pageSetup horizontalDpi="600" verticalDpi="600" orientation="portrait" r:id="rId304"/>
  <legacyDrawing r:id="rId302"/>
  <tableParts>
    <tablePart r:id="rId30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1984</v>
      </c>
      <c r="B1" s="13" t="s">
        <v>34</v>
      </c>
    </row>
    <row r="2" spans="1:2" ht="15">
      <c r="A2" s="114" t="s">
        <v>256</v>
      </c>
      <c r="B2" s="78">
        <v>2673.309524</v>
      </c>
    </row>
    <row r="3" spans="1:2" ht="15">
      <c r="A3" s="114" t="s">
        <v>212</v>
      </c>
      <c r="B3" s="78">
        <v>1055.166667</v>
      </c>
    </row>
    <row r="4" spans="1:2" ht="15">
      <c r="A4" s="114" t="s">
        <v>250</v>
      </c>
      <c r="B4" s="78">
        <v>907.97619</v>
      </c>
    </row>
    <row r="5" spans="1:2" ht="15">
      <c r="A5" s="114" t="s">
        <v>237</v>
      </c>
      <c r="B5" s="78">
        <v>204.833333</v>
      </c>
    </row>
    <row r="6" spans="1:2" ht="15">
      <c r="A6" s="114" t="s">
        <v>280</v>
      </c>
      <c r="B6" s="78">
        <v>116</v>
      </c>
    </row>
    <row r="7" spans="1:2" ht="15">
      <c r="A7" s="114" t="s">
        <v>279</v>
      </c>
      <c r="B7" s="78">
        <v>116</v>
      </c>
    </row>
    <row r="8" spans="1:2" ht="15">
      <c r="A8" s="114" t="s">
        <v>260</v>
      </c>
      <c r="B8" s="78">
        <v>115</v>
      </c>
    </row>
    <row r="9" spans="1:2" ht="15">
      <c r="A9" s="114" t="s">
        <v>234</v>
      </c>
      <c r="B9" s="78">
        <v>115</v>
      </c>
    </row>
    <row r="10" spans="1:2" ht="15">
      <c r="A10" s="114" t="s">
        <v>232</v>
      </c>
      <c r="B10" s="78">
        <v>65</v>
      </c>
    </row>
    <row r="11" spans="1:2" ht="15">
      <c r="A11" s="114" t="s">
        <v>213</v>
      </c>
      <c r="B11" s="78">
        <v>59.833333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1986</v>
      </c>
      <c r="B25" t="s">
        <v>1985</v>
      </c>
    </row>
    <row r="26" spans="1:2" ht="15">
      <c r="A26" s="125" t="s">
        <v>1891</v>
      </c>
      <c r="B26" s="3"/>
    </row>
    <row r="27" spans="1:2" ht="15">
      <c r="A27" s="126" t="s">
        <v>1988</v>
      </c>
      <c r="B27" s="3"/>
    </row>
    <row r="28" spans="1:2" ht="15">
      <c r="A28" s="127" t="s">
        <v>1989</v>
      </c>
      <c r="B28" s="3"/>
    </row>
    <row r="29" spans="1:2" ht="15">
      <c r="A29" s="128" t="s">
        <v>1990</v>
      </c>
      <c r="B29" s="3">
        <v>1</v>
      </c>
    </row>
    <row r="30" spans="1:2" ht="15">
      <c r="A30" s="128" t="s">
        <v>1991</v>
      </c>
      <c r="B30" s="3">
        <v>1</v>
      </c>
    </row>
    <row r="31" spans="1:2" ht="15">
      <c r="A31" s="127" t="s">
        <v>1992</v>
      </c>
      <c r="B31" s="3"/>
    </row>
    <row r="32" spans="1:2" ht="15">
      <c r="A32" s="128" t="s">
        <v>1993</v>
      </c>
      <c r="B32" s="3">
        <v>1</v>
      </c>
    </row>
    <row r="33" spans="1:2" ht="15">
      <c r="A33" s="128" t="s">
        <v>1994</v>
      </c>
      <c r="B33" s="3">
        <v>2</v>
      </c>
    </row>
    <row r="34" spans="1:2" ht="15">
      <c r="A34" s="128" t="s">
        <v>1991</v>
      </c>
      <c r="B34" s="3">
        <v>1</v>
      </c>
    </row>
    <row r="35" spans="1:2" ht="15">
      <c r="A35" s="127" t="s">
        <v>1995</v>
      </c>
      <c r="B35" s="3"/>
    </row>
    <row r="36" spans="1:2" ht="15">
      <c r="A36" s="128" t="s">
        <v>1990</v>
      </c>
      <c r="B36" s="3">
        <v>1</v>
      </c>
    </row>
    <row r="37" spans="1:2" ht="15">
      <c r="A37" s="128" t="s">
        <v>1996</v>
      </c>
      <c r="B37" s="3">
        <v>1</v>
      </c>
    </row>
    <row r="38" spans="1:2" ht="15">
      <c r="A38" s="127" t="s">
        <v>1997</v>
      </c>
      <c r="B38" s="3"/>
    </row>
    <row r="39" spans="1:2" ht="15">
      <c r="A39" s="128" t="s">
        <v>1998</v>
      </c>
      <c r="B39" s="3">
        <v>1</v>
      </c>
    </row>
    <row r="40" spans="1:2" ht="15">
      <c r="A40" s="128" t="s">
        <v>1999</v>
      </c>
      <c r="B40" s="3">
        <v>1</v>
      </c>
    </row>
    <row r="41" spans="1:2" ht="15">
      <c r="A41" s="128" t="s">
        <v>1990</v>
      </c>
      <c r="B41" s="3">
        <v>1</v>
      </c>
    </row>
    <row r="42" spans="1:2" ht="15">
      <c r="A42" s="128" t="s">
        <v>2000</v>
      </c>
      <c r="B42" s="3">
        <v>2</v>
      </c>
    </row>
    <row r="43" spans="1:2" ht="15">
      <c r="A43" s="128" t="s">
        <v>2001</v>
      </c>
      <c r="B43" s="3">
        <v>4</v>
      </c>
    </row>
    <row r="44" spans="1:2" ht="15">
      <c r="A44" s="128" t="s">
        <v>2002</v>
      </c>
      <c r="B44" s="3">
        <v>2</v>
      </c>
    </row>
    <row r="45" spans="1:2" ht="15">
      <c r="A45" s="128" t="s">
        <v>2003</v>
      </c>
      <c r="B45" s="3">
        <v>1</v>
      </c>
    </row>
    <row r="46" spans="1:2" ht="15">
      <c r="A46" s="127" t="s">
        <v>2004</v>
      </c>
      <c r="B46" s="3"/>
    </row>
    <row r="47" spans="1:2" ht="15">
      <c r="A47" s="128" t="s">
        <v>2005</v>
      </c>
      <c r="B47" s="3">
        <v>1</v>
      </c>
    </row>
    <row r="48" spans="1:2" ht="15">
      <c r="A48" s="128" t="s">
        <v>2006</v>
      </c>
      <c r="B48" s="3">
        <v>1</v>
      </c>
    </row>
    <row r="49" spans="1:2" ht="15">
      <c r="A49" s="128" t="s">
        <v>1998</v>
      </c>
      <c r="B49" s="3">
        <v>2</v>
      </c>
    </row>
    <row r="50" spans="1:2" ht="15">
      <c r="A50" s="128" t="s">
        <v>2007</v>
      </c>
      <c r="B50" s="3">
        <v>1</v>
      </c>
    </row>
    <row r="51" spans="1:2" ht="15">
      <c r="A51" s="128" t="s">
        <v>2000</v>
      </c>
      <c r="B51" s="3">
        <v>1</v>
      </c>
    </row>
    <row r="52" spans="1:2" ht="15">
      <c r="A52" s="128" t="s">
        <v>1994</v>
      </c>
      <c r="B52" s="3">
        <v>1</v>
      </c>
    </row>
    <row r="53" spans="1:2" ht="15">
      <c r="A53" s="128" t="s">
        <v>2008</v>
      </c>
      <c r="B53" s="3">
        <v>1</v>
      </c>
    </row>
    <row r="54" spans="1:2" ht="15">
      <c r="A54" s="128" t="s">
        <v>1991</v>
      </c>
      <c r="B54" s="3">
        <v>2</v>
      </c>
    </row>
    <row r="55" spans="1:2" ht="15">
      <c r="A55" s="128" t="s">
        <v>2009</v>
      </c>
      <c r="B55" s="3">
        <v>1</v>
      </c>
    </row>
    <row r="56" spans="1:2" ht="15">
      <c r="A56" s="128" t="s">
        <v>2002</v>
      </c>
      <c r="B56" s="3">
        <v>1</v>
      </c>
    </row>
    <row r="57" spans="1:2" ht="15">
      <c r="A57" s="127" t="s">
        <v>2010</v>
      </c>
      <c r="B57" s="3"/>
    </row>
    <row r="58" spans="1:2" ht="15">
      <c r="A58" s="128" t="s">
        <v>2011</v>
      </c>
      <c r="B58" s="3">
        <v>1</v>
      </c>
    </row>
    <row r="59" spans="1:2" ht="15">
      <c r="A59" s="128" t="s">
        <v>1999</v>
      </c>
      <c r="B59" s="3">
        <v>1</v>
      </c>
    </row>
    <row r="60" spans="1:2" ht="15">
      <c r="A60" s="128" t="s">
        <v>2000</v>
      </c>
      <c r="B60" s="3">
        <v>1</v>
      </c>
    </row>
    <row r="61" spans="1:2" ht="15">
      <c r="A61" s="128" t="s">
        <v>2001</v>
      </c>
      <c r="B61" s="3">
        <v>1</v>
      </c>
    </row>
    <row r="62" spans="1:2" ht="15">
      <c r="A62" s="128" t="s">
        <v>2012</v>
      </c>
      <c r="B62" s="3">
        <v>1</v>
      </c>
    </row>
    <row r="63" spans="1:2" ht="15">
      <c r="A63" s="128" t="s">
        <v>2009</v>
      </c>
      <c r="B63" s="3">
        <v>2</v>
      </c>
    </row>
    <row r="64" spans="1:2" ht="15">
      <c r="A64" s="128" t="s">
        <v>2002</v>
      </c>
      <c r="B64" s="3">
        <v>1</v>
      </c>
    </row>
    <row r="65" spans="1:2" ht="15">
      <c r="A65" s="128" t="s">
        <v>2003</v>
      </c>
      <c r="B65" s="3">
        <v>2</v>
      </c>
    </row>
    <row r="66" spans="1:2" ht="15">
      <c r="A66" s="127" t="s">
        <v>2013</v>
      </c>
      <c r="B66" s="3"/>
    </row>
    <row r="67" spans="1:2" ht="15">
      <c r="A67" s="128" t="s">
        <v>1998</v>
      </c>
      <c r="B67" s="3">
        <v>1</v>
      </c>
    </row>
    <row r="68" spans="1:2" ht="15">
      <c r="A68" s="128" t="s">
        <v>1994</v>
      </c>
      <c r="B68" s="3">
        <v>1</v>
      </c>
    </row>
    <row r="69" spans="1:2" ht="15">
      <c r="A69" s="128" t="s">
        <v>1991</v>
      </c>
      <c r="B69" s="3">
        <v>1</v>
      </c>
    </row>
    <row r="70" spans="1:2" ht="15">
      <c r="A70" s="128" t="s">
        <v>2001</v>
      </c>
      <c r="B70" s="3">
        <v>1</v>
      </c>
    </row>
    <row r="71" spans="1:2" ht="15">
      <c r="A71" s="128" t="s">
        <v>2002</v>
      </c>
      <c r="B71" s="3">
        <v>1</v>
      </c>
    </row>
    <row r="72" spans="1:2" ht="15">
      <c r="A72" s="127" t="s">
        <v>2014</v>
      </c>
      <c r="B72" s="3"/>
    </row>
    <row r="73" spans="1:2" ht="15">
      <c r="A73" s="128" t="s">
        <v>1991</v>
      </c>
      <c r="B73" s="3">
        <v>1</v>
      </c>
    </row>
    <row r="74" spans="1:2" ht="15">
      <c r="A74" s="127" t="s">
        <v>2015</v>
      </c>
      <c r="B74" s="3"/>
    </row>
    <row r="75" spans="1:2" ht="15">
      <c r="A75" s="128" t="s">
        <v>1996</v>
      </c>
      <c r="B75" s="3">
        <v>1</v>
      </c>
    </row>
    <row r="76" spans="1:2" ht="15">
      <c r="A76" s="128" t="s">
        <v>2012</v>
      </c>
      <c r="B76" s="3">
        <v>2</v>
      </c>
    </row>
    <row r="77" spans="1:2" ht="15">
      <c r="A77" s="128" t="s">
        <v>2009</v>
      </c>
      <c r="B77" s="3">
        <v>8</v>
      </c>
    </row>
    <row r="78" spans="1:2" ht="15">
      <c r="A78" s="128" t="s">
        <v>2002</v>
      </c>
      <c r="B78" s="3">
        <v>1</v>
      </c>
    </row>
    <row r="79" spans="1:2" ht="15">
      <c r="A79" s="127" t="s">
        <v>2016</v>
      </c>
      <c r="B79" s="3"/>
    </row>
    <row r="80" spans="1:2" ht="15">
      <c r="A80" s="128" t="s">
        <v>2017</v>
      </c>
      <c r="B80" s="3">
        <v>3</v>
      </c>
    </row>
    <row r="81" spans="1:2" ht="15">
      <c r="A81" s="128" t="s">
        <v>1998</v>
      </c>
      <c r="B81" s="3">
        <v>1</v>
      </c>
    </row>
    <row r="82" spans="1:2" ht="15">
      <c r="A82" s="128" t="s">
        <v>2018</v>
      </c>
      <c r="B82" s="3">
        <v>1</v>
      </c>
    </row>
    <row r="83" spans="1:2" ht="15">
      <c r="A83" s="128" t="s">
        <v>1990</v>
      </c>
      <c r="B83" s="3">
        <v>1</v>
      </c>
    </row>
    <row r="84" spans="1:2" ht="15">
      <c r="A84" s="128" t="s">
        <v>2008</v>
      </c>
      <c r="B84" s="3">
        <v>1</v>
      </c>
    </row>
    <row r="85" spans="1:2" ht="15">
      <c r="A85" s="128" t="s">
        <v>1991</v>
      </c>
      <c r="B85" s="3">
        <v>1</v>
      </c>
    </row>
    <row r="86" spans="1:2" ht="15">
      <c r="A86" s="128" t="s">
        <v>2001</v>
      </c>
      <c r="B86" s="3">
        <v>3</v>
      </c>
    </row>
    <row r="87" spans="1:2" ht="15">
      <c r="A87" s="128" t="s">
        <v>1996</v>
      </c>
      <c r="B87" s="3">
        <v>1</v>
      </c>
    </row>
    <row r="88" spans="1:2" ht="15">
      <c r="A88" s="128" t="s">
        <v>2012</v>
      </c>
      <c r="B88" s="3">
        <v>4</v>
      </c>
    </row>
    <row r="89" spans="1:2" ht="15">
      <c r="A89" s="127" t="s">
        <v>2019</v>
      </c>
      <c r="B89" s="3"/>
    </row>
    <row r="90" spans="1:2" ht="15">
      <c r="A90" s="128" t="s">
        <v>2020</v>
      </c>
      <c r="B90" s="3">
        <v>1</v>
      </c>
    </row>
    <row r="91" spans="1:2" ht="15">
      <c r="A91" s="128" t="s">
        <v>1993</v>
      </c>
      <c r="B91" s="3">
        <v>2</v>
      </c>
    </row>
    <row r="92" spans="1:2" ht="15">
      <c r="A92" s="128" t="s">
        <v>2006</v>
      </c>
      <c r="B92" s="3">
        <v>1</v>
      </c>
    </row>
    <row r="93" spans="1:2" ht="15">
      <c r="A93" s="128" t="s">
        <v>1998</v>
      </c>
      <c r="B93" s="3">
        <v>1</v>
      </c>
    </row>
    <row r="94" spans="1:2" ht="15">
      <c r="A94" s="128" t="s">
        <v>1994</v>
      </c>
      <c r="B94" s="3">
        <v>2</v>
      </c>
    </row>
    <row r="95" spans="1:2" ht="15">
      <c r="A95" s="128" t="s">
        <v>2001</v>
      </c>
      <c r="B95" s="3">
        <v>2</v>
      </c>
    </row>
    <row r="96" spans="1:2" ht="15">
      <c r="A96" s="128" t="s">
        <v>2002</v>
      </c>
      <c r="B96" s="3">
        <v>1</v>
      </c>
    </row>
    <row r="97" spans="1:2" ht="15">
      <c r="A97" s="128" t="s">
        <v>2003</v>
      </c>
      <c r="B97" s="3">
        <v>1</v>
      </c>
    </row>
    <row r="98" spans="1:2" ht="15">
      <c r="A98" s="128" t="s">
        <v>2021</v>
      </c>
      <c r="B98" s="3">
        <v>1</v>
      </c>
    </row>
    <row r="99" spans="1:2" ht="15">
      <c r="A99" s="127" t="s">
        <v>2022</v>
      </c>
      <c r="B99" s="3"/>
    </row>
    <row r="100" spans="1:2" ht="15">
      <c r="A100" s="128" t="s">
        <v>2001</v>
      </c>
      <c r="B100" s="3">
        <v>2</v>
      </c>
    </row>
    <row r="101" spans="1:2" ht="15">
      <c r="A101" s="128" t="s">
        <v>1996</v>
      </c>
      <c r="B101" s="3">
        <v>2</v>
      </c>
    </row>
    <row r="102" spans="1:2" ht="15">
      <c r="A102" s="127" t="s">
        <v>2023</v>
      </c>
      <c r="B102" s="3"/>
    </row>
    <row r="103" spans="1:2" ht="15">
      <c r="A103" s="128" t="s">
        <v>2024</v>
      </c>
      <c r="B103" s="3">
        <v>1</v>
      </c>
    </row>
    <row r="104" spans="1:2" ht="15">
      <c r="A104" s="128" t="s">
        <v>2005</v>
      </c>
      <c r="B104" s="3">
        <v>1</v>
      </c>
    </row>
    <row r="105" spans="1:2" ht="15">
      <c r="A105" s="128" t="s">
        <v>1998</v>
      </c>
      <c r="B105" s="3">
        <v>1</v>
      </c>
    </row>
    <row r="106" spans="1:2" ht="15">
      <c r="A106" s="128" t="s">
        <v>2001</v>
      </c>
      <c r="B106" s="3">
        <v>1</v>
      </c>
    </row>
    <row r="107" spans="1:2" ht="15">
      <c r="A107" s="128" t="s">
        <v>2009</v>
      </c>
      <c r="B107" s="3">
        <v>1</v>
      </c>
    </row>
    <row r="108" spans="1:2" ht="15">
      <c r="A108" s="128" t="s">
        <v>2003</v>
      </c>
      <c r="B108" s="3">
        <v>1</v>
      </c>
    </row>
    <row r="109" spans="1:2" ht="15">
      <c r="A109" s="128" t="s">
        <v>2021</v>
      </c>
      <c r="B109" s="3">
        <v>2</v>
      </c>
    </row>
    <row r="110" spans="1:2" ht="15">
      <c r="A110" s="127" t="s">
        <v>2025</v>
      </c>
      <c r="B110" s="3"/>
    </row>
    <row r="111" spans="1:2" ht="15">
      <c r="A111" s="128" t="s">
        <v>1996</v>
      </c>
      <c r="B111" s="3">
        <v>4</v>
      </c>
    </row>
    <row r="112" spans="1:2" ht="15">
      <c r="A112" s="128" t="s">
        <v>2002</v>
      </c>
      <c r="B112" s="3">
        <v>1</v>
      </c>
    </row>
    <row r="113" spans="1:2" ht="15">
      <c r="A113" s="125" t="s">
        <v>1987</v>
      </c>
      <c r="B113" s="3">
        <v>105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781</v>
      </c>
      <c r="AE2" s="13" t="s">
        <v>782</v>
      </c>
      <c r="AF2" s="13" t="s">
        <v>783</v>
      </c>
      <c r="AG2" s="13" t="s">
        <v>784</v>
      </c>
      <c r="AH2" s="13" t="s">
        <v>785</v>
      </c>
      <c r="AI2" s="13" t="s">
        <v>786</v>
      </c>
      <c r="AJ2" s="13" t="s">
        <v>787</v>
      </c>
      <c r="AK2" s="13" t="s">
        <v>788</v>
      </c>
      <c r="AL2" s="13" t="s">
        <v>789</v>
      </c>
      <c r="AM2" s="13" t="s">
        <v>790</v>
      </c>
      <c r="AN2" s="13" t="s">
        <v>791</v>
      </c>
      <c r="AO2" s="13" t="s">
        <v>792</v>
      </c>
      <c r="AP2" s="13" t="s">
        <v>793</v>
      </c>
      <c r="AQ2" s="13" t="s">
        <v>794</v>
      </c>
      <c r="AR2" s="13" t="s">
        <v>795</v>
      </c>
      <c r="AS2" s="13" t="s">
        <v>192</v>
      </c>
      <c r="AT2" s="13" t="s">
        <v>796</v>
      </c>
      <c r="AU2" s="13" t="s">
        <v>797</v>
      </c>
      <c r="AV2" s="13" t="s">
        <v>798</v>
      </c>
      <c r="AW2" s="13" t="s">
        <v>799</v>
      </c>
      <c r="AX2" s="13" t="s">
        <v>800</v>
      </c>
      <c r="AY2" s="13" t="s">
        <v>801</v>
      </c>
      <c r="AZ2" s="13" t="s">
        <v>1460</v>
      </c>
      <c r="BA2" s="119" t="s">
        <v>1767</v>
      </c>
      <c r="BB2" s="119" t="s">
        <v>1775</v>
      </c>
      <c r="BC2" s="119" t="s">
        <v>1777</v>
      </c>
      <c r="BD2" s="119" t="s">
        <v>1783</v>
      </c>
      <c r="BE2" s="119" t="s">
        <v>1785</v>
      </c>
      <c r="BF2" s="119" t="s">
        <v>1788</v>
      </c>
      <c r="BG2" s="119" t="s">
        <v>1791</v>
      </c>
      <c r="BH2" s="119" t="s">
        <v>1822</v>
      </c>
      <c r="BI2" s="119" t="s">
        <v>1824</v>
      </c>
      <c r="BJ2" s="119" t="s">
        <v>1854</v>
      </c>
      <c r="BK2" s="119" t="s">
        <v>1972</v>
      </c>
      <c r="BL2" s="119" t="s">
        <v>1973</v>
      </c>
      <c r="BM2" s="119" t="s">
        <v>1974</v>
      </c>
      <c r="BN2" s="119" t="s">
        <v>1975</v>
      </c>
      <c r="BO2" s="119" t="s">
        <v>1976</v>
      </c>
      <c r="BP2" s="119" t="s">
        <v>1977</v>
      </c>
      <c r="BQ2" s="119" t="s">
        <v>1978</v>
      </c>
      <c r="BR2" s="119" t="s">
        <v>1979</v>
      </c>
      <c r="BS2" s="119" t="s">
        <v>1981</v>
      </c>
      <c r="BT2" s="3"/>
      <c r="BU2" s="3"/>
    </row>
    <row r="3" spans="1:73" ht="15" customHeight="1">
      <c r="A3" s="64" t="s">
        <v>212</v>
      </c>
      <c r="B3" s="65"/>
      <c r="C3" s="65" t="s">
        <v>64</v>
      </c>
      <c r="D3" s="66">
        <v>171.55932952205916</v>
      </c>
      <c r="E3" s="68"/>
      <c r="F3" s="100" t="s">
        <v>490</v>
      </c>
      <c r="G3" s="65"/>
      <c r="H3" s="69" t="s">
        <v>212</v>
      </c>
      <c r="I3" s="70"/>
      <c r="J3" s="70"/>
      <c r="K3" s="69" t="s">
        <v>1312</v>
      </c>
      <c r="L3" s="73">
        <v>3947.2532273034312</v>
      </c>
      <c r="M3" s="74">
        <v>4950.70166015625</v>
      </c>
      <c r="N3" s="74">
        <v>7402.4345703125</v>
      </c>
      <c r="O3" s="75"/>
      <c r="P3" s="76"/>
      <c r="Q3" s="76"/>
      <c r="R3" s="48"/>
      <c r="S3" s="48">
        <v>1</v>
      </c>
      <c r="T3" s="48">
        <v>12</v>
      </c>
      <c r="U3" s="49">
        <v>1055.166667</v>
      </c>
      <c r="V3" s="49">
        <v>0.008475</v>
      </c>
      <c r="W3" s="49">
        <v>0.018228</v>
      </c>
      <c r="X3" s="49">
        <v>4.640201</v>
      </c>
      <c r="Y3" s="49">
        <v>0.01282051282051282</v>
      </c>
      <c r="Z3" s="49">
        <v>0</v>
      </c>
      <c r="AA3" s="71">
        <v>3</v>
      </c>
      <c r="AB3" s="71"/>
      <c r="AC3" s="72"/>
      <c r="AD3" s="78" t="s">
        <v>802</v>
      </c>
      <c r="AE3" s="78">
        <v>1070</v>
      </c>
      <c r="AF3" s="78">
        <v>1292</v>
      </c>
      <c r="AG3" s="78">
        <v>2211</v>
      </c>
      <c r="AH3" s="78">
        <v>25</v>
      </c>
      <c r="AI3" s="78"/>
      <c r="AJ3" s="78" t="s">
        <v>888</v>
      </c>
      <c r="AK3" s="78" t="s">
        <v>966</v>
      </c>
      <c r="AL3" s="83" t="s">
        <v>1027</v>
      </c>
      <c r="AM3" s="78"/>
      <c r="AN3" s="80">
        <v>40742.768159722225</v>
      </c>
      <c r="AO3" s="83" t="s">
        <v>1096</v>
      </c>
      <c r="AP3" s="78" t="b">
        <v>1</v>
      </c>
      <c r="AQ3" s="78" t="b">
        <v>0</v>
      </c>
      <c r="AR3" s="78" t="b">
        <v>0</v>
      </c>
      <c r="AS3" s="78" t="s">
        <v>751</v>
      </c>
      <c r="AT3" s="78">
        <v>78</v>
      </c>
      <c r="AU3" s="83" t="s">
        <v>1170</v>
      </c>
      <c r="AV3" s="78" t="b">
        <v>0</v>
      </c>
      <c r="AW3" s="78" t="s">
        <v>1224</v>
      </c>
      <c r="AX3" s="83" t="s">
        <v>1225</v>
      </c>
      <c r="AY3" s="78" t="s">
        <v>66</v>
      </c>
      <c r="AZ3" s="78" t="str">
        <f>REPLACE(INDEX(GroupVertices[Group],MATCH(Vertices[[#This Row],[Vertex]],GroupVertices[Vertex],0)),1,1,"")</f>
        <v>4</v>
      </c>
      <c r="BA3" s="48" t="s">
        <v>381</v>
      </c>
      <c r="BB3" s="48" t="s">
        <v>381</v>
      </c>
      <c r="BC3" s="48" t="s">
        <v>430</v>
      </c>
      <c r="BD3" s="48" t="s">
        <v>430</v>
      </c>
      <c r="BE3" s="48"/>
      <c r="BF3" s="48"/>
      <c r="BG3" s="120" t="s">
        <v>1792</v>
      </c>
      <c r="BH3" s="120" t="s">
        <v>1792</v>
      </c>
      <c r="BI3" s="120" t="s">
        <v>1825</v>
      </c>
      <c r="BJ3" s="120" t="s">
        <v>1825</v>
      </c>
      <c r="BK3" s="120">
        <v>0</v>
      </c>
      <c r="BL3" s="123">
        <v>0</v>
      </c>
      <c r="BM3" s="120">
        <v>0</v>
      </c>
      <c r="BN3" s="123">
        <v>0</v>
      </c>
      <c r="BO3" s="120">
        <v>0</v>
      </c>
      <c r="BP3" s="123">
        <v>0</v>
      </c>
      <c r="BQ3" s="120">
        <v>26</v>
      </c>
      <c r="BR3" s="123">
        <v>100</v>
      </c>
      <c r="BS3" s="120">
        <v>26</v>
      </c>
      <c r="BT3" s="3"/>
      <c r="BU3" s="3"/>
    </row>
    <row r="4" spans="1:76" ht="15">
      <c r="A4" s="64" t="s">
        <v>267</v>
      </c>
      <c r="B4" s="65"/>
      <c r="C4" s="65" t="s">
        <v>64</v>
      </c>
      <c r="D4" s="66">
        <v>174.543380488279</v>
      </c>
      <c r="E4" s="68"/>
      <c r="F4" s="100" t="s">
        <v>1186</v>
      </c>
      <c r="G4" s="65"/>
      <c r="H4" s="69" t="s">
        <v>267</v>
      </c>
      <c r="I4" s="70"/>
      <c r="J4" s="70"/>
      <c r="K4" s="69" t="s">
        <v>1313</v>
      </c>
      <c r="L4" s="73">
        <v>1</v>
      </c>
      <c r="M4" s="74">
        <v>4405.3896484375</v>
      </c>
      <c r="N4" s="74">
        <v>9443.9130859375</v>
      </c>
      <c r="O4" s="75"/>
      <c r="P4" s="76"/>
      <c r="Q4" s="76"/>
      <c r="R4" s="86"/>
      <c r="S4" s="48">
        <v>1</v>
      </c>
      <c r="T4" s="48">
        <v>0</v>
      </c>
      <c r="U4" s="49">
        <v>0</v>
      </c>
      <c r="V4" s="49">
        <v>0.00565</v>
      </c>
      <c r="W4" s="49">
        <v>0.002124</v>
      </c>
      <c r="X4" s="49">
        <v>0.453397</v>
      </c>
      <c r="Y4" s="49">
        <v>0</v>
      </c>
      <c r="Z4" s="49">
        <v>0</v>
      </c>
      <c r="AA4" s="71">
        <v>4</v>
      </c>
      <c r="AB4" s="71"/>
      <c r="AC4" s="72"/>
      <c r="AD4" s="78" t="s">
        <v>803</v>
      </c>
      <c r="AE4" s="78">
        <v>1147</v>
      </c>
      <c r="AF4" s="78">
        <v>1695</v>
      </c>
      <c r="AG4" s="78">
        <v>815</v>
      </c>
      <c r="AH4" s="78">
        <v>29</v>
      </c>
      <c r="AI4" s="78">
        <v>-18000</v>
      </c>
      <c r="AJ4" s="78" t="s">
        <v>889</v>
      </c>
      <c r="AK4" s="78" t="s">
        <v>967</v>
      </c>
      <c r="AL4" s="83" t="s">
        <v>1028</v>
      </c>
      <c r="AM4" s="78" t="s">
        <v>1093</v>
      </c>
      <c r="AN4" s="80">
        <v>40805.81793981481</v>
      </c>
      <c r="AO4" s="83" t="s">
        <v>1097</v>
      </c>
      <c r="AP4" s="78" t="b">
        <v>0</v>
      </c>
      <c r="AQ4" s="78" t="b">
        <v>0</v>
      </c>
      <c r="AR4" s="78" t="b">
        <v>0</v>
      </c>
      <c r="AS4" s="78" t="s">
        <v>751</v>
      </c>
      <c r="AT4" s="78">
        <v>35</v>
      </c>
      <c r="AU4" s="83" t="s">
        <v>1171</v>
      </c>
      <c r="AV4" s="78" t="b">
        <v>0</v>
      </c>
      <c r="AW4" s="78" t="s">
        <v>1224</v>
      </c>
      <c r="AX4" s="83" t="s">
        <v>1226</v>
      </c>
      <c r="AY4" s="78" t="s">
        <v>65</v>
      </c>
      <c r="AZ4" s="78" t="str">
        <f>REPLACE(INDEX(GroupVertices[Group],MATCH(Vertices[[#This Row],[Vertex]],GroupVertices[Vertex],0)),1,1,"")</f>
        <v>4</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268</v>
      </c>
      <c r="B5" s="65"/>
      <c r="C5" s="65" t="s">
        <v>64</v>
      </c>
      <c r="D5" s="66">
        <v>162.22954238201692</v>
      </c>
      <c r="E5" s="68"/>
      <c r="F5" s="100" t="s">
        <v>1187</v>
      </c>
      <c r="G5" s="65"/>
      <c r="H5" s="69" t="s">
        <v>268</v>
      </c>
      <c r="I5" s="70"/>
      <c r="J5" s="70"/>
      <c r="K5" s="69" t="s">
        <v>1314</v>
      </c>
      <c r="L5" s="73">
        <v>1</v>
      </c>
      <c r="M5" s="74">
        <v>3817.437255859375</v>
      </c>
      <c r="N5" s="74">
        <v>8644.966796875</v>
      </c>
      <c r="O5" s="75"/>
      <c r="P5" s="76"/>
      <c r="Q5" s="76"/>
      <c r="R5" s="86"/>
      <c r="S5" s="48">
        <v>1</v>
      </c>
      <c r="T5" s="48">
        <v>0</v>
      </c>
      <c r="U5" s="49">
        <v>0</v>
      </c>
      <c r="V5" s="49">
        <v>0.00565</v>
      </c>
      <c r="W5" s="49">
        <v>0.002124</v>
      </c>
      <c r="X5" s="49">
        <v>0.453397</v>
      </c>
      <c r="Y5" s="49">
        <v>0</v>
      </c>
      <c r="Z5" s="49">
        <v>0</v>
      </c>
      <c r="AA5" s="71">
        <v>5</v>
      </c>
      <c r="AB5" s="71"/>
      <c r="AC5" s="72"/>
      <c r="AD5" s="78" t="s">
        <v>804</v>
      </c>
      <c r="AE5" s="78">
        <v>46</v>
      </c>
      <c r="AF5" s="78">
        <v>32</v>
      </c>
      <c r="AG5" s="78">
        <v>586</v>
      </c>
      <c r="AH5" s="78">
        <v>9</v>
      </c>
      <c r="AI5" s="78"/>
      <c r="AJ5" s="78"/>
      <c r="AK5" s="78"/>
      <c r="AL5" s="78"/>
      <c r="AM5" s="78"/>
      <c r="AN5" s="80">
        <v>42038.572916666664</v>
      </c>
      <c r="AO5" s="78"/>
      <c r="AP5" s="78" t="b">
        <v>1</v>
      </c>
      <c r="AQ5" s="78" t="b">
        <v>0</v>
      </c>
      <c r="AR5" s="78" t="b">
        <v>0</v>
      </c>
      <c r="AS5" s="78" t="s">
        <v>751</v>
      </c>
      <c r="AT5" s="78">
        <v>2</v>
      </c>
      <c r="AU5" s="83" t="s">
        <v>1170</v>
      </c>
      <c r="AV5" s="78" t="b">
        <v>0</v>
      </c>
      <c r="AW5" s="78" t="s">
        <v>1224</v>
      </c>
      <c r="AX5" s="83" t="s">
        <v>1227</v>
      </c>
      <c r="AY5" s="78" t="s">
        <v>65</v>
      </c>
      <c r="AZ5" s="78" t="str">
        <f>REPLACE(INDEX(GroupVertices[Group],MATCH(Vertices[[#This Row],[Vertex]],GroupVertices[Vertex],0)),1,1,"")</f>
        <v>4</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269</v>
      </c>
      <c r="B6" s="65"/>
      <c r="C6" s="65" t="s">
        <v>64</v>
      </c>
      <c r="D6" s="66">
        <v>163.74007934754755</v>
      </c>
      <c r="E6" s="68"/>
      <c r="F6" s="100" t="s">
        <v>1188</v>
      </c>
      <c r="G6" s="65"/>
      <c r="H6" s="69" t="s">
        <v>269</v>
      </c>
      <c r="I6" s="70"/>
      <c r="J6" s="70"/>
      <c r="K6" s="69" t="s">
        <v>1315</v>
      </c>
      <c r="L6" s="73">
        <v>1</v>
      </c>
      <c r="M6" s="74">
        <v>6191.70751953125</v>
      </c>
      <c r="N6" s="74">
        <v>6754.77197265625</v>
      </c>
      <c r="O6" s="75"/>
      <c r="P6" s="76"/>
      <c r="Q6" s="76"/>
      <c r="R6" s="86"/>
      <c r="S6" s="48">
        <v>1</v>
      </c>
      <c r="T6" s="48">
        <v>0</v>
      </c>
      <c r="U6" s="49">
        <v>0</v>
      </c>
      <c r="V6" s="49">
        <v>0.00565</v>
      </c>
      <c r="W6" s="49">
        <v>0.002124</v>
      </c>
      <c r="X6" s="49">
        <v>0.453397</v>
      </c>
      <c r="Y6" s="49">
        <v>0</v>
      </c>
      <c r="Z6" s="49">
        <v>0</v>
      </c>
      <c r="AA6" s="71">
        <v>6</v>
      </c>
      <c r="AB6" s="71"/>
      <c r="AC6" s="72"/>
      <c r="AD6" s="78" t="s">
        <v>805</v>
      </c>
      <c r="AE6" s="78">
        <v>40</v>
      </c>
      <c r="AF6" s="78">
        <v>236</v>
      </c>
      <c r="AG6" s="78">
        <v>155</v>
      </c>
      <c r="AH6" s="78">
        <v>88</v>
      </c>
      <c r="AI6" s="78"/>
      <c r="AJ6" s="78" t="s">
        <v>890</v>
      </c>
      <c r="AK6" s="78"/>
      <c r="AL6" s="83" t="s">
        <v>1029</v>
      </c>
      <c r="AM6" s="78"/>
      <c r="AN6" s="80">
        <v>41403.21417824074</v>
      </c>
      <c r="AO6" s="83" t="s">
        <v>1098</v>
      </c>
      <c r="AP6" s="78" t="b">
        <v>0</v>
      </c>
      <c r="AQ6" s="78" t="b">
        <v>0</v>
      </c>
      <c r="AR6" s="78" t="b">
        <v>0</v>
      </c>
      <c r="AS6" s="78" t="s">
        <v>751</v>
      </c>
      <c r="AT6" s="78">
        <v>10</v>
      </c>
      <c r="AU6" s="83" t="s">
        <v>1170</v>
      </c>
      <c r="AV6" s="78" t="b">
        <v>0</v>
      </c>
      <c r="AW6" s="78" t="s">
        <v>1224</v>
      </c>
      <c r="AX6" s="83" t="s">
        <v>1228</v>
      </c>
      <c r="AY6" s="78" t="s">
        <v>65</v>
      </c>
      <c r="AZ6" s="78" t="str">
        <f>REPLACE(INDEX(GroupVertices[Group],MATCH(Vertices[[#This Row],[Vertex]],GroupVertices[Vertex],0)),1,1,"")</f>
        <v>4</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270</v>
      </c>
      <c r="B7" s="65"/>
      <c r="C7" s="65" t="s">
        <v>64</v>
      </c>
      <c r="D7" s="66">
        <v>168.66413367145873</v>
      </c>
      <c r="E7" s="68"/>
      <c r="F7" s="100" t="s">
        <v>1189</v>
      </c>
      <c r="G7" s="65"/>
      <c r="H7" s="69" t="s">
        <v>270</v>
      </c>
      <c r="I7" s="70"/>
      <c r="J7" s="70"/>
      <c r="K7" s="69" t="s">
        <v>1316</v>
      </c>
      <c r="L7" s="73">
        <v>1</v>
      </c>
      <c r="M7" s="74">
        <v>5130.31201171875</v>
      </c>
      <c r="N7" s="74">
        <v>9646.09375</v>
      </c>
      <c r="O7" s="75"/>
      <c r="P7" s="76"/>
      <c r="Q7" s="76"/>
      <c r="R7" s="86"/>
      <c r="S7" s="48">
        <v>1</v>
      </c>
      <c r="T7" s="48">
        <v>0</v>
      </c>
      <c r="U7" s="49">
        <v>0</v>
      </c>
      <c r="V7" s="49">
        <v>0.00565</v>
      </c>
      <c r="W7" s="49">
        <v>0.002124</v>
      </c>
      <c r="X7" s="49">
        <v>0.453397</v>
      </c>
      <c r="Y7" s="49">
        <v>0</v>
      </c>
      <c r="Z7" s="49">
        <v>0</v>
      </c>
      <c r="AA7" s="71">
        <v>7</v>
      </c>
      <c r="AB7" s="71"/>
      <c r="AC7" s="72"/>
      <c r="AD7" s="78" t="s">
        <v>806</v>
      </c>
      <c r="AE7" s="78">
        <v>526</v>
      </c>
      <c r="AF7" s="78">
        <v>901</v>
      </c>
      <c r="AG7" s="78">
        <v>1338</v>
      </c>
      <c r="AH7" s="78">
        <v>115</v>
      </c>
      <c r="AI7" s="78"/>
      <c r="AJ7" s="78" t="s">
        <v>891</v>
      </c>
      <c r="AK7" s="78" t="s">
        <v>968</v>
      </c>
      <c r="AL7" s="83" t="s">
        <v>1030</v>
      </c>
      <c r="AM7" s="78"/>
      <c r="AN7" s="80">
        <v>42283.79256944444</v>
      </c>
      <c r="AO7" s="83" t="s">
        <v>1099</v>
      </c>
      <c r="AP7" s="78" t="b">
        <v>1</v>
      </c>
      <c r="AQ7" s="78" t="b">
        <v>0</v>
      </c>
      <c r="AR7" s="78" t="b">
        <v>0</v>
      </c>
      <c r="AS7" s="78" t="s">
        <v>751</v>
      </c>
      <c r="AT7" s="78">
        <v>44</v>
      </c>
      <c r="AU7" s="83" t="s">
        <v>1170</v>
      </c>
      <c r="AV7" s="78" t="b">
        <v>0</v>
      </c>
      <c r="AW7" s="78" t="s">
        <v>1224</v>
      </c>
      <c r="AX7" s="83" t="s">
        <v>1229</v>
      </c>
      <c r="AY7" s="78" t="s">
        <v>65</v>
      </c>
      <c r="AZ7" s="78" t="str">
        <f>REPLACE(INDEX(GroupVertices[Group],MATCH(Vertices[[#This Row],[Vertex]],GroupVertices[Vertex],0)),1,1,"")</f>
        <v>4</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271</v>
      </c>
      <c r="B8" s="65"/>
      <c r="C8" s="65" t="s">
        <v>64</v>
      </c>
      <c r="D8" s="66">
        <v>178.24567697242276</v>
      </c>
      <c r="E8" s="68"/>
      <c r="F8" s="100" t="s">
        <v>1190</v>
      </c>
      <c r="G8" s="65"/>
      <c r="H8" s="69" t="s">
        <v>271</v>
      </c>
      <c r="I8" s="70"/>
      <c r="J8" s="70"/>
      <c r="K8" s="69" t="s">
        <v>1317</v>
      </c>
      <c r="L8" s="73">
        <v>1</v>
      </c>
      <c r="M8" s="74">
        <v>5121.17431640625</v>
      </c>
      <c r="N8" s="74">
        <v>5175.953125</v>
      </c>
      <c r="O8" s="75"/>
      <c r="P8" s="76"/>
      <c r="Q8" s="76"/>
      <c r="R8" s="86"/>
      <c r="S8" s="48">
        <v>1</v>
      </c>
      <c r="T8" s="48">
        <v>0</v>
      </c>
      <c r="U8" s="49">
        <v>0</v>
      </c>
      <c r="V8" s="49">
        <v>0.00565</v>
      </c>
      <c r="W8" s="49">
        <v>0.002124</v>
      </c>
      <c r="X8" s="49">
        <v>0.453397</v>
      </c>
      <c r="Y8" s="49">
        <v>0</v>
      </c>
      <c r="Z8" s="49">
        <v>0</v>
      </c>
      <c r="AA8" s="71">
        <v>8</v>
      </c>
      <c r="AB8" s="71"/>
      <c r="AC8" s="72"/>
      <c r="AD8" s="78" t="s">
        <v>807</v>
      </c>
      <c r="AE8" s="78">
        <v>1890</v>
      </c>
      <c r="AF8" s="78">
        <v>2195</v>
      </c>
      <c r="AG8" s="78">
        <v>4683</v>
      </c>
      <c r="AH8" s="78">
        <v>1515</v>
      </c>
      <c r="AI8" s="78"/>
      <c r="AJ8" s="78" t="s">
        <v>892</v>
      </c>
      <c r="AK8" s="78" t="s">
        <v>969</v>
      </c>
      <c r="AL8" s="83" t="s">
        <v>1031</v>
      </c>
      <c r="AM8" s="78"/>
      <c r="AN8" s="80">
        <v>39883.09013888889</v>
      </c>
      <c r="AO8" s="83" t="s">
        <v>1100</v>
      </c>
      <c r="AP8" s="78" t="b">
        <v>0</v>
      </c>
      <c r="AQ8" s="78" t="b">
        <v>0</v>
      </c>
      <c r="AR8" s="78" t="b">
        <v>1</v>
      </c>
      <c r="AS8" s="78" t="s">
        <v>751</v>
      </c>
      <c r="AT8" s="78">
        <v>169</v>
      </c>
      <c r="AU8" s="83" t="s">
        <v>1172</v>
      </c>
      <c r="AV8" s="78" t="b">
        <v>0</v>
      </c>
      <c r="AW8" s="78" t="s">
        <v>1224</v>
      </c>
      <c r="AX8" s="83" t="s">
        <v>1230</v>
      </c>
      <c r="AY8" s="78" t="s">
        <v>65</v>
      </c>
      <c r="AZ8" s="78" t="str">
        <f>REPLACE(INDEX(GroupVertices[Group],MATCH(Vertices[[#This Row],[Vertex]],GroupVertices[Vertex],0)),1,1,"")</f>
        <v>4</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272</v>
      </c>
      <c r="B9" s="65"/>
      <c r="C9" s="65" t="s">
        <v>64</v>
      </c>
      <c r="D9" s="66">
        <v>1000</v>
      </c>
      <c r="E9" s="68"/>
      <c r="F9" s="100" t="s">
        <v>1191</v>
      </c>
      <c r="G9" s="65"/>
      <c r="H9" s="69" t="s">
        <v>272</v>
      </c>
      <c r="I9" s="70"/>
      <c r="J9" s="70"/>
      <c r="K9" s="69" t="s">
        <v>1318</v>
      </c>
      <c r="L9" s="73">
        <v>1</v>
      </c>
      <c r="M9" s="74">
        <v>4377.4453125</v>
      </c>
      <c r="N9" s="74">
        <v>5295.546875</v>
      </c>
      <c r="O9" s="75"/>
      <c r="P9" s="76"/>
      <c r="Q9" s="76"/>
      <c r="R9" s="86"/>
      <c r="S9" s="48">
        <v>1</v>
      </c>
      <c r="T9" s="48">
        <v>0</v>
      </c>
      <c r="U9" s="49">
        <v>0</v>
      </c>
      <c r="V9" s="49">
        <v>0.00565</v>
      </c>
      <c r="W9" s="49">
        <v>0.002124</v>
      </c>
      <c r="X9" s="49">
        <v>0.453397</v>
      </c>
      <c r="Y9" s="49">
        <v>0</v>
      </c>
      <c r="Z9" s="49">
        <v>0</v>
      </c>
      <c r="AA9" s="71">
        <v>9</v>
      </c>
      <c r="AB9" s="71"/>
      <c r="AC9" s="72"/>
      <c r="AD9" s="78" t="s">
        <v>808</v>
      </c>
      <c r="AE9" s="78">
        <v>2609</v>
      </c>
      <c r="AF9" s="78">
        <v>1066562</v>
      </c>
      <c r="AG9" s="78">
        <v>38219</v>
      </c>
      <c r="AH9" s="78">
        <v>8998</v>
      </c>
      <c r="AI9" s="78"/>
      <c r="AJ9" s="78" t="s">
        <v>893</v>
      </c>
      <c r="AK9" s="78" t="s">
        <v>970</v>
      </c>
      <c r="AL9" s="83" t="s">
        <v>1032</v>
      </c>
      <c r="AM9" s="78"/>
      <c r="AN9" s="80">
        <v>39757.751226851855</v>
      </c>
      <c r="AO9" s="83" t="s">
        <v>1101</v>
      </c>
      <c r="AP9" s="78" t="b">
        <v>0</v>
      </c>
      <c r="AQ9" s="78" t="b">
        <v>0</v>
      </c>
      <c r="AR9" s="78" t="b">
        <v>0</v>
      </c>
      <c r="AS9" s="78" t="s">
        <v>751</v>
      </c>
      <c r="AT9" s="78">
        <v>5925</v>
      </c>
      <c r="AU9" s="83" t="s">
        <v>1173</v>
      </c>
      <c r="AV9" s="78" t="b">
        <v>1</v>
      </c>
      <c r="AW9" s="78" t="s">
        <v>1224</v>
      </c>
      <c r="AX9" s="83" t="s">
        <v>1231</v>
      </c>
      <c r="AY9" s="78" t="s">
        <v>65</v>
      </c>
      <c r="AZ9" s="78" t="str">
        <f>REPLACE(INDEX(GroupVertices[Group],MATCH(Vertices[[#This Row],[Vertex]],GroupVertices[Vertex],0)),1,1,"")</f>
        <v>4</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273</v>
      </c>
      <c r="B10" s="65"/>
      <c r="C10" s="65" t="s">
        <v>64</v>
      </c>
      <c r="D10" s="66">
        <v>162.51832150778012</v>
      </c>
      <c r="E10" s="68"/>
      <c r="F10" s="100" t="s">
        <v>1192</v>
      </c>
      <c r="G10" s="65"/>
      <c r="H10" s="69" t="s">
        <v>273</v>
      </c>
      <c r="I10" s="70"/>
      <c r="J10" s="70"/>
      <c r="K10" s="69" t="s">
        <v>1319</v>
      </c>
      <c r="L10" s="73">
        <v>1</v>
      </c>
      <c r="M10" s="74">
        <v>5798.8076171875</v>
      </c>
      <c r="N10" s="74">
        <v>9106.197265625</v>
      </c>
      <c r="O10" s="75"/>
      <c r="P10" s="76"/>
      <c r="Q10" s="76"/>
      <c r="R10" s="86"/>
      <c r="S10" s="48">
        <v>1</v>
      </c>
      <c r="T10" s="48">
        <v>0</v>
      </c>
      <c r="U10" s="49">
        <v>0</v>
      </c>
      <c r="V10" s="49">
        <v>0.00565</v>
      </c>
      <c r="W10" s="49">
        <v>0.002124</v>
      </c>
      <c r="X10" s="49">
        <v>0.453397</v>
      </c>
      <c r="Y10" s="49">
        <v>0</v>
      </c>
      <c r="Z10" s="49">
        <v>0</v>
      </c>
      <c r="AA10" s="71">
        <v>10</v>
      </c>
      <c r="AB10" s="71"/>
      <c r="AC10" s="72"/>
      <c r="AD10" s="78" t="s">
        <v>809</v>
      </c>
      <c r="AE10" s="78">
        <v>0</v>
      </c>
      <c r="AF10" s="78">
        <v>71</v>
      </c>
      <c r="AG10" s="78">
        <v>1</v>
      </c>
      <c r="AH10" s="78">
        <v>0</v>
      </c>
      <c r="AI10" s="78">
        <v>-25200</v>
      </c>
      <c r="AJ10" s="78" t="s">
        <v>894</v>
      </c>
      <c r="AK10" s="78" t="s">
        <v>971</v>
      </c>
      <c r="AL10" s="83" t="s">
        <v>1033</v>
      </c>
      <c r="AM10" s="78" t="s">
        <v>1094</v>
      </c>
      <c r="AN10" s="80">
        <v>40099.753599537034</v>
      </c>
      <c r="AO10" s="78"/>
      <c r="AP10" s="78" t="b">
        <v>0</v>
      </c>
      <c r="AQ10" s="78" t="b">
        <v>0</v>
      </c>
      <c r="AR10" s="78" t="b">
        <v>0</v>
      </c>
      <c r="AS10" s="78" t="s">
        <v>751</v>
      </c>
      <c r="AT10" s="78">
        <v>6</v>
      </c>
      <c r="AU10" s="83" t="s">
        <v>1174</v>
      </c>
      <c r="AV10" s="78" t="b">
        <v>0</v>
      </c>
      <c r="AW10" s="78" t="s">
        <v>1224</v>
      </c>
      <c r="AX10" s="83" t="s">
        <v>1232</v>
      </c>
      <c r="AY10" s="78" t="s">
        <v>65</v>
      </c>
      <c r="AZ10" s="78" t="str">
        <f>REPLACE(INDEX(GroupVertices[Group],MATCH(Vertices[[#This Row],[Vertex]],GroupVertices[Vertex],0)),1,1,"")</f>
        <v>4</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274</v>
      </c>
      <c r="B11" s="65"/>
      <c r="C11" s="65" t="s">
        <v>64</v>
      </c>
      <c r="D11" s="66">
        <v>434.2520742579944</v>
      </c>
      <c r="E11" s="68"/>
      <c r="F11" s="100" t="s">
        <v>1193</v>
      </c>
      <c r="G11" s="65"/>
      <c r="H11" s="69" t="s">
        <v>274</v>
      </c>
      <c r="I11" s="70"/>
      <c r="J11" s="70"/>
      <c r="K11" s="69" t="s">
        <v>1320</v>
      </c>
      <c r="L11" s="73">
        <v>1</v>
      </c>
      <c r="M11" s="74">
        <v>5797.7138671875</v>
      </c>
      <c r="N11" s="74">
        <v>5672.0654296875</v>
      </c>
      <c r="O11" s="75"/>
      <c r="P11" s="76"/>
      <c r="Q11" s="76"/>
      <c r="R11" s="86"/>
      <c r="S11" s="48">
        <v>1</v>
      </c>
      <c r="T11" s="48">
        <v>0</v>
      </c>
      <c r="U11" s="49">
        <v>0</v>
      </c>
      <c r="V11" s="49">
        <v>0.00565</v>
      </c>
      <c r="W11" s="49">
        <v>0.002124</v>
      </c>
      <c r="X11" s="49">
        <v>0.453397</v>
      </c>
      <c r="Y11" s="49">
        <v>0</v>
      </c>
      <c r="Z11" s="49">
        <v>0</v>
      </c>
      <c r="AA11" s="71">
        <v>11</v>
      </c>
      <c r="AB11" s="71"/>
      <c r="AC11" s="72"/>
      <c r="AD11" s="78" t="s">
        <v>810</v>
      </c>
      <c r="AE11" s="78">
        <v>560</v>
      </c>
      <c r="AF11" s="78">
        <v>36769</v>
      </c>
      <c r="AG11" s="78">
        <v>16696</v>
      </c>
      <c r="AH11" s="78">
        <v>12726</v>
      </c>
      <c r="AI11" s="78"/>
      <c r="AJ11" s="78" t="s">
        <v>895</v>
      </c>
      <c r="AK11" s="78" t="s">
        <v>972</v>
      </c>
      <c r="AL11" s="83" t="s">
        <v>1034</v>
      </c>
      <c r="AM11" s="78"/>
      <c r="AN11" s="80">
        <v>39843.601585648146</v>
      </c>
      <c r="AO11" s="83" t="s">
        <v>1102</v>
      </c>
      <c r="AP11" s="78" t="b">
        <v>0</v>
      </c>
      <c r="AQ11" s="78" t="b">
        <v>0</v>
      </c>
      <c r="AR11" s="78" t="b">
        <v>1</v>
      </c>
      <c r="AS11" s="78" t="s">
        <v>751</v>
      </c>
      <c r="AT11" s="78">
        <v>1151</v>
      </c>
      <c r="AU11" s="83" t="s">
        <v>1170</v>
      </c>
      <c r="AV11" s="78" t="b">
        <v>0</v>
      </c>
      <c r="AW11" s="78" t="s">
        <v>1224</v>
      </c>
      <c r="AX11" s="83" t="s">
        <v>1233</v>
      </c>
      <c r="AY11" s="78" t="s">
        <v>65</v>
      </c>
      <c r="AZ11" s="78" t="str">
        <f>REPLACE(INDEX(GroupVertices[Group],MATCH(Vertices[[#This Row],[Vertex]],GroupVertices[Vertex],0)),1,1,"")</f>
        <v>4</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275</v>
      </c>
      <c r="B12" s="65"/>
      <c r="C12" s="65" t="s">
        <v>64</v>
      </c>
      <c r="D12" s="66">
        <v>170.36719005416487</v>
      </c>
      <c r="E12" s="68"/>
      <c r="F12" s="100" t="s">
        <v>1194</v>
      </c>
      <c r="G12" s="65"/>
      <c r="H12" s="69" t="s">
        <v>275</v>
      </c>
      <c r="I12" s="70"/>
      <c r="J12" s="70"/>
      <c r="K12" s="69" t="s">
        <v>1321</v>
      </c>
      <c r="L12" s="73">
        <v>1</v>
      </c>
      <c r="M12" s="74">
        <v>6198.21044921875</v>
      </c>
      <c r="N12" s="74">
        <v>8031.9521484375</v>
      </c>
      <c r="O12" s="75"/>
      <c r="P12" s="76"/>
      <c r="Q12" s="76"/>
      <c r="R12" s="86"/>
      <c r="S12" s="48">
        <v>1</v>
      </c>
      <c r="T12" s="48">
        <v>0</v>
      </c>
      <c r="U12" s="49">
        <v>0</v>
      </c>
      <c r="V12" s="49">
        <v>0.00565</v>
      </c>
      <c r="W12" s="49">
        <v>0.002124</v>
      </c>
      <c r="X12" s="49">
        <v>0.453397</v>
      </c>
      <c r="Y12" s="49">
        <v>0</v>
      </c>
      <c r="Z12" s="49">
        <v>0</v>
      </c>
      <c r="AA12" s="71">
        <v>12</v>
      </c>
      <c r="AB12" s="71"/>
      <c r="AC12" s="72"/>
      <c r="AD12" s="78" t="s">
        <v>811</v>
      </c>
      <c r="AE12" s="78">
        <v>282</v>
      </c>
      <c r="AF12" s="78">
        <v>1131</v>
      </c>
      <c r="AG12" s="78">
        <v>1489</v>
      </c>
      <c r="AH12" s="78">
        <v>1524</v>
      </c>
      <c r="AI12" s="78"/>
      <c r="AJ12" s="78" t="s">
        <v>896</v>
      </c>
      <c r="AK12" s="78" t="s">
        <v>973</v>
      </c>
      <c r="AL12" s="83" t="s">
        <v>1035</v>
      </c>
      <c r="AM12" s="78"/>
      <c r="AN12" s="80">
        <v>41567.860613425924</v>
      </c>
      <c r="AO12" s="83" t="s">
        <v>1103</v>
      </c>
      <c r="AP12" s="78" t="b">
        <v>0</v>
      </c>
      <c r="AQ12" s="78" t="b">
        <v>0</v>
      </c>
      <c r="AR12" s="78" t="b">
        <v>1</v>
      </c>
      <c r="AS12" s="78" t="s">
        <v>751</v>
      </c>
      <c r="AT12" s="78">
        <v>76</v>
      </c>
      <c r="AU12" s="83" t="s">
        <v>1172</v>
      </c>
      <c r="AV12" s="78" t="b">
        <v>0</v>
      </c>
      <c r="AW12" s="78" t="s">
        <v>1224</v>
      </c>
      <c r="AX12" s="83" t="s">
        <v>1234</v>
      </c>
      <c r="AY12" s="78" t="s">
        <v>65</v>
      </c>
      <c r="AZ12" s="78" t="str">
        <f>REPLACE(INDEX(GroupVertices[Group],MATCH(Vertices[[#This Row],[Vertex]],GroupVertices[Vertex],0)),1,1,"")</f>
        <v>4</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213</v>
      </c>
      <c r="B13" s="65"/>
      <c r="C13" s="65" t="s">
        <v>64</v>
      </c>
      <c r="D13" s="66">
        <v>189.11561944986877</v>
      </c>
      <c r="E13" s="68"/>
      <c r="F13" s="100" t="s">
        <v>491</v>
      </c>
      <c r="G13" s="65"/>
      <c r="H13" s="69" t="s">
        <v>213</v>
      </c>
      <c r="I13" s="70"/>
      <c r="J13" s="70"/>
      <c r="K13" s="69" t="s">
        <v>1322</v>
      </c>
      <c r="L13" s="73">
        <v>224.7726899797631</v>
      </c>
      <c r="M13" s="74">
        <v>6424.04736328125</v>
      </c>
      <c r="N13" s="74">
        <v>3804.3564453125</v>
      </c>
      <c r="O13" s="75"/>
      <c r="P13" s="76"/>
      <c r="Q13" s="76"/>
      <c r="R13" s="86"/>
      <c r="S13" s="48">
        <v>0</v>
      </c>
      <c r="T13" s="48">
        <v>4</v>
      </c>
      <c r="U13" s="49">
        <v>59.833333</v>
      </c>
      <c r="V13" s="49">
        <v>0.007353</v>
      </c>
      <c r="W13" s="49">
        <v>0.017585</v>
      </c>
      <c r="X13" s="49">
        <v>1.097791</v>
      </c>
      <c r="Y13" s="49">
        <v>0.3333333333333333</v>
      </c>
      <c r="Z13" s="49">
        <v>0</v>
      </c>
      <c r="AA13" s="71">
        <v>13</v>
      </c>
      <c r="AB13" s="71"/>
      <c r="AC13" s="72"/>
      <c r="AD13" s="78" t="s">
        <v>812</v>
      </c>
      <c r="AE13" s="78">
        <v>4957</v>
      </c>
      <c r="AF13" s="78">
        <v>3663</v>
      </c>
      <c r="AG13" s="78">
        <v>15314</v>
      </c>
      <c r="AH13" s="78">
        <v>9751</v>
      </c>
      <c r="AI13" s="78"/>
      <c r="AJ13" s="78" t="s">
        <v>897</v>
      </c>
      <c r="AK13" s="78" t="s">
        <v>974</v>
      </c>
      <c r="AL13" s="83" t="s">
        <v>1036</v>
      </c>
      <c r="AM13" s="78"/>
      <c r="AN13" s="80">
        <v>39805.646944444445</v>
      </c>
      <c r="AO13" s="83" t="s">
        <v>1104</v>
      </c>
      <c r="AP13" s="78" t="b">
        <v>0</v>
      </c>
      <c r="AQ13" s="78" t="b">
        <v>0</v>
      </c>
      <c r="AR13" s="78" t="b">
        <v>1</v>
      </c>
      <c r="AS13" s="78" t="s">
        <v>751</v>
      </c>
      <c r="AT13" s="78">
        <v>265</v>
      </c>
      <c r="AU13" s="83" t="s">
        <v>1175</v>
      </c>
      <c r="AV13" s="78" t="b">
        <v>0</v>
      </c>
      <c r="AW13" s="78" t="s">
        <v>1224</v>
      </c>
      <c r="AX13" s="83" t="s">
        <v>1235</v>
      </c>
      <c r="AY13" s="78" t="s">
        <v>66</v>
      </c>
      <c r="AZ13" s="78" t="str">
        <f>REPLACE(INDEX(GroupVertices[Group],MATCH(Vertices[[#This Row],[Vertex]],GroupVertices[Vertex],0)),1,1,"")</f>
        <v>6</v>
      </c>
      <c r="BA13" s="48" t="s">
        <v>382</v>
      </c>
      <c r="BB13" s="48" t="s">
        <v>382</v>
      </c>
      <c r="BC13" s="48" t="s">
        <v>431</v>
      </c>
      <c r="BD13" s="48" t="s">
        <v>431</v>
      </c>
      <c r="BE13" s="48"/>
      <c r="BF13" s="48"/>
      <c r="BG13" s="120" t="s">
        <v>1793</v>
      </c>
      <c r="BH13" s="120" t="s">
        <v>1793</v>
      </c>
      <c r="BI13" s="120" t="s">
        <v>1826</v>
      </c>
      <c r="BJ13" s="120" t="s">
        <v>1826</v>
      </c>
      <c r="BK13" s="120">
        <v>1</v>
      </c>
      <c r="BL13" s="123">
        <v>6.25</v>
      </c>
      <c r="BM13" s="120">
        <v>0</v>
      </c>
      <c r="BN13" s="123">
        <v>0</v>
      </c>
      <c r="BO13" s="120">
        <v>0</v>
      </c>
      <c r="BP13" s="123">
        <v>0</v>
      </c>
      <c r="BQ13" s="120">
        <v>15</v>
      </c>
      <c r="BR13" s="123">
        <v>93.75</v>
      </c>
      <c r="BS13" s="120">
        <v>16</v>
      </c>
      <c r="BT13" s="2"/>
      <c r="BU13" s="3"/>
      <c r="BV13" s="3"/>
      <c r="BW13" s="3"/>
      <c r="BX13" s="3"/>
    </row>
    <row r="14" spans="1:76" ht="15">
      <c r="A14" s="64" t="s">
        <v>276</v>
      </c>
      <c r="B14" s="65"/>
      <c r="C14" s="65" t="s">
        <v>64</v>
      </c>
      <c r="D14" s="66">
        <v>273.8093538211411</v>
      </c>
      <c r="E14" s="68"/>
      <c r="F14" s="100" t="s">
        <v>1195</v>
      </c>
      <c r="G14" s="65"/>
      <c r="H14" s="69" t="s">
        <v>276</v>
      </c>
      <c r="I14" s="70"/>
      <c r="J14" s="70"/>
      <c r="K14" s="69" t="s">
        <v>1323</v>
      </c>
      <c r="L14" s="73">
        <v>1</v>
      </c>
      <c r="M14" s="74">
        <v>6393.123046875</v>
      </c>
      <c r="N14" s="74">
        <v>5084.02099609375</v>
      </c>
      <c r="O14" s="75"/>
      <c r="P14" s="76"/>
      <c r="Q14" s="76"/>
      <c r="R14" s="86"/>
      <c r="S14" s="48">
        <v>2</v>
      </c>
      <c r="T14" s="48">
        <v>0</v>
      </c>
      <c r="U14" s="49">
        <v>0</v>
      </c>
      <c r="V14" s="49">
        <v>0.005587</v>
      </c>
      <c r="W14" s="49">
        <v>0.00565</v>
      </c>
      <c r="X14" s="49">
        <v>0.604534</v>
      </c>
      <c r="Y14" s="49">
        <v>0.5</v>
      </c>
      <c r="Z14" s="49">
        <v>0</v>
      </c>
      <c r="AA14" s="71">
        <v>14</v>
      </c>
      <c r="AB14" s="71"/>
      <c r="AC14" s="72"/>
      <c r="AD14" s="78" t="s">
        <v>813</v>
      </c>
      <c r="AE14" s="78">
        <v>5553</v>
      </c>
      <c r="AF14" s="78">
        <v>15101</v>
      </c>
      <c r="AG14" s="78">
        <v>7238</v>
      </c>
      <c r="AH14" s="78">
        <v>1762</v>
      </c>
      <c r="AI14" s="78"/>
      <c r="AJ14" s="78" t="s">
        <v>898</v>
      </c>
      <c r="AK14" s="78" t="s">
        <v>975</v>
      </c>
      <c r="AL14" s="83" t="s">
        <v>1037</v>
      </c>
      <c r="AM14" s="78"/>
      <c r="AN14" s="80">
        <v>39969.781493055554</v>
      </c>
      <c r="AO14" s="83" t="s">
        <v>1105</v>
      </c>
      <c r="AP14" s="78" t="b">
        <v>0</v>
      </c>
      <c r="AQ14" s="78" t="b">
        <v>0</v>
      </c>
      <c r="AR14" s="78" t="b">
        <v>1</v>
      </c>
      <c r="AS14" s="78" t="s">
        <v>751</v>
      </c>
      <c r="AT14" s="78">
        <v>318</v>
      </c>
      <c r="AU14" s="83" t="s">
        <v>1176</v>
      </c>
      <c r="AV14" s="78" t="b">
        <v>0</v>
      </c>
      <c r="AW14" s="78" t="s">
        <v>1224</v>
      </c>
      <c r="AX14" s="83" t="s">
        <v>1236</v>
      </c>
      <c r="AY14" s="78" t="s">
        <v>65</v>
      </c>
      <c r="AZ14" s="78" t="str">
        <f>REPLACE(INDEX(GroupVertices[Group],MATCH(Vertices[[#This Row],[Vertex]],GroupVertices[Vertex],0)),1,1,"")</f>
        <v>6</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277</v>
      </c>
      <c r="B15" s="65"/>
      <c r="C15" s="65" t="s">
        <v>64</v>
      </c>
      <c r="D15" s="66">
        <v>783.6303888736713</v>
      </c>
      <c r="E15" s="68"/>
      <c r="F15" s="100" t="s">
        <v>1196</v>
      </c>
      <c r="G15" s="65"/>
      <c r="H15" s="69" t="s">
        <v>277</v>
      </c>
      <c r="I15" s="70"/>
      <c r="J15" s="70"/>
      <c r="K15" s="69" t="s">
        <v>1324</v>
      </c>
      <c r="L15" s="73">
        <v>95.12166245886611</v>
      </c>
      <c r="M15" s="74">
        <v>6742.5263671875</v>
      </c>
      <c r="N15" s="74">
        <v>2690.840087890625</v>
      </c>
      <c r="O15" s="75"/>
      <c r="P15" s="76"/>
      <c r="Q15" s="76"/>
      <c r="R15" s="86"/>
      <c r="S15" s="48">
        <v>3</v>
      </c>
      <c r="T15" s="48">
        <v>0</v>
      </c>
      <c r="U15" s="49">
        <v>25.166667</v>
      </c>
      <c r="V15" s="49">
        <v>0.006329</v>
      </c>
      <c r="W15" s="49">
        <v>0.007774</v>
      </c>
      <c r="X15" s="49">
        <v>0.907931</v>
      </c>
      <c r="Y15" s="49">
        <v>0.16666666666666666</v>
      </c>
      <c r="Z15" s="49">
        <v>0</v>
      </c>
      <c r="AA15" s="71">
        <v>15</v>
      </c>
      <c r="AB15" s="71"/>
      <c r="AC15" s="72"/>
      <c r="AD15" s="78" t="s">
        <v>814</v>
      </c>
      <c r="AE15" s="78">
        <v>19111</v>
      </c>
      <c r="AF15" s="78">
        <v>83953</v>
      </c>
      <c r="AG15" s="78">
        <v>20577</v>
      </c>
      <c r="AH15" s="78">
        <v>3676</v>
      </c>
      <c r="AI15" s="78"/>
      <c r="AJ15" s="78" t="s">
        <v>899</v>
      </c>
      <c r="AK15" s="78" t="s">
        <v>976</v>
      </c>
      <c r="AL15" s="83" t="s">
        <v>1038</v>
      </c>
      <c r="AM15" s="78"/>
      <c r="AN15" s="80">
        <v>40210.958657407406</v>
      </c>
      <c r="AO15" s="83" t="s">
        <v>1106</v>
      </c>
      <c r="AP15" s="78" t="b">
        <v>0</v>
      </c>
      <c r="AQ15" s="78" t="b">
        <v>0</v>
      </c>
      <c r="AR15" s="78" t="b">
        <v>1</v>
      </c>
      <c r="AS15" s="78" t="s">
        <v>751</v>
      </c>
      <c r="AT15" s="78">
        <v>1072</v>
      </c>
      <c r="AU15" s="83" t="s">
        <v>1170</v>
      </c>
      <c r="AV15" s="78" t="b">
        <v>1</v>
      </c>
      <c r="AW15" s="78" t="s">
        <v>1224</v>
      </c>
      <c r="AX15" s="83" t="s">
        <v>1237</v>
      </c>
      <c r="AY15" s="78" t="s">
        <v>65</v>
      </c>
      <c r="AZ15" s="78" t="str">
        <f>REPLACE(INDEX(GroupVertices[Group],MATCH(Vertices[[#This Row],[Vertex]],GroupVertices[Vertex],0)),1,1,"")</f>
        <v>6</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256</v>
      </c>
      <c r="B16" s="65"/>
      <c r="C16" s="65" t="s">
        <v>64</v>
      </c>
      <c r="D16" s="66">
        <v>177.8014013943255</v>
      </c>
      <c r="E16" s="68"/>
      <c r="F16" s="100" t="s">
        <v>528</v>
      </c>
      <c r="G16" s="65"/>
      <c r="H16" s="69" t="s">
        <v>256</v>
      </c>
      <c r="I16" s="70"/>
      <c r="J16" s="70"/>
      <c r="K16" s="69" t="s">
        <v>1325</v>
      </c>
      <c r="L16" s="73">
        <v>9999</v>
      </c>
      <c r="M16" s="74">
        <v>4912.052734375</v>
      </c>
      <c r="N16" s="74">
        <v>2563.614501953125</v>
      </c>
      <c r="O16" s="75"/>
      <c r="P16" s="76"/>
      <c r="Q16" s="76"/>
      <c r="R16" s="86"/>
      <c r="S16" s="48">
        <v>26</v>
      </c>
      <c r="T16" s="48">
        <v>21</v>
      </c>
      <c r="U16" s="49">
        <v>2673.309524</v>
      </c>
      <c r="V16" s="49">
        <v>0.012195</v>
      </c>
      <c r="W16" s="49">
        <v>0.106569</v>
      </c>
      <c r="X16" s="49">
        <v>9.743763</v>
      </c>
      <c r="Y16" s="49">
        <v>0.029160739687055477</v>
      </c>
      <c r="Z16" s="49">
        <v>0.18421052631578946</v>
      </c>
      <c r="AA16" s="71">
        <v>16</v>
      </c>
      <c r="AB16" s="71"/>
      <c r="AC16" s="72"/>
      <c r="AD16" s="78" t="s">
        <v>815</v>
      </c>
      <c r="AE16" s="78">
        <v>1434</v>
      </c>
      <c r="AF16" s="78">
        <v>2135</v>
      </c>
      <c r="AG16" s="78">
        <v>4487</v>
      </c>
      <c r="AH16" s="78">
        <v>155</v>
      </c>
      <c r="AI16" s="78"/>
      <c r="AJ16" s="78" t="s">
        <v>900</v>
      </c>
      <c r="AK16" s="78" t="s">
        <v>977</v>
      </c>
      <c r="AL16" s="83" t="s">
        <v>1039</v>
      </c>
      <c r="AM16" s="78"/>
      <c r="AN16" s="80">
        <v>39861.685115740744</v>
      </c>
      <c r="AO16" s="83" t="s">
        <v>1107</v>
      </c>
      <c r="AP16" s="78" t="b">
        <v>0</v>
      </c>
      <c r="AQ16" s="78" t="b">
        <v>0</v>
      </c>
      <c r="AR16" s="78" t="b">
        <v>0</v>
      </c>
      <c r="AS16" s="78" t="s">
        <v>751</v>
      </c>
      <c r="AT16" s="78">
        <v>94</v>
      </c>
      <c r="AU16" s="83" t="s">
        <v>1177</v>
      </c>
      <c r="AV16" s="78" t="b">
        <v>0</v>
      </c>
      <c r="AW16" s="78" t="s">
        <v>1224</v>
      </c>
      <c r="AX16" s="83" t="s">
        <v>1238</v>
      </c>
      <c r="AY16" s="78" t="s">
        <v>66</v>
      </c>
      <c r="AZ16" s="78" t="str">
        <f>REPLACE(INDEX(GroupVertices[Group],MATCH(Vertices[[#This Row],[Vertex]],GroupVertices[Vertex],0)),1,1,"")</f>
        <v>3</v>
      </c>
      <c r="BA16" s="48" t="s">
        <v>1768</v>
      </c>
      <c r="BB16" s="48" t="s">
        <v>1768</v>
      </c>
      <c r="BC16" s="48" t="s">
        <v>1778</v>
      </c>
      <c r="BD16" s="48" t="s">
        <v>1778</v>
      </c>
      <c r="BE16" s="48" t="s">
        <v>1786</v>
      </c>
      <c r="BF16" s="48" t="s">
        <v>1789</v>
      </c>
      <c r="BG16" s="120" t="s">
        <v>1794</v>
      </c>
      <c r="BH16" s="120" t="s">
        <v>1794</v>
      </c>
      <c r="BI16" s="120" t="s">
        <v>1706</v>
      </c>
      <c r="BJ16" s="120" t="s">
        <v>1706</v>
      </c>
      <c r="BK16" s="120">
        <v>10</v>
      </c>
      <c r="BL16" s="123">
        <v>2.4630541871921183</v>
      </c>
      <c r="BM16" s="120">
        <v>3</v>
      </c>
      <c r="BN16" s="123">
        <v>0.7389162561576355</v>
      </c>
      <c r="BO16" s="120">
        <v>0</v>
      </c>
      <c r="BP16" s="123">
        <v>0</v>
      </c>
      <c r="BQ16" s="120">
        <v>393</v>
      </c>
      <c r="BR16" s="123">
        <v>96.79802955665025</v>
      </c>
      <c r="BS16" s="120">
        <v>406</v>
      </c>
      <c r="BT16" s="2"/>
      <c r="BU16" s="3"/>
      <c r="BV16" s="3"/>
      <c r="BW16" s="3"/>
      <c r="BX16" s="3"/>
    </row>
    <row r="17" spans="1:76" ht="15">
      <c r="A17" s="64" t="s">
        <v>237</v>
      </c>
      <c r="B17" s="65"/>
      <c r="C17" s="65" t="s">
        <v>64</v>
      </c>
      <c r="D17" s="66">
        <v>255.65329186290018</v>
      </c>
      <c r="E17" s="68"/>
      <c r="F17" s="100" t="s">
        <v>509</v>
      </c>
      <c r="G17" s="65"/>
      <c r="H17" s="69" t="s">
        <v>237</v>
      </c>
      <c r="I17" s="70"/>
      <c r="J17" s="70"/>
      <c r="K17" s="69" t="s">
        <v>1326</v>
      </c>
      <c r="L17" s="73">
        <v>767.0630559044836</v>
      </c>
      <c r="M17" s="74">
        <v>7299.00244140625</v>
      </c>
      <c r="N17" s="74">
        <v>4309.90771484375</v>
      </c>
      <c r="O17" s="75"/>
      <c r="P17" s="76"/>
      <c r="Q17" s="76"/>
      <c r="R17" s="86"/>
      <c r="S17" s="48">
        <v>7</v>
      </c>
      <c r="T17" s="48">
        <v>4</v>
      </c>
      <c r="U17" s="49">
        <v>204.833333</v>
      </c>
      <c r="V17" s="49">
        <v>0.008264</v>
      </c>
      <c r="W17" s="49">
        <v>0.030894</v>
      </c>
      <c r="X17" s="49">
        <v>2.602984</v>
      </c>
      <c r="Y17" s="49">
        <v>0.1111111111111111</v>
      </c>
      <c r="Z17" s="49">
        <v>0.1</v>
      </c>
      <c r="AA17" s="71">
        <v>17</v>
      </c>
      <c r="AB17" s="71"/>
      <c r="AC17" s="72"/>
      <c r="AD17" s="78" t="s">
        <v>816</v>
      </c>
      <c r="AE17" s="78">
        <v>1356</v>
      </c>
      <c r="AF17" s="78">
        <v>12649</v>
      </c>
      <c r="AG17" s="78">
        <v>20331</v>
      </c>
      <c r="AH17" s="78">
        <v>136</v>
      </c>
      <c r="AI17" s="78"/>
      <c r="AJ17" s="78" t="s">
        <v>901</v>
      </c>
      <c r="AK17" s="78"/>
      <c r="AL17" s="83" t="s">
        <v>1040</v>
      </c>
      <c r="AM17" s="78"/>
      <c r="AN17" s="80">
        <v>40087.76241898148</v>
      </c>
      <c r="AO17" s="83" t="s">
        <v>1108</v>
      </c>
      <c r="AP17" s="78" t="b">
        <v>0</v>
      </c>
      <c r="AQ17" s="78" t="b">
        <v>0</v>
      </c>
      <c r="AR17" s="78" t="b">
        <v>0</v>
      </c>
      <c r="AS17" s="78" t="s">
        <v>751</v>
      </c>
      <c r="AT17" s="78">
        <v>426</v>
      </c>
      <c r="AU17" s="83" t="s">
        <v>1170</v>
      </c>
      <c r="AV17" s="78" t="b">
        <v>0</v>
      </c>
      <c r="AW17" s="78" t="s">
        <v>1224</v>
      </c>
      <c r="AX17" s="83" t="s">
        <v>1239</v>
      </c>
      <c r="AY17" s="78" t="s">
        <v>66</v>
      </c>
      <c r="AZ17" s="78" t="str">
        <f>REPLACE(INDEX(GroupVertices[Group],MATCH(Vertices[[#This Row],[Vertex]],GroupVertices[Vertex],0)),1,1,"")</f>
        <v>6</v>
      </c>
      <c r="BA17" s="48" t="s">
        <v>1769</v>
      </c>
      <c r="BB17" s="48" t="s">
        <v>1769</v>
      </c>
      <c r="BC17" s="48" t="s">
        <v>1779</v>
      </c>
      <c r="BD17" s="48" t="s">
        <v>1784</v>
      </c>
      <c r="BE17" s="48"/>
      <c r="BF17" s="48"/>
      <c r="BG17" s="120" t="s">
        <v>1795</v>
      </c>
      <c r="BH17" s="120" t="s">
        <v>1795</v>
      </c>
      <c r="BI17" s="120" t="s">
        <v>1827</v>
      </c>
      <c r="BJ17" s="120" t="s">
        <v>1827</v>
      </c>
      <c r="BK17" s="120">
        <v>2</v>
      </c>
      <c r="BL17" s="123">
        <v>5.714285714285714</v>
      </c>
      <c r="BM17" s="120">
        <v>0</v>
      </c>
      <c r="BN17" s="123">
        <v>0</v>
      </c>
      <c r="BO17" s="120">
        <v>0</v>
      </c>
      <c r="BP17" s="123">
        <v>0</v>
      </c>
      <c r="BQ17" s="120">
        <v>33</v>
      </c>
      <c r="BR17" s="123">
        <v>94.28571428571429</v>
      </c>
      <c r="BS17" s="120">
        <v>35</v>
      </c>
      <c r="BT17" s="2"/>
      <c r="BU17" s="3"/>
      <c r="BV17" s="3"/>
      <c r="BW17" s="3"/>
      <c r="BX17" s="3"/>
    </row>
    <row r="18" spans="1:76" ht="15">
      <c r="A18" s="64" t="s">
        <v>214</v>
      </c>
      <c r="B18" s="65"/>
      <c r="C18" s="65" t="s">
        <v>64</v>
      </c>
      <c r="D18" s="66">
        <v>162.03702296484144</v>
      </c>
      <c r="E18" s="68"/>
      <c r="F18" s="100" t="s">
        <v>492</v>
      </c>
      <c r="G18" s="65"/>
      <c r="H18" s="69" t="s">
        <v>214</v>
      </c>
      <c r="I18" s="70"/>
      <c r="J18" s="70"/>
      <c r="K18" s="69" t="s">
        <v>1327</v>
      </c>
      <c r="L18" s="73">
        <v>1</v>
      </c>
      <c r="M18" s="74">
        <v>1185.066650390625</v>
      </c>
      <c r="N18" s="74">
        <v>6558.16748046875</v>
      </c>
      <c r="O18" s="75"/>
      <c r="P18" s="76"/>
      <c r="Q18" s="76"/>
      <c r="R18" s="86"/>
      <c r="S18" s="48">
        <v>1</v>
      </c>
      <c r="T18" s="48">
        <v>1</v>
      </c>
      <c r="U18" s="49">
        <v>0</v>
      </c>
      <c r="V18" s="49">
        <v>0</v>
      </c>
      <c r="W18" s="49">
        <v>0</v>
      </c>
      <c r="X18" s="49">
        <v>0.999994</v>
      </c>
      <c r="Y18" s="49">
        <v>0</v>
      </c>
      <c r="Z18" s="49" t="s">
        <v>1983</v>
      </c>
      <c r="AA18" s="71">
        <v>18</v>
      </c>
      <c r="AB18" s="71"/>
      <c r="AC18" s="72"/>
      <c r="AD18" s="78" t="s">
        <v>817</v>
      </c>
      <c r="AE18" s="78">
        <v>41</v>
      </c>
      <c r="AF18" s="78">
        <v>6</v>
      </c>
      <c r="AG18" s="78">
        <v>1057</v>
      </c>
      <c r="AH18" s="78">
        <v>0</v>
      </c>
      <c r="AI18" s="78"/>
      <c r="AJ18" s="78" t="s">
        <v>902</v>
      </c>
      <c r="AK18" s="78" t="s">
        <v>978</v>
      </c>
      <c r="AL18" s="83" t="s">
        <v>1041</v>
      </c>
      <c r="AM18" s="78"/>
      <c r="AN18" s="80">
        <v>42446.384050925924</v>
      </c>
      <c r="AO18" s="83" t="s">
        <v>1109</v>
      </c>
      <c r="AP18" s="78" t="b">
        <v>1</v>
      </c>
      <c r="AQ18" s="78" t="b">
        <v>0</v>
      </c>
      <c r="AR18" s="78" t="b">
        <v>0</v>
      </c>
      <c r="AS18" s="78" t="s">
        <v>751</v>
      </c>
      <c r="AT18" s="78">
        <v>0</v>
      </c>
      <c r="AU18" s="78"/>
      <c r="AV18" s="78" t="b">
        <v>0</v>
      </c>
      <c r="AW18" s="78" t="s">
        <v>1224</v>
      </c>
      <c r="AX18" s="83" t="s">
        <v>1240</v>
      </c>
      <c r="AY18" s="78" t="s">
        <v>66</v>
      </c>
      <c r="AZ18" s="78" t="str">
        <f>REPLACE(INDEX(GroupVertices[Group],MATCH(Vertices[[#This Row],[Vertex]],GroupVertices[Vertex],0)),1,1,"")</f>
        <v>1</v>
      </c>
      <c r="BA18" s="48" t="s">
        <v>383</v>
      </c>
      <c r="BB18" s="48" t="s">
        <v>383</v>
      </c>
      <c r="BC18" s="48" t="s">
        <v>432</v>
      </c>
      <c r="BD18" s="48" t="s">
        <v>432</v>
      </c>
      <c r="BE18" s="48"/>
      <c r="BF18" s="48"/>
      <c r="BG18" s="120" t="s">
        <v>1796</v>
      </c>
      <c r="BH18" s="120" t="s">
        <v>1796</v>
      </c>
      <c r="BI18" s="120" t="s">
        <v>1828</v>
      </c>
      <c r="BJ18" s="120" t="s">
        <v>1828</v>
      </c>
      <c r="BK18" s="120">
        <v>0</v>
      </c>
      <c r="BL18" s="123">
        <v>0</v>
      </c>
      <c r="BM18" s="120">
        <v>0</v>
      </c>
      <c r="BN18" s="123">
        <v>0</v>
      </c>
      <c r="BO18" s="120">
        <v>0</v>
      </c>
      <c r="BP18" s="123">
        <v>0</v>
      </c>
      <c r="BQ18" s="120">
        <v>8</v>
      </c>
      <c r="BR18" s="123">
        <v>100</v>
      </c>
      <c r="BS18" s="120">
        <v>8</v>
      </c>
      <c r="BT18" s="2"/>
      <c r="BU18" s="3"/>
      <c r="BV18" s="3"/>
      <c r="BW18" s="3"/>
      <c r="BX18" s="3"/>
    </row>
    <row r="19" spans="1:76" ht="15">
      <c r="A19" s="64" t="s">
        <v>215</v>
      </c>
      <c r="B19" s="65"/>
      <c r="C19" s="65" t="s">
        <v>64</v>
      </c>
      <c r="D19" s="66">
        <v>163.61420126708668</v>
      </c>
      <c r="E19" s="68"/>
      <c r="F19" s="100" t="s">
        <v>1197</v>
      </c>
      <c r="G19" s="65"/>
      <c r="H19" s="69" t="s">
        <v>215</v>
      </c>
      <c r="I19" s="70"/>
      <c r="J19" s="70"/>
      <c r="K19" s="69" t="s">
        <v>1328</v>
      </c>
      <c r="L19" s="73">
        <v>1</v>
      </c>
      <c r="M19" s="74">
        <v>4667.04052734375</v>
      </c>
      <c r="N19" s="74">
        <v>352.9058837890625</v>
      </c>
      <c r="O19" s="75"/>
      <c r="P19" s="76"/>
      <c r="Q19" s="76"/>
      <c r="R19" s="86"/>
      <c r="S19" s="48">
        <v>0</v>
      </c>
      <c r="T19" s="48">
        <v>1</v>
      </c>
      <c r="U19" s="49">
        <v>0</v>
      </c>
      <c r="V19" s="49">
        <v>0.007092</v>
      </c>
      <c r="W19" s="49">
        <v>0.01242</v>
      </c>
      <c r="X19" s="49">
        <v>0.362364</v>
      </c>
      <c r="Y19" s="49">
        <v>0</v>
      </c>
      <c r="Z19" s="49">
        <v>0</v>
      </c>
      <c r="AA19" s="71">
        <v>19</v>
      </c>
      <c r="AB19" s="71"/>
      <c r="AC19" s="72"/>
      <c r="AD19" s="78" t="s">
        <v>818</v>
      </c>
      <c r="AE19" s="78">
        <v>341</v>
      </c>
      <c r="AF19" s="78">
        <v>219</v>
      </c>
      <c r="AG19" s="78">
        <v>6751</v>
      </c>
      <c r="AH19" s="78">
        <v>189</v>
      </c>
      <c r="AI19" s="78"/>
      <c r="AJ19" s="78" t="s">
        <v>903</v>
      </c>
      <c r="AK19" s="78" t="s">
        <v>979</v>
      </c>
      <c r="AL19" s="83" t="s">
        <v>1042</v>
      </c>
      <c r="AM19" s="78"/>
      <c r="AN19" s="80">
        <v>39914.18928240741</v>
      </c>
      <c r="AO19" s="83" t="s">
        <v>1110</v>
      </c>
      <c r="AP19" s="78" t="b">
        <v>0</v>
      </c>
      <c r="AQ19" s="78" t="b">
        <v>0</v>
      </c>
      <c r="AR19" s="78" t="b">
        <v>1</v>
      </c>
      <c r="AS19" s="78" t="s">
        <v>751</v>
      </c>
      <c r="AT19" s="78">
        <v>17</v>
      </c>
      <c r="AU19" s="83" t="s">
        <v>1177</v>
      </c>
      <c r="AV19" s="78" t="b">
        <v>0</v>
      </c>
      <c r="AW19" s="78" t="s">
        <v>1224</v>
      </c>
      <c r="AX19" s="83" t="s">
        <v>1241</v>
      </c>
      <c r="AY19" s="78" t="s">
        <v>66</v>
      </c>
      <c r="AZ19" s="78" t="str">
        <f>REPLACE(INDEX(GroupVertices[Group],MATCH(Vertices[[#This Row],[Vertex]],GroupVertices[Vertex],0)),1,1,"")</f>
        <v>3</v>
      </c>
      <c r="BA19" s="48" t="s">
        <v>384</v>
      </c>
      <c r="BB19" s="48" t="s">
        <v>384</v>
      </c>
      <c r="BC19" s="48" t="s">
        <v>433</v>
      </c>
      <c r="BD19" s="48" t="s">
        <v>433</v>
      </c>
      <c r="BE19" s="48"/>
      <c r="BF19" s="48"/>
      <c r="BG19" s="120" t="s">
        <v>1796</v>
      </c>
      <c r="BH19" s="120" t="s">
        <v>1796</v>
      </c>
      <c r="BI19" s="120" t="s">
        <v>1829</v>
      </c>
      <c r="BJ19" s="120" t="s">
        <v>1829</v>
      </c>
      <c r="BK19" s="120">
        <v>0</v>
      </c>
      <c r="BL19" s="123">
        <v>0</v>
      </c>
      <c r="BM19" s="120">
        <v>0</v>
      </c>
      <c r="BN19" s="123">
        <v>0</v>
      </c>
      <c r="BO19" s="120">
        <v>0</v>
      </c>
      <c r="BP19" s="123">
        <v>0</v>
      </c>
      <c r="BQ19" s="120">
        <v>10</v>
      </c>
      <c r="BR19" s="123">
        <v>100</v>
      </c>
      <c r="BS19" s="120">
        <v>10</v>
      </c>
      <c r="BT19" s="2"/>
      <c r="BU19" s="3"/>
      <c r="BV19" s="3"/>
      <c r="BW19" s="3"/>
      <c r="BX19" s="3"/>
    </row>
    <row r="20" spans="1:76" ht="15">
      <c r="A20" s="64" t="s">
        <v>216</v>
      </c>
      <c r="B20" s="65"/>
      <c r="C20" s="65" t="s">
        <v>64</v>
      </c>
      <c r="D20" s="66">
        <v>162.13328267342916</v>
      </c>
      <c r="E20" s="68"/>
      <c r="F20" s="100" t="s">
        <v>493</v>
      </c>
      <c r="G20" s="65"/>
      <c r="H20" s="69" t="s">
        <v>216</v>
      </c>
      <c r="I20" s="70"/>
      <c r="J20" s="70"/>
      <c r="K20" s="69" t="s">
        <v>1329</v>
      </c>
      <c r="L20" s="73">
        <v>1</v>
      </c>
      <c r="M20" s="74">
        <v>1845.1695556640625</v>
      </c>
      <c r="N20" s="74">
        <v>6558.16748046875</v>
      </c>
      <c r="O20" s="75"/>
      <c r="P20" s="76"/>
      <c r="Q20" s="76"/>
      <c r="R20" s="86"/>
      <c r="S20" s="48">
        <v>1</v>
      </c>
      <c r="T20" s="48">
        <v>1</v>
      </c>
      <c r="U20" s="49">
        <v>0</v>
      </c>
      <c r="V20" s="49">
        <v>0</v>
      </c>
      <c r="W20" s="49">
        <v>0</v>
      </c>
      <c r="X20" s="49">
        <v>0.999994</v>
      </c>
      <c r="Y20" s="49">
        <v>0</v>
      </c>
      <c r="Z20" s="49" t="s">
        <v>1983</v>
      </c>
      <c r="AA20" s="71">
        <v>20</v>
      </c>
      <c r="AB20" s="71"/>
      <c r="AC20" s="72"/>
      <c r="AD20" s="78" t="s">
        <v>819</v>
      </c>
      <c r="AE20" s="78">
        <v>29</v>
      </c>
      <c r="AF20" s="78">
        <v>19</v>
      </c>
      <c r="AG20" s="78">
        <v>2840</v>
      </c>
      <c r="AH20" s="78">
        <v>0</v>
      </c>
      <c r="AI20" s="78"/>
      <c r="AJ20" s="78" t="s">
        <v>904</v>
      </c>
      <c r="AK20" s="78" t="s">
        <v>980</v>
      </c>
      <c r="AL20" s="83" t="s">
        <v>1043</v>
      </c>
      <c r="AM20" s="78"/>
      <c r="AN20" s="80">
        <v>42447.203784722224</v>
      </c>
      <c r="AO20" s="83" t="s">
        <v>1111</v>
      </c>
      <c r="AP20" s="78" t="b">
        <v>1</v>
      </c>
      <c r="AQ20" s="78" t="b">
        <v>0</v>
      </c>
      <c r="AR20" s="78" t="b">
        <v>0</v>
      </c>
      <c r="AS20" s="78" t="s">
        <v>751</v>
      </c>
      <c r="AT20" s="78">
        <v>0</v>
      </c>
      <c r="AU20" s="78"/>
      <c r="AV20" s="78" t="b">
        <v>0</v>
      </c>
      <c r="AW20" s="78" t="s">
        <v>1224</v>
      </c>
      <c r="AX20" s="83" t="s">
        <v>1242</v>
      </c>
      <c r="AY20" s="78" t="s">
        <v>66</v>
      </c>
      <c r="AZ20" s="78" t="str">
        <f>REPLACE(INDEX(GroupVertices[Group],MATCH(Vertices[[#This Row],[Vertex]],GroupVertices[Vertex],0)),1,1,"")</f>
        <v>1</v>
      </c>
      <c r="BA20" s="48" t="s">
        <v>385</v>
      </c>
      <c r="BB20" s="48" t="s">
        <v>385</v>
      </c>
      <c r="BC20" s="48" t="s">
        <v>434</v>
      </c>
      <c r="BD20" s="48" t="s">
        <v>434</v>
      </c>
      <c r="BE20" s="48"/>
      <c r="BF20" s="48"/>
      <c r="BG20" s="120" t="s">
        <v>1796</v>
      </c>
      <c r="BH20" s="120" t="s">
        <v>1796</v>
      </c>
      <c r="BI20" s="120" t="s">
        <v>1828</v>
      </c>
      <c r="BJ20" s="120" t="s">
        <v>1828</v>
      </c>
      <c r="BK20" s="120">
        <v>0</v>
      </c>
      <c r="BL20" s="123">
        <v>0</v>
      </c>
      <c r="BM20" s="120">
        <v>0</v>
      </c>
      <c r="BN20" s="123">
        <v>0</v>
      </c>
      <c r="BO20" s="120">
        <v>0</v>
      </c>
      <c r="BP20" s="123">
        <v>0</v>
      </c>
      <c r="BQ20" s="120">
        <v>8</v>
      </c>
      <c r="BR20" s="123">
        <v>100</v>
      </c>
      <c r="BS20" s="120">
        <v>8</v>
      </c>
      <c r="BT20" s="2"/>
      <c r="BU20" s="3"/>
      <c r="BV20" s="3"/>
      <c r="BW20" s="3"/>
      <c r="BX20" s="3"/>
    </row>
    <row r="21" spans="1:76" ht="15">
      <c r="A21" s="64" t="s">
        <v>217</v>
      </c>
      <c r="B21" s="65"/>
      <c r="C21" s="65" t="s">
        <v>64</v>
      </c>
      <c r="D21" s="66">
        <v>164.0732860311205</v>
      </c>
      <c r="E21" s="68"/>
      <c r="F21" s="100" t="s">
        <v>1198</v>
      </c>
      <c r="G21" s="65"/>
      <c r="H21" s="69" t="s">
        <v>217</v>
      </c>
      <c r="I21" s="70"/>
      <c r="J21" s="70"/>
      <c r="K21" s="69" t="s">
        <v>1330</v>
      </c>
      <c r="L21" s="73">
        <v>1</v>
      </c>
      <c r="M21" s="74">
        <v>3165.37548828125</v>
      </c>
      <c r="N21" s="74">
        <v>7793.33837890625</v>
      </c>
      <c r="O21" s="75"/>
      <c r="P21" s="76"/>
      <c r="Q21" s="76"/>
      <c r="R21" s="86"/>
      <c r="S21" s="48">
        <v>1</v>
      </c>
      <c r="T21" s="48">
        <v>1</v>
      </c>
      <c r="U21" s="49">
        <v>0</v>
      </c>
      <c r="V21" s="49">
        <v>0</v>
      </c>
      <c r="W21" s="49">
        <v>0</v>
      </c>
      <c r="X21" s="49">
        <v>0.999994</v>
      </c>
      <c r="Y21" s="49">
        <v>0</v>
      </c>
      <c r="Z21" s="49" t="s">
        <v>1983</v>
      </c>
      <c r="AA21" s="71">
        <v>21</v>
      </c>
      <c r="AB21" s="71"/>
      <c r="AC21" s="72"/>
      <c r="AD21" s="78" t="s">
        <v>820</v>
      </c>
      <c r="AE21" s="78">
        <v>81</v>
      </c>
      <c r="AF21" s="78">
        <v>281</v>
      </c>
      <c r="AG21" s="78">
        <v>9327</v>
      </c>
      <c r="AH21" s="78">
        <v>4</v>
      </c>
      <c r="AI21" s="78"/>
      <c r="AJ21" s="78" t="s">
        <v>905</v>
      </c>
      <c r="AK21" s="78"/>
      <c r="AL21" s="78"/>
      <c r="AM21" s="78"/>
      <c r="AN21" s="80">
        <v>41583.338055555556</v>
      </c>
      <c r="AO21" s="83" t="s">
        <v>1112</v>
      </c>
      <c r="AP21" s="78" t="b">
        <v>0</v>
      </c>
      <c r="AQ21" s="78" t="b">
        <v>0</v>
      </c>
      <c r="AR21" s="78" t="b">
        <v>0</v>
      </c>
      <c r="AS21" s="78" t="s">
        <v>753</v>
      </c>
      <c r="AT21" s="78">
        <v>4</v>
      </c>
      <c r="AU21" s="83" t="s">
        <v>1170</v>
      </c>
      <c r="AV21" s="78" t="b">
        <v>0</v>
      </c>
      <c r="AW21" s="78" t="s">
        <v>1224</v>
      </c>
      <c r="AX21" s="83" t="s">
        <v>1243</v>
      </c>
      <c r="AY21" s="78" t="s">
        <v>66</v>
      </c>
      <c r="AZ21" s="78" t="str">
        <f>REPLACE(INDEX(GroupVertices[Group],MATCH(Vertices[[#This Row],[Vertex]],GroupVertices[Vertex],0)),1,1,"")</f>
        <v>1</v>
      </c>
      <c r="BA21" s="48" t="s">
        <v>386</v>
      </c>
      <c r="BB21" s="48" t="s">
        <v>386</v>
      </c>
      <c r="BC21" s="48" t="s">
        <v>435</v>
      </c>
      <c r="BD21" s="48" t="s">
        <v>435</v>
      </c>
      <c r="BE21" s="48"/>
      <c r="BF21" s="48"/>
      <c r="BG21" s="120" t="s">
        <v>1630</v>
      </c>
      <c r="BH21" s="120" t="s">
        <v>1630</v>
      </c>
      <c r="BI21" s="120" t="s">
        <v>1712</v>
      </c>
      <c r="BJ21" s="120" t="s">
        <v>1712</v>
      </c>
      <c r="BK21" s="120">
        <v>0</v>
      </c>
      <c r="BL21" s="123">
        <v>0</v>
      </c>
      <c r="BM21" s="120">
        <v>0</v>
      </c>
      <c r="BN21" s="123">
        <v>0</v>
      </c>
      <c r="BO21" s="120">
        <v>0</v>
      </c>
      <c r="BP21" s="123">
        <v>0</v>
      </c>
      <c r="BQ21" s="120">
        <v>23</v>
      </c>
      <c r="BR21" s="123">
        <v>100</v>
      </c>
      <c r="BS21" s="120">
        <v>23</v>
      </c>
      <c r="BT21" s="2"/>
      <c r="BU21" s="3"/>
      <c r="BV21" s="3"/>
      <c r="BW21" s="3"/>
      <c r="BX21" s="3"/>
    </row>
    <row r="22" spans="1:76" ht="15">
      <c r="A22" s="64" t="s">
        <v>218</v>
      </c>
      <c r="B22" s="65"/>
      <c r="C22" s="65" t="s">
        <v>64</v>
      </c>
      <c r="D22" s="66">
        <v>163.62160586005496</v>
      </c>
      <c r="E22" s="68"/>
      <c r="F22" s="100" t="s">
        <v>494</v>
      </c>
      <c r="G22" s="65"/>
      <c r="H22" s="69" t="s">
        <v>218</v>
      </c>
      <c r="I22" s="70"/>
      <c r="J22" s="70"/>
      <c r="K22" s="69" t="s">
        <v>1331</v>
      </c>
      <c r="L22" s="73">
        <v>1</v>
      </c>
      <c r="M22" s="74">
        <v>524.9637451171875</v>
      </c>
      <c r="N22" s="74">
        <v>6558.16748046875</v>
      </c>
      <c r="O22" s="75"/>
      <c r="P22" s="76"/>
      <c r="Q22" s="76"/>
      <c r="R22" s="86"/>
      <c r="S22" s="48">
        <v>1</v>
      </c>
      <c r="T22" s="48">
        <v>1</v>
      </c>
      <c r="U22" s="49">
        <v>0</v>
      </c>
      <c r="V22" s="49">
        <v>0</v>
      </c>
      <c r="W22" s="49">
        <v>0</v>
      </c>
      <c r="X22" s="49">
        <v>0.999994</v>
      </c>
      <c r="Y22" s="49">
        <v>0</v>
      </c>
      <c r="Z22" s="49" t="s">
        <v>1983</v>
      </c>
      <c r="AA22" s="71">
        <v>22</v>
      </c>
      <c r="AB22" s="71"/>
      <c r="AC22" s="72"/>
      <c r="AD22" s="78" t="s">
        <v>821</v>
      </c>
      <c r="AE22" s="78">
        <v>261</v>
      </c>
      <c r="AF22" s="78">
        <v>220</v>
      </c>
      <c r="AG22" s="78">
        <v>43066</v>
      </c>
      <c r="AH22" s="78">
        <v>18</v>
      </c>
      <c r="AI22" s="78"/>
      <c r="AJ22" s="78" t="s">
        <v>906</v>
      </c>
      <c r="AK22" s="78" t="s">
        <v>981</v>
      </c>
      <c r="AL22" s="83" t="s">
        <v>1044</v>
      </c>
      <c r="AM22" s="78"/>
      <c r="AN22" s="80">
        <v>41036.504583333335</v>
      </c>
      <c r="AO22" s="78"/>
      <c r="AP22" s="78" t="b">
        <v>0</v>
      </c>
      <c r="AQ22" s="78" t="b">
        <v>0</v>
      </c>
      <c r="AR22" s="78" t="b">
        <v>1</v>
      </c>
      <c r="AS22" s="78" t="s">
        <v>753</v>
      </c>
      <c r="AT22" s="78">
        <v>5</v>
      </c>
      <c r="AU22" s="83" t="s">
        <v>1178</v>
      </c>
      <c r="AV22" s="78" t="b">
        <v>0</v>
      </c>
      <c r="AW22" s="78" t="s">
        <v>1224</v>
      </c>
      <c r="AX22" s="83" t="s">
        <v>1244</v>
      </c>
      <c r="AY22" s="78" t="s">
        <v>66</v>
      </c>
      <c r="AZ22" s="78" t="str">
        <f>REPLACE(INDEX(GroupVertices[Group],MATCH(Vertices[[#This Row],[Vertex]],GroupVertices[Vertex],0)),1,1,"")</f>
        <v>1</v>
      </c>
      <c r="BA22" s="48" t="s">
        <v>387</v>
      </c>
      <c r="BB22" s="48" t="s">
        <v>387</v>
      </c>
      <c r="BC22" s="48" t="s">
        <v>435</v>
      </c>
      <c r="BD22" s="48" t="s">
        <v>435</v>
      </c>
      <c r="BE22" s="48"/>
      <c r="BF22" s="48"/>
      <c r="BG22" s="120" t="s">
        <v>1797</v>
      </c>
      <c r="BH22" s="120" t="s">
        <v>1797</v>
      </c>
      <c r="BI22" s="120" t="s">
        <v>1830</v>
      </c>
      <c r="BJ22" s="120" t="s">
        <v>1830</v>
      </c>
      <c r="BK22" s="120">
        <v>0</v>
      </c>
      <c r="BL22" s="123">
        <v>0</v>
      </c>
      <c r="BM22" s="120">
        <v>0</v>
      </c>
      <c r="BN22" s="123">
        <v>0</v>
      </c>
      <c r="BO22" s="120">
        <v>0</v>
      </c>
      <c r="BP22" s="123">
        <v>0</v>
      </c>
      <c r="BQ22" s="120">
        <v>26</v>
      </c>
      <c r="BR22" s="123">
        <v>100</v>
      </c>
      <c r="BS22" s="120">
        <v>26</v>
      </c>
      <c r="BT22" s="2"/>
      <c r="BU22" s="3"/>
      <c r="BV22" s="3"/>
      <c r="BW22" s="3"/>
      <c r="BX22" s="3"/>
    </row>
    <row r="23" spans="1:76" ht="15">
      <c r="A23" s="64" t="s">
        <v>219</v>
      </c>
      <c r="B23" s="65"/>
      <c r="C23" s="65" t="s">
        <v>64</v>
      </c>
      <c r="D23" s="66">
        <v>162.4664893570021</v>
      </c>
      <c r="E23" s="68"/>
      <c r="F23" s="100" t="s">
        <v>495</v>
      </c>
      <c r="G23" s="65"/>
      <c r="H23" s="69" t="s">
        <v>219</v>
      </c>
      <c r="I23" s="70"/>
      <c r="J23" s="70"/>
      <c r="K23" s="69" t="s">
        <v>1332</v>
      </c>
      <c r="L23" s="73">
        <v>1</v>
      </c>
      <c r="M23" s="74">
        <v>524.9637451171875</v>
      </c>
      <c r="N23" s="74">
        <v>5322.9970703125</v>
      </c>
      <c r="O23" s="75"/>
      <c r="P23" s="76"/>
      <c r="Q23" s="76"/>
      <c r="R23" s="86"/>
      <c r="S23" s="48">
        <v>1</v>
      </c>
      <c r="T23" s="48">
        <v>1</v>
      </c>
      <c r="U23" s="49">
        <v>0</v>
      </c>
      <c r="V23" s="49">
        <v>0</v>
      </c>
      <c r="W23" s="49">
        <v>0</v>
      </c>
      <c r="X23" s="49">
        <v>0.999994</v>
      </c>
      <c r="Y23" s="49">
        <v>0</v>
      </c>
      <c r="Z23" s="49" t="s">
        <v>1983</v>
      </c>
      <c r="AA23" s="71">
        <v>23</v>
      </c>
      <c r="AB23" s="71"/>
      <c r="AC23" s="72"/>
      <c r="AD23" s="78" t="s">
        <v>822</v>
      </c>
      <c r="AE23" s="78">
        <v>56</v>
      </c>
      <c r="AF23" s="78">
        <v>64</v>
      </c>
      <c r="AG23" s="78">
        <v>6606</v>
      </c>
      <c r="AH23" s="78">
        <v>2</v>
      </c>
      <c r="AI23" s="78"/>
      <c r="AJ23" s="78"/>
      <c r="AK23" s="78"/>
      <c r="AL23" s="83" t="s">
        <v>1045</v>
      </c>
      <c r="AM23" s="78"/>
      <c r="AN23" s="80">
        <v>41544.65971064815</v>
      </c>
      <c r="AO23" s="78"/>
      <c r="AP23" s="78" t="b">
        <v>1</v>
      </c>
      <c r="AQ23" s="78" t="b">
        <v>0</v>
      </c>
      <c r="AR23" s="78" t="b">
        <v>0</v>
      </c>
      <c r="AS23" s="78" t="s">
        <v>753</v>
      </c>
      <c r="AT23" s="78">
        <v>3</v>
      </c>
      <c r="AU23" s="83" t="s">
        <v>1170</v>
      </c>
      <c r="AV23" s="78" t="b">
        <v>0</v>
      </c>
      <c r="AW23" s="78" t="s">
        <v>1224</v>
      </c>
      <c r="AX23" s="83" t="s">
        <v>1245</v>
      </c>
      <c r="AY23" s="78" t="s">
        <v>66</v>
      </c>
      <c r="AZ23" s="78" t="str">
        <f>REPLACE(INDEX(GroupVertices[Group],MATCH(Vertices[[#This Row],[Vertex]],GroupVertices[Vertex],0)),1,1,"")</f>
        <v>1</v>
      </c>
      <c r="BA23" s="48" t="s">
        <v>387</v>
      </c>
      <c r="BB23" s="48" t="s">
        <v>387</v>
      </c>
      <c r="BC23" s="48" t="s">
        <v>435</v>
      </c>
      <c r="BD23" s="48" t="s">
        <v>435</v>
      </c>
      <c r="BE23" s="48"/>
      <c r="BF23" s="48"/>
      <c r="BG23" s="120" t="s">
        <v>1630</v>
      </c>
      <c r="BH23" s="120" t="s">
        <v>1630</v>
      </c>
      <c r="BI23" s="120" t="s">
        <v>1712</v>
      </c>
      <c r="BJ23" s="120" t="s">
        <v>1712</v>
      </c>
      <c r="BK23" s="120">
        <v>0</v>
      </c>
      <c r="BL23" s="123">
        <v>0</v>
      </c>
      <c r="BM23" s="120">
        <v>0</v>
      </c>
      <c r="BN23" s="123">
        <v>0</v>
      </c>
      <c r="BO23" s="120">
        <v>0</v>
      </c>
      <c r="BP23" s="123">
        <v>0</v>
      </c>
      <c r="BQ23" s="120">
        <v>23</v>
      </c>
      <c r="BR23" s="123">
        <v>100</v>
      </c>
      <c r="BS23" s="120">
        <v>23</v>
      </c>
      <c r="BT23" s="2"/>
      <c r="BU23" s="3"/>
      <c r="BV23" s="3"/>
      <c r="BW23" s="3"/>
      <c r="BX23" s="3"/>
    </row>
    <row r="24" spans="1:76" ht="15">
      <c r="A24" s="64" t="s">
        <v>220</v>
      </c>
      <c r="B24" s="65"/>
      <c r="C24" s="65" t="s">
        <v>64</v>
      </c>
      <c r="D24" s="66">
        <v>182.20713421045656</v>
      </c>
      <c r="E24" s="68"/>
      <c r="F24" s="100" t="s">
        <v>496</v>
      </c>
      <c r="G24" s="65"/>
      <c r="H24" s="69" t="s">
        <v>220</v>
      </c>
      <c r="I24" s="70"/>
      <c r="J24" s="70"/>
      <c r="K24" s="69" t="s">
        <v>1333</v>
      </c>
      <c r="L24" s="73">
        <v>1</v>
      </c>
      <c r="M24" s="74">
        <v>7726.5087890625</v>
      </c>
      <c r="N24" s="74">
        <v>2458.57763671875</v>
      </c>
      <c r="O24" s="75"/>
      <c r="P24" s="76"/>
      <c r="Q24" s="76"/>
      <c r="R24" s="86"/>
      <c r="S24" s="48">
        <v>0</v>
      </c>
      <c r="T24" s="48">
        <v>2</v>
      </c>
      <c r="U24" s="49">
        <v>0</v>
      </c>
      <c r="V24" s="49">
        <v>0.007246</v>
      </c>
      <c r="W24" s="49">
        <v>0.01602</v>
      </c>
      <c r="X24" s="49">
        <v>0.583617</v>
      </c>
      <c r="Y24" s="49">
        <v>1</v>
      </c>
      <c r="Z24" s="49">
        <v>0</v>
      </c>
      <c r="AA24" s="71">
        <v>24</v>
      </c>
      <c r="AB24" s="71"/>
      <c r="AC24" s="72"/>
      <c r="AD24" s="78" t="s">
        <v>823</v>
      </c>
      <c r="AE24" s="78">
        <v>5002</v>
      </c>
      <c r="AF24" s="78">
        <v>2730</v>
      </c>
      <c r="AG24" s="78">
        <v>8883</v>
      </c>
      <c r="AH24" s="78">
        <v>692</v>
      </c>
      <c r="AI24" s="78"/>
      <c r="AJ24" s="78" t="s">
        <v>907</v>
      </c>
      <c r="AK24" s="78" t="s">
        <v>982</v>
      </c>
      <c r="AL24" s="83" t="s">
        <v>1046</v>
      </c>
      <c r="AM24" s="78"/>
      <c r="AN24" s="80">
        <v>40669.25554398148</v>
      </c>
      <c r="AO24" s="78"/>
      <c r="AP24" s="78" t="b">
        <v>1</v>
      </c>
      <c r="AQ24" s="78" t="b">
        <v>0</v>
      </c>
      <c r="AR24" s="78" t="b">
        <v>1</v>
      </c>
      <c r="AS24" s="78" t="s">
        <v>751</v>
      </c>
      <c r="AT24" s="78">
        <v>111</v>
      </c>
      <c r="AU24" s="83" t="s">
        <v>1170</v>
      </c>
      <c r="AV24" s="78" t="b">
        <v>0</v>
      </c>
      <c r="AW24" s="78" t="s">
        <v>1224</v>
      </c>
      <c r="AX24" s="83" t="s">
        <v>1246</v>
      </c>
      <c r="AY24" s="78" t="s">
        <v>66</v>
      </c>
      <c r="AZ24" s="78" t="str">
        <f>REPLACE(INDEX(GroupVertices[Group],MATCH(Vertices[[#This Row],[Vertex]],GroupVertices[Vertex],0)),1,1,"")</f>
        <v>6</v>
      </c>
      <c r="BA24" s="48" t="s">
        <v>388</v>
      </c>
      <c r="BB24" s="48" t="s">
        <v>388</v>
      </c>
      <c r="BC24" s="48" t="s">
        <v>431</v>
      </c>
      <c r="BD24" s="48" t="s">
        <v>431</v>
      </c>
      <c r="BE24" s="48"/>
      <c r="BF24" s="48"/>
      <c r="BG24" s="120" t="s">
        <v>1798</v>
      </c>
      <c r="BH24" s="120" t="s">
        <v>1798</v>
      </c>
      <c r="BI24" s="120" t="s">
        <v>1831</v>
      </c>
      <c r="BJ24" s="120" t="s">
        <v>1831</v>
      </c>
      <c r="BK24" s="120">
        <v>0</v>
      </c>
      <c r="BL24" s="123">
        <v>0</v>
      </c>
      <c r="BM24" s="120">
        <v>0</v>
      </c>
      <c r="BN24" s="123">
        <v>0</v>
      </c>
      <c r="BO24" s="120">
        <v>0</v>
      </c>
      <c r="BP24" s="123">
        <v>0</v>
      </c>
      <c r="BQ24" s="120">
        <v>10</v>
      </c>
      <c r="BR24" s="123">
        <v>100</v>
      </c>
      <c r="BS24" s="120">
        <v>10</v>
      </c>
      <c r="BT24" s="2"/>
      <c r="BU24" s="3"/>
      <c r="BV24" s="3"/>
      <c r="BW24" s="3"/>
      <c r="BX24" s="3"/>
    </row>
    <row r="25" spans="1:76" ht="15">
      <c r="A25" s="64" t="s">
        <v>221</v>
      </c>
      <c r="B25" s="65"/>
      <c r="C25" s="65" t="s">
        <v>64</v>
      </c>
      <c r="D25" s="66">
        <v>166.5538246754968</v>
      </c>
      <c r="E25" s="68"/>
      <c r="F25" s="100" t="s">
        <v>497</v>
      </c>
      <c r="G25" s="65"/>
      <c r="H25" s="69" t="s">
        <v>221</v>
      </c>
      <c r="I25" s="70"/>
      <c r="J25" s="70"/>
      <c r="K25" s="69" t="s">
        <v>1334</v>
      </c>
      <c r="L25" s="73">
        <v>1</v>
      </c>
      <c r="M25" s="74">
        <v>1185.066650390625</v>
      </c>
      <c r="N25" s="74">
        <v>5322.9970703125</v>
      </c>
      <c r="O25" s="75"/>
      <c r="P25" s="76"/>
      <c r="Q25" s="76"/>
      <c r="R25" s="86"/>
      <c r="S25" s="48">
        <v>1</v>
      </c>
      <c r="T25" s="48">
        <v>1</v>
      </c>
      <c r="U25" s="49">
        <v>0</v>
      </c>
      <c r="V25" s="49">
        <v>0</v>
      </c>
      <c r="W25" s="49">
        <v>0</v>
      </c>
      <c r="X25" s="49">
        <v>0.999994</v>
      </c>
      <c r="Y25" s="49">
        <v>0</v>
      </c>
      <c r="Z25" s="49" t="s">
        <v>1983</v>
      </c>
      <c r="AA25" s="71">
        <v>25</v>
      </c>
      <c r="AB25" s="71"/>
      <c r="AC25" s="72"/>
      <c r="AD25" s="78" t="s">
        <v>824</v>
      </c>
      <c r="AE25" s="78">
        <v>4386</v>
      </c>
      <c r="AF25" s="78">
        <v>616</v>
      </c>
      <c r="AG25" s="78">
        <v>60986</v>
      </c>
      <c r="AH25" s="78">
        <v>38345</v>
      </c>
      <c r="AI25" s="78"/>
      <c r="AJ25" s="78" t="s">
        <v>908</v>
      </c>
      <c r="AK25" s="78" t="s">
        <v>983</v>
      </c>
      <c r="AL25" s="78"/>
      <c r="AM25" s="78"/>
      <c r="AN25" s="80">
        <v>42612.35616898148</v>
      </c>
      <c r="AO25" s="83" t="s">
        <v>1113</v>
      </c>
      <c r="AP25" s="78" t="b">
        <v>0</v>
      </c>
      <c r="AQ25" s="78" t="b">
        <v>0</v>
      </c>
      <c r="AR25" s="78" t="b">
        <v>0</v>
      </c>
      <c r="AS25" s="78" t="s">
        <v>753</v>
      </c>
      <c r="AT25" s="78">
        <v>19</v>
      </c>
      <c r="AU25" s="83" t="s">
        <v>1170</v>
      </c>
      <c r="AV25" s="78" t="b">
        <v>0</v>
      </c>
      <c r="AW25" s="78" t="s">
        <v>1224</v>
      </c>
      <c r="AX25" s="83" t="s">
        <v>1247</v>
      </c>
      <c r="AY25" s="78" t="s">
        <v>66</v>
      </c>
      <c r="AZ25" s="78" t="str">
        <f>REPLACE(INDEX(GroupVertices[Group],MATCH(Vertices[[#This Row],[Vertex]],GroupVertices[Vertex],0)),1,1,"")</f>
        <v>1</v>
      </c>
      <c r="BA25" s="48" t="s">
        <v>387</v>
      </c>
      <c r="BB25" s="48" t="s">
        <v>387</v>
      </c>
      <c r="BC25" s="48" t="s">
        <v>435</v>
      </c>
      <c r="BD25" s="48" t="s">
        <v>435</v>
      </c>
      <c r="BE25" s="48"/>
      <c r="BF25" s="48"/>
      <c r="BG25" s="120" t="s">
        <v>1630</v>
      </c>
      <c r="BH25" s="120" t="s">
        <v>1630</v>
      </c>
      <c r="BI25" s="120" t="s">
        <v>1712</v>
      </c>
      <c r="BJ25" s="120" t="s">
        <v>1712</v>
      </c>
      <c r="BK25" s="120">
        <v>0</v>
      </c>
      <c r="BL25" s="123">
        <v>0</v>
      </c>
      <c r="BM25" s="120">
        <v>0</v>
      </c>
      <c r="BN25" s="123">
        <v>0</v>
      </c>
      <c r="BO25" s="120">
        <v>0</v>
      </c>
      <c r="BP25" s="123">
        <v>0</v>
      </c>
      <c r="BQ25" s="120">
        <v>23</v>
      </c>
      <c r="BR25" s="123">
        <v>100</v>
      </c>
      <c r="BS25" s="120">
        <v>23</v>
      </c>
      <c r="BT25" s="2"/>
      <c r="BU25" s="3"/>
      <c r="BV25" s="3"/>
      <c r="BW25" s="3"/>
      <c r="BX25" s="3"/>
    </row>
    <row r="26" spans="1:76" ht="15">
      <c r="A26" s="64" t="s">
        <v>222</v>
      </c>
      <c r="B26" s="65"/>
      <c r="C26" s="65" t="s">
        <v>64</v>
      </c>
      <c r="D26" s="66">
        <v>162.03702296484144</v>
      </c>
      <c r="E26" s="68"/>
      <c r="F26" s="100" t="s">
        <v>498</v>
      </c>
      <c r="G26" s="65"/>
      <c r="H26" s="69" t="s">
        <v>222</v>
      </c>
      <c r="I26" s="70"/>
      <c r="J26" s="70"/>
      <c r="K26" s="69" t="s">
        <v>1335</v>
      </c>
      <c r="L26" s="73">
        <v>1</v>
      </c>
      <c r="M26" s="74">
        <v>8790.5439453125</v>
      </c>
      <c r="N26" s="74">
        <v>5890.5869140625</v>
      </c>
      <c r="O26" s="75"/>
      <c r="P26" s="76"/>
      <c r="Q26" s="76"/>
      <c r="R26" s="86"/>
      <c r="S26" s="48">
        <v>0</v>
      </c>
      <c r="T26" s="48">
        <v>1</v>
      </c>
      <c r="U26" s="49">
        <v>0</v>
      </c>
      <c r="V26" s="49">
        <v>0.333333</v>
      </c>
      <c r="W26" s="49">
        <v>0</v>
      </c>
      <c r="X26" s="49">
        <v>0.638294</v>
      </c>
      <c r="Y26" s="49">
        <v>0</v>
      </c>
      <c r="Z26" s="49">
        <v>0</v>
      </c>
      <c r="AA26" s="71">
        <v>26</v>
      </c>
      <c r="AB26" s="71"/>
      <c r="AC26" s="72"/>
      <c r="AD26" s="78" t="s">
        <v>825</v>
      </c>
      <c r="AE26" s="78">
        <v>59</v>
      </c>
      <c r="AF26" s="78">
        <v>6</v>
      </c>
      <c r="AG26" s="78">
        <v>344</v>
      </c>
      <c r="AH26" s="78">
        <v>61</v>
      </c>
      <c r="AI26" s="78"/>
      <c r="AJ26" s="78"/>
      <c r="AK26" s="78"/>
      <c r="AL26" s="78"/>
      <c r="AM26" s="78"/>
      <c r="AN26" s="80">
        <v>41802.36630787037</v>
      </c>
      <c r="AO26" s="78"/>
      <c r="AP26" s="78" t="b">
        <v>1</v>
      </c>
      <c r="AQ26" s="78" t="b">
        <v>0</v>
      </c>
      <c r="AR26" s="78" t="b">
        <v>0</v>
      </c>
      <c r="AS26" s="78" t="s">
        <v>753</v>
      </c>
      <c r="AT26" s="78">
        <v>0</v>
      </c>
      <c r="AU26" s="83" t="s">
        <v>1170</v>
      </c>
      <c r="AV26" s="78" t="b">
        <v>0</v>
      </c>
      <c r="AW26" s="78" t="s">
        <v>1224</v>
      </c>
      <c r="AX26" s="83" t="s">
        <v>1248</v>
      </c>
      <c r="AY26" s="78" t="s">
        <v>66</v>
      </c>
      <c r="AZ26" s="78" t="str">
        <f>REPLACE(INDEX(GroupVertices[Group],MATCH(Vertices[[#This Row],[Vertex]],GroupVertices[Vertex],0)),1,1,"")</f>
        <v>8</v>
      </c>
      <c r="BA26" s="48"/>
      <c r="BB26" s="48"/>
      <c r="BC26" s="48"/>
      <c r="BD26" s="48"/>
      <c r="BE26" s="48"/>
      <c r="BF26" s="48"/>
      <c r="BG26" s="120" t="s">
        <v>1799</v>
      </c>
      <c r="BH26" s="120" t="s">
        <v>1799</v>
      </c>
      <c r="BI26" s="120" t="s">
        <v>1832</v>
      </c>
      <c r="BJ26" s="120" t="s">
        <v>1832</v>
      </c>
      <c r="BK26" s="120">
        <v>0</v>
      </c>
      <c r="BL26" s="123">
        <v>0</v>
      </c>
      <c r="BM26" s="120">
        <v>0</v>
      </c>
      <c r="BN26" s="123">
        <v>0</v>
      </c>
      <c r="BO26" s="120">
        <v>0</v>
      </c>
      <c r="BP26" s="123">
        <v>0</v>
      </c>
      <c r="BQ26" s="120">
        <v>20</v>
      </c>
      <c r="BR26" s="123">
        <v>100</v>
      </c>
      <c r="BS26" s="120">
        <v>20</v>
      </c>
      <c r="BT26" s="2"/>
      <c r="BU26" s="3"/>
      <c r="BV26" s="3"/>
      <c r="BW26" s="3"/>
      <c r="BX26" s="3"/>
    </row>
    <row r="27" spans="1:76" ht="15">
      <c r="A27" s="64" t="s">
        <v>228</v>
      </c>
      <c r="B27" s="65"/>
      <c r="C27" s="65" t="s">
        <v>64</v>
      </c>
      <c r="D27" s="66">
        <v>409.5429475228191</v>
      </c>
      <c r="E27" s="68"/>
      <c r="F27" s="100" t="s">
        <v>503</v>
      </c>
      <c r="G27" s="65"/>
      <c r="H27" s="69" t="s">
        <v>228</v>
      </c>
      <c r="I27" s="70"/>
      <c r="J27" s="70"/>
      <c r="K27" s="69" t="s">
        <v>1336</v>
      </c>
      <c r="L27" s="73">
        <v>8.479867116203039</v>
      </c>
      <c r="M27" s="74">
        <v>8790.5439453125</v>
      </c>
      <c r="N27" s="74">
        <v>5014.20458984375</v>
      </c>
      <c r="O27" s="75"/>
      <c r="P27" s="76"/>
      <c r="Q27" s="76"/>
      <c r="R27" s="86"/>
      <c r="S27" s="48">
        <v>3</v>
      </c>
      <c r="T27" s="48">
        <v>1</v>
      </c>
      <c r="U27" s="49">
        <v>2</v>
      </c>
      <c r="V27" s="49">
        <v>0.5</v>
      </c>
      <c r="W27" s="49">
        <v>0</v>
      </c>
      <c r="X27" s="49">
        <v>1.723394</v>
      </c>
      <c r="Y27" s="49">
        <v>0</v>
      </c>
      <c r="Z27" s="49">
        <v>0</v>
      </c>
      <c r="AA27" s="71">
        <v>27</v>
      </c>
      <c r="AB27" s="71"/>
      <c r="AC27" s="72"/>
      <c r="AD27" s="78" t="s">
        <v>826</v>
      </c>
      <c r="AE27" s="78">
        <v>2221</v>
      </c>
      <c r="AF27" s="78">
        <v>33432</v>
      </c>
      <c r="AG27" s="78">
        <v>29269</v>
      </c>
      <c r="AH27" s="78">
        <v>757</v>
      </c>
      <c r="AI27" s="78"/>
      <c r="AJ27" s="78" t="s">
        <v>909</v>
      </c>
      <c r="AK27" s="78" t="s">
        <v>984</v>
      </c>
      <c r="AL27" s="83" t="s">
        <v>1047</v>
      </c>
      <c r="AM27" s="78"/>
      <c r="AN27" s="80">
        <v>40157.416134259256</v>
      </c>
      <c r="AO27" s="83" t="s">
        <v>1114</v>
      </c>
      <c r="AP27" s="78" t="b">
        <v>0</v>
      </c>
      <c r="AQ27" s="78" t="b">
        <v>0</v>
      </c>
      <c r="AR27" s="78" t="b">
        <v>1</v>
      </c>
      <c r="AS27" s="78" t="s">
        <v>753</v>
      </c>
      <c r="AT27" s="78">
        <v>1146</v>
      </c>
      <c r="AU27" s="83" t="s">
        <v>1170</v>
      </c>
      <c r="AV27" s="78" t="b">
        <v>0</v>
      </c>
      <c r="AW27" s="78" t="s">
        <v>1224</v>
      </c>
      <c r="AX27" s="83" t="s">
        <v>1249</v>
      </c>
      <c r="AY27" s="78" t="s">
        <v>66</v>
      </c>
      <c r="AZ27" s="78" t="str">
        <f>REPLACE(INDEX(GroupVertices[Group],MATCH(Vertices[[#This Row],[Vertex]],GroupVertices[Vertex],0)),1,1,"")</f>
        <v>8</v>
      </c>
      <c r="BA27" s="48" t="s">
        <v>387</v>
      </c>
      <c r="BB27" s="48" t="s">
        <v>387</v>
      </c>
      <c r="BC27" s="48" t="s">
        <v>435</v>
      </c>
      <c r="BD27" s="48" t="s">
        <v>435</v>
      </c>
      <c r="BE27" s="48"/>
      <c r="BF27" s="48"/>
      <c r="BG27" s="120" t="s">
        <v>1800</v>
      </c>
      <c r="BH27" s="120" t="s">
        <v>1800</v>
      </c>
      <c r="BI27" s="120" t="s">
        <v>1711</v>
      </c>
      <c r="BJ27" s="120" t="s">
        <v>1711</v>
      </c>
      <c r="BK27" s="120">
        <v>0</v>
      </c>
      <c r="BL27" s="123">
        <v>0</v>
      </c>
      <c r="BM27" s="120">
        <v>0</v>
      </c>
      <c r="BN27" s="123">
        <v>0</v>
      </c>
      <c r="BO27" s="120">
        <v>0</v>
      </c>
      <c r="BP27" s="123">
        <v>0</v>
      </c>
      <c r="BQ27" s="120">
        <v>42</v>
      </c>
      <c r="BR27" s="123">
        <v>100</v>
      </c>
      <c r="BS27" s="120">
        <v>42</v>
      </c>
      <c r="BT27" s="2"/>
      <c r="BU27" s="3"/>
      <c r="BV27" s="3"/>
      <c r="BW27" s="3"/>
      <c r="BX27" s="3"/>
    </row>
    <row r="28" spans="1:76" ht="15">
      <c r="A28" s="64" t="s">
        <v>223</v>
      </c>
      <c r="B28" s="65"/>
      <c r="C28" s="65" t="s">
        <v>64</v>
      </c>
      <c r="D28" s="66">
        <v>192.82532052698082</v>
      </c>
      <c r="E28" s="68"/>
      <c r="F28" s="100" t="s">
        <v>499</v>
      </c>
      <c r="G28" s="65"/>
      <c r="H28" s="69" t="s">
        <v>223</v>
      </c>
      <c r="I28" s="70"/>
      <c r="J28" s="70"/>
      <c r="K28" s="69" t="s">
        <v>1337</v>
      </c>
      <c r="L28" s="73">
        <v>1</v>
      </c>
      <c r="M28" s="74">
        <v>2505.2724609375</v>
      </c>
      <c r="N28" s="74">
        <v>6558.16748046875</v>
      </c>
      <c r="O28" s="75"/>
      <c r="P28" s="76"/>
      <c r="Q28" s="76"/>
      <c r="R28" s="86"/>
      <c r="S28" s="48">
        <v>1</v>
      </c>
      <c r="T28" s="48">
        <v>1</v>
      </c>
      <c r="U28" s="49">
        <v>0</v>
      </c>
      <c r="V28" s="49">
        <v>0</v>
      </c>
      <c r="W28" s="49">
        <v>0</v>
      </c>
      <c r="X28" s="49">
        <v>0.999994</v>
      </c>
      <c r="Y28" s="49">
        <v>0</v>
      </c>
      <c r="Z28" s="49" t="s">
        <v>1983</v>
      </c>
      <c r="AA28" s="71">
        <v>28</v>
      </c>
      <c r="AB28" s="71"/>
      <c r="AC28" s="72"/>
      <c r="AD28" s="78" t="s">
        <v>827</v>
      </c>
      <c r="AE28" s="78">
        <v>1874</v>
      </c>
      <c r="AF28" s="78">
        <v>4164</v>
      </c>
      <c r="AG28" s="78">
        <v>155177</v>
      </c>
      <c r="AH28" s="78">
        <v>4</v>
      </c>
      <c r="AI28" s="78"/>
      <c r="AJ28" s="78" t="s">
        <v>910</v>
      </c>
      <c r="AK28" s="78" t="s">
        <v>983</v>
      </c>
      <c r="AL28" s="78"/>
      <c r="AM28" s="78"/>
      <c r="AN28" s="80">
        <v>41985.77549768519</v>
      </c>
      <c r="AO28" s="83" t="s">
        <v>1115</v>
      </c>
      <c r="AP28" s="78" t="b">
        <v>0</v>
      </c>
      <c r="AQ28" s="78" t="b">
        <v>0</v>
      </c>
      <c r="AR28" s="78" t="b">
        <v>0</v>
      </c>
      <c r="AS28" s="78" t="s">
        <v>753</v>
      </c>
      <c r="AT28" s="78">
        <v>231</v>
      </c>
      <c r="AU28" s="83" t="s">
        <v>1170</v>
      </c>
      <c r="AV28" s="78" t="b">
        <v>0</v>
      </c>
      <c r="AW28" s="78" t="s">
        <v>1224</v>
      </c>
      <c r="AX28" s="83" t="s">
        <v>1250</v>
      </c>
      <c r="AY28" s="78" t="s">
        <v>66</v>
      </c>
      <c r="AZ28" s="78" t="str">
        <f>REPLACE(INDEX(GroupVertices[Group],MATCH(Vertices[[#This Row],[Vertex]],GroupVertices[Vertex],0)),1,1,"")</f>
        <v>1</v>
      </c>
      <c r="BA28" s="48" t="s">
        <v>387</v>
      </c>
      <c r="BB28" s="48" t="s">
        <v>387</v>
      </c>
      <c r="BC28" s="48" t="s">
        <v>435</v>
      </c>
      <c r="BD28" s="48" t="s">
        <v>435</v>
      </c>
      <c r="BE28" s="48" t="s">
        <v>453</v>
      </c>
      <c r="BF28" s="48" t="s">
        <v>453</v>
      </c>
      <c r="BG28" s="120" t="s">
        <v>1630</v>
      </c>
      <c r="BH28" s="120" t="s">
        <v>1630</v>
      </c>
      <c r="BI28" s="120" t="s">
        <v>1712</v>
      </c>
      <c r="BJ28" s="120" t="s">
        <v>1712</v>
      </c>
      <c r="BK28" s="120">
        <v>0</v>
      </c>
      <c r="BL28" s="123">
        <v>0</v>
      </c>
      <c r="BM28" s="120">
        <v>0</v>
      </c>
      <c r="BN28" s="123">
        <v>0</v>
      </c>
      <c r="BO28" s="120">
        <v>0</v>
      </c>
      <c r="BP28" s="123">
        <v>0</v>
      </c>
      <c r="BQ28" s="120">
        <v>24</v>
      </c>
      <c r="BR28" s="123">
        <v>100</v>
      </c>
      <c r="BS28" s="120">
        <v>24</v>
      </c>
      <c r="BT28" s="2"/>
      <c r="BU28" s="3"/>
      <c r="BV28" s="3"/>
      <c r="BW28" s="3"/>
      <c r="BX28" s="3"/>
    </row>
    <row r="29" spans="1:76" ht="15">
      <c r="A29" s="64" t="s">
        <v>224</v>
      </c>
      <c r="B29" s="65"/>
      <c r="C29" s="65" t="s">
        <v>64</v>
      </c>
      <c r="D29" s="66">
        <v>172.7736827688583</v>
      </c>
      <c r="E29" s="68"/>
      <c r="F29" s="100" t="s">
        <v>500</v>
      </c>
      <c r="G29" s="65"/>
      <c r="H29" s="69" t="s">
        <v>224</v>
      </c>
      <c r="I29" s="70"/>
      <c r="J29" s="70"/>
      <c r="K29" s="69" t="s">
        <v>1338</v>
      </c>
      <c r="L29" s="73">
        <v>1</v>
      </c>
      <c r="M29" s="74">
        <v>3165.37548828125</v>
      </c>
      <c r="N29" s="74">
        <v>6558.16748046875</v>
      </c>
      <c r="O29" s="75"/>
      <c r="P29" s="76"/>
      <c r="Q29" s="76"/>
      <c r="R29" s="86"/>
      <c r="S29" s="48">
        <v>1</v>
      </c>
      <c r="T29" s="48">
        <v>1</v>
      </c>
      <c r="U29" s="49">
        <v>0</v>
      </c>
      <c r="V29" s="49">
        <v>0</v>
      </c>
      <c r="W29" s="49">
        <v>0</v>
      </c>
      <c r="X29" s="49">
        <v>0.999994</v>
      </c>
      <c r="Y29" s="49">
        <v>0</v>
      </c>
      <c r="Z29" s="49" t="s">
        <v>1983</v>
      </c>
      <c r="AA29" s="71">
        <v>29</v>
      </c>
      <c r="AB29" s="71"/>
      <c r="AC29" s="72"/>
      <c r="AD29" s="78" t="s">
        <v>828</v>
      </c>
      <c r="AE29" s="78">
        <v>1</v>
      </c>
      <c r="AF29" s="78">
        <v>1456</v>
      </c>
      <c r="AG29" s="78">
        <v>669407</v>
      </c>
      <c r="AH29" s="78">
        <v>1</v>
      </c>
      <c r="AI29" s="78"/>
      <c r="AJ29" s="78" t="s">
        <v>911</v>
      </c>
      <c r="AK29" s="78"/>
      <c r="AL29" s="83" t="s">
        <v>1048</v>
      </c>
      <c r="AM29" s="78"/>
      <c r="AN29" s="80">
        <v>40373.50188657407</v>
      </c>
      <c r="AO29" s="78"/>
      <c r="AP29" s="78" t="b">
        <v>0</v>
      </c>
      <c r="AQ29" s="78" t="b">
        <v>0</v>
      </c>
      <c r="AR29" s="78" t="b">
        <v>0</v>
      </c>
      <c r="AS29" s="78" t="s">
        <v>751</v>
      </c>
      <c r="AT29" s="78">
        <v>312</v>
      </c>
      <c r="AU29" s="83" t="s">
        <v>1178</v>
      </c>
      <c r="AV29" s="78" t="b">
        <v>0</v>
      </c>
      <c r="AW29" s="78" t="s">
        <v>1224</v>
      </c>
      <c r="AX29" s="83" t="s">
        <v>1251</v>
      </c>
      <c r="AY29" s="78" t="s">
        <v>66</v>
      </c>
      <c r="AZ29" s="78" t="str">
        <f>REPLACE(INDEX(GroupVertices[Group],MATCH(Vertices[[#This Row],[Vertex]],GroupVertices[Vertex],0)),1,1,"")</f>
        <v>1</v>
      </c>
      <c r="BA29" s="48" t="s">
        <v>1770</v>
      </c>
      <c r="BB29" s="48" t="s">
        <v>1770</v>
      </c>
      <c r="BC29" s="48" t="s">
        <v>436</v>
      </c>
      <c r="BD29" s="48" t="s">
        <v>436</v>
      </c>
      <c r="BE29" s="48"/>
      <c r="BF29" s="48"/>
      <c r="BG29" s="120" t="s">
        <v>1801</v>
      </c>
      <c r="BH29" s="120" t="s">
        <v>1801</v>
      </c>
      <c r="BI29" s="120" t="s">
        <v>1833</v>
      </c>
      <c r="BJ29" s="120" t="s">
        <v>1833</v>
      </c>
      <c r="BK29" s="120">
        <v>1</v>
      </c>
      <c r="BL29" s="123">
        <v>2.380952380952381</v>
      </c>
      <c r="BM29" s="120">
        <v>0</v>
      </c>
      <c r="BN29" s="123">
        <v>0</v>
      </c>
      <c r="BO29" s="120">
        <v>0</v>
      </c>
      <c r="BP29" s="123">
        <v>0</v>
      </c>
      <c r="BQ29" s="120">
        <v>41</v>
      </c>
      <c r="BR29" s="123">
        <v>97.61904761904762</v>
      </c>
      <c r="BS29" s="120">
        <v>42</v>
      </c>
      <c r="BT29" s="2"/>
      <c r="BU29" s="3"/>
      <c r="BV29" s="3"/>
      <c r="BW29" s="3"/>
      <c r="BX29" s="3"/>
    </row>
    <row r="30" spans="1:76" ht="15">
      <c r="A30" s="64" t="s">
        <v>225</v>
      </c>
      <c r="B30" s="65"/>
      <c r="C30" s="65" t="s">
        <v>64</v>
      </c>
      <c r="D30" s="66">
        <v>213.7358910694247</v>
      </c>
      <c r="E30" s="68"/>
      <c r="F30" s="100" t="s">
        <v>501</v>
      </c>
      <c r="G30" s="65"/>
      <c r="H30" s="69" t="s">
        <v>225</v>
      </c>
      <c r="I30" s="70"/>
      <c r="J30" s="70"/>
      <c r="K30" s="69" t="s">
        <v>1339</v>
      </c>
      <c r="L30" s="73">
        <v>1</v>
      </c>
      <c r="M30" s="74">
        <v>8790.5439453125</v>
      </c>
      <c r="N30" s="74">
        <v>3693.748291015625</v>
      </c>
      <c r="O30" s="75"/>
      <c r="P30" s="76"/>
      <c r="Q30" s="76"/>
      <c r="R30" s="86"/>
      <c r="S30" s="48">
        <v>2</v>
      </c>
      <c r="T30" s="48">
        <v>1</v>
      </c>
      <c r="U30" s="49">
        <v>0</v>
      </c>
      <c r="V30" s="49">
        <v>1</v>
      </c>
      <c r="W30" s="49">
        <v>0</v>
      </c>
      <c r="X30" s="49">
        <v>1.298238</v>
      </c>
      <c r="Y30" s="49">
        <v>0</v>
      </c>
      <c r="Z30" s="49">
        <v>0</v>
      </c>
      <c r="AA30" s="71">
        <v>30</v>
      </c>
      <c r="AB30" s="71"/>
      <c r="AC30" s="72"/>
      <c r="AD30" s="78" t="s">
        <v>829</v>
      </c>
      <c r="AE30" s="78">
        <v>5933</v>
      </c>
      <c r="AF30" s="78">
        <v>6988</v>
      </c>
      <c r="AG30" s="78">
        <v>84627</v>
      </c>
      <c r="AH30" s="78">
        <v>28213</v>
      </c>
      <c r="AI30" s="78"/>
      <c r="AJ30" s="78" t="s">
        <v>912</v>
      </c>
      <c r="AK30" s="78" t="s">
        <v>985</v>
      </c>
      <c r="AL30" s="83" t="s">
        <v>1049</v>
      </c>
      <c r="AM30" s="78"/>
      <c r="AN30" s="80">
        <v>42174.51991898148</v>
      </c>
      <c r="AO30" s="83" t="s">
        <v>1116</v>
      </c>
      <c r="AP30" s="78" t="b">
        <v>0</v>
      </c>
      <c r="AQ30" s="78" t="b">
        <v>0</v>
      </c>
      <c r="AR30" s="78" t="b">
        <v>0</v>
      </c>
      <c r="AS30" s="78" t="s">
        <v>753</v>
      </c>
      <c r="AT30" s="78">
        <v>496</v>
      </c>
      <c r="AU30" s="83" t="s">
        <v>1176</v>
      </c>
      <c r="AV30" s="78" t="b">
        <v>0</v>
      </c>
      <c r="AW30" s="78" t="s">
        <v>1224</v>
      </c>
      <c r="AX30" s="83" t="s">
        <v>1252</v>
      </c>
      <c r="AY30" s="78" t="s">
        <v>66</v>
      </c>
      <c r="AZ30" s="78" t="str">
        <f>REPLACE(INDEX(GroupVertices[Group],MATCH(Vertices[[#This Row],[Vertex]],GroupVertices[Vertex],0)),1,1,"")</f>
        <v>11</v>
      </c>
      <c r="BA30" s="48" t="s">
        <v>393</v>
      </c>
      <c r="BB30" s="48" t="s">
        <v>393</v>
      </c>
      <c r="BC30" s="48" t="s">
        <v>435</v>
      </c>
      <c r="BD30" s="48" t="s">
        <v>435</v>
      </c>
      <c r="BE30" s="48"/>
      <c r="BF30" s="48"/>
      <c r="BG30" s="120" t="s">
        <v>1630</v>
      </c>
      <c r="BH30" s="120" t="s">
        <v>1630</v>
      </c>
      <c r="BI30" s="120" t="s">
        <v>1712</v>
      </c>
      <c r="BJ30" s="120" t="s">
        <v>1712</v>
      </c>
      <c r="BK30" s="120">
        <v>0</v>
      </c>
      <c r="BL30" s="123">
        <v>0</v>
      </c>
      <c r="BM30" s="120">
        <v>0</v>
      </c>
      <c r="BN30" s="123">
        <v>0</v>
      </c>
      <c r="BO30" s="120">
        <v>0</v>
      </c>
      <c r="BP30" s="123">
        <v>0</v>
      </c>
      <c r="BQ30" s="120">
        <v>26</v>
      </c>
      <c r="BR30" s="123">
        <v>100</v>
      </c>
      <c r="BS30" s="120">
        <v>26</v>
      </c>
      <c r="BT30" s="2"/>
      <c r="BU30" s="3"/>
      <c r="BV30" s="3"/>
      <c r="BW30" s="3"/>
      <c r="BX30" s="3"/>
    </row>
    <row r="31" spans="1:76" ht="15">
      <c r="A31" s="64" t="s">
        <v>226</v>
      </c>
      <c r="B31" s="65"/>
      <c r="C31" s="65" t="s">
        <v>64</v>
      </c>
      <c r="D31" s="66">
        <v>174.35086107110354</v>
      </c>
      <c r="E31" s="68"/>
      <c r="F31" s="100" t="s">
        <v>502</v>
      </c>
      <c r="G31" s="65"/>
      <c r="H31" s="69" t="s">
        <v>226</v>
      </c>
      <c r="I31" s="70"/>
      <c r="J31" s="70"/>
      <c r="K31" s="69" t="s">
        <v>1340</v>
      </c>
      <c r="L31" s="73">
        <v>1</v>
      </c>
      <c r="M31" s="74">
        <v>9466.240234375</v>
      </c>
      <c r="N31" s="74">
        <v>3693.748291015625</v>
      </c>
      <c r="O31" s="75"/>
      <c r="P31" s="76"/>
      <c r="Q31" s="76"/>
      <c r="R31" s="86"/>
      <c r="S31" s="48">
        <v>0</v>
      </c>
      <c r="T31" s="48">
        <v>1</v>
      </c>
      <c r="U31" s="49">
        <v>0</v>
      </c>
      <c r="V31" s="49">
        <v>1</v>
      </c>
      <c r="W31" s="49">
        <v>0</v>
      </c>
      <c r="X31" s="49">
        <v>0.70175</v>
      </c>
      <c r="Y31" s="49">
        <v>0</v>
      </c>
      <c r="Z31" s="49">
        <v>0</v>
      </c>
      <c r="AA31" s="71">
        <v>31</v>
      </c>
      <c r="AB31" s="71"/>
      <c r="AC31" s="72"/>
      <c r="AD31" s="78" t="s">
        <v>830</v>
      </c>
      <c r="AE31" s="78">
        <v>1601</v>
      </c>
      <c r="AF31" s="78">
        <v>1669</v>
      </c>
      <c r="AG31" s="78">
        <v>31528</v>
      </c>
      <c r="AH31" s="78">
        <v>8683</v>
      </c>
      <c r="AI31" s="78"/>
      <c r="AJ31" s="78" t="s">
        <v>913</v>
      </c>
      <c r="AK31" s="78" t="s">
        <v>986</v>
      </c>
      <c r="AL31" s="78"/>
      <c r="AM31" s="78"/>
      <c r="AN31" s="80">
        <v>41380.41116898148</v>
      </c>
      <c r="AO31" s="83" t="s">
        <v>1117</v>
      </c>
      <c r="AP31" s="78" t="b">
        <v>1</v>
      </c>
      <c r="AQ31" s="78" t="b">
        <v>0</v>
      </c>
      <c r="AR31" s="78" t="b">
        <v>0</v>
      </c>
      <c r="AS31" s="78" t="s">
        <v>753</v>
      </c>
      <c r="AT31" s="78">
        <v>187</v>
      </c>
      <c r="AU31" s="83" t="s">
        <v>1170</v>
      </c>
      <c r="AV31" s="78" t="b">
        <v>0</v>
      </c>
      <c r="AW31" s="78" t="s">
        <v>1224</v>
      </c>
      <c r="AX31" s="83" t="s">
        <v>1253</v>
      </c>
      <c r="AY31" s="78" t="s">
        <v>66</v>
      </c>
      <c r="AZ31" s="78" t="str">
        <f>REPLACE(INDEX(GroupVertices[Group],MATCH(Vertices[[#This Row],[Vertex]],GroupVertices[Vertex],0)),1,1,"")</f>
        <v>11</v>
      </c>
      <c r="BA31" s="48"/>
      <c r="BB31" s="48"/>
      <c r="BC31" s="48"/>
      <c r="BD31" s="48"/>
      <c r="BE31" s="48"/>
      <c r="BF31" s="48"/>
      <c r="BG31" s="120" t="s">
        <v>1802</v>
      </c>
      <c r="BH31" s="120" t="s">
        <v>1802</v>
      </c>
      <c r="BI31" s="120" t="s">
        <v>1834</v>
      </c>
      <c r="BJ31" s="120" t="s">
        <v>1834</v>
      </c>
      <c r="BK31" s="120">
        <v>0</v>
      </c>
      <c r="BL31" s="123">
        <v>0</v>
      </c>
      <c r="BM31" s="120">
        <v>0</v>
      </c>
      <c r="BN31" s="123">
        <v>0</v>
      </c>
      <c r="BO31" s="120">
        <v>0</v>
      </c>
      <c r="BP31" s="123">
        <v>0</v>
      </c>
      <c r="BQ31" s="120">
        <v>21</v>
      </c>
      <c r="BR31" s="123">
        <v>100</v>
      </c>
      <c r="BS31" s="120">
        <v>21</v>
      </c>
      <c r="BT31" s="2"/>
      <c r="BU31" s="3"/>
      <c r="BV31" s="3"/>
      <c r="BW31" s="3"/>
      <c r="BX31" s="3"/>
    </row>
    <row r="32" spans="1:76" ht="15">
      <c r="A32" s="64" t="s">
        <v>227</v>
      </c>
      <c r="B32" s="65"/>
      <c r="C32" s="65" t="s">
        <v>64</v>
      </c>
      <c r="D32" s="66">
        <v>170.20428900886253</v>
      </c>
      <c r="E32" s="68"/>
      <c r="F32" s="100" t="s">
        <v>1199</v>
      </c>
      <c r="G32" s="65"/>
      <c r="H32" s="69" t="s">
        <v>227</v>
      </c>
      <c r="I32" s="70"/>
      <c r="J32" s="70"/>
      <c r="K32" s="69" t="s">
        <v>1341</v>
      </c>
      <c r="L32" s="73">
        <v>1</v>
      </c>
      <c r="M32" s="74">
        <v>2505.2724609375</v>
      </c>
      <c r="N32" s="74">
        <v>7793.33837890625</v>
      </c>
      <c r="O32" s="75"/>
      <c r="P32" s="76"/>
      <c r="Q32" s="76"/>
      <c r="R32" s="86"/>
      <c r="S32" s="48">
        <v>1</v>
      </c>
      <c r="T32" s="48">
        <v>1</v>
      </c>
      <c r="U32" s="49">
        <v>0</v>
      </c>
      <c r="V32" s="49">
        <v>0</v>
      </c>
      <c r="W32" s="49">
        <v>0</v>
      </c>
      <c r="X32" s="49">
        <v>0.999994</v>
      </c>
      <c r="Y32" s="49">
        <v>0</v>
      </c>
      <c r="Z32" s="49" t="s">
        <v>1983</v>
      </c>
      <c r="AA32" s="71">
        <v>32</v>
      </c>
      <c r="AB32" s="71"/>
      <c r="AC32" s="72"/>
      <c r="AD32" s="78" t="s">
        <v>831</v>
      </c>
      <c r="AE32" s="78">
        <v>1</v>
      </c>
      <c r="AF32" s="78">
        <v>1109</v>
      </c>
      <c r="AG32" s="78">
        <v>1761</v>
      </c>
      <c r="AH32" s="78">
        <v>0</v>
      </c>
      <c r="AI32" s="78"/>
      <c r="AJ32" s="78" t="s">
        <v>914</v>
      </c>
      <c r="AK32" s="78" t="s">
        <v>987</v>
      </c>
      <c r="AL32" s="78"/>
      <c r="AM32" s="78"/>
      <c r="AN32" s="80">
        <v>39592.44832175926</v>
      </c>
      <c r="AO32" s="83" t="s">
        <v>1118</v>
      </c>
      <c r="AP32" s="78" t="b">
        <v>0</v>
      </c>
      <c r="AQ32" s="78" t="b">
        <v>0</v>
      </c>
      <c r="AR32" s="78" t="b">
        <v>0</v>
      </c>
      <c r="AS32" s="78" t="s">
        <v>751</v>
      </c>
      <c r="AT32" s="78">
        <v>83</v>
      </c>
      <c r="AU32" s="83" t="s">
        <v>1179</v>
      </c>
      <c r="AV32" s="78" t="b">
        <v>0</v>
      </c>
      <c r="AW32" s="78" t="s">
        <v>1224</v>
      </c>
      <c r="AX32" s="83" t="s">
        <v>1254</v>
      </c>
      <c r="AY32" s="78" t="s">
        <v>66</v>
      </c>
      <c r="AZ32" s="78" t="str">
        <f>REPLACE(INDEX(GroupVertices[Group],MATCH(Vertices[[#This Row],[Vertex]],GroupVertices[Vertex],0)),1,1,"")</f>
        <v>1</v>
      </c>
      <c r="BA32" s="48" t="s">
        <v>386</v>
      </c>
      <c r="BB32" s="48" t="s">
        <v>386</v>
      </c>
      <c r="BC32" s="48" t="s">
        <v>435</v>
      </c>
      <c r="BD32" s="48" t="s">
        <v>435</v>
      </c>
      <c r="BE32" s="48"/>
      <c r="BF32" s="48"/>
      <c r="BG32" s="120" t="s">
        <v>1630</v>
      </c>
      <c r="BH32" s="120" t="s">
        <v>1630</v>
      </c>
      <c r="BI32" s="120" t="s">
        <v>1712</v>
      </c>
      <c r="BJ32" s="120" t="s">
        <v>1712</v>
      </c>
      <c r="BK32" s="120">
        <v>0</v>
      </c>
      <c r="BL32" s="123">
        <v>0</v>
      </c>
      <c r="BM32" s="120">
        <v>0</v>
      </c>
      <c r="BN32" s="123">
        <v>0</v>
      </c>
      <c r="BO32" s="120">
        <v>0</v>
      </c>
      <c r="BP32" s="123">
        <v>0</v>
      </c>
      <c r="BQ32" s="120">
        <v>23</v>
      </c>
      <c r="BR32" s="123">
        <v>100</v>
      </c>
      <c r="BS32" s="120">
        <v>23</v>
      </c>
      <c r="BT32" s="2"/>
      <c r="BU32" s="3"/>
      <c r="BV32" s="3"/>
      <c r="BW32" s="3"/>
      <c r="BX32" s="3"/>
    </row>
    <row r="33" spans="1:76" ht="15">
      <c r="A33" s="64" t="s">
        <v>229</v>
      </c>
      <c r="B33" s="65"/>
      <c r="C33" s="65" t="s">
        <v>64</v>
      </c>
      <c r="D33" s="66">
        <v>162</v>
      </c>
      <c r="E33" s="68"/>
      <c r="F33" s="100" t="s">
        <v>498</v>
      </c>
      <c r="G33" s="65"/>
      <c r="H33" s="69" t="s">
        <v>229</v>
      </c>
      <c r="I33" s="70"/>
      <c r="J33" s="70"/>
      <c r="K33" s="69" t="s">
        <v>1342</v>
      </c>
      <c r="L33" s="73">
        <v>1</v>
      </c>
      <c r="M33" s="74">
        <v>9466.240234375</v>
      </c>
      <c r="N33" s="74">
        <v>5890.5869140625</v>
      </c>
      <c r="O33" s="75"/>
      <c r="P33" s="76"/>
      <c r="Q33" s="76"/>
      <c r="R33" s="86"/>
      <c r="S33" s="48">
        <v>0</v>
      </c>
      <c r="T33" s="48">
        <v>1</v>
      </c>
      <c r="U33" s="49">
        <v>0</v>
      </c>
      <c r="V33" s="49">
        <v>0.333333</v>
      </c>
      <c r="W33" s="49">
        <v>0</v>
      </c>
      <c r="X33" s="49">
        <v>0.638294</v>
      </c>
      <c r="Y33" s="49">
        <v>0</v>
      </c>
      <c r="Z33" s="49">
        <v>0</v>
      </c>
      <c r="AA33" s="71">
        <v>33</v>
      </c>
      <c r="AB33" s="71"/>
      <c r="AC33" s="72"/>
      <c r="AD33" s="78" t="s">
        <v>832</v>
      </c>
      <c r="AE33" s="78">
        <v>11</v>
      </c>
      <c r="AF33" s="78">
        <v>1</v>
      </c>
      <c r="AG33" s="78">
        <v>24</v>
      </c>
      <c r="AH33" s="78">
        <v>4</v>
      </c>
      <c r="AI33" s="78"/>
      <c r="AJ33" s="78"/>
      <c r="AK33" s="78"/>
      <c r="AL33" s="78"/>
      <c r="AM33" s="78"/>
      <c r="AN33" s="80">
        <v>43375.689155092594</v>
      </c>
      <c r="AO33" s="78"/>
      <c r="AP33" s="78" t="b">
        <v>1</v>
      </c>
      <c r="AQ33" s="78" t="b">
        <v>1</v>
      </c>
      <c r="AR33" s="78" t="b">
        <v>0</v>
      </c>
      <c r="AS33" s="78" t="s">
        <v>751</v>
      </c>
      <c r="AT33" s="78">
        <v>0</v>
      </c>
      <c r="AU33" s="78"/>
      <c r="AV33" s="78" t="b">
        <v>0</v>
      </c>
      <c r="AW33" s="78" t="s">
        <v>1224</v>
      </c>
      <c r="AX33" s="83" t="s">
        <v>1255</v>
      </c>
      <c r="AY33" s="78" t="s">
        <v>66</v>
      </c>
      <c r="AZ33" s="78" t="str">
        <f>REPLACE(INDEX(GroupVertices[Group],MATCH(Vertices[[#This Row],[Vertex]],GroupVertices[Vertex],0)),1,1,"")</f>
        <v>8</v>
      </c>
      <c r="BA33" s="48"/>
      <c r="BB33" s="48"/>
      <c r="BC33" s="48"/>
      <c r="BD33" s="48"/>
      <c r="BE33" s="48"/>
      <c r="BF33" s="48"/>
      <c r="BG33" s="120" t="s">
        <v>1799</v>
      </c>
      <c r="BH33" s="120" t="s">
        <v>1799</v>
      </c>
      <c r="BI33" s="120" t="s">
        <v>1832</v>
      </c>
      <c r="BJ33" s="120" t="s">
        <v>1832</v>
      </c>
      <c r="BK33" s="120">
        <v>0</v>
      </c>
      <c r="BL33" s="123">
        <v>0</v>
      </c>
      <c r="BM33" s="120">
        <v>0</v>
      </c>
      <c r="BN33" s="123">
        <v>0</v>
      </c>
      <c r="BO33" s="120">
        <v>0</v>
      </c>
      <c r="BP33" s="123">
        <v>0</v>
      </c>
      <c r="BQ33" s="120">
        <v>20</v>
      </c>
      <c r="BR33" s="123">
        <v>100</v>
      </c>
      <c r="BS33" s="120">
        <v>20</v>
      </c>
      <c r="BT33" s="2"/>
      <c r="BU33" s="3"/>
      <c r="BV33" s="3"/>
      <c r="BW33" s="3"/>
      <c r="BX33" s="3"/>
    </row>
    <row r="34" spans="1:76" ht="15">
      <c r="A34" s="64" t="s">
        <v>230</v>
      </c>
      <c r="B34" s="65"/>
      <c r="C34" s="65" t="s">
        <v>64</v>
      </c>
      <c r="D34" s="66">
        <v>166.75374868564057</v>
      </c>
      <c r="E34" s="68"/>
      <c r="F34" s="100" t="s">
        <v>504</v>
      </c>
      <c r="G34" s="65"/>
      <c r="H34" s="69" t="s">
        <v>230</v>
      </c>
      <c r="I34" s="70"/>
      <c r="J34" s="70"/>
      <c r="K34" s="69" t="s">
        <v>1343</v>
      </c>
      <c r="L34" s="73">
        <v>1</v>
      </c>
      <c r="M34" s="74">
        <v>7161.4599609375</v>
      </c>
      <c r="N34" s="74">
        <v>6328.77880859375</v>
      </c>
      <c r="O34" s="75"/>
      <c r="P34" s="76"/>
      <c r="Q34" s="76"/>
      <c r="R34" s="86"/>
      <c r="S34" s="48">
        <v>0</v>
      </c>
      <c r="T34" s="48">
        <v>2</v>
      </c>
      <c r="U34" s="49">
        <v>0</v>
      </c>
      <c r="V34" s="49">
        <v>0.007246</v>
      </c>
      <c r="W34" s="49">
        <v>0.01602</v>
      </c>
      <c r="X34" s="49">
        <v>0.583617</v>
      </c>
      <c r="Y34" s="49">
        <v>1</v>
      </c>
      <c r="Z34" s="49">
        <v>0</v>
      </c>
      <c r="AA34" s="71">
        <v>34</v>
      </c>
      <c r="AB34" s="71"/>
      <c r="AC34" s="72"/>
      <c r="AD34" s="78" t="s">
        <v>833</v>
      </c>
      <c r="AE34" s="78">
        <v>825</v>
      </c>
      <c r="AF34" s="78">
        <v>643</v>
      </c>
      <c r="AG34" s="78">
        <v>2014</v>
      </c>
      <c r="AH34" s="78">
        <v>262</v>
      </c>
      <c r="AI34" s="78"/>
      <c r="AJ34" s="78" t="s">
        <v>915</v>
      </c>
      <c r="AK34" s="78" t="s">
        <v>988</v>
      </c>
      <c r="AL34" s="83" t="s">
        <v>1050</v>
      </c>
      <c r="AM34" s="78"/>
      <c r="AN34" s="80">
        <v>42325.69440972222</v>
      </c>
      <c r="AO34" s="83" t="s">
        <v>1119</v>
      </c>
      <c r="AP34" s="78" t="b">
        <v>0</v>
      </c>
      <c r="AQ34" s="78" t="b">
        <v>0</v>
      </c>
      <c r="AR34" s="78" t="b">
        <v>0</v>
      </c>
      <c r="AS34" s="78" t="s">
        <v>751</v>
      </c>
      <c r="AT34" s="78">
        <v>75</v>
      </c>
      <c r="AU34" s="83" t="s">
        <v>1170</v>
      </c>
      <c r="AV34" s="78" t="b">
        <v>0</v>
      </c>
      <c r="AW34" s="78" t="s">
        <v>1224</v>
      </c>
      <c r="AX34" s="83" t="s">
        <v>1256</v>
      </c>
      <c r="AY34" s="78" t="s">
        <v>66</v>
      </c>
      <c r="AZ34" s="78" t="str">
        <f>REPLACE(INDEX(GroupVertices[Group],MATCH(Vertices[[#This Row],[Vertex]],GroupVertices[Vertex],0)),1,1,"")</f>
        <v>6</v>
      </c>
      <c r="BA34" s="48" t="s">
        <v>388</v>
      </c>
      <c r="BB34" s="48" t="s">
        <v>388</v>
      </c>
      <c r="BC34" s="48" t="s">
        <v>431</v>
      </c>
      <c r="BD34" s="48" t="s">
        <v>431</v>
      </c>
      <c r="BE34" s="48"/>
      <c r="BF34" s="48"/>
      <c r="BG34" s="120" t="s">
        <v>1798</v>
      </c>
      <c r="BH34" s="120" t="s">
        <v>1798</v>
      </c>
      <c r="BI34" s="120" t="s">
        <v>1831</v>
      </c>
      <c r="BJ34" s="120" t="s">
        <v>1831</v>
      </c>
      <c r="BK34" s="120">
        <v>0</v>
      </c>
      <c r="BL34" s="123">
        <v>0</v>
      </c>
      <c r="BM34" s="120">
        <v>0</v>
      </c>
      <c r="BN34" s="123">
        <v>0</v>
      </c>
      <c r="BO34" s="120">
        <v>0</v>
      </c>
      <c r="BP34" s="123">
        <v>0</v>
      </c>
      <c r="BQ34" s="120">
        <v>10</v>
      </c>
      <c r="BR34" s="123">
        <v>100</v>
      </c>
      <c r="BS34" s="120">
        <v>10</v>
      </c>
      <c r="BT34" s="2"/>
      <c r="BU34" s="3"/>
      <c r="BV34" s="3"/>
      <c r="BW34" s="3"/>
      <c r="BX34" s="3"/>
    </row>
    <row r="35" spans="1:76" ht="15">
      <c r="A35" s="64" t="s">
        <v>231</v>
      </c>
      <c r="B35" s="65"/>
      <c r="C35" s="65" t="s">
        <v>64</v>
      </c>
      <c r="D35" s="66">
        <v>192.4328770996616</v>
      </c>
      <c r="E35" s="68"/>
      <c r="F35" s="100" t="s">
        <v>1200</v>
      </c>
      <c r="G35" s="65"/>
      <c r="H35" s="69" t="s">
        <v>231</v>
      </c>
      <c r="I35" s="70"/>
      <c r="J35" s="70"/>
      <c r="K35" s="69" t="s">
        <v>1344</v>
      </c>
      <c r="L35" s="73">
        <v>1</v>
      </c>
      <c r="M35" s="74">
        <v>4149.5771484375</v>
      </c>
      <c r="N35" s="74">
        <v>4452.794921875</v>
      </c>
      <c r="O35" s="75"/>
      <c r="P35" s="76"/>
      <c r="Q35" s="76"/>
      <c r="R35" s="86"/>
      <c r="S35" s="48">
        <v>0</v>
      </c>
      <c r="T35" s="48">
        <v>1</v>
      </c>
      <c r="U35" s="49">
        <v>0</v>
      </c>
      <c r="V35" s="49">
        <v>0.007092</v>
      </c>
      <c r="W35" s="49">
        <v>0.01242</v>
      </c>
      <c r="X35" s="49">
        <v>0.362364</v>
      </c>
      <c r="Y35" s="49">
        <v>0</v>
      </c>
      <c r="Z35" s="49">
        <v>0</v>
      </c>
      <c r="AA35" s="71">
        <v>35</v>
      </c>
      <c r="AB35" s="71"/>
      <c r="AC35" s="72"/>
      <c r="AD35" s="78" t="s">
        <v>834</v>
      </c>
      <c r="AE35" s="78">
        <v>1399</v>
      </c>
      <c r="AF35" s="78">
        <v>4111</v>
      </c>
      <c r="AG35" s="78">
        <v>6093</v>
      </c>
      <c r="AH35" s="78">
        <v>1867</v>
      </c>
      <c r="AI35" s="78"/>
      <c r="AJ35" s="78" t="s">
        <v>916</v>
      </c>
      <c r="AK35" s="78"/>
      <c r="AL35" s="83" t="s">
        <v>1051</v>
      </c>
      <c r="AM35" s="78"/>
      <c r="AN35" s="80">
        <v>41279.75399305556</v>
      </c>
      <c r="AO35" s="83" t="s">
        <v>1120</v>
      </c>
      <c r="AP35" s="78" t="b">
        <v>0</v>
      </c>
      <c r="AQ35" s="78" t="b">
        <v>0</v>
      </c>
      <c r="AR35" s="78" t="b">
        <v>1</v>
      </c>
      <c r="AS35" s="78" t="s">
        <v>751</v>
      </c>
      <c r="AT35" s="78">
        <v>132</v>
      </c>
      <c r="AU35" s="83" t="s">
        <v>1170</v>
      </c>
      <c r="AV35" s="78" t="b">
        <v>0</v>
      </c>
      <c r="AW35" s="78" t="s">
        <v>1224</v>
      </c>
      <c r="AX35" s="83" t="s">
        <v>1257</v>
      </c>
      <c r="AY35" s="78" t="s">
        <v>66</v>
      </c>
      <c r="AZ35" s="78" t="str">
        <f>REPLACE(INDEX(GroupVertices[Group],MATCH(Vertices[[#This Row],[Vertex]],GroupVertices[Vertex],0)),1,1,"")</f>
        <v>3</v>
      </c>
      <c r="BA35" s="48" t="s">
        <v>394</v>
      </c>
      <c r="BB35" s="48" t="s">
        <v>394</v>
      </c>
      <c r="BC35" s="48" t="s">
        <v>437</v>
      </c>
      <c r="BD35" s="48" t="s">
        <v>437</v>
      </c>
      <c r="BE35" s="48" t="s">
        <v>454</v>
      </c>
      <c r="BF35" s="48" t="s">
        <v>454</v>
      </c>
      <c r="BG35" s="120" t="s">
        <v>1803</v>
      </c>
      <c r="BH35" s="120" t="s">
        <v>1803</v>
      </c>
      <c r="BI35" s="120" t="s">
        <v>1835</v>
      </c>
      <c r="BJ35" s="120" t="s">
        <v>1835</v>
      </c>
      <c r="BK35" s="120">
        <v>1</v>
      </c>
      <c r="BL35" s="123">
        <v>4.166666666666667</v>
      </c>
      <c r="BM35" s="120">
        <v>1</v>
      </c>
      <c r="BN35" s="123">
        <v>4.166666666666667</v>
      </c>
      <c r="BO35" s="120">
        <v>0</v>
      </c>
      <c r="BP35" s="123">
        <v>0</v>
      </c>
      <c r="BQ35" s="120">
        <v>22</v>
      </c>
      <c r="BR35" s="123">
        <v>91.66666666666667</v>
      </c>
      <c r="BS35" s="120">
        <v>24</v>
      </c>
      <c r="BT35" s="2"/>
      <c r="BU35" s="3"/>
      <c r="BV35" s="3"/>
      <c r="BW35" s="3"/>
      <c r="BX35" s="3"/>
    </row>
    <row r="36" spans="1:76" ht="15">
      <c r="A36" s="64" t="s">
        <v>278</v>
      </c>
      <c r="B36" s="65"/>
      <c r="C36" s="65" t="s">
        <v>64</v>
      </c>
      <c r="D36" s="66">
        <v>187.11637934843117</v>
      </c>
      <c r="E36" s="68"/>
      <c r="F36" s="100" t="s">
        <v>1201</v>
      </c>
      <c r="G36" s="65"/>
      <c r="H36" s="69" t="s">
        <v>278</v>
      </c>
      <c r="I36" s="70"/>
      <c r="J36" s="70"/>
      <c r="K36" s="69" t="s">
        <v>1345</v>
      </c>
      <c r="L36" s="73">
        <v>1</v>
      </c>
      <c r="M36" s="74">
        <v>3690.339111328125</v>
      </c>
      <c r="N36" s="74">
        <v>7248.7568359375</v>
      </c>
      <c r="O36" s="75"/>
      <c r="P36" s="76"/>
      <c r="Q36" s="76"/>
      <c r="R36" s="86"/>
      <c r="S36" s="48">
        <v>2</v>
      </c>
      <c r="T36" s="48">
        <v>0</v>
      </c>
      <c r="U36" s="49">
        <v>0</v>
      </c>
      <c r="V36" s="49">
        <v>0.005747</v>
      </c>
      <c r="W36" s="49">
        <v>0.004297</v>
      </c>
      <c r="X36" s="49">
        <v>0.705614</v>
      </c>
      <c r="Y36" s="49">
        <v>0.5</v>
      </c>
      <c r="Z36" s="49">
        <v>0</v>
      </c>
      <c r="AA36" s="71">
        <v>36</v>
      </c>
      <c r="AB36" s="71"/>
      <c r="AC36" s="72"/>
      <c r="AD36" s="78" t="s">
        <v>835</v>
      </c>
      <c r="AE36" s="78">
        <v>2170</v>
      </c>
      <c r="AF36" s="78">
        <v>3393</v>
      </c>
      <c r="AG36" s="78">
        <v>5271</v>
      </c>
      <c r="AH36" s="78">
        <v>1618</v>
      </c>
      <c r="AI36" s="78"/>
      <c r="AJ36" s="78" t="s">
        <v>917</v>
      </c>
      <c r="AK36" s="78" t="s">
        <v>973</v>
      </c>
      <c r="AL36" s="83" t="s">
        <v>1052</v>
      </c>
      <c r="AM36" s="78"/>
      <c r="AN36" s="80">
        <v>40036.751875</v>
      </c>
      <c r="AO36" s="83" t="s">
        <v>1121</v>
      </c>
      <c r="AP36" s="78" t="b">
        <v>0</v>
      </c>
      <c r="AQ36" s="78" t="b">
        <v>0</v>
      </c>
      <c r="AR36" s="78" t="b">
        <v>1</v>
      </c>
      <c r="AS36" s="78" t="s">
        <v>751</v>
      </c>
      <c r="AT36" s="78">
        <v>98</v>
      </c>
      <c r="AU36" s="83" t="s">
        <v>1180</v>
      </c>
      <c r="AV36" s="78" t="b">
        <v>0</v>
      </c>
      <c r="AW36" s="78" t="s">
        <v>1224</v>
      </c>
      <c r="AX36" s="83" t="s">
        <v>1258</v>
      </c>
      <c r="AY36" s="78" t="s">
        <v>65</v>
      </c>
      <c r="AZ36" s="78" t="str">
        <f>REPLACE(INDEX(GroupVertices[Group],MATCH(Vertices[[#This Row],[Vertex]],GroupVertices[Vertex],0)),1,1,"")</f>
        <v>4</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232</v>
      </c>
      <c r="B37" s="65"/>
      <c r="C37" s="65" t="s">
        <v>64</v>
      </c>
      <c r="D37" s="66">
        <v>172.11467399468071</v>
      </c>
      <c r="E37" s="68"/>
      <c r="F37" s="100" t="s">
        <v>505</v>
      </c>
      <c r="G37" s="65"/>
      <c r="H37" s="69" t="s">
        <v>232</v>
      </c>
      <c r="I37" s="70"/>
      <c r="J37" s="70"/>
      <c r="K37" s="69" t="s">
        <v>1346</v>
      </c>
      <c r="L37" s="73">
        <v>244.0956812765988</v>
      </c>
      <c r="M37" s="74">
        <v>3842.339599609375</v>
      </c>
      <c r="N37" s="74">
        <v>6361.08984375</v>
      </c>
      <c r="O37" s="75"/>
      <c r="P37" s="76"/>
      <c r="Q37" s="76"/>
      <c r="R37" s="86"/>
      <c r="S37" s="48">
        <v>0</v>
      </c>
      <c r="T37" s="48">
        <v>4</v>
      </c>
      <c r="U37" s="49">
        <v>65</v>
      </c>
      <c r="V37" s="49">
        <v>0.007937</v>
      </c>
      <c r="W37" s="49">
        <v>0.018645</v>
      </c>
      <c r="X37" s="49">
        <v>1.1869</v>
      </c>
      <c r="Y37" s="49">
        <v>0.3333333333333333</v>
      </c>
      <c r="Z37" s="49">
        <v>0</v>
      </c>
      <c r="AA37" s="71">
        <v>37</v>
      </c>
      <c r="AB37" s="71"/>
      <c r="AC37" s="72"/>
      <c r="AD37" s="78" t="s">
        <v>836</v>
      </c>
      <c r="AE37" s="78">
        <v>2095</v>
      </c>
      <c r="AF37" s="78">
        <v>1367</v>
      </c>
      <c r="AG37" s="78">
        <v>7101</v>
      </c>
      <c r="AH37" s="78">
        <v>478</v>
      </c>
      <c r="AI37" s="78"/>
      <c r="AJ37" s="78" t="s">
        <v>918</v>
      </c>
      <c r="AK37" s="78" t="s">
        <v>989</v>
      </c>
      <c r="AL37" s="83" t="s">
        <v>1053</v>
      </c>
      <c r="AM37" s="78"/>
      <c r="AN37" s="80">
        <v>41709.68960648148</v>
      </c>
      <c r="AO37" s="83" t="s">
        <v>1122</v>
      </c>
      <c r="AP37" s="78" t="b">
        <v>1</v>
      </c>
      <c r="AQ37" s="78" t="b">
        <v>0</v>
      </c>
      <c r="AR37" s="78" t="b">
        <v>0</v>
      </c>
      <c r="AS37" s="78" t="s">
        <v>751</v>
      </c>
      <c r="AT37" s="78">
        <v>135</v>
      </c>
      <c r="AU37" s="83" t="s">
        <v>1170</v>
      </c>
      <c r="AV37" s="78" t="b">
        <v>0</v>
      </c>
      <c r="AW37" s="78" t="s">
        <v>1224</v>
      </c>
      <c r="AX37" s="83" t="s">
        <v>1259</v>
      </c>
      <c r="AY37" s="78" t="s">
        <v>66</v>
      </c>
      <c r="AZ37" s="78" t="str">
        <f>REPLACE(INDEX(GroupVertices[Group],MATCH(Vertices[[#This Row],[Vertex]],GroupVertices[Vertex],0)),1,1,"")</f>
        <v>4</v>
      </c>
      <c r="BA37" s="48" t="s">
        <v>1771</v>
      </c>
      <c r="BB37" s="48" t="s">
        <v>1771</v>
      </c>
      <c r="BC37" s="48" t="s">
        <v>1780</v>
      </c>
      <c r="BD37" s="48" t="s">
        <v>1780</v>
      </c>
      <c r="BE37" s="48"/>
      <c r="BF37" s="48"/>
      <c r="BG37" s="120" t="s">
        <v>1804</v>
      </c>
      <c r="BH37" s="120" t="s">
        <v>1804</v>
      </c>
      <c r="BI37" s="120" t="s">
        <v>1836</v>
      </c>
      <c r="BJ37" s="120" t="s">
        <v>1836</v>
      </c>
      <c r="BK37" s="120">
        <v>0</v>
      </c>
      <c r="BL37" s="123">
        <v>0</v>
      </c>
      <c r="BM37" s="120">
        <v>0</v>
      </c>
      <c r="BN37" s="123">
        <v>0</v>
      </c>
      <c r="BO37" s="120">
        <v>0</v>
      </c>
      <c r="BP37" s="123">
        <v>0</v>
      </c>
      <c r="BQ37" s="120">
        <v>28</v>
      </c>
      <c r="BR37" s="123">
        <v>100</v>
      </c>
      <c r="BS37" s="120">
        <v>28</v>
      </c>
      <c r="BT37" s="2"/>
      <c r="BU37" s="3"/>
      <c r="BV37" s="3"/>
      <c r="BW37" s="3"/>
      <c r="BX37" s="3"/>
    </row>
    <row r="38" spans="1:76" ht="15">
      <c r="A38" s="64" t="s">
        <v>233</v>
      </c>
      <c r="B38" s="65"/>
      <c r="C38" s="65" t="s">
        <v>64</v>
      </c>
      <c r="D38" s="66">
        <v>170.85589319007184</v>
      </c>
      <c r="E38" s="68"/>
      <c r="F38" s="100" t="s">
        <v>506</v>
      </c>
      <c r="G38" s="65"/>
      <c r="H38" s="69" t="s">
        <v>233</v>
      </c>
      <c r="I38" s="70"/>
      <c r="J38" s="70"/>
      <c r="K38" s="69" t="s">
        <v>1347</v>
      </c>
      <c r="L38" s="73">
        <v>1</v>
      </c>
      <c r="M38" s="74">
        <v>8257.783203125</v>
      </c>
      <c r="N38" s="74">
        <v>3927.1396484375</v>
      </c>
      <c r="O38" s="75"/>
      <c r="P38" s="76"/>
      <c r="Q38" s="76"/>
      <c r="R38" s="86"/>
      <c r="S38" s="48">
        <v>0</v>
      </c>
      <c r="T38" s="48">
        <v>2</v>
      </c>
      <c r="U38" s="49">
        <v>0</v>
      </c>
      <c r="V38" s="49">
        <v>0.007246</v>
      </c>
      <c r="W38" s="49">
        <v>0.01602</v>
      </c>
      <c r="X38" s="49">
        <v>0.583617</v>
      </c>
      <c r="Y38" s="49">
        <v>1</v>
      </c>
      <c r="Z38" s="49">
        <v>0</v>
      </c>
      <c r="AA38" s="71">
        <v>38</v>
      </c>
      <c r="AB38" s="71"/>
      <c r="AC38" s="72"/>
      <c r="AD38" s="78" t="s">
        <v>837</v>
      </c>
      <c r="AE38" s="78">
        <v>346</v>
      </c>
      <c r="AF38" s="78">
        <v>1197</v>
      </c>
      <c r="AG38" s="78">
        <v>3140</v>
      </c>
      <c r="AH38" s="78">
        <v>555</v>
      </c>
      <c r="AI38" s="78"/>
      <c r="AJ38" s="78" t="s">
        <v>919</v>
      </c>
      <c r="AK38" s="78" t="s">
        <v>984</v>
      </c>
      <c r="AL38" s="83" t="s">
        <v>1054</v>
      </c>
      <c r="AM38" s="78"/>
      <c r="AN38" s="80">
        <v>41982.589467592596</v>
      </c>
      <c r="AO38" s="83" t="s">
        <v>1123</v>
      </c>
      <c r="AP38" s="78" t="b">
        <v>0</v>
      </c>
      <c r="AQ38" s="78" t="b">
        <v>0</v>
      </c>
      <c r="AR38" s="78" t="b">
        <v>0</v>
      </c>
      <c r="AS38" s="78" t="s">
        <v>753</v>
      </c>
      <c r="AT38" s="78">
        <v>206</v>
      </c>
      <c r="AU38" s="83" t="s">
        <v>1170</v>
      </c>
      <c r="AV38" s="78" t="b">
        <v>0</v>
      </c>
      <c r="AW38" s="78" t="s">
        <v>1224</v>
      </c>
      <c r="AX38" s="83" t="s">
        <v>1260</v>
      </c>
      <c r="AY38" s="78" t="s">
        <v>66</v>
      </c>
      <c r="AZ38" s="78" t="str">
        <f>REPLACE(INDEX(GroupVertices[Group],MATCH(Vertices[[#This Row],[Vertex]],GroupVertices[Vertex],0)),1,1,"")</f>
        <v>6</v>
      </c>
      <c r="BA38" s="48" t="s">
        <v>395</v>
      </c>
      <c r="BB38" s="48" t="s">
        <v>395</v>
      </c>
      <c r="BC38" s="48" t="s">
        <v>430</v>
      </c>
      <c r="BD38" s="48" t="s">
        <v>430</v>
      </c>
      <c r="BE38" s="48" t="s">
        <v>455</v>
      </c>
      <c r="BF38" s="48" t="s">
        <v>455</v>
      </c>
      <c r="BG38" s="120" t="s">
        <v>1805</v>
      </c>
      <c r="BH38" s="120" t="s">
        <v>1805</v>
      </c>
      <c r="BI38" s="120" t="s">
        <v>1837</v>
      </c>
      <c r="BJ38" s="120" t="s">
        <v>1837</v>
      </c>
      <c r="BK38" s="120">
        <v>0</v>
      </c>
      <c r="BL38" s="123">
        <v>0</v>
      </c>
      <c r="BM38" s="120">
        <v>1</v>
      </c>
      <c r="BN38" s="123">
        <v>8.333333333333334</v>
      </c>
      <c r="BO38" s="120">
        <v>0</v>
      </c>
      <c r="BP38" s="123">
        <v>0</v>
      </c>
      <c r="BQ38" s="120">
        <v>11</v>
      </c>
      <c r="BR38" s="123">
        <v>91.66666666666667</v>
      </c>
      <c r="BS38" s="120">
        <v>12</v>
      </c>
      <c r="BT38" s="2"/>
      <c r="BU38" s="3"/>
      <c r="BV38" s="3"/>
      <c r="BW38" s="3"/>
      <c r="BX38" s="3"/>
    </row>
    <row r="39" spans="1:76" ht="15">
      <c r="A39" s="64" t="s">
        <v>234</v>
      </c>
      <c r="B39" s="65"/>
      <c r="C39" s="65" t="s">
        <v>64</v>
      </c>
      <c r="D39" s="66">
        <v>274.29805695704806</v>
      </c>
      <c r="E39" s="68"/>
      <c r="F39" s="100" t="s">
        <v>1202</v>
      </c>
      <c r="G39" s="65"/>
      <c r="H39" s="69" t="s">
        <v>234</v>
      </c>
      <c r="I39" s="70"/>
      <c r="J39" s="70"/>
      <c r="K39" s="69" t="s">
        <v>1348</v>
      </c>
      <c r="L39" s="73">
        <v>431.0923591816748</v>
      </c>
      <c r="M39" s="74">
        <v>6725.00732421875</v>
      </c>
      <c r="N39" s="74">
        <v>374.1978454589844</v>
      </c>
      <c r="O39" s="75"/>
      <c r="P39" s="76"/>
      <c r="Q39" s="76"/>
      <c r="R39" s="86"/>
      <c r="S39" s="48">
        <v>4</v>
      </c>
      <c r="T39" s="48">
        <v>4</v>
      </c>
      <c r="U39" s="49">
        <v>115</v>
      </c>
      <c r="V39" s="49">
        <v>0.007353</v>
      </c>
      <c r="W39" s="49">
        <v>0.014979</v>
      </c>
      <c r="X39" s="49">
        <v>1.149238</v>
      </c>
      <c r="Y39" s="49">
        <v>0.25</v>
      </c>
      <c r="Z39" s="49">
        <v>1</v>
      </c>
      <c r="AA39" s="71">
        <v>39</v>
      </c>
      <c r="AB39" s="71"/>
      <c r="AC39" s="72"/>
      <c r="AD39" s="78" t="s">
        <v>838</v>
      </c>
      <c r="AE39" s="78">
        <v>9002</v>
      </c>
      <c r="AF39" s="78">
        <v>15167</v>
      </c>
      <c r="AG39" s="78">
        <v>28813</v>
      </c>
      <c r="AH39" s="78">
        <v>5</v>
      </c>
      <c r="AI39" s="78"/>
      <c r="AJ39" s="78" t="s">
        <v>920</v>
      </c>
      <c r="AK39" s="78" t="s">
        <v>990</v>
      </c>
      <c r="AL39" s="83" t="s">
        <v>1055</v>
      </c>
      <c r="AM39" s="78"/>
      <c r="AN39" s="80">
        <v>39917.69752314815</v>
      </c>
      <c r="AO39" s="83" t="s">
        <v>1124</v>
      </c>
      <c r="AP39" s="78" t="b">
        <v>0</v>
      </c>
      <c r="AQ39" s="78" t="b">
        <v>0</v>
      </c>
      <c r="AR39" s="78" t="b">
        <v>0</v>
      </c>
      <c r="AS39" s="78" t="s">
        <v>751</v>
      </c>
      <c r="AT39" s="78">
        <v>934</v>
      </c>
      <c r="AU39" s="83" t="s">
        <v>1175</v>
      </c>
      <c r="AV39" s="78" t="b">
        <v>0</v>
      </c>
      <c r="AW39" s="78" t="s">
        <v>1224</v>
      </c>
      <c r="AX39" s="83" t="s">
        <v>1261</v>
      </c>
      <c r="AY39" s="78" t="s">
        <v>66</v>
      </c>
      <c r="AZ39" s="78" t="str">
        <f>REPLACE(INDEX(GroupVertices[Group],MATCH(Vertices[[#This Row],[Vertex]],GroupVertices[Vertex],0)),1,1,"")</f>
        <v>7</v>
      </c>
      <c r="BA39" s="48" t="s">
        <v>396</v>
      </c>
      <c r="BB39" s="48" t="s">
        <v>396</v>
      </c>
      <c r="BC39" s="48" t="s">
        <v>438</v>
      </c>
      <c r="BD39" s="48" t="s">
        <v>438</v>
      </c>
      <c r="BE39" s="48" t="s">
        <v>456</v>
      </c>
      <c r="BF39" s="48" t="s">
        <v>456</v>
      </c>
      <c r="BG39" s="120" t="s">
        <v>1806</v>
      </c>
      <c r="BH39" s="120" t="s">
        <v>1806</v>
      </c>
      <c r="BI39" s="120" t="s">
        <v>1838</v>
      </c>
      <c r="BJ39" s="120" t="s">
        <v>1838</v>
      </c>
      <c r="BK39" s="120">
        <v>1</v>
      </c>
      <c r="BL39" s="123">
        <v>5.882352941176471</v>
      </c>
      <c r="BM39" s="120">
        <v>0</v>
      </c>
      <c r="BN39" s="123">
        <v>0</v>
      </c>
      <c r="BO39" s="120">
        <v>0</v>
      </c>
      <c r="BP39" s="123">
        <v>0</v>
      </c>
      <c r="BQ39" s="120">
        <v>16</v>
      </c>
      <c r="BR39" s="123">
        <v>94.11764705882354</v>
      </c>
      <c r="BS39" s="120">
        <v>17</v>
      </c>
      <c r="BT39" s="2"/>
      <c r="BU39" s="3"/>
      <c r="BV39" s="3"/>
      <c r="BW39" s="3"/>
      <c r="BX39" s="3"/>
    </row>
    <row r="40" spans="1:76" ht="15">
      <c r="A40" s="64" t="s">
        <v>235</v>
      </c>
      <c r="B40" s="65"/>
      <c r="C40" s="65" t="s">
        <v>64</v>
      </c>
      <c r="D40" s="66">
        <v>167.33871153013527</v>
      </c>
      <c r="E40" s="68"/>
      <c r="F40" s="100" t="s">
        <v>507</v>
      </c>
      <c r="G40" s="65"/>
      <c r="H40" s="69" t="s">
        <v>235</v>
      </c>
      <c r="I40" s="70"/>
      <c r="J40" s="70"/>
      <c r="K40" s="69" t="s">
        <v>1349</v>
      </c>
      <c r="L40" s="73">
        <v>1</v>
      </c>
      <c r="M40" s="74">
        <v>7053.87451171875</v>
      </c>
      <c r="N40" s="74">
        <v>937.5706787109375</v>
      </c>
      <c r="O40" s="75"/>
      <c r="P40" s="76"/>
      <c r="Q40" s="76"/>
      <c r="R40" s="86"/>
      <c r="S40" s="48">
        <v>1</v>
      </c>
      <c r="T40" s="48">
        <v>2</v>
      </c>
      <c r="U40" s="49">
        <v>0</v>
      </c>
      <c r="V40" s="49">
        <v>0.005155</v>
      </c>
      <c r="W40" s="49">
        <v>0.003491</v>
      </c>
      <c r="X40" s="49">
        <v>0.638426</v>
      </c>
      <c r="Y40" s="49">
        <v>1</v>
      </c>
      <c r="Z40" s="49">
        <v>0.5</v>
      </c>
      <c r="AA40" s="71">
        <v>40</v>
      </c>
      <c r="AB40" s="71"/>
      <c r="AC40" s="72"/>
      <c r="AD40" s="78" t="s">
        <v>839</v>
      </c>
      <c r="AE40" s="78">
        <v>124</v>
      </c>
      <c r="AF40" s="78">
        <v>722</v>
      </c>
      <c r="AG40" s="78">
        <v>243</v>
      </c>
      <c r="AH40" s="78">
        <v>46</v>
      </c>
      <c r="AI40" s="78"/>
      <c r="AJ40" s="78" t="s">
        <v>921</v>
      </c>
      <c r="AK40" s="78" t="s">
        <v>991</v>
      </c>
      <c r="AL40" s="83" t="s">
        <v>1056</v>
      </c>
      <c r="AM40" s="78"/>
      <c r="AN40" s="80">
        <v>40687.28355324074</v>
      </c>
      <c r="AO40" s="83" t="s">
        <v>1125</v>
      </c>
      <c r="AP40" s="78" t="b">
        <v>0</v>
      </c>
      <c r="AQ40" s="78" t="b">
        <v>0</v>
      </c>
      <c r="AR40" s="78" t="b">
        <v>0</v>
      </c>
      <c r="AS40" s="78" t="s">
        <v>751</v>
      </c>
      <c r="AT40" s="78">
        <v>3</v>
      </c>
      <c r="AU40" s="83" t="s">
        <v>1170</v>
      </c>
      <c r="AV40" s="78" t="b">
        <v>0</v>
      </c>
      <c r="AW40" s="78" t="s">
        <v>1224</v>
      </c>
      <c r="AX40" s="83" t="s">
        <v>1262</v>
      </c>
      <c r="AY40" s="78" t="s">
        <v>66</v>
      </c>
      <c r="AZ40" s="78" t="str">
        <f>REPLACE(INDEX(GroupVertices[Group],MATCH(Vertices[[#This Row],[Vertex]],GroupVertices[Vertex],0)),1,1,"")</f>
        <v>7</v>
      </c>
      <c r="BA40" s="48" t="s">
        <v>396</v>
      </c>
      <c r="BB40" s="48" t="s">
        <v>396</v>
      </c>
      <c r="BC40" s="48" t="s">
        <v>438</v>
      </c>
      <c r="BD40" s="48" t="s">
        <v>438</v>
      </c>
      <c r="BE40" s="48" t="s">
        <v>456</v>
      </c>
      <c r="BF40" s="48" t="s">
        <v>456</v>
      </c>
      <c r="BG40" s="120" t="s">
        <v>1627</v>
      </c>
      <c r="BH40" s="120" t="s">
        <v>1627</v>
      </c>
      <c r="BI40" s="120" t="s">
        <v>1839</v>
      </c>
      <c r="BJ40" s="120" t="s">
        <v>1839</v>
      </c>
      <c r="BK40" s="120">
        <v>1</v>
      </c>
      <c r="BL40" s="123">
        <v>7.6923076923076925</v>
      </c>
      <c r="BM40" s="120">
        <v>0</v>
      </c>
      <c r="BN40" s="123">
        <v>0</v>
      </c>
      <c r="BO40" s="120">
        <v>0</v>
      </c>
      <c r="BP40" s="123">
        <v>0</v>
      </c>
      <c r="BQ40" s="120">
        <v>12</v>
      </c>
      <c r="BR40" s="123">
        <v>92.3076923076923</v>
      </c>
      <c r="BS40" s="120">
        <v>13</v>
      </c>
      <c r="BT40" s="2"/>
      <c r="BU40" s="3"/>
      <c r="BV40" s="3"/>
      <c r="BW40" s="3"/>
      <c r="BX40" s="3"/>
    </row>
    <row r="41" spans="1:76" ht="15">
      <c r="A41" s="64" t="s">
        <v>260</v>
      </c>
      <c r="B41" s="65"/>
      <c r="C41" s="65" t="s">
        <v>64</v>
      </c>
      <c r="D41" s="66">
        <v>188.04935806243537</v>
      </c>
      <c r="E41" s="68"/>
      <c r="F41" s="100" t="s">
        <v>531</v>
      </c>
      <c r="G41" s="65"/>
      <c r="H41" s="69" t="s">
        <v>260</v>
      </c>
      <c r="I41" s="70"/>
      <c r="J41" s="70"/>
      <c r="K41" s="69" t="s">
        <v>1350</v>
      </c>
      <c r="L41" s="73">
        <v>431.0923591816748</v>
      </c>
      <c r="M41" s="74">
        <v>6393.123046875</v>
      </c>
      <c r="N41" s="74">
        <v>2057.960693359375</v>
      </c>
      <c r="O41" s="75"/>
      <c r="P41" s="76"/>
      <c r="Q41" s="76"/>
      <c r="R41" s="86"/>
      <c r="S41" s="48">
        <v>4</v>
      </c>
      <c r="T41" s="48">
        <v>1</v>
      </c>
      <c r="U41" s="49">
        <v>115</v>
      </c>
      <c r="V41" s="49">
        <v>0.007353</v>
      </c>
      <c r="W41" s="49">
        <v>0.014979</v>
      </c>
      <c r="X41" s="49">
        <v>1.149238</v>
      </c>
      <c r="Y41" s="49">
        <v>0.5</v>
      </c>
      <c r="Z41" s="49">
        <v>0.25</v>
      </c>
      <c r="AA41" s="71">
        <v>41</v>
      </c>
      <c r="AB41" s="71"/>
      <c r="AC41" s="72"/>
      <c r="AD41" s="78" t="s">
        <v>840</v>
      </c>
      <c r="AE41" s="78">
        <v>940</v>
      </c>
      <c r="AF41" s="78">
        <v>3519</v>
      </c>
      <c r="AG41" s="78">
        <v>9296</v>
      </c>
      <c r="AH41" s="78">
        <v>219</v>
      </c>
      <c r="AI41" s="78"/>
      <c r="AJ41" s="78" t="s">
        <v>922</v>
      </c>
      <c r="AK41" s="78" t="s">
        <v>992</v>
      </c>
      <c r="AL41" s="83" t="s">
        <v>1057</v>
      </c>
      <c r="AM41" s="78"/>
      <c r="AN41" s="80">
        <v>39836.74354166666</v>
      </c>
      <c r="AO41" s="78"/>
      <c r="AP41" s="78" t="b">
        <v>0</v>
      </c>
      <c r="AQ41" s="78" t="b">
        <v>0</v>
      </c>
      <c r="AR41" s="78" t="b">
        <v>1</v>
      </c>
      <c r="AS41" s="78" t="s">
        <v>751</v>
      </c>
      <c r="AT41" s="78">
        <v>242</v>
      </c>
      <c r="AU41" s="83" t="s">
        <v>1174</v>
      </c>
      <c r="AV41" s="78" t="b">
        <v>0</v>
      </c>
      <c r="AW41" s="78" t="s">
        <v>1224</v>
      </c>
      <c r="AX41" s="83" t="s">
        <v>1263</v>
      </c>
      <c r="AY41" s="78" t="s">
        <v>66</v>
      </c>
      <c r="AZ41" s="78" t="str">
        <f>REPLACE(INDEX(GroupVertices[Group],MATCH(Vertices[[#This Row],[Vertex]],GroupVertices[Vertex],0)),1,1,"")</f>
        <v>7</v>
      </c>
      <c r="BA41" s="48" t="s">
        <v>396</v>
      </c>
      <c r="BB41" s="48" t="s">
        <v>396</v>
      </c>
      <c r="BC41" s="48" t="s">
        <v>438</v>
      </c>
      <c r="BD41" s="48" t="s">
        <v>438</v>
      </c>
      <c r="BE41" s="48" t="s">
        <v>456</v>
      </c>
      <c r="BF41" s="48" t="s">
        <v>456</v>
      </c>
      <c r="BG41" s="120" t="s">
        <v>1627</v>
      </c>
      <c r="BH41" s="120" t="s">
        <v>1627</v>
      </c>
      <c r="BI41" s="120" t="s">
        <v>1839</v>
      </c>
      <c r="BJ41" s="120" t="s">
        <v>1839</v>
      </c>
      <c r="BK41" s="120">
        <v>1</v>
      </c>
      <c r="BL41" s="123">
        <v>7.6923076923076925</v>
      </c>
      <c r="BM41" s="120">
        <v>0</v>
      </c>
      <c r="BN41" s="123">
        <v>0</v>
      </c>
      <c r="BO41" s="120">
        <v>0</v>
      </c>
      <c r="BP41" s="123">
        <v>0</v>
      </c>
      <c r="BQ41" s="120">
        <v>12</v>
      </c>
      <c r="BR41" s="123">
        <v>92.3076923076923</v>
      </c>
      <c r="BS41" s="120">
        <v>13</v>
      </c>
      <c r="BT41" s="2"/>
      <c r="BU41" s="3"/>
      <c r="BV41" s="3"/>
      <c r="BW41" s="3"/>
      <c r="BX41" s="3"/>
    </row>
    <row r="42" spans="1:76" ht="15">
      <c r="A42" s="64" t="s">
        <v>236</v>
      </c>
      <c r="B42" s="65"/>
      <c r="C42" s="65" t="s">
        <v>64</v>
      </c>
      <c r="D42" s="66">
        <v>270.03301140731446</v>
      </c>
      <c r="E42" s="68"/>
      <c r="F42" s="100" t="s">
        <v>508</v>
      </c>
      <c r="G42" s="65"/>
      <c r="H42" s="69" t="s">
        <v>236</v>
      </c>
      <c r="I42" s="70"/>
      <c r="J42" s="70"/>
      <c r="K42" s="69" t="s">
        <v>1351</v>
      </c>
      <c r="L42" s="73">
        <v>1</v>
      </c>
      <c r="M42" s="74">
        <v>8257.783203125</v>
      </c>
      <c r="N42" s="74">
        <v>2105.671875</v>
      </c>
      <c r="O42" s="75"/>
      <c r="P42" s="76"/>
      <c r="Q42" s="76"/>
      <c r="R42" s="86"/>
      <c r="S42" s="48">
        <v>1</v>
      </c>
      <c r="T42" s="48">
        <v>2</v>
      </c>
      <c r="U42" s="49">
        <v>0</v>
      </c>
      <c r="V42" s="49">
        <v>0.005155</v>
      </c>
      <c r="W42" s="49">
        <v>0.003491</v>
      </c>
      <c r="X42" s="49">
        <v>0.638426</v>
      </c>
      <c r="Y42" s="49">
        <v>1</v>
      </c>
      <c r="Z42" s="49">
        <v>0.5</v>
      </c>
      <c r="AA42" s="71">
        <v>42</v>
      </c>
      <c r="AB42" s="71"/>
      <c r="AC42" s="72"/>
      <c r="AD42" s="78" t="s">
        <v>841</v>
      </c>
      <c r="AE42" s="78">
        <v>502</v>
      </c>
      <c r="AF42" s="78">
        <v>14591</v>
      </c>
      <c r="AG42" s="78">
        <v>2088</v>
      </c>
      <c r="AH42" s="78">
        <v>486</v>
      </c>
      <c r="AI42" s="78"/>
      <c r="AJ42" s="78" t="s">
        <v>923</v>
      </c>
      <c r="AK42" s="78" t="s">
        <v>993</v>
      </c>
      <c r="AL42" s="83" t="s">
        <v>1058</v>
      </c>
      <c r="AM42" s="78"/>
      <c r="AN42" s="80">
        <v>41384.97466435185</v>
      </c>
      <c r="AO42" s="83" t="s">
        <v>1126</v>
      </c>
      <c r="AP42" s="78" t="b">
        <v>0</v>
      </c>
      <c r="AQ42" s="78" t="b">
        <v>0</v>
      </c>
      <c r="AR42" s="78" t="b">
        <v>1</v>
      </c>
      <c r="AS42" s="78" t="s">
        <v>751</v>
      </c>
      <c r="AT42" s="78">
        <v>54</v>
      </c>
      <c r="AU42" s="83" t="s">
        <v>1170</v>
      </c>
      <c r="AV42" s="78" t="b">
        <v>0</v>
      </c>
      <c r="AW42" s="78" t="s">
        <v>1224</v>
      </c>
      <c r="AX42" s="83" t="s">
        <v>1264</v>
      </c>
      <c r="AY42" s="78" t="s">
        <v>66</v>
      </c>
      <c r="AZ42" s="78" t="str">
        <f>REPLACE(INDEX(GroupVertices[Group],MATCH(Vertices[[#This Row],[Vertex]],GroupVertices[Vertex],0)),1,1,"")</f>
        <v>7</v>
      </c>
      <c r="BA42" s="48" t="s">
        <v>396</v>
      </c>
      <c r="BB42" s="48" t="s">
        <v>396</v>
      </c>
      <c r="BC42" s="48" t="s">
        <v>438</v>
      </c>
      <c r="BD42" s="48" t="s">
        <v>438</v>
      </c>
      <c r="BE42" s="48" t="s">
        <v>456</v>
      </c>
      <c r="BF42" s="48" t="s">
        <v>456</v>
      </c>
      <c r="BG42" s="120" t="s">
        <v>1627</v>
      </c>
      <c r="BH42" s="120" t="s">
        <v>1627</v>
      </c>
      <c r="BI42" s="120" t="s">
        <v>1839</v>
      </c>
      <c r="BJ42" s="120" t="s">
        <v>1839</v>
      </c>
      <c r="BK42" s="120">
        <v>1</v>
      </c>
      <c r="BL42" s="123">
        <v>7.6923076923076925</v>
      </c>
      <c r="BM42" s="120">
        <v>0</v>
      </c>
      <c r="BN42" s="123">
        <v>0</v>
      </c>
      <c r="BO42" s="120">
        <v>0</v>
      </c>
      <c r="BP42" s="123">
        <v>0</v>
      </c>
      <c r="BQ42" s="120">
        <v>12</v>
      </c>
      <c r="BR42" s="123">
        <v>92.3076923076923</v>
      </c>
      <c r="BS42" s="120">
        <v>13</v>
      </c>
      <c r="BT42" s="2"/>
      <c r="BU42" s="3"/>
      <c r="BV42" s="3"/>
      <c r="BW42" s="3"/>
      <c r="BX42" s="3"/>
    </row>
    <row r="43" spans="1:76" ht="15">
      <c r="A43" s="64" t="s">
        <v>238</v>
      </c>
      <c r="B43" s="65"/>
      <c r="C43" s="65" t="s">
        <v>64</v>
      </c>
      <c r="D43" s="66">
        <v>164.99145555918815</v>
      </c>
      <c r="E43" s="68"/>
      <c r="F43" s="100" t="s">
        <v>510</v>
      </c>
      <c r="G43" s="65"/>
      <c r="H43" s="69" t="s">
        <v>238</v>
      </c>
      <c r="I43" s="70"/>
      <c r="J43" s="70"/>
      <c r="K43" s="69" t="s">
        <v>1352</v>
      </c>
      <c r="L43" s="73">
        <v>1</v>
      </c>
      <c r="M43" s="74">
        <v>1845.1695556640625</v>
      </c>
      <c r="N43" s="74">
        <v>9028.5087890625</v>
      </c>
      <c r="O43" s="75"/>
      <c r="P43" s="76"/>
      <c r="Q43" s="76"/>
      <c r="R43" s="86"/>
      <c r="S43" s="48">
        <v>1</v>
      </c>
      <c r="T43" s="48">
        <v>1</v>
      </c>
      <c r="U43" s="49">
        <v>0</v>
      </c>
      <c r="V43" s="49">
        <v>0</v>
      </c>
      <c r="W43" s="49">
        <v>0</v>
      </c>
      <c r="X43" s="49">
        <v>0.999994</v>
      </c>
      <c r="Y43" s="49">
        <v>0</v>
      </c>
      <c r="Z43" s="49" t="s">
        <v>1983</v>
      </c>
      <c r="AA43" s="71">
        <v>43</v>
      </c>
      <c r="AB43" s="71"/>
      <c r="AC43" s="72"/>
      <c r="AD43" s="78" t="s">
        <v>842</v>
      </c>
      <c r="AE43" s="78">
        <v>189</v>
      </c>
      <c r="AF43" s="78">
        <v>405</v>
      </c>
      <c r="AG43" s="78">
        <v>5438</v>
      </c>
      <c r="AH43" s="78">
        <v>1</v>
      </c>
      <c r="AI43" s="78"/>
      <c r="AJ43" s="78" t="s">
        <v>924</v>
      </c>
      <c r="AK43" s="78" t="s">
        <v>994</v>
      </c>
      <c r="AL43" s="83" t="s">
        <v>1059</v>
      </c>
      <c r="AM43" s="78"/>
      <c r="AN43" s="80">
        <v>40529.66670138889</v>
      </c>
      <c r="AO43" s="83" t="s">
        <v>1127</v>
      </c>
      <c r="AP43" s="78" t="b">
        <v>0</v>
      </c>
      <c r="AQ43" s="78" t="b">
        <v>0</v>
      </c>
      <c r="AR43" s="78" t="b">
        <v>0</v>
      </c>
      <c r="AS43" s="78" t="s">
        <v>751</v>
      </c>
      <c r="AT43" s="78">
        <v>48</v>
      </c>
      <c r="AU43" s="83" t="s">
        <v>1174</v>
      </c>
      <c r="AV43" s="78" t="b">
        <v>0</v>
      </c>
      <c r="AW43" s="78" t="s">
        <v>1224</v>
      </c>
      <c r="AX43" s="83" t="s">
        <v>1265</v>
      </c>
      <c r="AY43" s="78" t="s">
        <v>66</v>
      </c>
      <c r="AZ43" s="78" t="str">
        <f>REPLACE(INDEX(GroupVertices[Group],MATCH(Vertices[[#This Row],[Vertex]],GroupVertices[Vertex],0)),1,1,"")</f>
        <v>1</v>
      </c>
      <c r="BA43" s="48" t="s">
        <v>397</v>
      </c>
      <c r="BB43" s="48" t="s">
        <v>397</v>
      </c>
      <c r="BC43" s="48" t="s">
        <v>439</v>
      </c>
      <c r="BD43" s="48" t="s">
        <v>439</v>
      </c>
      <c r="BE43" s="48" t="s">
        <v>457</v>
      </c>
      <c r="BF43" s="48" t="s">
        <v>457</v>
      </c>
      <c r="BG43" s="120" t="s">
        <v>1807</v>
      </c>
      <c r="BH43" s="120" t="s">
        <v>1807</v>
      </c>
      <c r="BI43" s="120" t="s">
        <v>1840</v>
      </c>
      <c r="BJ43" s="120" t="s">
        <v>1840</v>
      </c>
      <c r="BK43" s="120">
        <v>0</v>
      </c>
      <c r="BL43" s="123">
        <v>0</v>
      </c>
      <c r="BM43" s="120">
        <v>0</v>
      </c>
      <c r="BN43" s="123">
        <v>0</v>
      </c>
      <c r="BO43" s="120">
        <v>0</v>
      </c>
      <c r="BP43" s="123">
        <v>0</v>
      </c>
      <c r="BQ43" s="120">
        <v>13</v>
      </c>
      <c r="BR43" s="123">
        <v>100</v>
      </c>
      <c r="BS43" s="120">
        <v>13</v>
      </c>
      <c r="BT43" s="2"/>
      <c r="BU43" s="3"/>
      <c r="BV43" s="3"/>
      <c r="BW43" s="3"/>
      <c r="BX43" s="3"/>
    </row>
    <row r="44" spans="1:76" ht="15">
      <c r="A44" s="64" t="s">
        <v>239</v>
      </c>
      <c r="B44" s="65"/>
      <c r="C44" s="65" t="s">
        <v>64</v>
      </c>
      <c r="D44" s="66">
        <v>163.79191149832556</v>
      </c>
      <c r="E44" s="68"/>
      <c r="F44" s="100" t="s">
        <v>511</v>
      </c>
      <c r="G44" s="65"/>
      <c r="H44" s="69" t="s">
        <v>239</v>
      </c>
      <c r="I44" s="70"/>
      <c r="J44" s="70"/>
      <c r="K44" s="69" t="s">
        <v>1353</v>
      </c>
      <c r="L44" s="73">
        <v>1.5342756883097088</v>
      </c>
      <c r="M44" s="74">
        <v>1489.9110107421875</v>
      </c>
      <c r="N44" s="74">
        <v>352.9058837890625</v>
      </c>
      <c r="O44" s="75"/>
      <c r="P44" s="76"/>
      <c r="Q44" s="76"/>
      <c r="R44" s="86"/>
      <c r="S44" s="48">
        <v>0</v>
      </c>
      <c r="T44" s="48">
        <v>3</v>
      </c>
      <c r="U44" s="49">
        <v>0.142857</v>
      </c>
      <c r="V44" s="49">
        <v>0.007194</v>
      </c>
      <c r="W44" s="49">
        <v>0.024526</v>
      </c>
      <c r="X44" s="49">
        <v>0.74356</v>
      </c>
      <c r="Y44" s="49">
        <v>0.3333333333333333</v>
      </c>
      <c r="Z44" s="49">
        <v>0</v>
      </c>
      <c r="AA44" s="71">
        <v>44</v>
      </c>
      <c r="AB44" s="71"/>
      <c r="AC44" s="72"/>
      <c r="AD44" s="78" t="s">
        <v>843</v>
      </c>
      <c r="AE44" s="78">
        <v>266</v>
      </c>
      <c r="AF44" s="78">
        <v>243</v>
      </c>
      <c r="AG44" s="78">
        <v>1124</v>
      </c>
      <c r="AH44" s="78">
        <v>135</v>
      </c>
      <c r="AI44" s="78"/>
      <c r="AJ44" s="78" t="s">
        <v>925</v>
      </c>
      <c r="AK44" s="78" t="s">
        <v>995</v>
      </c>
      <c r="AL44" s="83" t="s">
        <v>1060</v>
      </c>
      <c r="AM44" s="78"/>
      <c r="AN44" s="80">
        <v>40408.73263888889</v>
      </c>
      <c r="AO44" s="83" t="s">
        <v>1128</v>
      </c>
      <c r="AP44" s="78" t="b">
        <v>0</v>
      </c>
      <c r="AQ44" s="78" t="b">
        <v>0</v>
      </c>
      <c r="AR44" s="78" t="b">
        <v>1</v>
      </c>
      <c r="AS44" s="78" t="s">
        <v>751</v>
      </c>
      <c r="AT44" s="78">
        <v>77</v>
      </c>
      <c r="AU44" s="83" t="s">
        <v>1170</v>
      </c>
      <c r="AV44" s="78" t="b">
        <v>0</v>
      </c>
      <c r="AW44" s="78" t="s">
        <v>1224</v>
      </c>
      <c r="AX44" s="83" t="s">
        <v>1266</v>
      </c>
      <c r="AY44" s="78" t="s">
        <v>66</v>
      </c>
      <c r="AZ44" s="78" t="str">
        <f>REPLACE(INDEX(GroupVertices[Group],MATCH(Vertices[[#This Row],[Vertex]],GroupVertices[Vertex],0)),1,1,"")</f>
        <v>2</v>
      </c>
      <c r="BA44" s="48"/>
      <c r="BB44" s="48"/>
      <c r="BC44" s="48"/>
      <c r="BD44" s="48"/>
      <c r="BE44" s="48"/>
      <c r="BF44" s="48"/>
      <c r="BG44" s="120" t="s">
        <v>1808</v>
      </c>
      <c r="BH44" s="120" t="s">
        <v>1808</v>
      </c>
      <c r="BI44" s="120" t="s">
        <v>1705</v>
      </c>
      <c r="BJ44" s="120" t="s">
        <v>1705</v>
      </c>
      <c r="BK44" s="120">
        <v>0</v>
      </c>
      <c r="BL44" s="123">
        <v>0</v>
      </c>
      <c r="BM44" s="120">
        <v>0</v>
      </c>
      <c r="BN44" s="123">
        <v>0</v>
      </c>
      <c r="BO44" s="120">
        <v>0</v>
      </c>
      <c r="BP44" s="123">
        <v>0</v>
      </c>
      <c r="BQ44" s="120">
        <v>24</v>
      </c>
      <c r="BR44" s="123">
        <v>100</v>
      </c>
      <c r="BS44" s="120">
        <v>24</v>
      </c>
      <c r="BT44" s="2"/>
      <c r="BU44" s="3"/>
      <c r="BV44" s="3"/>
      <c r="BW44" s="3"/>
      <c r="BX44" s="3"/>
    </row>
    <row r="45" spans="1:76" ht="15">
      <c r="A45" s="64" t="s">
        <v>279</v>
      </c>
      <c r="B45" s="65"/>
      <c r="C45" s="65" t="s">
        <v>64</v>
      </c>
      <c r="D45" s="66">
        <v>169.68596750108242</v>
      </c>
      <c r="E45" s="68"/>
      <c r="F45" s="100" t="s">
        <v>1203</v>
      </c>
      <c r="G45" s="65"/>
      <c r="H45" s="69" t="s">
        <v>279</v>
      </c>
      <c r="I45" s="70"/>
      <c r="J45" s="70"/>
      <c r="K45" s="69" t="s">
        <v>1354</v>
      </c>
      <c r="L45" s="73">
        <v>434.83229273977634</v>
      </c>
      <c r="M45" s="74">
        <v>1926.0013427734375</v>
      </c>
      <c r="N45" s="74">
        <v>2543.968017578125</v>
      </c>
      <c r="O45" s="75"/>
      <c r="P45" s="76"/>
      <c r="Q45" s="76"/>
      <c r="R45" s="86"/>
      <c r="S45" s="48">
        <v>14</v>
      </c>
      <c r="T45" s="48">
        <v>0</v>
      </c>
      <c r="U45" s="49">
        <v>116</v>
      </c>
      <c r="V45" s="49">
        <v>0.008333</v>
      </c>
      <c r="W45" s="49">
        <v>0.051938</v>
      </c>
      <c r="X45" s="49">
        <v>3.139267</v>
      </c>
      <c r="Y45" s="49">
        <v>0.08791208791208792</v>
      </c>
      <c r="Z45" s="49">
        <v>0</v>
      </c>
      <c r="AA45" s="71">
        <v>45</v>
      </c>
      <c r="AB45" s="71"/>
      <c r="AC45" s="72"/>
      <c r="AD45" s="78" t="s">
        <v>844</v>
      </c>
      <c r="AE45" s="78">
        <v>616</v>
      </c>
      <c r="AF45" s="78">
        <v>1039</v>
      </c>
      <c r="AG45" s="78">
        <v>1608</v>
      </c>
      <c r="AH45" s="78">
        <v>788</v>
      </c>
      <c r="AI45" s="78">
        <v>-18000</v>
      </c>
      <c r="AJ45" s="78" t="s">
        <v>926</v>
      </c>
      <c r="AK45" s="78"/>
      <c r="AL45" s="83" t="s">
        <v>1061</v>
      </c>
      <c r="AM45" s="78" t="s">
        <v>1095</v>
      </c>
      <c r="AN45" s="80">
        <v>40003.80451388889</v>
      </c>
      <c r="AO45" s="83" t="s">
        <v>1129</v>
      </c>
      <c r="AP45" s="78" t="b">
        <v>1</v>
      </c>
      <c r="AQ45" s="78" t="b">
        <v>0</v>
      </c>
      <c r="AR45" s="78" t="b">
        <v>0</v>
      </c>
      <c r="AS45" s="78" t="s">
        <v>751</v>
      </c>
      <c r="AT45" s="78">
        <v>34</v>
      </c>
      <c r="AU45" s="83" t="s">
        <v>1170</v>
      </c>
      <c r="AV45" s="78" t="b">
        <v>0</v>
      </c>
      <c r="AW45" s="78" t="s">
        <v>1224</v>
      </c>
      <c r="AX45" s="83" t="s">
        <v>1267</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280</v>
      </c>
      <c r="B46" s="65"/>
      <c r="C46" s="65" t="s">
        <v>64</v>
      </c>
      <c r="D46" s="66">
        <v>365.20424482871357</v>
      </c>
      <c r="E46" s="68"/>
      <c r="F46" s="100" t="s">
        <v>1204</v>
      </c>
      <c r="G46" s="65"/>
      <c r="H46" s="69" t="s">
        <v>280</v>
      </c>
      <c r="I46" s="70"/>
      <c r="J46" s="70"/>
      <c r="K46" s="69" t="s">
        <v>1355</v>
      </c>
      <c r="L46" s="73">
        <v>434.83229273977634</v>
      </c>
      <c r="M46" s="74">
        <v>1764.848388671875</v>
      </c>
      <c r="N46" s="74">
        <v>2163.31689453125</v>
      </c>
      <c r="O46" s="75"/>
      <c r="P46" s="76"/>
      <c r="Q46" s="76"/>
      <c r="R46" s="86"/>
      <c r="S46" s="48">
        <v>14</v>
      </c>
      <c r="T46" s="48">
        <v>0</v>
      </c>
      <c r="U46" s="49">
        <v>116</v>
      </c>
      <c r="V46" s="49">
        <v>0.008333</v>
      </c>
      <c r="W46" s="49">
        <v>0.051938</v>
      </c>
      <c r="X46" s="49">
        <v>3.139267</v>
      </c>
      <c r="Y46" s="49">
        <v>0.08791208791208792</v>
      </c>
      <c r="Z46" s="49">
        <v>0</v>
      </c>
      <c r="AA46" s="71">
        <v>46</v>
      </c>
      <c r="AB46" s="71"/>
      <c r="AC46" s="72"/>
      <c r="AD46" s="78" t="s">
        <v>845</v>
      </c>
      <c r="AE46" s="78">
        <v>1134</v>
      </c>
      <c r="AF46" s="78">
        <v>27444</v>
      </c>
      <c r="AG46" s="78">
        <v>3318</v>
      </c>
      <c r="AH46" s="78">
        <v>2571</v>
      </c>
      <c r="AI46" s="78"/>
      <c r="AJ46" s="78" t="s">
        <v>927</v>
      </c>
      <c r="AK46" s="78" t="s">
        <v>996</v>
      </c>
      <c r="AL46" s="83" t="s">
        <v>1062</v>
      </c>
      <c r="AM46" s="78"/>
      <c r="AN46" s="80">
        <v>40114.11866898148</v>
      </c>
      <c r="AO46" s="83" t="s">
        <v>1130</v>
      </c>
      <c r="AP46" s="78" t="b">
        <v>0</v>
      </c>
      <c r="AQ46" s="78" t="b">
        <v>0</v>
      </c>
      <c r="AR46" s="78" t="b">
        <v>1</v>
      </c>
      <c r="AS46" s="78" t="s">
        <v>751</v>
      </c>
      <c r="AT46" s="78">
        <v>596</v>
      </c>
      <c r="AU46" s="83" t="s">
        <v>1170</v>
      </c>
      <c r="AV46" s="78" t="b">
        <v>0</v>
      </c>
      <c r="AW46" s="78" t="s">
        <v>1224</v>
      </c>
      <c r="AX46" s="83" t="s">
        <v>1268</v>
      </c>
      <c r="AY46" s="78" t="s">
        <v>65</v>
      </c>
      <c r="AZ46" s="78" t="str">
        <f>REPLACE(INDEX(GroupVertices[Group],MATCH(Vertices[[#This Row],[Vertex]],GroupVertices[Vertex],0)),1,1,"")</f>
        <v>2</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240</v>
      </c>
      <c r="B47" s="65"/>
      <c r="C47" s="65" t="s">
        <v>64</v>
      </c>
      <c r="D47" s="66">
        <v>219.85948945419844</v>
      </c>
      <c r="E47" s="68"/>
      <c r="F47" s="100" t="s">
        <v>512</v>
      </c>
      <c r="G47" s="65"/>
      <c r="H47" s="69" t="s">
        <v>240</v>
      </c>
      <c r="I47" s="70"/>
      <c r="J47" s="70"/>
      <c r="K47" s="69" t="s">
        <v>1356</v>
      </c>
      <c r="L47" s="73">
        <v>1.5342756883097088</v>
      </c>
      <c r="M47" s="74">
        <v>3495.427001953125</v>
      </c>
      <c r="N47" s="74">
        <v>1919.627197265625</v>
      </c>
      <c r="O47" s="75"/>
      <c r="P47" s="76"/>
      <c r="Q47" s="76"/>
      <c r="R47" s="86"/>
      <c r="S47" s="48">
        <v>0</v>
      </c>
      <c r="T47" s="48">
        <v>3</v>
      </c>
      <c r="U47" s="49">
        <v>0.142857</v>
      </c>
      <c r="V47" s="49">
        <v>0.007194</v>
      </c>
      <c r="W47" s="49">
        <v>0.024526</v>
      </c>
      <c r="X47" s="49">
        <v>0.74356</v>
      </c>
      <c r="Y47" s="49">
        <v>0.3333333333333333</v>
      </c>
      <c r="Z47" s="49">
        <v>0</v>
      </c>
      <c r="AA47" s="71">
        <v>47</v>
      </c>
      <c r="AB47" s="71"/>
      <c r="AC47" s="72"/>
      <c r="AD47" s="78" t="s">
        <v>846</v>
      </c>
      <c r="AE47" s="78">
        <v>168</v>
      </c>
      <c r="AF47" s="78">
        <v>7815</v>
      </c>
      <c r="AG47" s="78">
        <v>35823</v>
      </c>
      <c r="AH47" s="78">
        <v>7800</v>
      </c>
      <c r="AI47" s="78"/>
      <c r="AJ47" s="78" t="s">
        <v>928</v>
      </c>
      <c r="AK47" s="78"/>
      <c r="AL47" s="83" t="s">
        <v>1063</v>
      </c>
      <c r="AM47" s="78"/>
      <c r="AN47" s="80">
        <v>39456.45326388889</v>
      </c>
      <c r="AO47" s="83" t="s">
        <v>1131</v>
      </c>
      <c r="AP47" s="78" t="b">
        <v>0</v>
      </c>
      <c r="AQ47" s="78" t="b">
        <v>0</v>
      </c>
      <c r="AR47" s="78" t="b">
        <v>1</v>
      </c>
      <c r="AS47" s="78" t="s">
        <v>751</v>
      </c>
      <c r="AT47" s="78">
        <v>419</v>
      </c>
      <c r="AU47" s="83" t="s">
        <v>1170</v>
      </c>
      <c r="AV47" s="78" t="b">
        <v>1</v>
      </c>
      <c r="AW47" s="78" t="s">
        <v>1224</v>
      </c>
      <c r="AX47" s="83" t="s">
        <v>1269</v>
      </c>
      <c r="AY47" s="78" t="s">
        <v>66</v>
      </c>
      <c r="AZ47" s="78" t="str">
        <f>REPLACE(INDEX(GroupVertices[Group],MATCH(Vertices[[#This Row],[Vertex]],GroupVertices[Vertex],0)),1,1,"")</f>
        <v>2</v>
      </c>
      <c r="BA47" s="48"/>
      <c r="BB47" s="48"/>
      <c r="BC47" s="48"/>
      <c r="BD47" s="48"/>
      <c r="BE47" s="48"/>
      <c r="BF47" s="48"/>
      <c r="BG47" s="120" t="s">
        <v>1808</v>
      </c>
      <c r="BH47" s="120" t="s">
        <v>1808</v>
      </c>
      <c r="BI47" s="120" t="s">
        <v>1705</v>
      </c>
      <c r="BJ47" s="120" t="s">
        <v>1705</v>
      </c>
      <c r="BK47" s="120">
        <v>0</v>
      </c>
      <c r="BL47" s="123">
        <v>0</v>
      </c>
      <c r="BM47" s="120">
        <v>0</v>
      </c>
      <c r="BN47" s="123">
        <v>0</v>
      </c>
      <c r="BO47" s="120">
        <v>0</v>
      </c>
      <c r="BP47" s="123">
        <v>0</v>
      </c>
      <c r="BQ47" s="120">
        <v>24</v>
      </c>
      <c r="BR47" s="123">
        <v>100</v>
      </c>
      <c r="BS47" s="120">
        <v>24</v>
      </c>
      <c r="BT47" s="2"/>
      <c r="BU47" s="3"/>
      <c r="BV47" s="3"/>
      <c r="BW47" s="3"/>
      <c r="BX47" s="3"/>
    </row>
    <row r="48" spans="1:76" ht="15">
      <c r="A48" s="64" t="s">
        <v>241</v>
      </c>
      <c r="B48" s="65"/>
      <c r="C48" s="65" t="s">
        <v>64</v>
      </c>
      <c r="D48" s="66">
        <v>163.3180175483552</v>
      </c>
      <c r="E48" s="68"/>
      <c r="F48" s="100" t="s">
        <v>513</v>
      </c>
      <c r="G48" s="65"/>
      <c r="H48" s="69" t="s">
        <v>241</v>
      </c>
      <c r="I48" s="70"/>
      <c r="J48" s="70"/>
      <c r="K48" s="69" t="s">
        <v>1357</v>
      </c>
      <c r="L48" s="73">
        <v>1</v>
      </c>
      <c r="M48" s="74">
        <v>2505.2724609375</v>
      </c>
      <c r="N48" s="74">
        <v>9028.5087890625</v>
      </c>
      <c r="O48" s="75"/>
      <c r="P48" s="76"/>
      <c r="Q48" s="76"/>
      <c r="R48" s="86"/>
      <c r="S48" s="48">
        <v>1</v>
      </c>
      <c r="T48" s="48">
        <v>1</v>
      </c>
      <c r="U48" s="49">
        <v>0</v>
      </c>
      <c r="V48" s="49">
        <v>0</v>
      </c>
      <c r="W48" s="49">
        <v>0</v>
      </c>
      <c r="X48" s="49">
        <v>0.999994</v>
      </c>
      <c r="Y48" s="49">
        <v>0</v>
      </c>
      <c r="Z48" s="49" t="s">
        <v>1983</v>
      </c>
      <c r="AA48" s="71">
        <v>48</v>
      </c>
      <c r="AB48" s="71"/>
      <c r="AC48" s="72"/>
      <c r="AD48" s="78" t="s">
        <v>847</v>
      </c>
      <c r="AE48" s="78">
        <v>579</v>
      </c>
      <c r="AF48" s="78">
        <v>179</v>
      </c>
      <c r="AG48" s="78">
        <v>80</v>
      </c>
      <c r="AH48" s="78">
        <v>201</v>
      </c>
      <c r="AI48" s="78"/>
      <c r="AJ48" s="78" t="s">
        <v>929</v>
      </c>
      <c r="AK48" s="78" t="s">
        <v>997</v>
      </c>
      <c r="AL48" s="78"/>
      <c r="AM48" s="78"/>
      <c r="AN48" s="80">
        <v>40026.66685185185</v>
      </c>
      <c r="AO48" s="83" t="s">
        <v>1132</v>
      </c>
      <c r="AP48" s="78" t="b">
        <v>1</v>
      </c>
      <c r="AQ48" s="78" t="b">
        <v>0</v>
      </c>
      <c r="AR48" s="78" t="b">
        <v>0</v>
      </c>
      <c r="AS48" s="78" t="s">
        <v>751</v>
      </c>
      <c r="AT48" s="78">
        <v>0</v>
      </c>
      <c r="AU48" s="83" t="s">
        <v>1170</v>
      </c>
      <c r="AV48" s="78" t="b">
        <v>0</v>
      </c>
      <c r="AW48" s="78" t="s">
        <v>1224</v>
      </c>
      <c r="AX48" s="83" t="s">
        <v>1270</v>
      </c>
      <c r="AY48" s="78" t="s">
        <v>66</v>
      </c>
      <c r="AZ48" s="78" t="str">
        <f>REPLACE(INDEX(GroupVertices[Group],MATCH(Vertices[[#This Row],[Vertex]],GroupVertices[Vertex],0)),1,1,"")</f>
        <v>1</v>
      </c>
      <c r="BA48" s="48"/>
      <c r="BB48" s="48"/>
      <c r="BC48" s="48"/>
      <c r="BD48" s="48"/>
      <c r="BE48" s="48" t="s">
        <v>458</v>
      </c>
      <c r="BF48" s="48" t="s">
        <v>458</v>
      </c>
      <c r="BG48" s="120" t="s">
        <v>460</v>
      </c>
      <c r="BH48" s="120" t="s">
        <v>460</v>
      </c>
      <c r="BI48" s="120" t="s">
        <v>1666</v>
      </c>
      <c r="BJ48" s="120" t="s">
        <v>1666</v>
      </c>
      <c r="BK48" s="120">
        <v>0</v>
      </c>
      <c r="BL48" s="123">
        <v>0</v>
      </c>
      <c r="BM48" s="120">
        <v>0</v>
      </c>
      <c r="BN48" s="123">
        <v>0</v>
      </c>
      <c r="BO48" s="120">
        <v>0</v>
      </c>
      <c r="BP48" s="123">
        <v>0</v>
      </c>
      <c r="BQ48" s="120">
        <v>2</v>
      </c>
      <c r="BR48" s="123">
        <v>100</v>
      </c>
      <c r="BS48" s="120">
        <v>2</v>
      </c>
      <c r="BT48" s="2"/>
      <c r="BU48" s="3"/>
      <c r="BV48" s="3"/>
      <c r="BW48" s="3"/>
      <c r="BX48" s="3"/>
    </row>
    <row r="49" spans="1:76" ht="15">
      <c r="A49" s="64" t="s">
        <v>242</v>
      </c>
      <c r="B49" s="65"/>
      <c r="C49" s="65" t="s">
        <v>64</v>
      </c>
      <c r="D49" s="66">
        <v>162.38503883435095</v>
      </c>
      <c r="E49" s="68"/>
      <c r="F49" s="100" t="s">
        <v>514</v>
      </c>
      <c r="G49" s="65"/>
      <c r="H49" s="69" t="s">
        <v>242</v>
      </c>
      <c r="I49" s="70"/>
      <c r="J49" s="70"/>
      <c r="K49" s="69" t="s">
        <v>1358</v>
      </c>
      <c r="L49" s="73">
        <v>1</v>
      </c>
      <c r="M49" s="74">
        <v>524.9637451171875</v>
      </c>
      <c r="N49" s="74">
        <v>9028.5087890625</v>
      </c>
      <c r="O49" s="75"/>
      <c r="P49" s="76"/>
      <c r="Q49" s="76"/>
      <c r="R49" s="86"/>
      <c r="S49" s="48">
        <v>1</v>
      </c>
      <c r="T49" s="48">
        <v>1</v>
      </c>
      <c r="U49" s="49">
        <v>0</v>
      </c>
      <c r="V49" s="49">
        <v>0</v>
      </c>
      <c r="W49" s="49">
        <v>0</v>
      </c>
      <c r="X49" s="49">
        <v>0.999994</v>
      </c>
      <c r="Y49" s="49">
        <v>0</v>
      </c>
      <c r="Z49" s="49" t="s">
        <v>1983</v>
      </c>
      <c r="AA49" s="71">
        <v>49</v>
      </c>
      <c r="AB49" s="71"/>
      <c r="AC49" s="72"/>
      <c r="AD49" s="78" t="s">
        <v>848</v>
      </c>
      <c r="AE49" s="78">
        <v>37</v>
      </c>
      <c r="AF49" s="78">
        <v>53</v>
      </c>
      <c r="AG49" s="78">
        <v>289</v>
      </c>
      <c r="AH49" s="78">
        <v>6</v>
      </c>
      <c r="AI49" s="78"/>
      <c r="AJ49" s="78" t="s">
        <v>930</v>
      </c>
      <c r="AK49" s="78"/>
      <c r="AL49" s="78"/>
      <c r="AM49" s="78"/>
      <c r="AN49" s="80">
        <v>41931.91537037037</v>
      </c>
      <c r="AO49" s="78"/>
      <c r="AP49" s="78" t="b">
        <v>1</v>
      </c>
      <c r="AQ49" s="78" t="b">
        <v>0</v>
      </c>
      <c r="AR49" s="78" t="b">
        <v>1</v>
      </c>
      <c r="AS49" s="78" t="s">
        <v>751</v>
      </c>
      <c r="AT49" s="78">
        <v>0</v>
      </c>
      <c r="AU49" s="83" t="s">
        <v>1170</v>
      </c>
      <c r="AV49" s="78" t="b">
        <v>0</v>
      </c>
      <c r="AW49" s="78" t="s">
        <v>1224</v>
      </c>
      <c r="AX49" s="83" t="s">
        <v>1271</v>
      </c>
      <c r="AY49" s="78" t="s">
        <v>66</v>
      </c>
      <c r="AZ49" s="78" t="str">
        <f>REPLACE(INDEX(GroupVertices[Group],MATCH(Vertices[[#This Row],[Vertex]],GroupVertices[Vertex],0)),1,1,"")</f>
        <v>1</v>
      </c>
      <c r="BA49" s="48"/>
      <c r="BB49" s="48"/>
      <c r="BC49" s="48"/>
      <c r="BD49" s="48"/>
      <c r="BE49" s="48" t="s">
        <v>458</v>
      </c>
      <c r="BF49" s="48" t="s">
        <v>458</v>
      </c>
      <c r="BG49" s="120" t="s">
        <v>460</v>
      </c>
      <c r="BH49" s="120" t="s">
        <v>460</v>
      </c>
      <c r="BI49" s="120" t="s">
        <v>1666</v>
      </c>
      <c r="BJ49" s="120" t="s">
        <v>1666</v>
      </c>
      <c r="BK49" s="120">
        <v>0</v>
      </c>
      <c r="BL49" s="123">
        <v>0</v>
      </c>
      <c r="BM49" s="120">
        <v>0</v>
      </c>
      <c r="BN49" s="123">
        <v>0</v>
      </c>
      <c r="BO49" s="120">
        <v>0</v>
      </c>
      <c r="BP49" s="123">
        <v>0</v>
      </c>
      <c r="BQ49" s="120">
        <v>6</v>
      </c>
      <c r="BR49" s="123">
        <v>100</v>
      </c>
      <c r="BS49" s="120">
        <v>6</v>
      </c>
      <c r="BT49" s="2"/>
      <c r="BU49" s="3"/>
      <c r="BV49" s="3"/>
      <c r="BW49" s="3"/>
      <c r="BX49" s="3"/>
    </row>
    <row r="50" spans="1:76" ht="15">
      <c r="A50" s="64" t="s">
        <v>243</v>
      </c>
      <c r="B50" s="65"/>
      <c r="C50" s="65" t="s">
        <v>64</v>
      </c>
      <c r="D50" s="66">
        <v>162.77748226167017</v>
      </c>
      <c r="E50" s="68"/>
      <c r="F50" s="100" t="s">
        <v>515</v>
      </c>
      <c r="G50" s="65"/>
      <c r="H50" s="69" t="s">
        <v>243</v>
      </c>
      <c r="I50" s="70"/>
      <c r="J50" s="70"/>
      <c r="K50" s="69" t="s">
        <v>1359</v>
      </c>
      <c r="L50" s="73">
        <v>1.5342756883097088</v>
      </c>
      <c r="M50" s="74">
        <v>1323.73876953125</v>
      </c>
      <c r="N50" s="74">
        <v>4298.39306640625</v>
      </c>
      <c r="O50" s="75"/>
      <c r="P50" s="76"/>
      <c r="Q50" s="76"/>
      <c r="R50" s="86"/>
      <c r="S50" s="48">
        <v>0</v>
      </c>
      <c r="T50" s="48">
        <v>3</v>
      </c>
      <c r="U50" s="49">
        <v>0.142857</v>
      </c>
      <c r="V50" s="49">
        <v>0.007194</v>
      </c>
      <c r="W50" s="49">
        <v>0.024526</v>
      </c>
      <c r="X50" s="49">
        <v>0.74356</v>
      </c>
      <c r="Y50" s="49">
        <v>0.3333333333333333</v>
      </c>
      <c r="Z50" s="49">
        <v>0</v>
      </c>
      <c r="AA50" s="71">
        <v>50</v>
      </c>
      <c r="AB50" s="71"/>
      <c r="AC50" s="72"/>
      <c r="AD50" s="78" t="s">
        <v>849</v>
      </c>
      <c r="AE50" s="78">
        <v>256</v>
      </c>
      <c r="AF50" s="78">
        <v>106</v>
      </c>
      <c r="AG50" s="78">
        <v>620</v>
      </c>
      <c r="AH50" s="78">
        <v>167</v>
      </c>
      <c r="AI50" s="78"/>
      <c r="AJ50" s="78" t="s">
        <v>931</v>
      </c>
      <c r="AK50" s="78" t="s">
        <v>998</v>
      </c>
      <c r="AL50" s="78"/>
      <c r="AM50" s="78"/>
      <c r="AN50" s="80">
        <v>40016.60491898148</v>
      </c>
      <c r="AO50" s="83" t="s">
        <v>1133</v>
      </c>
      <c r="AP50" s="78" t="b">
        <v>0</v>
      </c>
      <c r="AQ50" s="78" t="b">
        <v>0</v>
      </c>
      <c r="AR50" s="78" t="b">
        <v>1</v>
      </c>
      <c r="AS50" s="78" t="s">
        <v>1169</v>
      </c>
      <c r="AT50" s="78">
        <v>0</v>
      </c>
      <c r="AU50" s="83" t="s">
        <v>1177</v>
      </c>
      <c r="AV50" s="78" t="b">
        <v>0</v>
      </c>
      <c r="AW50" s="78" t="s">
        <v>1224</v>
      </c>
      <c r="AX50" s="83" t="s">
        <v>1272</v>
      </c>
      <c r="AY50" s="78" t="s">
        <v>66</v>
      </c>
      <c r="AZ50" s="78" t="str">
        <f>REPLACE(INDEX(GroupVertices[Group],MATCH(Vertices[[#This Row],[Vertex]],GroupVertices[Vertex],0)),1,1,"")</f>
        <v>2</v>
      </c>
      <c r="BA50" s="48"/>
      <c r="BB50" s="48"/>
      <c r="BC50" s="48"/>
      <c r="BD50" s="48"/>
      <c r="BE50" s="48"/>
      <c r="BF50" s="48"/>
      <c r="BG50" s="120" t="s">
        <v>1808</v>
      </c>
      <c r="BH50" s="120" t="s">
        <v>1808</v>
      </c>
      <c r="BI50" s="120" t="s">
        <v>1705</v>
      </c>
      <c r="BJ50" s="120" t="s">
        <v>1705</v>
      </c>
      <c r="BK50" s="120">
        <v>0</v>
      </c>
      <c r="BL50" s="123">
        <v>0</v>
      </c>
      <c r="BM50" s="120">
        <v>0</v>
      </c>
      <c r="BN50" s="123">
        <v>0</v>
      </c>
      <c r="BO50" s="120">
        <v>0</v>
      </c>
      <c r="BP50" s="123">
        <v>0</v>
      </c>
      <c r="BQ50" s="120">
        <v>24</v>
      </c>
      <c r="BR50" s="123">
        <v>100</v>
      </c>
      <c r="BS50" s="120">
        <v>24</v>
      </c>
      <c r="BT50" s="2"/>
      <c r="BU50" s="3"/>
      <c r="BV50" s="3"/>
      <c r="BW50" s="3"/>
      <c r="BX50" s="3"/>
    </row>
    <row r="51" spans="1:76" ht="15">
      <c r="A51" s="64" t="s">
        <v>244</v>
      </c>
      <c r="B51" s="65"/>
      <c r="C51" s="65" t="s">
        <v>64</v>
      </c>
      <c r="D51" s="66">
        <v>192.21073931061295</v>
      </c>
      <c r="E51" s="68"/>
      <c r="F51" s="100" t="s">
        <v>1205</v>
      </c>
      <c r="G51" s="65"/>
      <c r="H51" s="69" t="s">
        <v>244</v>
      </c>
      <c r="I51" s="70"/>
      <c r="J51" s="70"/>
      <c r="K51" s="69" t="s">
        <v>1360</v>
      </c>
      <c r="L51" s="73">
        <v>1</v>
      </c>
      <c r="M51" s="74">
        <v>1185.066650390625</v>
      </c>
      <c r="N51" s="74">
        <v>9028.5087890625</v>
      </c>
      <c r="O51" s="75"/>
      <c r="P51" s="76"/>
      <c r="Q51" s="76"/>
      <c r="R51" s="86"/>
      <c r="S51" s="48">
        <v>1</v>
      </c>
      <c r="T51" s="48">
        <v>1</v>
      </c>
      <c r="U51" s="49">
        <v>0</v>
      </c>
      <c r="V51" s="49">
        <v>0</v>
      </c>
      <c r="W51" s="49">
        <v>0</v>
      </c>
      <c r="X51" s="49">
        <v>0.999994</v>
      </c>
      <c r="Y51" s="49">
        <v>0</v>
      </c>
      <c r="Z51" s="49" t="s">
        <v>1983</v>
      </c>
      <c r="AA51" s="71">
        <v>51</v>
      </c>
      <c r="AB51" s="71"/>
      <c r="AC51" s="72"/>
      <c r="AD51" s="78" t="s">
        <v>850</v>
      </c>
      <c r="AE51" s="78">
        <v>1478</v>
      </c>
      <c r="AF51" s="78">
        <v>4081</v>
      </c>
      <c r="AG51" s="78">
        <v>42238</v>
      </c>
      <c r="AH51" s="78">
        <v>161</v>
      </c>
      <c r="AI51" s="78"/>
      <c r="AJ51" s="78" t="s">
        <v>932</v>
      </c>
      <c r="AK51" s="78" t="s">
        <v>999</v>
      </c>
      <c r="AL51" s="83" t="s">
        <v>1064</v>
      </c>
      <c r="AM51" s="78"/>
      <c r="AN51" s="80">
        <v>41093.490277777775</v>
      </c>
      <c r="AO51" s="83" t="s">
        <v>1134</v>
      </c>
      <c r="AP51" s="78" t="b">
        <v>0</v>
      </c>
      <c r="AQ51" s="78" t="b">
        <v>0</v>
      </c>
      <c r="AR51" s="78" t="b">
        <v>1</v>
      </c>
      <c r="AS51" s="78" t="s">
        <v>755</v>
      </c>
      <c r="AT51" s="78">
        <v>133</v>
      </c>
      <c r="AU51" s="83" t="s">
        <v>1170</v>
      </c>
      <c r="AV51" s="78" t="b">
        <v>0</v>
      </c>
      <c r="AW51" s="78" t="s">
        <v>1224</v>
      </c>
      <c r="AX51" s="83" t="s">
        <v>1273</v>
      </c>
      <c r="AY51" s="78" t="s">
        <v>66</v>
      </c>
      <c r="AZ51" s="78" t="str">
        <f>REPLACE(INDEX(GroupVertices[Group],MATCH(Vertices[[#This Row],[Vertex]],GroupVertices[Vertex],0)),1,1,"")</f>
        <v>1</v>
      </c>
      <c r="BA51" s="48" t="s">
        <v>398</v>
      </c>
      <c r="BB51" s="48" t="s">
        <v>398</v>
      </c>
      <c r="BC51" s="48" t="s">
        <v>440</v>
      </c>
      <c r="BD51" s="48" t="s">
        <v>440</v>
      </c>
      <c r="BE51" s="48"/>
      <c r="BF51" s="48"/>
      <c r="BG51" s="120" t="s">
        <v>1809</v>
      </c>
      <c r="BH51" s="120" t="s">
        <v>1809</v>
      </c>
      <c r="BI51" s="120" t="s">
        <v>1841</v>
      </c>
      <c r="BJ51" s="120" t="s">
        <v>1841</v>
      </c>
      <c r="BK51" s="120">
        <v>0</v>
      </c>
      <c r="BL51" s="123">
        <v>0</v>
      </c>
      <c r="BM51" s="120">
        <v>0</v>
      </c>
      <c r="BN51" s="123">
        <v>0</v>
      </c>
      <c r="BO51" s="120">
        <v>0</v>
      </c>
      <c r="BP51" s="123">
        <v>0</v>
      </c>
      <c r="BQ51" s="120">
        <v>8</v>
      </c>
      <c r="BR51" s="123">
        <v>100</v>
      </c>
      <c r="BS51" s="120">
        <v>8</v>
      </c>
      <c r="BT51" s="2"/>
      <c r="BU51" s="3"/>
      <c r="BV51" s="3"/>
      <c r="BW51" s="3"/>
      <c r="BX51" s="3"/>
    </row>
    <row r="52" spans="1:76" ht="15">
      <c r="A52" s="64" t="s">
        <v>245</v>
      </c>
      <c r="B52" s="65"/>
      <c r="C52" s="65" t="s">
        <v>64</v>
      </c>
      <c r="D52" s="66">
        <v>162.11106889452432</v>
      </c>
      <c r="E52" s="68"/>
      <c r="F52" s="100" t="s">
        <v>516</v>
      </c>
      <c r="G52" s="65"/>
      <c r="H52" s="69" t="s">
        <v>245</v>
      </c>
      <c r="I52" s="70"/>
      <c r="J52" s="70"/>
      <c r="K52" s="69" t="s">
        <v>1361</v>
      </c>
      <c r="L52" s="73">
        <v>1</v>
      </c>
      <c r="M52" s="74">
        <v>9466.240234375</v>
      </c>
      <c r="N52" s="74">
        <v>2288.006591796875</v>
      </c>
      <c r="O52" s="75"/>
      <c r="P52" s="76"/>
      <c r="Q52" s="76"/>
      <c r="R52" s="86"/>
      <c r="S52" s="48">
        <v>0</v>
      </c>
      <c r="T52" s="48">
        <v>1</v>
      </c>
      <c r="U52" s="49">
        <v>0</v>
      </c>
      <c r="V52" s="49">
        <v>1</v>
      </c>
      <c r="W52" s="49">
        <v>0</v>
      </c>
      <c r="X52" s="49">
        <v>0.999994</v>
      </c>
      <c r="Y52" s="49">
        <v>0</v>
      </c>
      <c r="Z52" s="49">
        <v>0</v>
      </c>
      <c r="AA52" s="71">
        <v>52</v>
      </c>
      <c r="AB52" s="71"/>
      <c r="AC52" s="72"/>
      <c r="AD52" s="78" t="s">
        <v>851</v>
      </c>
      <c r="AE52" s="78">
        <v>40</v>
      </c>
      <c r="AF52" s="78">
        <v>16</v>
      </c>
      <c r="AG52" s="78">
        <v>147</v>
      </c>
      <c r="AH52" s="78">
        <v>1</v>
      </c>
      <c r="AI52" s="78"/>
      <c r="AJ52" s="78" t="s">
        <v>933</v>
      </c>
      <c r="AK52" s="78" t="s">
        <v>1000</v>
      </c>
      <c r="AL52" s="78"/>
      <c r="AM52" s="78"/>
      <c r="AN52" s="80">
        <v>41757.79478009259</v>
      </c>
      <c r="AO52" s="83" t="s">
        <v>1135</v>
      </c>
      <c r="AP52" s="78" t="b">
        <v>0</v>
      </c>
      <c r="AQ52" s="78" t="b">
        <v>0</v>
      </c>
      <c r="AR52" s="78" t="b">
        <v>0</v>
      </c>
      <c r="AS52" s="78" t="s">
        <v>751</v>
      </c>
      <c r="AT52" s="78">
        <v>2</v>
      </c>
      <c r="AU52" s="83" t="s">
        <v>1170</v>
      </c>
      <c r="AV52" s="78" t="b">
        <v>0</v>
      </c>
      <c r="AW52" s="78" t="s">
        <v>1224</v>
      </c>
      <c r="AX52" s="83" t="s">
        <v>1274</v>
      </c>
      <c r="AY52" s="78" t="s">
        <v>66</v>
      </c>
      <c r="AZ52" s="78" t="str">
        <f>REPLACE(INDEX(GroupVertices[Group],MATCH(Vertices[[#This Row],[Vertex]],GroupVertices[Vertex],0)),1,1,"")</f>
        <v>10</v>
      </c>
      <c r="BA52" s="48" t="s">
        <v>399</v>
      </c>
      <c r="BB52" s="48" t="s">
        <v>399</v>
      </c>
      <c r="BC52" s="48" t="s">
        <v>441</v>
      </c>
      <c r="BD52" s="48" t="s">
        <v>441</v>
      </c>
      <c r="BE52" s="48"/>
      <c r="BF52" s="48"/>
      <c r="BG52" s="120" t="s">
        <v>1810</v>
      </c>
      <c r="BH52" s="120" t="s">
        <v>1810</v>
      </c>
      <c r="BI52" s="120" t="s">
        <v>1842</v>
      </c>
      <c r="BJ52" s="120" t="s">
        <v>1842</v>
      </c>
      <c r="BK52" s="120">
        <v>1</v>
      </c>
      <c r="BL52" s="123">
        <v>4.3478260869565215</v>
      </c>
      <c r="BM52" s="120">
        <v>0</v>
      </c>
      <c r="BN52" s="123">
        <v>0</v>
      </c>
      <c r="BO52" s="120">
        <v>0</v>
      </c>
      <c r="BP52" s="123">
        <v>0</v>
      </c>
      <c r="BQ52" s="120">
        <v>22</v>
      </c>
      <c r="BR52" s="123">
        <v>95.65217391304348</v>
      </c>
      <c r="BS52" s="120">
        <v>23</v>
      </c>
      <c r="BT52" s="2"/>
      <c r="BU52" s="3"/>
      <c r="BV52" s="3"/>
      <c r="BW52" s="3"/>
      <c r="BX52" s="3"/>
    </row>
    <row r="53" spans="1:76" ht="15">
      <c r="A53" s="64" t="s">
        <v>281</v>
      </c>
      <c r="B53" s="65"/>
      <c r="C53" s="65" t="s">
        <v>64</v>
      </c>
      <c r="D53" s="66">
        <v>162.08145052265115</v>
      </c>
      <c r="E53" s="68"/>
      <c r="F53" s="100" t="s">
        <v>1206</v>
      </c>
      <c r="G53" s="65"/>
      <c r="H53" s="69" t="s">
        <v>281</v>
      </c>
      <c r="I53" s="70"/>
      <c r="J53" s="70"/>
      <c r="K53" s="69" t="s">
        <v>1362</v>
      </c>
      <c r="L53" s="73">
        <v>1</v>
      </c>
      <c r="M53" s="74">
        <v>8790.5439453125</v>
      </c>
      <c r="N53" s="74">
        <v>2288.006591796875</v>
      </c>
      <c r="O53" s="75"/>
      <c r="P53" s="76"/>
      <c r="Q53" s="76"/>
      <c r="R53" s="86"/>
      <c r="S53" s="48">
        <v>1</v>
      </c>
      <c r="T53" s="48">
        <v>0</v>
      </c>
      <c r="U53" s="49">
        <v>0</v>
      </c>
      <c r="V53" s="49">
        <v>1</v>
      </c>
      <c r="W53" s="49">
        <v>0</v>
      </c>
      <c r="X53" s="49">
        <v>0.999994</v>
      </c>
      <c r="Y53" s="49">
        <v>0</v>
      </c>
      <c r="Z53" s="49">
        <v>0</v>
      </c>
      <c r="AA53" s="71">
        <v>53</v>
      </c>
      <c r="AB53" s="71"/>
      <c r="AC53" s="72"/>
      <c r="AD53" s="78" t="s">
        <v>852</v>
      </c>
      <c r="AE53" s="78">
        <v>3</v>
      </c>
      <c r="AF53" s="78">
        <v>12</v>
      </c>
      <c r="AG53" s="78">
        <v>5</v>
      </c>
      <c r="AH53" s="78">
        <v>0</v>
      </c>
      <c r="AI53" s="78"/>
      <c r="AJ53" s="78"/>
      <c r="AK53" s="78" t="s">
        <v>1001</v>
      </c>
      <c r="AL53" s="78"/>
      <c r="AM53" s="78"/>
      <c r="AN53" s="80">
        <v>39967.71984953704</v>
      </c>
      <c r="AO53" s="78"/>
      <c r="AP53" s="78" t="b">
        <v>1</v>
      </c>
      <c r="AQ53" s="78" t="b">
        <v>0</v>
      </c>
      <c r="AR53" s="78" t="b">
        <v>0</v>
      </c>
      <c r="AS53" s="78" t="s">
        <v>751</v>
      </c>
      <c r="AT53" s="78">
        <v>0</v>
      </c>
      <c r="AU53" s="83" t="s">
        <v>1170</v>
      </c>
      <c r="AV53" s="78" t="b">
        <v>0</v>
      </c>
      <c r="AW53" s="78" t="s">
        <v>1224</v>
      </c>
      <c r="AX53" s="83" t="s">
        <v>1275</v>
      </c>
      <c r="AY53" s="78" t="s">
        <v>65</v>
      </c>
      <c r="AZ53" s="78" t="str">
        <f>REPLACE(INDEX(GroupVertices[Group],MATCH(Vertices[[#This Row],[Vertex]],GroupVertices[Vertex],0)),1,1,"")</f>
        <v>10</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246</v>
      </c>
      <c r="B54" s="65"/>
      <c r="C54" s="65" t="s">
        <v>64</v>
      </c>
      <c r="D54" s="66">
        <v>164.8507682927907</v>
      </c>
      <c r="E54" s="68"/>
      <c r="F54" s="100" t="s">
        <v>517</v>
      </c>
      <c r="G54" s="65"/>
      <c r="H54" s="69" t="s">
        <v>246</v>
      </c>
      <c r="I54" s="70"/>
      <c r="J54" s="70"/>
      <c r="K54" s="69" t="s">
        <v>1363</v>
      </c>
      <c r="L54" s="73">
        <v>1</v>
      </c>
      <c r="M54" s="74">
        <v>1185.066650390625</v>
      </c>
      <c r="N54" s="74">
        <v>7793.33837890625</v>
      </c>
      <c r="O54" s="75"/>
      <c r="P54" s="76"/>
      <c r="Q54" s="76"/>
      <c r="R54" s="86"/>
      <c r="S54" s="48">
        <v>1</v>
      </c>
      <c r="T54" s="48">
        <v>1</v>
      </c>
      <c r="U54" s="49">
        <v>0</v>
      </c>
      <c r="V54" s="49">
        <v>0</v>
      </c>
      <c r="W54" s="49">
        <v>0</v>
      </c>
      <c r="X54" s="49">
        <v>0.999994</v>
      </c>
      <c r="Y54" s="49">
        <v>0</v>
      </c>
      <c r="Z54" s="49" t="s">
        <v>1983</v>
      </c>
      <c r="AA54" s="71">
        <v>54</v>
      </c>
      <c r="AB54" s="71"/>
      <c r="AC54" s="72"/>
      <c r="AD54" s="78" t="s">
        <v>853</v>
      </c>
      <c r="AE54" s="78">
        <v>780</v>
      </c>
      <c r="AF54" s="78">
        <v>386</v>
      </c>
      <c r="AG54" s="78">
        <v>1633</v>
      </c>
      <c r="AH54" s="78">
        <v>1614</v>
      </c>
      <c r="AI54" s="78"/>
      <c r="AJ54" s="78" t="s">
        <v>934</v>
      </c>
      <c r="AK54" s="78" t="s">
        <v>1002</v>
      </c>
      <c r="AL54" s="78"/>
      <c r="AM54" s="78"/>
      <c r="AN54" s="80">
        <v>41470.06563657407</v>
      </c>
      <c r="AO54" s="83" t="s">
        <v>1136</v>
      </c>
      <c r="AP54" s="78" t="b">
        <v>0</v>
      </c>
      <c r="AQ54" s="78" t="b">
        <v>0</v>
      </c>
      <c r="AR54" s="78" t="b">
        <v>0</v>
      </c>
      <c r="AS54" s="78" t="s">
        <v>751</v>
      </c>
      <c r="AT54" s="78">
        <v>9</v>
      </c>
      <c r="AU54" s="83" t="s">
        <v>1176</v>
      </c>
      <c r="AV54" s="78" t="b">
        <v>0</v>
      </c>
      <c r="AW54" s="78" t="s">
        <v>1224</v>
      </c>
      <c r="AX54" s="83" t="s">
        <v>1276</v>
      </c>
      <c r="AY54" s="78" t="s">
        <v>66</v>
      </c>
      <c r="AZ54" s="78" t="str">
        <f>REPLACE(INDEX(GroupVertices[Group],MATCH(Vertices[[#This Row],[Vertex]],GroupVertices[Vertex],0)),1,1,"")</f>
        <v>1</v>
      </c>
      <c r="BA54" s="48" t="s">
        <v>400</v>
      </c>
      <c r="BB54" s="48" t="s">
        <v>400</v>
      </c>
      <c r="BC54" s="48" t="s">
        <v>441</v>
      </c>
      <c r="BD54" s="48" t="s">
        <v>441</v>
      </c>
      <c r="BE54" s="48"/>
      <c r="BF54" s="48"/>
      <c r="BG54" s="120" t="s">
        <v>1811</v>
      </c>
      <c r="BH54" s="120" t="s">
        <v>1811</v>
      </c>
      <c r="BI54" s="120" t="s">
        <v>1843</v>
      </c>
      <c r="BJ54" s="120" t="s">
        <v>1843</v>
      </c>
      <c r="BK54" s="120">
        <v>0</v>
      </c>
      <c r="BL54" s="123">
        <v>0</v>
      </c>
      <c r="BM54" s="120">
        <v>0</v>
      </c>
      <c r="BN54" s="123">
        <v>0</v>
      </c>
      <c r="BO54" s="120">
        <v>0</v>
      </c>
      <c r="BP54" s="123">
        <v>0</v>
      </c>
      <c r="BQ54" s="120">
        <v>2</v>
      </c>
      <c r="BR54" s="123">
        <v>100</v>
      </c>
      <c r="BS54" s="120">
        <v>2</v>
      </c>
      <c r="BT54" s="2"/>
      <c r="BU54" s="3"/>
      <c r="BV54" s="3"/>
      <c r="BW54" s="3"/>
      <c r="BX54" s="3"/>
    </row>
    <row r="55" spans="1:76" ht="15">
      <c r="A55" s="64" t="s">
        <v>247</v>
      </c>
      <c r="B55" s="65"/>
      <c r="C55" s="65" t="s">
        <v>64</v>
      </c>
      <c r="D55" s="66">
        <v>164.0066446944059</v>
      </c>
      <c r="E55" s="68"/>
      <c r="F55" s="100" t="s">
        <v>518</v>
      </c>
      <c r="G55" s="65"/>
      <c r="H55" s="69" t="s">
        <v>247</v>
      </c>
      <c r="I55" s="70"/>
      <c r="J55" s="70"/>
      <c r="K55" s="69" t="s">
        <v>1364</v>
      </c>
      <c r="L55" s="73">
        <v>1.5342756883097088</v>
      </c>
      <c r="M55" s="74">
        <v>3096.04736328125</v>
      </c>
      <c r="N55" s="74">
        <v>988.0316162109375</v>
      </c>
      <c r="O55" s="75"/>
      <c r="P55" s="76"/>
      <c r="Q55" s="76"/>
      <c r="R55" s="86"/>
      <c r="S55" s="48">
        <v>0</v>
      </c>
      <c r="T55" s="48">
        <v>3</v>
      </c>
      <c r="U55" s="49">
        <v>0.142857</v>
      </c>
      <c r="V55" s="49">
        <v>0.007194</v>
      </c>
      <c r="W55" s="49">
        <v>0.024526</v>
      </c>
      <c r="X55" s="49">
        <v>0.74356</v>
      </c>
      <c r="Y55" s="49">
        <v>0.3333333333333333</v>
      </c>
      <c r="Z55" s="49">
        <v>0</v>
      </c>
      <c r="AA55" s="71">
        <v>55</v>
      </c>
      <c r="AB55" s="71"/>
      <c r="AC55" s="72"/>
      <c r="AD55" s="78" t="s">
        <v>854</v>
      </c>
      <c r="AE55" s="78">
        <v>1376</v>
      </c>
      <c r="AF55" s="78">
        <v>272</v>
      </c>
      <c r="AG55" s="78">
        <v>4015</v>
      </c>
      <c r="AH55" s="78">
        <v>750</v>
      </c>
      <c r="AI55" s="78"/>
      <c r="AJ55" s="78"/>
      <c r="AK55" s="78" t="s">
        <v>1003</v>
      </c>
      <c r="AL55" s="83" t="s">
        <v>1065</v>
      </c>
      <c r="AM55" s="78"/>
      <c r="AN55" s="80">
        <v>40246.51550925926</v>
      </c>
      <c r="AO55" s="78"/>
      <c r="AP55" s="78" t="b">
        <v>0</v>
      </c>
      <c r="AQ55" s="78" t="b">
        <v>0</v>
      </c>
      <c r="AR55" s="78" t="b">
        <v>1</v>
      </c>
      <c r="AS55" s="78" t="s">
        <v>751</v>
      </c>
      <c r="AT55" s="78">
        <v>10</v>
      </c>
      <c r="AU55" s="83" t="s">
        <v>1170</v>
      </c>
      <c r="AV55" s="78" t="b">
        <v>0</v>
      </c>
      <c r="AW55" s="78" t="s">
        <v>1224</v>
      </c>
      <c r="AX55" s="83" t="s">
        <v>1277</v>
      </c>
      <c r="AY55" s="78" t="s">
        <v>66</v>
      </c>
      <c r="AZ55" s="78" t="str">
        <f>REPLACE(INDEX(GroupVertices[Group],MATCH(Vertices[[#This Row],[Vertex]],GroupVertices[Vertex],0)),1,1,"")</f>
        <v>2</v>
      </c>
      <c r="BA55" s="48"/>
      <c r="BB55" s="48"/>
      <c r="BC55" s="48"/>
      <c r="BD55" s="48"/>
      <c r="BE55" s="48"/>
      <c r="BF55" s="48"/>
      <c r="BG55" s="120" t="s">
        <v>1808</v>
      </c>
      <c r="BH55" s="120" t="s">
        <v>1808</v>
      </c>
      <c r="BI55" s="120" t="s">
        <v>1705</v>
      </c>
      <c r="BJ55" s="120" t="s">
        <v>1705</v>
      </c>
      <c r="BK55" s="120">
        <v>0</v>
      </c>
      <c r="BL55" s="123">
        <v>0</v>
      </c>
      <c r="BM55" s="120">
        <v>0</v>
      </c>
      <c r="BN55" s="123">
        <v>0</v>
      </c>
      <c r="BO55" s="120">
        <v>0</v>
      </c>
      <c r="BP55" s="123">
        <v>0</v>
      </c>
      <c r="BQ55" s="120">
        <v>24</v>
      </c>
      <c r="BR55" s="123">
        <v>100</v>
      </c>
      <c r="BS55" s="120">
        <v>24</v>
      </c>
      <c r="BT55" s="2"/>
      <c r="BU55" s="3"/>
      <c r="BV55" s="3"/>
      <c r="BW55" s="3"/>
      <c r="BX55" s="3"/>
    </row>
    <row r="56" spans="1:76" ht="15">
      <c r="A56" s="64" t="s">
        <v>248</v>
      </c>
      <c r="B56" s="65"/>
      <c r="C56" s="65" t="s">
        <v>64</v>
      </c>
      <c r="D56" s="66">
        <v>193.03264913009286</v>
      </c>
      <c r="E56" s="68"/>
      <c r="F56" s="100" t="s">
        <v>519</v>
      </c>
      <c r="G56" s="65"/>
      <c r="H56" s="69" t="s">
        <v>248</v>
      </c>
      <c r="I56" s="70"/>
      <c r="J56" s="70"/>
      <c r="K56" s="69" t="s">
        <v>1365</v>
      </c>
      <c r="L56" s="73">
        <v>1</v>
      </c>
      <c r="M56" s="74">
        <v>9466.240234375</v>
      </c>
      <c r="N56" s="74">
        <v>882.2647094726562</v>
      </c>
      <c r="O56" s="75"/>
      <c r="P56" s="76"/>
      <c r="Q56" s="76"/>
      <c r="R56" s="86"/>
      <c r="S56" s="48">
        <v>0</v>
      </c>
      <c r="T56" s="48">
        <v>1</v>
      </c>
      <c r="U56" s="49">
        <v>0</v>
      </c>
      <c r="V56" s="49">
        <v>1</v>
      </c>
      <c r="W56" s="49">
        <v>0</v>
      </c>
      <c r="X56" s="49">
        <v>0.999994</v>
      </c>
      <c r="Y56" s="49">
        <v>0</v>
      </c>
      <c r="Z56" s="49">
        <v>0</v>
      </c>
      <c r="AA56" s="71">
        <v>56</v>
      </c>
      <c r="AB56" s="71"/>
      <c r="AC56" s="72"/>
      <c r="AD56" s="78" t="s">
        <v>855</v>
      </c>
      <c r="AE56" s="78">
        <v>3216</v>
      </c>
      <c r="AF56" s="78">
        <v>4192</v>
      </c>
      <c r="AG56" s="78">
        <v>44053</v>
      </c>
      <c r="AH56" s="78">
        <v>155</v>
      </c>
      <c r="AI56" s="78"/>
      <c r="AJ56" s="78" t="s">
        <v>935</v>
      </c>
      <c r="AK56" s="78" t="s">
        <v>1004</v>
      </c>
      <c r="AL56" s="83" t="s">
        <v>1066</v>
      </c>
      <c r="AM56" s="78"/>
      <c r="AN56" s="80">
        <v>39832.95444444445</v>
      </c>
      <c r="AO56" s="83" t="s">
        <v>1137</v>
      </c>
      <c r="AP56" s="78" t="b">
        <v>0</v>
      </c>
      <c r="AQ56" s="78" t="b">
        <v>0</v>
      </c>
      <c r="AR56" s="78" t="b">
        <v>1</v>
      </c>
      <c r="AS56" s="78" t="s">
        <v>755</v>
      </c>
      <c r="AT56" s="78">
        <v>469</v>
      </c>
      <c r="AU56" s="83" t="s">
        <v>1170</v>
      </c>
      <c r="AV56" s="78" t="b">
        <v>0</v>
      </c>
      <c r="AW56" s="78" t="s">
        <v>1224</v>
      </c>
      <c r="AX56" s="83" t="s">
        <v>1278</v>
      </c>
      <c r="AY56" s="78" t="s">
        <v>66</v>
      </c>
      <c r="AZ56" s="78" t="str">
        <f>REPLACE(INDEX(GroupVertices[Group],MATCH(Vertices[[#This Row],[Vertex]],GroupVertices[Vertex],0)),1,1,"")</f>
        <v>9</v>
      </c>
      <c r="BA56" s="48" t="s">
        <v>401</v>
      </c>
      <c r="BB56" s="48" t="s">
        <v>401</v>
      </c>
      <c r="BC56" s="48" t="s">
        <v>445</v>
      </c>
      <c r="BD56" s="48" t="s">
        <v>445</v>
      </c>
      <c r="BE56" s="48" t="s">
        <v>256</v>
      </c>
      <c r="BF56" s="48" t="s">
        <v>256</v>
      </c>
      <c r="BG56" s="120" t="s">
        <v>1812</v>
      </c>
      <c r="BH56" s="120" t="s">
        <v>1812</v>
      </c>
      <c r="BI56" s="120" t="s">
        <v>1844</v>
      </c>
      <c r="BJ56" s="120" t="s">
        <v>1844</v>
      </c>
      <c r="BK56" s="120">
        <v>0</v>
      </c>
      <c r="BL56" s="123">
        <v>0</v>
      </c>
      <c r="BM56" s="120">
        <v>0</v>
      </c>
      <c r="BN56" s="123">
        <v>0</v>
      </c>
      <c r="BO56" s="120">
        <v>0</v>
      </c>
      <c r="BP56" s="123">
        <v>0</v>
      </c>
      <c r="BQ56" s="120">
        <v>37</v>
      </c>
      <c r="BR56" s="123">
        <v>100</v>
      </c>
      <c r="BS56" s="120">
        <v>37</v>
      </c>
      <c r="BT56" s="2"/>
      <c r="BU56" s="3"/>
      <c r="BV56" s="3"/>
      <c r="BW56" s="3"/>
      <c r="BX56" s="3"/>
    </row>
    <row r="57" spans="1:76" ht="15">
      <c r="A57" s="64" t="s">
        <v>282</v>
      </c>
      <c r="B57" s="65"/>
      <c r="C57" s="65" t="s">
        <v>64</v>
      </c>
      <c r="D57" s="66">
        <v>162.1777102312389</v>
      </c>
      <c r="E57" s="68"/>
      <c r="F57" s="100" t="s">
        <v>1207</v>
      </c>
      <c r="G57" s="65"/>
      <c r="H57" s="69" t="s">
        <v>282</v>
      </c>
      <c r="I57" s="70"/>
      <c r="J57" s="70"/>
      <c r="K57" s="69" t="s">
        <v>1366</v>
      </c>
      <c r="L57" s="73">
        <v>1</v>
      </c>
      <c r="M57" s="74">
        <v>8790.5439453125</v>
      </c>
      <c r="N57" s="74">
        <v>882.2647094726562</v>
      </c>
      <c r="O57" s="75"/>
      <c r="P57" s="76"/>
      <c r="Q57" s="76"/>
      <c r="R57" s="86"/>
      <c r="S57" s="48">
        <v>1</v>
      </c>
      <c r="T57" s="48">
        <v>0</v>
      </c>
      <c r="U57" s="49">
        <v>0</v>
      </c>
      <c r="V57" s="49">
        <v>1</v>
      </c>
      <c r="W57" s="49">
        <v>0</v>
      </c>
      <c r="X57" s="49">
        <v>0.999994</v>
      </c>
      <c r="Y57" s="49">
        <v>0</v>
      </c>
      <c r="Z57" s="49">
        <v>0</v>
      </c>
      <c r="AA57" s="71">
        <v>57</v>
      </c>
      <c r="AB57" s="71"/>
      <c r="AC57" s="72"/>
      <c r="AD57" s="78" t="s">
        <v>856</v>
      </c>
      <c r="AE57" s="78">
        <v>47</v>
      </c>
      <c r="AF57" s="78">
        <v>25</v>
      </c>
      <c r="AG57" s="78">
        <v>41</v>
      </c>
      <c r="AH57" s="78">
        <v>1</v>
      </c>
      <c r="AI57" s="78"/>
      <c r="AJ57" s="78"/>
      <c r="AK57" s="78"/>
      <c r="AL57" s="78"/>
      <c r="AM57" s="78"/>
      <c r="AN57" s="80">
        <v>40705.87291666667</v>
      </c>
      <c r="AO57" s="78"/>
      <c r="AP57" s="78" t="b">
        <v>1</v>
      </c>
      <c r="AQ57" s="78" t="b">
        <v>1</v>
      </c>
      <c r="AR57" s="78" t="b">
        <v>0</v>
      </c>
      <c r="AS57" s="78" t="s">
        <v>751</v>
      </c>
      <c r="AT57" s="78">
        <v>2</v>
      </c>
      <c r="AU57" s="83" t="s">
        <v>1170</v>
      </c>
      <c r="AV57" s="78" t="b">
        <v>0</v>
      </c>
      <c r="AW57" s="78" t="s">
        <v>1224</v>
      </c>
      <c r="AX57" s="83" t="s">
        <v>1279</v>
      </c>
      <c r="AY57" s="78" t="s">
        <v>65</v>
      </c>
      <c r="AZ57" s="78" t="str">
        <f>REPLACE(INDEX(GroupVertices[Group],MATCH(Vertices[[#This Row],[Vertex]],GroupVertices[Vertex],0)),1,1,"")</f>
        <v>9</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249</v>
      </c>
      <c r="B58" s="65"/>
      <c r="C58" s="65" t="s">
        <v>64</v>
      </c>
      <c r="D58" s="66">
        <v>162.08145052265115</v>
      </c>
      <c r="E58" s="68"/>
      <c r="F58" s="100" t="s">
        <v>520</v>
      </c>
      <c r="G58" s="65"/>
      <c r="H58" s="69" t="s">
        <v>249</v>
      </c>
      <c r="I58" s="70"/>
      <c r="J58" s="70"/>
      <c r="K58" s="69" t="s">
        <v>1367</v>
      </c>
      <c r="L58" s="73">
        <v>1.5342756883097088</v>
      </c>
      <c r="M58" s="74">
        <v>705.3168334960938</v>
      </c>
      <c r="N58" s="74">
        <v>841.886474609375</v>
      </c>
      <c r="O58" s="75"/>
      <c r="P58" s="76"/>
      <c r="Q58" s="76"/>
      <c r="R58" s="86"/>
      <c r="S58" s="48">
        <v>0</v>
      </c>
      <c r="T58" s="48">
        <v>3</v>
      </c>
      <c r="U58" s="49">
        <v>0.142857</v>
      </c>
      <c r="V58" s="49">
        <v>0.007194</v>
      </c>
      <c r="W58" s="49">
        <v>0.024526</v>
      </c>
      <c r="X58" s="49">
        <v>0.74356</v>
      </c>
      <c r="Y58" s="49">
        <v>0.3333333333333333</v>
      </c>
      <c r="Z58" s="49">
        <v>0</v>
      </c>
      <c r="AA58" s="71">
        <v>58</v>
      </c>
      <c r="AB58" s="71"/>
      <c r="AC58" s="72"/>
      <c r="AD58" s="78" t="s">
        <v>857</v>
      </c>
      <c r="AE58" s="78">
        <v>68</v>
      </c>
      <c r="AF58" s="78">
        <v>12</v>
      </c>
      <c r="AG58" s="78">
        <v>503</v>
      </c>
      <c r="AH58" s="78">
        <v>337</v>
      </c>
      <c r="AI58" s="78"/>
      <c r="AJ58" s="78"/>
      <c r="AK58" s="78"/>
      <c r="AL58" s="78"/>
      <c r="AM58" s="78"/>
      <c r="AN58" s="80">
        <v>43469.622152777774</v>
      </c>
      <c r="AO58" s="83" t="s">
        <v>1138</v>
      </c>
      <c r="AP58" s="78" t="b">
        <v>1</v>
      </c>
      <c r="AQ58" s="78" t="b">
        <v>0</v>
      </c>
      <c r="AR58" s="78" t="b">
        <v>0</v>
      </c>
      <c r="AS58" s="78" t="s">
        <v>751</v>
      </c>
      <c r="AT58" s="78">
        <v>0</v>
      </c>
      <c r="AU58" s="78"/>
      <c r="AV58" s="78" t="b">
        <v>0</v>
      </c>
      <c r="AW58" s="78" t="s">
        <v>1224</v>
      </c>
      <c r="AX58" s="83" t="s">
        <v>1280</v>
      </c>
      <c r="AY58" s="78" t="s">
        <v>66</v>
      </c>
      <c r="AZ58" s="78" t="str">
        <f>REPLACE(INDEX(GroupVertices[Group],MATCH(Vertices[[#This Row],[Vertex]],GroupVertices[Vertex],0)),1,1,"")</f>
        <v>2</v>
      </c>
      <c r="BA58" s="48"/>
      <c r="BB58" s="48"/>
      <c r="BC58" s="48"/>
      <c r="BD58" s="48"/>
      <c r="BE58" s="48"/>
      <c r="BF58" s="48"/>
      <c r="BG58" s="120" t="s">
        <v>1808</v>
      </c>
      <c r="BH58" s="120" t="s">
        <v>1808</v>
      </c>
      <c r="BI58" s="120" t="s">
        <v>1705</v>
      </c>
      <c r="BJ58" s="120" t="s">
        <v>1705</v>
      </c>
      <c r="BK58" s="120">
        <v>0</v>
      </c>
      <c r="BL58" s="123">
        <v>0</v>
      </c>
      <c r="BM58" s="120">
        <v>0</v>
      </c>
      <c r="BN58" s="123">
        <v>0</v>
      </c>
      <c r="BO58" s="120">
        <v>0</v>
      </c>
      <c r="BP58" s="123">
        <v>0</v>
      </c>
      <c r="BQ58" s="120">
        <v>24</v>
      </c>
      <c r="BR58" s="123">
        <v>100</v>
      </c>
      <c r="BS58" s="120">
        <v>24</v>
      </c>
      <c r="BT58" s="2"/>
      <c r="BU58" s="3"/>
      <c r="BV58" s="3"/>
      <c r="BW58" s="3"/>
      <c r="BX58" s="3"/>
    </row>
    <row r="59" spans="1:76" ht="15">
      <c r="A59" s="64" t="s">
        <v>250</v>
      </c>
      <c r="B59" s="65"/>
      <c r="C59" s="65" t="s">
        <v>64</v>
      </c>
      <c r="D59" s="66">
        <v>173.1291032313361</v>
      </c>
      <c r="E59" s="68"/>
      <c r="F59" s="100" t="s">
        <v>521</v>
      </c>
      <c r="G59" s="65"/>
      <c r="H59" s="69" t="s">
        <v>250</v>
      </c>
      <c r="I59" s="70"/>
      <c r="J59" s="70"/>
      <c r="K59" s="69" t="s">
        <v>1368</v>
      </c>
      <c r="L59" s="73">
        <v>3396.7706229381615</v>
      </c>
      <c r="M59" s="74">
        <v>8098.64208984375</v>
      </c>
      <c r="N59" s="74">
        <v>8163.82421875</v>
      </c>
      <c r="O59" s="75"/>
      <c r="P59" s="76"/>
      <c r="Q59" s="76"/>
      <c r="R59" s="86"/>
      <c r="S59" s="48">
        <v>5</v>
      </c>
      <c r="T59" s="48">
        <v>14</v>
      </c>
      <c r="U59" s="49">
        <v>907.97619</v>
      </c>
      <c r="V59" s="49">
        <v>0.008547</v>
      </c>
      <c r="W59" s="49">
        <v>0.044782</v>
      </c>
      <c r="X59" s="49">
        <v>4.683342</v>
      </c>
      <c r="Y59" s="49">
        <v>0.0380952380952381</v>
      </c>
      <c r="Z59" s="49">
        <v>0.13333333333333333</v>
      </c>
      <c r="AA59" s="71">
        <v>59</v>
      </c>
      <c r="AB59" s="71"/>
      <c r="AC59" s="72"/>
      <c r="AD59" s="78" t="s">
        <v>858</v>
      </c>
      <c r="AE59" s="78">
        <v>1572</v>
      </c>
      <c r="AF59" s="78">
        <v>1504</v>
      </c>
      <c r="AG59" s="78">
        <v>16660</v>
      </c>
      <c r="AH59" s="78">
        <v>731</v>
      </c>
      <c r="AI59" s="78"/>
      <c r="AJ59" s="78" t="s">
        <v>936</v>
      </c>
      <c r="AK59" s="78" t="s">
        <v>1005</v>
      </c>
      <c r="AL59" s="83" t="s">
        <v>1067</v>
      </c>
      <c r="AM59" s="78"/>
      <c r="AN59" s="80">
        <v>40751.889548611114</v>
      </c>
      <c r="AO59" s="83" t="s">
        <v>1139</v>
      </c>
      <c r="AP59" s="78" t="b">
        <v>0</v>
      </c>
      <c r="AQ59" s="78" t="b">
        <v>0</v>
      </c>
      <c r="AR59" s="78" t="b">
        <v>0</v>
      </c>
      <c r="AS59" s="78" t="s">
        <v>751</v>
      </c>
      <c r="AT59" s="78">
        <v>348</v>
      </c>
      <c r="AU59" s="83" t="s">
        <v>1177</v>
      </c>
      <c r="AV59" s="78" t="b">
        <v>0</v>
      </c>
      <c r="AW59" s="78" t="s">
        <v>1224</v>
      </c>
      <c r="AX59" s="83" t="s">
        <v>1281</v>
      </c>
      <c r="AY59" s="78" t="s">
        <v>66</v>
      </c>
      <c r="AZ59" s="78" t="str">
        <f>REPLACE(INDEX(GroupVertices[Group],MATCH(Vertices[[#This Row],[Vertex]],GroupVertices[Vertex],0)),1,1,"")</f>
        <v>5</v>
      </c>
      <c r="BA59" s="48" t="s">
        <v>1772</v>
      </c>
      <c r="BB59" s="48" t="s">
        <v>1772</v>
      </c>
      <c r="BC59" s="48" t="s">
        <v>1781</v>
      </c>
      <c r="BD59" s="48" t="s">
        <v>1781</v>
      </c>
      <c r="BE59" s="48" t="s">
        <v>1787</v>
      </c>
      <c r="BF59" s="48" t="s">
        <v>1790</v>
      </c>
      <c r="BG59" s="120" t="s">
        <v>1813</v>
      </c>
      <c r="BH59" s="120" t="s">
        <v>1823</v>
      </c>
      <c r="BI59" s="120" t="s">
        <v>1845</v>
      </c>
      <c r="BJ59" s="120" t="s">
        <v>1845</v>
      </c>
      <c r="BK59" s="120">
        <v>14</v>
      </c>
      <c r="BL59" s="123">
        <v>4.844290657439446</v>
      </c>
      <c r="BM59" s="120">
        <v>1</v>
      </c>
      <c r="BN59" s="123">
        <v>0.3460207612456747</v>
      </c>
      <c r="BO59" s="120">
        <v>0</v>
      </c>
      <c r="BP59" s="123">
        <v>0</v>
      </c>
      <c r="BQ59" s="120">
        <v>274</v>
      </c>
      <c r="BR59" s="123">
        <v>94.80968858131487</v>
      </c>
      <c r="BS59" s="120">
        <v>289</v>
      </c>
      <c r="BT59" s="2"/>
      <c r="BU59" s="3"/>
      <c r="BV59" s="3"/>
      <c r="BW59" s="3"/>
      <c r="BX59" s="3"/>
    </row>
    <row r="60" spans="1:76" ht="15">
      <c r="A60" s="64" t="s">
        <v>283</v>
      </c>
      <c r="B60" s="65"/>
      <c r="C60" s="65" t="s">
        <v>64</v>
      </c>
      <c r="D60" s="66">
        <v>164.79893614201268</v>
      </c>
      <c r="E60" s="68"/>
      <c r="F60" s="100" t="s">
        <v>1208</v>
      </c>
      <c r="G60" s="65"/>
      <c r="H60" s="69" t="s">
        <v>283</v>
      </c>
      <c r="I60" s="70"/>
      <c r="J60" s="70"/>
      <c r="K60" s="69" t="s">
        <v>1369</v>
      </c>
      <c r="L60" s="73">
        <v>1</v>
      </c>
      <c r="M60" s="74">
        <v>7625.55859375</v>
      </c>
      <c r="N60" s="74">
        <v>9646.09375</v>
      </c>
      <c r="O60" s="75"/>
      <c r="P60" s="76"/>
      <c r="Q60" s="76"/>
      <c r="R60" s="86"/>
      <c r="S60" s="48">
        <v>1</v>
      </c>
      <c r="T60" s="48">
        <v>0</v>
      </c>
      <c r="U60" s="49">
        <v>0</v>
      </c>
      <c r="V60" s="49">
        <v>0.005682</v>
      </c>
      <c r="W60" s="49">
        <v>0.005219</v>
      </c>
      <c r="X60" s="49">
        <v>0.398802</v>
      </c>
      <c r="Y60" s="49">
        <v>0</v>
      </c>
      <c r="Z60" s="49">
        <v>0</v>
      </c>
      <c r="AA60" s="71">
        <v>60</v>
      </c>
      <c r="AB60" s="71"/>
      <c r="AC60" s="72"/>
      <c r="AD60" s="78" t="s">
        <v>859</v>
      </c>
      <c r="AE60" s="78">
        <v>304</v>
      </c>
      <c r="AF60" s="78">
        <v>379</v>
      </c>
      <c r="AG60" s="78">
        <v>1228</v>
      </c>
      <c r="AH60" s="78">
        <v>507</v>
      </c>
      <c r="AI60" s="78"/>
      <c r="AJ60" s="78" t="s">
        <v>937</v>
      </c>
      <c r="AK60" s="78" t="s">
        <v>1006</v>
      </c>
      <c r="AL60" s="83" t="s">
        <v>1068</v>
      </c>
      <c r="AM60" s="78"/>
      <c r="AN60" s="80">
        <v>42720.656909722224</v>
      </c>
      <c r="AO60" s="83" t="s">
        <v>1140</v>
      </c>
      <c r="AP60" s="78" t="b">
        <v>0</v>
      </c>
      <c r="AQ60" s="78" t="b">
        <v>0</v>
      </c>
      <c r="AR60" s="78" t="b">
        <v>0</v>
      </c>
      <c r="AS60" s="78" t="s">
        <v>751</v>
      </c>
      <c r="AT60" s="78">
        <v>4</v>
      </c>
      <c r="AU60" s="83" t="s">
        <v>1170</v>
      </c>
      <c r="AV60" s="78" t="b">
        <v>0</v>
      </c>
      <c r="AW60" s="78" t="s">
        <v>1224</v>
      </c>
      <c r="AX60" s="83" t="s">
        <v>1282</v>
      </c>
      <c r="AY60" s="78" t="s">
        <v>65</v>
      </c>
      <c r="AZ60" s="78" t="str">
        <f>REPLACE(INDEX(GroupVertices[Group],MATCH(Vertices[[#This Row],[Vertex]],GroupVertices[Vertex],0)),1,1,"")</f>
        <v>5</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284</v>
      </c>
      <c r="B61" s="65"/>
      <c r="C61" s="65" t="s">
        <v>64</v>
      </c>
      <c r="D61" s="66">
        <v>641.7880059731561</v>
      </c>
      <c r="E61" s="68"/>
      <c r="F61" s="100" t="s">
        <v>1209</v>
      </c>
      <c r="G61" s="65"/>
      <c r="H61" s="69" t="s">
        <v>284</v>
      </c>
      <c r="I61" s="70"/>
      <c r="J61" s="70"/>
      <c r="K61" s="69" t="s">
        <v>1370</v>
      </c>
      <c r="L61" s="73">
        <v>1</v>
      </c>
      <c r="M61" s="74">
        <v>8571.6337890625</v>
      </c>
      <c r="N61" s="74">
        <v>6681.6845703125</v>
      </c>
      <c r="O61" s="75"/>
      <c r="P61" s="76"/>
      <c r="Q61" s="76"/>
      <c r="R61" s="86"/>
      <c r="S61" s="48">
        <v>1</v>
      </c>
      <c r="T61" s="48">
        <v>0</v>
      </c>
      <c r="U61" s="49">
        <v>0</v>
      </c>
      <c r="V61" s="49">
        <v>0.005682</v>
      </c>
      <c r="W61" s="49">
        <v>0.005219</v>
      </c>
      <c r="X61" s="49">
        <v>0.398802</v>
      </c>
      <c r="Y61" s="49">
        <v>0</v>
      </c>
      <c r="Z61" s="49">
        <v>0</v>
      </c>
      <c r="AA61" s="71">
        <v>61</v>
      </c>
      <c r="AB61" s="71"/>
      <c r="AC61" s="72"/>
      <c r="AD61" s="78" t="s">
        <v>860</v>
      </c>
      <c r="AE61" s="78">
        <v>79</v>
      </c>
      <c r="AF61" s="78">
        <v>64797</v>
      </c>
      <c r="AG61" s="78">
        <v>10214</v>
      </c>
      <c r="AH61" s="78">
        <v>14132</v>
      </c>
      <c r="AI61" s="78"/>
      <c r="AJ61" s="78" t="s">
        <v>938</v>
      </c>
      <c r="AK61" s="78"/>
      <c r="AL61" s="83" t="s">
        <v>1069</v>
      </c>
      <c r="AM61" s="78"/>
      <c r="AN61" s="80">
        <v>40330.09273148148</v>
      </c>
      <c r="AO61" s="83" t="s">
        <v>1141</v>
      </c>
      <c r="AP61" s="78" t="b">
        <v>0</v>
      </c>
      <c r="AQ61" s="78" t="b">
        <v>0</v>
      </c>
      <c r="AR61" s="78" t="b">
        <v>1</v>
      </c>
      <c r="AS61" s="78" t="s">
        <v>751</v>
      </c>
      <c r="AT61" s="78">
        <v>314</v>
      </c>
      <c r="AU61" s="83" t="s">
        <v>1176</v>
      </c>
      <c r="AV61" s="78" t="b">
        <v>1</v>
      </c>
      <c r="AW61" s="78" t="s">
        <v>1224</v>
      </c>
      <c r="AX61" s="83" t="s">
        <v>1283</v>
      </c>
      <c r="AY61" s="78" t="s">
        <v>65</v>
      </c>
      <c r="AZ61" s="78" t="str">
        <f>REPLACE(INDEX(GroupVertices[Group],MATCH(Vertices[[#This Row],[Vertex]],GroupVertices[Vertex],0)),1,1,"")</f>
        <v>5</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285</v>
      </c>
      <c r="B62" s="65"/>
      <c r="C62" s="65" t="s">
        <v>64</v>
      </c>
      <c r="D62" s="66">
        <v>490.8898058724254</v>
      </c>
      <c r="E62" s="68"/>
      <c r="F62" s="100" t="s">
        <v>1210</v>
      </c>
      <c r="G62" s="65"/>
      <c r="H62" s="69" t="s">
        <v>285</v>
      </c>
      <c r="I62" s="70"/>
      <c r="J62" s="70"/>
      <c r="K62" s="69" t="s">
        <v>1371</v>
      </c>
      <c r="L62" s="73">
        <v>1</v>
      </c>
      <c r="M62" s="74">
        <v>9511.6298828125</v>
      </c>
      <c r="N62" s="74">
        <v>9028.5</v>
      </c>
      <c r="O62" s="75"/>
      <c r="P62" s="76"/>
      <c r="Q62" s="76"/>
      <c r="R62" s="86"/>
      <c r="S62" s="48">
        <v>1</v>
      </c>
      <c r="T62" s="48">
        <v>0</v>
      </c>
      <c r="U62" s="49">
        <v>0</v>
      </c>
      <c r="V62" s="49">
        <v>0.005682</v>
      </c>
      <c r="W62" s="49">
        <v>0.005219</v>
      </c>
      <c r="X62" s="49">
        <v>0.398802</v>
      </c>
      <c r="Y62" s="49">
        <v>0</v>
      </c>
      <c r="Z62" s="49">
        <v>0</v>
      </c>
      <c r="AA62" s="71">
        <v>62</v>
      </c>
      <c r="AB62" s="71"/>
      <c r="AC62" s="72"/>
      <c r="AD62" s="78" t="s">
        <v>861</v>
      </c>
      <c r="AE62" s="78">
        <v>2719</v>
      </c>
      <c r="AF62" s="78">
        <v>44418</v>
      </c>
      <c r="AG62" s="78">
        <v>24953</v>
      </c>
      <c r="AH62" s="78">
        <v>4332</v>
      </c>
      <c r="AI62" s="78">
        <v>-18000</v>
      </c>
      <c r="AJ62" s="78" t="s">
        <v>939</v>
      </c>
      <c r="AK62" s="78" t="s">
        <v>1007</v>
      </c>
      <c r="AL62" s="83" t="s">
        <v>1070</v>
      </c>
      <c r="AM62" s="78" t="s">
        <v>1095</v>
      </c>
      <c r="AN62" s="80">
        <v>39855.82300925926</v>
      </c>
      <c r="AO62" s="83" t="s">
        <v>1142</v>
      </c>
      <c r="AP62" s="78" t="b">
        <v>0</v>
      </c>
      <c r="AQ62" s="78" t="b">
        <v>0</v>
      </c>
      <c r="AR62" s="78" t="b">
        <v>1</v>
      </c>
      <c r="AS62" s="78" t="s">
        <v>751</v>
      </c>
      <c r="AT62" s="78">
        <v>276</v>
      </c>
      <c r="AU62" s="83" t="s">
        <v>1181</v>
      </c>
      <c r="AV62" s="78" t="b">
        <v>1</v>
      </c>
      <c r="AW62" s="78" t="s">
        <v>1224</v>
      </c>
      <c r="AX62" s="83" t="s">
        <v>1284</v>
      </c>
      <c r="AY62" s="78" t="s">
        <v>65</v>
      </c>
      <c r="AZ62" s="78" t="str">
        <f>REPLACE(INDEX(GroupVertices[Group],MATCH(Vertices[[#This Row],[Vertex]],GroupVertices[Vertex],0)),1,1,"")</f>
        <v>5</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286</v>
      </c>
      <c r="B63" s="65"/>
      <c r="C63" s="65" t="s">
        <v>64</v>
      </c>
      <c r="D63" s="66">
        <v>357.84407941823576</v>
      </c>
      <c r="E63" s="68"/>
      <c r="F63" s="100" t="s">
        <v>1211</v>
      </c>
      <c r="G63" s="65"/>
      <c r="H63" s="69" t="s">
        <v>286</v>
      </c>
      <c r="I63" s="70"/>
      <c r="J63" s="70"/>
      <c r="K63" s="69" t="s">
        <v>1372</v>
      </c>
      <c r="L63" s="73">
        <v>1</v>
      </c>
      <c r="M63" s="74">
        <v>8679.6962890625</v>
      </c>
      <c r="N63" s="74">
        <v>9595.86328125</v>
      </c>
      <c r="O63" s="75"/>
      <c r="P63" s="76"/>
      <c r="Q63" s="76"/>
      <c r="R63" s="86"/>
      <c r="S63" s="48">
        <v>1</v>
      </c>
      <c r="T63" s="48">
        <v>0</v>
      </c>
      <c r="U63" s="49">
        <v>0</v>
      </c>
      <c r="V63" s="49">
        <v>0.005682</v>
      </c>
      <c r="W63" s="49">
        <v>0.005219</v>
      </c>
      <c r="X63" s="49">
        <v>0.398802</v>
      </c>
      <c r="Y63" s="49">
        <v>0</v>
      </c>
      <c r="Z63" s="49">
        <v>0</v>
      </c>
      <c r="AA63" s="71">
        <v>63</v>
      </c>
      <c r="AB63" s="71"/>
      <c r="AC63" s="72"/>
      <c r="AD63" s="78" t="s">
        <v>862</v>
      </c>
      <c r="AE63" s="78">
        <v>7044</v>
      </c>
      <c r="AF63" s="78">
        <v>26450</v>
      </c>
      <c r="AG63" s="78">
        <v>16559</v>
      </c>
      <c r="AH63" s="78">
        <v>5966</v>
      </c>
      <c r="AI63" s="78"/>
      <c r="AJ63" s="78" t="s">
        <v>940</v>
      </c>
      <c r="AK63" s="78"/>
      <c r="AL63" s="83" t="s">
        <v>1071</v>
      </c>
      <c r="AM63" s="78"/>
      <c r="AN63" s="80">
        <v>39782.76412037037</v>
      </c>
      <c r="AO63" s="83" t="s">
        <v>1143</v>
      </c>
      <c r="AP63" s="78" t="b">
        <v>0</v>
      </c>
      <c r="AQ63" s="78" t="b">
        <v>0</v>
      </c>
      <c r="AR63" s="78" t="b">
        <v>1</v>
      </c>
      <c r="AS63" s="78" t="s">
        <v>751</v>
      </c>
      <c r="AT63" s="78">
        <v>410</v>
      </c>
      <c r="AU63" s="83" t="s">
        <v>1170</v>
      </c>
      <c r="AV63" s="78" t="b">
        <v>0</v>
      </c>
      <c r="AW63" s="78" t="s">
        <v>1224</v>
      </c>
      <c r="AX63" s="83" t="s">
        <v>1285</v>
      </c>
      <c r="AY63" s="78" t="s">
        <v>65</v>
      </c>
      <c r="AZ63" s="78" t="str">
        <f>REPLACE(INDEX(GroupVertices[Group],MATCH(Vertices[[#This Row],[Vertex]],GroupVertices[Vertex],0)),1,1,"")</f>
        <v>5</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287</v>
      </c>
      <c r="B64" s="65"/>
      <c r="C64" s="65" t="s">
        <v>64</v>
      </c>
      <c r="D64" s="66">
        <v>196.36471596582223</v>
      </c>
      <c r="E64" s="68"/>
      <c r="F64" s="100" t="s">
        <v>1212</v>
      </c>
      <c r="G64" s="65"/>
      <c r="H64" s="69" t="s">
        <v>287</v>
      </c>
      <c r="I64" s="70"/>
      <c r="J64" s="70"/>
      <c r="K64" s="69" t="s">
        <v>1373</v>
      </c>
      <c r="L64" s="73">
        <v>1</v>
      </c>
      <c r="M64" s="74">
        <v>7517.6162109375</v>
      </c>
      <c r="N64" s="74">
        <v>6713.203125</v>
      </c>
      <c r="O64" s="75"/>
      <c r="P64" s="76"/>
      <c r="Q64" s="76"/>
      <c r="R64" s="86"/>
      <c r="S64" s="48">
        <v>1</v>
      </c>
      <c r="T64" s="48">
        <v>0</v>
      </c>
      <c r="U64" s="49">
        <v>0</v>
      </c>
      <c r="V64" s="49">
        <v>0.005682</v>
      </c>
      <c r="W64" s="49">
        <v>0.005219</v>
      </c>
      <c r="X64" s="49">
        <v>0.398802</v>
      </c>
      <c r="Y64" s="49">
        <v>0</v>
      </c>
      <c r="Z64" s="49">
        <v>0</v>
      </c>
      <c r="AA64" s="71">
        <v>64</v>
      </c>
      <c r="AB64" s="71"/>
      <c r="AC64" s="72"/>
      <c r="AD64" s="78" t="s">
        <v>863</v>
      </c>
      <c r="AE64" s="78">
        <v>4996</v>
      </c>
      <c r="AF64" s="78">
        <v>4642</v>
      </c>
      <c r="AG64" s="78">
        <v>12182</v>
      </c>
      <c r="AH64" s="78">
        <v>2453</v>
      </c>
      <c r="AI64" s="78"/>
      <c r="AJ64" s="78" t="s">
        <v>941</v>
      </c>
      <c r="AK64" s="78" t="s">
        <v>1008</v>
      </c>
      <c r="AL64" s="83" t="s">
        <v>1072</v>
      </c>
      <c r="AM64" s="78"/>
      <c r="AN64" s="80">
        <v>39841.800532407404</v>
      </c>
      <c r="AO64" s="83" t="s">
        <v>1144</v>
      </c>
      <c r="AP64" s="78" t="b">
        <v>0</v>
      </c>
      <c r="AQ64" s="78" t="b">
        <v>0</v>
      </c>
      <c r="AR64" s="78" t="b">
        <v>1</v>
      </c>
      <c r="AS64" s="78" t="s">
        <v>751</v>
      </c>
      <c r="AT64" s="78">
        <v>130</v>
      </c>
      <c r="AU64" s="83" t="s">
        <v>1170</v>
      </c>
      <c r="AV64" s="78" t="b">
        <v>0</v>
      </c>
      <c r="AW64" s="78" t="s">
        <v>1224</v>
      </c>
      <c r="AX64" s="83" t="s">
        <v>1286</v>
      </c>
      <c r="AY64" s="78" t="s">
        <v>65</v>
      </c>
      <c r="AZ64" s="78" t="str">
        <f>REPLACE(INDEX(GroupVertices[Group],MATCH(Vertices[[#This Row],[Vertex]],GroupVertices[Vertex],0)),1,1,"")</f>
        <v>5</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251</v>
      </c>
      <c r="B65" s="65"/>
      <c r="C65" s="65" t="s">
        <v>64</v>
      </c>
      <c r="D65" s="66">
        <v>297.90389933994857</v>
      </c>
      <c r="E65" s="68"/>
      <c r="F65" s="100" t="s">
        <v>522</v>
      </c>
      <c r="G65" s="65"/>
      <c r="H65" s="69" t="s">
        <v>251</v>
      </c>
      <c r="I65" s="70"/>
      <c r="J65" s="70"/>
      <c r="K65" s="69" t="s">
        <v>1374</v>
      </c>
      <c r="L65" s="73">
        <v>1</v>
      </c>
      <c r="M65" s="74">
        <v>9787.0009765625</v>
      </c>
      <c r="N65" s="74">
        <v>8112.4990234375</v>
      </c>
      <c r="O65" s="75"/>
      <c r="P65" s="76"/>
      <c r="Q65" s="76"/>
      <c r="R65" s="86"/>
      <c r="S65" s="48">
        <v>1</v>
      </c>
      <c r="T65" s="48">
        <v>1</v>
      </c>
      <c r="U65" s="49">
        <v>0</v>
      </c>
      <c r="V65" s="49">
        <v>0.005682</v>
      </c>
      <c r="W65" s="49">
        <v>0.005219</v>
      </c>
      <c r="X65" s="49">
        <v>0.398802</v>
      </c>
      <c r="Y65" s="49">
        <v>0</v>
      </c>
      <c r="Z65" s="49">
        <v>1</v>
      </c>
      <c r="AA65" s="71">
        <v>65</v>
      </c>
      <c r="AB65" s="71"/>
      <c r="AC65" s="72"/>
      <c r="AD65" s="78" t="s">
        <v>864</v>
      </c>
      <c r="AE65" s="78">
        <v>18383</v>
      </c>
      <c r="AF65" s="78">
        <v>18355</v>
      </c>
      <c r="AG65" s="78">
        <v>16924</v>
      </c>
      <c r="AH65" s="78">
        <v>9711</v>
      </c>
      <c r="AI65" s="78"/>
      <c r="AJ65" s="78" t="s">
        <v>942</v>
      </c>
      <c r="AK65" s="78" t="s">
        <v>1009</v>
      </c>
      <c r="AL65" s="83" t="s">
        <v>1073</v>
      </c>
      <c r="AM65" s="78"/>
      <c r="AN65" s="80">
        <v>39924.846030092594</v>
      </c>
      <c r="AO65" s="83" t="s">
        <v>1145</v>
      </c>
      <c r="AP65" s="78" t="b">
        <v>0</v>
      </c>
      <c r="AQ65" s="78" t="b">
        <v>0</v>
      </c>
      <c r="AR65" s="78" t="b">
        <v>0</v>
      </c>
      <c r="AS65" s="78" t="s">
        <v>751</v>
      </c>
      <c r="AT65" s="78">
        <v>540</v>
      </c>
      <c r="AU65" s="83" t="s">
        <v>1176</v>
      </c>
      <c r="AV65" s="78" t="b">
        <v>0</v>
      </c>
      <c r="AW65" s="78" t="s">
        <v>1224</v>
      </c>
      <c r="AX65" s="83" t="s">
        <v>1287</v>
      </c>
      <c r="AY65" s="78" t="s">
        <v>66</v>
      </c>
      <c r="AZ65" s="78" t="str">
        <f>REPLACE(INDEX(GroupVertices[Group],MATCH(Vertices[[#This Row],[Vertex]],GroupVertices[Vertex],0)),1,1,"")</f>
        <v>5</v>
      </c>
      <c r="BA65" s="48"/>
      <c r="BB65" s="48"/>
      <c r="BC65" s="48"/>
      <c r="BD65" s="48"/>
      <c r="BE65" s="48"/>
      <c r="BF65" s="48"/>
      <c r="BG65" s="120" t="s">
        <v>1814</v>
      </c>
      <c r="BH65" s="120" t="s">
        <v>1814</v>
      </c>
      <c r="BI65" s="120" t="s">
        <v>1846</v>
      </c>
      <c r="BJ65" s="120" t="s">
        <v>1846</v>
      </c>
      <c r="BK65" s="120">
        <v>1</v>
      </c>
      <c r="BL65" s="123">
        <v>4.761904761904762</v>
      </c>
      <c r="BM65" s="120">
        <v>0</v>
      </c>
      <c r="BN65" s="123">
        <v>0</v>
      </c>
      <c r="BO65" s="120">
        <v>0</v>
      </c>
      <c r="BP65" s="123">
        <v>0</v>
      </c>
      <c r="BQ65" s="120">
        <v>20</v>
      </c>
      <c r="BR65" s="123">
        <v>95.23809523809524</v>
      </c>
      <c r="BS65" s="120">
        <v>21</v>
      </c>
      <c r="BT65" s="2"/>
      <c r="BU65" s="3"/>
      <c r="BV65" s="3"/>
      <c r="BW65" s="3"/>
      <c r="BX65" s="3"/>
    </row>
    <row r="66" spans="1:76" ht="15">
      <c r="A66" s="64" t="s">
        <v>288</v>
      </c>
      <c r="B66" s="65"/>
      <c r="C66" s="65" t="s">
        <v>64</v>
      </c>
      <c r="D66" s="66">
        <v>564.3285589319007</v>
      </c>
      <c r="E66" s="68"/>
      <c r="F66" s="100" t="s">
        <v>1213</v>
      </c>
      <c r="G66" s="65"/>
      <c r="H66" s="69" t="s">
        <v>288</v>
      </c>
      <c r="I66" s="70"/>
      <c r="J66" s="70"/>
      <c r="K66" s="69" t="s">
        <v>1375</v>
      </c>
      <c r="L66" s="73">
        <v>1</v>
      </c>
      <c r="M66" s="74">
        <v>6752.41064453125</v>
      </c>
      <c r="N66" s="74">
        <v>9111.5302734375</v>
      </c>
      <c r="O66" s="75"/>
      <c r="P66" s="76"/>
      <c r="Q66" s="76"/>
      <c r="R66" s="86"/>
      <c r="S66" s="48">
        <v>1</v>
      </c>
      <c r="T66" s="48">
        <v>0</v>
      </c>
      <c r="U66" s="49">
        <v>0</v>
      </c>
      <c r="V66" s="49">
        <v>0.005682</v>
      </c>
      <c r="W66" s="49">
        <v>0.005219</v>
      </c>
      <c r="X66" s="49">
        <v>0.398802</v>
      </c>
      <c r="Y66" s="49">
        <v>0</v>
      </c>
      <c r="Z66" s="49">
        <v>0</v>
      </c>
      <c r="AA66" s="71">
        <v>66</v>
      </c>
      <c r="AB66" s="71"/>
      <c r="AC66" s="72"/>
      <c r="AD66" s="78" t="s">
        <v>865</v>
      </c>
      <c r="AE66" s="78">
        <v>3194</v>
      </c>
      <c r="AF66" s="78">
        <v>54336</v>
      </c>
      <c r="AG66" s="78">
        <v>15419</v>
      </c>
      <c r="AH66" s="78">
        <v>8424</v>
      </c>
      <c r="AI66" s="78"/>
      <c r="AJ66" s="78" t="s">
        <v>943</v>
      </c>
      <c r="AK66" s="78" t="s">
        <v>989</v>
      </c>
      <c r="AL66" s="83" t="s">
        <v>1074</v>
      </c>
      <c r="AM66" s="78"/>
      <c r="AN66" s="80">
        <v>40032.750810185185</v>
      </c>
      <c r="AO66" s="83" t="s">
        <v>1146</v>
      </c>
      <c r="AP66" s="78" t="b">
        <v>0</v>
      </c>
      <c r="AQ66" s="78" t="b">
        <v>0</v>
      </c>
      <c r="AR66" s="78" t="b">
        <v>1</v>
      </c>
      <c r="AS66" s="78" t="s">
        <v>751</v>
      </c>
      <c r="AT66" s="78">
        <v>1632</v>
      </c>
      <c r="AU66" s="83" t="s">
        <v>1170</v>
      </c>
      <c r="AV66" s="78" t="b">
        <v>1</v>
      </c>
      <c r="AW66" s="78" t="s">
        <v>1224</v>
      </c>
      <c r="AX66" s="83" t="s">
        <v>1288</v>
      </c>
      <c r="AY66" s="78" t="s">
        <v>65</v>
      </c>
      <c r="AZ66" s="78" t="str">
        <f>REPLACE(INDEX(GroupVertices[Group],MATCH(Vertices[[#This Row],[Vertex]],GroupVertices[Vertex],0)),1,1,"")</f>
        <v>5</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252</v>
      </c>
      <c r="B67" s="65"/>
      <c r="C67" s="65" t="s">
        <v>64</v>
      </c>
      <c r="D67" s="66">
        <v>219.85208486123014</v>
      </c>
      <c r="E67" s="68"/>
      <c r="F67" s="100" t="s">
        <v>523</v>
      </c>
      <c r="G67" s="65"/>
      <c r="H67" s="69" t="s">
        <v>252</v>
      </c>
      <c r="I67" s="70"/>
      <c r="J67" s="70"/>
      <c r="K67" s="69" t="s">
        <v>1376</v>
      </c>
      <c r="L67" s="73">
        <v>1</v>
      </c>
      <c r="M67" s="74">
        <v>6685.72509765625</v>
      </c>
      <c r="N67" s="74">
        <v>7299.18505859375</v>
      </c>
      <c r="O67" s="75"/>
      <c r="P67" s="76"/>
      <c r="Q67" s="76"/>
      <c r="R67" s="86"/>
      <c r="S67" s="48">
        <v>0</v>
      </c>
      <c r="T67" s="48">
        <v>1</v>
      </c>
      <c r="U67" s="49">
        <v>0</v>
      </c>
      <c r="V67" s="49">
        <v>0.005682</v>
      </c>
      <c r="W67" s="49">
        <v>0.005219</v>
      </c>
      <c r="X67" s="49">
        <v>0.398802</v>
      </c>
      <c r="Y67" s="49">
        <v>0</v>
      </c>
      <c r="Z67" s="49">
        <v>0</v>
      </c>
      <c r="AA67" s="71">
        <v>67</v>
      </c>
      <c r="AB67" s="71"/>
      <c r="AC67" s="72"/>
      <c r="AD67" s="78" t="s">
        <v>866</v>
      </c>
      <c r="AE67" s="78">
        <v>8280</v>
      </c>
      <c r="AF67" s="78">
        <v>7814</v>
      </c>
      <c r="AG67" s="78">
        <v>125100</v>
      </c>
      <c r="AH67" s="78">
        <v>30157</v>
      </c>
      <c r="AI67" s="78"/>
      <c r="AJ67" s="78" t="s">
        <v>944</v>
      </c>
      <c r="AK67" s="78" t="s">
        <v>1010</v>
      </c>
      <c r="AL67" s="83" t="s">
        <v>1075</v>
      </c>
      <c r="AM67" s="78"/>
      <c r="AN67" s="80">
        <v>42127.319652777776</v>
      </c>
      <c r="AO67" s="83" t="s">
        <v>1147</v>
      </c>
      <c r="AP67" s="78" t="b">
        <v>0</v>
      </c>
      <c r="AQ67" s="78" t="b">
        <v>0</v>
      </c>
      <c r="AR67" s="78" t="b">
        <v>0</v>
      </c>
      <c r="AS67" s="78" t="s">
        <v>753</v>
      </c>
      <c r="AT67" s="78">
        <v>3642</v>
      </c>
      <c r="AU67" s="83" t="s">
        <v>1173</v>
      </c>
      <c r="AV67" s="78" t="b">
        <v>0</v>
      </c>
      <c r="AW67" s="78" t="s">
        <v>1224</v>
      </c>
      <c r="AX67" s="83" t="s">
        <v>1289</v>
      </c>
      <c r="AY67" s="78" t="s">
        <v>66</v>
      </c>
      <c r="AZ67" s="78" t="str">
        <f>REPLACE(INDEX(GroupVertices[Group],MATCH(Vertices[[#This Row],[Vertex]],GroupVertices[Vertex],0)),1,1,"")</f>
        <v>5</v>
      </c>
      <c r="BA67" s="48"/>
      <c r="BB67" s="48"/>
      <c r="BC67" s="48"/>
      <c r="BD67" s="48"/>
      <c r="BE67" s="48" t="s">
        <v>460</v>
      </c>
      <c r="BF67" s="48" t="s">
        <v>460</v>
      </c>
      <c r="BG67" s="120" t="s">
        <v>1815</v>
      </c>
      <c r="BH67" s="120" t="s">
        <v>1815</v>
      </c>
      <c r="BI67" s="120" t="s">
        <v>1847</v>
      </c>
      <c r="BJ67" s="120" t="s">
        <v>1847</v>
      </c>
      <c r="BK67" s="120">
        <v>3</v>
      </c>
      <c r="BL67" s="123">
        <v>11.538461538461538</v>
      </c>
      <c r="BM67" s="120">
        <v>0</v>
      </c>
      <c r="BN67" s="123">
        <v>0</v>
      </c>
      <c r="BO67" s="120">
        <v>0</v>
      </c>
      <c r="BP67" s="123">
        <v>0</v>
      </c>
      <c r="BQ67" s="120">
        <v>23</v>
      </c>
      <c r="BR67" s="123">
        <v>88.46153846153847</v>
      </c>
      <c r="BS67" s="120">
        <v>26</v>
      </c>
      <c r="BT67" s="2"/>
      <c r="BU67" s="3"/>
      <c r="BV67" s="3"/>
      <c r="BW67" s="3"/>
      <c r="BX67" s="3"/>
    </row>
    <row r="68" spans="1:76" ht="15">
      <c r="A68" s="64" t="s">
        <v>253</v>
      </c>
      <c r="B68" s="65"/>
      <c r="C68" s="65" t="s">
        <v>64</v>
      </c>
      <c r="D68" s="66">
        <v>162.32580209060464</v>
      </c>
      <c r="E68" s="68"/>
      <c r="F68" s="100" t="s">
        <v>524</v>
      </c>
      <c r="G68" s="65"/>
      <c r="H68" s="69" t="s">
        <v>253</v>
      </c>
      <c r="I68" s="70"/>
      <c r="J68" s="70"/>
      <c r="K68" s="69" t="s">
        <v>1377</v>
      </c>
      <c r="L68" s="73">
        <v>1</v>
      </c>
      <c r="M68" s="74">
        <v>1845.1695556640625</v>
      </c>
      <c r="N68" s="74">
        <v>7793.33837890625</v>
      </c>
      <c r="O68" s="75"/>
      <c r="P68" s="76"/>
      <c r="Q68" s="76"/>
      <c r="R68" s="86"/>
      <c r="S68" s="48">
        <v>1</v>
      </c>
      <c r="T68" s="48">
        <v>1</v>
      </c>
      <c r="U68" s="49">
        <v>0</v>
      </c>
      <c r="V68" s="49">
        <v>0</v>
      </c>
      <c r="W68" s="49">
        <v>0</v>
      </c>
      <c r="X68" s="49">
        <v>0.999994</v>
      </c>
      <c r="Y68" s="49">
        <v>0</v>
      </c>
      <c r="Z68" s="49" t="s">
        <v>1983</v>
      </c>
      <c r="AA68" s="71">
        <v>68</v>
      </c>
      <c r="AB68" s="71"/>
      <c r="AC68" s="72"/>
      <c r="AD68" s="78" t="s">
        <v>867</v>
      </c>
      <c r="AE68" s="78">
        <v>228</v>
      </c>
      <c r="AF68" s="78">
        <v>45</v>
      </c>
      <c r="AG68" s="78">
        <v>352</v>
      </c>
      <c r="AH68" s="78">
        <v>37</v>
      </c>
      <c r="AI68" s="78"/>
      <c r="AJ68" s="78"/>
      <c r="AK68" s="78"/>
      <c r="AL68" s="78"/>
      <c r="AM68" s="78"/>
      <c r="AN68" s="80">
        <v>42310.817453703705</v>
      </c>
      <c r="AO68" s="83" t="s">
        <v>1148</v>
      </c>
      <c r="AP68" s="78" t="b">
        <v>1</v>
      </c>
      <c r="AQ68" s="78" t="b">
        <v>0</v>
      </c>
      <c r="AR68" s="78" t="b">
        <v>0</v>
      </c>
      <c r="AS68" s="78" t="s">
        <v>751</v>
      </c>
      <c r="AT68" s="78">
        <v>0</v>
      </c>
      <c r="AU68" s="83" t="s">
        <v>1170</v>
      </c>
      <c r="AV68" s="78" t="b">
        <v>0</v>
      </c>
      <c r="AW68" s="78" t="s">
        <v>1224</v>
      </c>
      <c r="AX68" s="83" t="s">
        <v>1290</v>
      </c>
      <c r="AY68" s="78" t="s">
        <v>66</v>
      </c>
      <c r="AZ68" s="78" t="str">
        <f>REPLACE(INDEX(GroupVertices[Group],MATCH(Vertices[[#This Row],[Vertex]],GroupVertices[Vertex],0)),1,1,"")</f>
        <v>1</v>
      </c>
      <c r="BA68" s="48" t="s">
        <v>1773</v>
      </c>
      <c r="BB68" s="48" t="s">
        <v>1773</v>
      </c>
      <c r="BC68" s="48" t="s">
        <v>1782</v>
      </c>
      <c r="BD68" s="48" t="s">
        <v>1782</v>
      </c>
      <c r="BE68" s="48"/>
      <c r="BF68" s="48"/>
      <c r="BG68" s="120" t="s">
        <v>1816</v>
      </c>
      <c r="BH68" s="120" t="s">
        <v>1816</v>
      </c>
      <c r="BI68" s="120" t="s">
        <v>1848</v>
      </c>
      <c r="BJ68" s="120" t="s">
        <v>1848</v>
      </c>
      <c r="BK68" s="120">
        <v>1</v>
      </c>
      <c r="BL68" s="123">
        <v>4.761904761904762</v>
      </c>
      <c r="BM68" s="120">
        <v>0</v>
      </c>
      <c r="BN68" s="123">
        <v>0</v>
      </c>
      <c r="BO68" s="120">
        <v>0</v>
      </c>
      <c r="BP68" s="123">
        <v>0</v>
      </c>
      <c r="BQ68" s="120">
        <v>20</v>
      </c>
      <c r="BR68" s="123">
        <v>95.23809523809524</v>
      </c>
      <c r="BS68" s="120">
        <v>21</v>
      </c>
      <c r="BT68" s="2"/>
      <c r="BU68" s="3"/>
      <c r="BV68" s="3"/>
      <c r="BW68" s="3"/>
      <c r="BX68" s="3"/>
    </row>
    <row r="69" spans="1:76" ht="15">
      <c r="A69" s="64" t="s">
        <v>254</v>
      </c>
      <c r="B69" s="65"/>
      <c r="C69" s="65" t="s">
        <v>64</v>
      </c>
      <c r="D69" s="66">
        <v>162.60717662339957</v>
      </c>
      <c r="E69" s="68"/>
      <c r="F69" s="100" t="s">
        <v>525</v>
      </c>
      <c r="G69" s="65"/>
      <c r="H69" s="69" t="s">
        <v>254</v>
      </c>
      <c r="I69" s="70"/>
      <c r="J69" s="70"/>
      <c r="K69" s="69" t="s">
        <v>1378</v>
      </c>
      <c r="L69" s="73">
        <v>1</v>
      </c>
      <c r="M69" s="74">
        <v>3165.37548828125</v>
      </c>
      <c r="N69" s="74">
        <v>9028.5087890625</v>
      </c>
      <c r="O69" s="75"/>
      <c r="P69" s="76"/>
      <c r="Q69" s="76"/>
      <c r="R69" s="86"/>
      <c r="S69" s="48">
        <v>1</v>
      </c>
      <c r="T69" s="48">
        <v>1</v>
      </c>
      <c r="U69" s="49">
        <v>0</v>
      </c>
      <c r="V69" s="49">
        <v>0</v>
      </c>
      <c r="W69" s="49">
        <v>0</v>
      </c>
      <c r="X69" s="49">
        <v>0.999994</v>
      </c>
      <c r="Y69" s="49">
        <v>0</v>
      </c>
      <c r="Z69" s="49" t="s">
        <v>1983</v>
      </c>
      <c r="AA69" s="71">
        <v>69</v>
      </c>
      <c r="AB69" s="71"/>
      <c r="AC69" s="72"/>
      <c r="AD69" s="78" t="s">
        <v>868</v>
      </c>
      <c r="AE69" s="78">
        <v>167</v>
      </c>
      <c r="AF69" s="78">
        <v>83</v>
      </c>
      <c r="AG69" s="78">
        <v>488</v>
      </c>
      <c r="AH69" s="78">
        <v>188</v>
      </c>
      <c r="AI69" s="78"/>
      <c r="AJ69" s="78" t="s">
        <v>945</v>
      </c>
      <c r="AK69" s="78"/>
      <c r="AL69" s="83" t="s">
        <v>1076</v>
      </c>
      <c r="AM69" s="78"/>
      <c r="AN69" s="80">
        <v>43026.53166666667</v>
      </c>
      <c r="AO69" s="83" t="s">
        <v>1149</v>
      </c>
      <c r="AP69" s="78" t="b">
        <v>0</v>
      </c>
      <c r="AQ69" s="78" t="b">
        <v>0</v>
      </c>
      <c r="AR69" s="78" t="b">
        <v>0</v>
      </c>
      <c r="AS69" s="78" t="s">
        <v>751</v>
      </c>
      <c r="AT69" s="78">
        <v>6</v>
      </c>
      <c r="AU69" s="83" t="s">
        <v>1170</v>
      </c>
      <c r="AV69" s="78" t="b">
        <v>0</v>
      </c>
      <c r="AW69" s="78" t="s">
        <v>1224</v>
      </c>
      <c r="AX69" s="83" t="s">
        <v>1291</v>
      </c>
      <c r="AY69" s="78" t="s">
        <v>66</v>
      </c>
      <c r="AZ69" s="78" t="str">
        <f>REPLACE(INDEX(GroupVertices[Group],MATCH(Vertices[[#This Row],[Vertex]],GroupVertices[Vertex],0)),1,1,"")</f>
        <v>1</v>
      </c>
      <c r="BA69" s="48" t="s">
        <v>408</v>
      </c>
      <c r="BB69" s="48" t="s">
        <v>408</v>
      </c>
      <c r="BC69" s="48" t="s">
        <v>444</v>
      </c>
      <c r="BD69" s="48" t="s">
        <v>444</v>
      </c>
      <c r="BE69" s="48" t="s">
        <v>462</v>
      </c>
      <c r="BF69" s="48" t="s">
        <v>462</v>
      </c>
      <c r="BG69" s="120" t="s">
        <v>1817</v>
      </c>
      <c r="BH69" s="120" t="s">
        <v>1817</v>
      </c>
      <c r="BI69" s="120" t="s">
        <v>1849</v>
      </c>
      <c r="BJ69" s="120" t="s">
        <v>1849</v>
      </c>
      <c r="BK69" s="120">
        <v>2</v>
      </c>
      <c r="BL69" s="123">
        <v>8.695652173913043</v>
      </c>
      <c r="BM69" s="120">
        <v>0</v>
      </c>
      <c r="BN69" s="123">
        <v>0</v>
      </c>
      <c r="BO69" s="120">
        <v>0</v>
      </c>
      <c r="BP69" s="123">
        <v>0</v>
      </c>
      <c r="BQ69" s="120">
        <v>21</v>
      </c>
      <c r="BR69" s="123">
        <v>91.30434782608695</v>
      </c>
      <c r="BS69" s="120">
        <v>23</v>
      </c>
      <c r="BT69" s="2"/>
      <c r="BU69" s="3"/>
      <c r="BV69" s="3"/>
      <c r="BW69" s="3"/>
      <c r="BX69" s="3"/>
    </row>
    <row r="70" spans="1:76" ht="15">
      <c r="A70" s="64" t="s">
        <v>255</v>
      </c>
      <c r="B70" s="65"/>
      <c r="C70" s="65" t="s">
        <v>64</v>
      </c>
      <c r="D70" s="66">
        <v>166.3094731075433</v>
      </c>
      <c r="E70" s="68"/>
      <c r="F70" s="100" t="s">
        <v>526</v>
      </c>
      <c r="G70" s="65"/>
      <c r="H70" s="69" t="s">
        <v>255</v>
      </c>
      <c r="I70" s="70"/>
      <c r="J70" s="70"/>
      <c r="K70" s="69" t="s">
        <v>1379</v>
      </c>
      <c r="L70" s="73">
        <v>1.5342756883097088</v>
      </c>
      <c r="M70" s="74">
        <v>235.26837158203125</v>
      </c>
      <c r="N70" s="74">
        <v>1736.848876953125</v>
      </c>
      <c r="O70" s="75"/>
      <c r="P70" s="76"/>
      <c r="Q70" s="76"/>
      <c r="R70" s="86"/>
      <c r="S70" s="48">
        <v>0</v>
      </c>
      <c r="T70" s="48">
        <v>3</v>
      </c>
      <c r="U70" s="49">
        <v>0.142857</v>
      </c>
      <c r="V70" s="49">
        <v>0.007194</v>
      </c>
      <c r="W70" s="49">
        <v>0.024526</v>
      </c>
      <c r="X70" s="49">
        <v>0.74356</v>
      </c>
      <c r="Y70" s="49">
        <v>0.3333333333333333</v>
      </c>
      <c r="Z70" s="49">
        <v>0</v>
      </c>
      <c r="AA70" s="71">
        <v>70</v>
      </c>
      <c r="AB70" s="71"/>
      <c r="AC70" s="72"/>
      <c r="AD70" s="78" t="s">
        <v>869</v>
      </c>
      <c r="AE70" s="78">
        <v>2461</v>
      </c>
      <c r="AF70" s="78">
        <v>583</v>
      </c>
      <c r="AG70" s="78">
        <v>1501</v>
      </c>
      <c r="AH70" s="78">
        <v>261</v>
      </c>
      <c r="AI70" s="78"/>
      <c r="AJ70" s="78" t="s">
        <v>946</v>
      </c>
      <c r="AK70" s="78" t="s">
        <v>1007</v>
      </c>
      <c r="AL70" s="83" t="s">
        <v>1077</v>
      </c>
      <c r="AM70" s="78"/>
      <c r="AN70" s="80">
        <v>39602.72607638889</v>
      </c>
      <c r="AO70" s="83" t="s">
        <v>1150</v>
      </c>
      <c r="AP70" s="78" t="b">
        <v>0</v>
      </c>
      <c r="AQ70" s="78" t="b">
        <v>0</v>
      </c>
      <c r="AR70" s="78" t="b">
        <v>1</v>
      </c>
      <c r="AS70" s="78" t="s">
        <v>751</v>
      </c>
      <c r="AT70" s="78">
        <v>82</v>
      </c>
      <c r="AU70" s="83" t="s">
        <v>1182</v>
      </c>
      <c r="AV70" s="78" t="b">
        <v>0</v>
      </c>
      <c r="AW70" s="78" t="s">
        <v>1224</v>
      </c>
      <c r="AX70" s="83" t="s">
        <v>1292</v>
      </c>
      <c r="AY70" s="78" t="s">
        <v>66</v>
      </c>
      <c r="AZ70" s="78" t="str">
        <f>REPLACE(INDEX(GroupVertices[Group],MATCH(Vertices[[#This Row],[Vertex]],GroupVertices[Vertex],0)),1,1,"")</f>
        <v>2</v>
      </c>
      <c r="BA70" s="48" t="s">
        <v>384</v>
      </c>
      <c r="BB70" s="48" t="s">
        <v>384</v>
      </c>
      <c r="BC70" s="48" t="s">
        <v>433</v>
      </c>
      <c r="BD70" s="48" t="s">
        <v>433</v>
      </c>
      <c r="BE70" s="48"/>
      <c r="BF70" s="48"/>
      <c r="BG70" s="120" t="s">
        <v>1818</v>
      </c>
      <c r="BH70" s="120" t="s">
        <v>1818</v>
      </c>
      <c r="BI70" s="120" t="s">
        <v>1850</v>
      </c>
      <c r="BJ70" s="120" t="s">
        <v>1850</v>
      </c>
      <c r="BK70" s="120">
        <v>0</v>
      </c>
      <c r="BL70" s="123">
        <v>0</v>
      </c>
      <c r="BM70" s="120">
        <v>1</v>
      </c>
      <c r="BN70" s="123">
        <v>2.2222222222222223</v>
      </c>
      <c r="BO70" s="120">
        <v>0</v>
      </c>
      <c r="BP70" s="123">
        <v>0</v>
      </c>
      <c r="BQ70" s="120">
        <v>44</v>
      </c>
      <c r="BR70" s="123">
        <v>97.77777777777777</v>
      </c>
      <c r="BS70" s="120">
        <v>45</v>
      </c>
      <c r="BT70" s="2"/>
      <c r="BU70" s="3"/>
      <c r="BV70" s="3"/>
      <c r="BW70" s="3"/>
      <c r="BX70" s="3"/>
    </row>
    <row r="71" spans="1:76" ht="15">
      <c r="A71" s="64" t="s">
        <v>289</v>
      </c>
      <c r="B71" s="65"/>
      <c r="C71" s="65" t="s">
        <v>64</v>
      </c>
      <c r="D71" s="66">
        <v>163.29580376945032</v>
      </c>
      <c r="E71" s="68"/>
      <c r="F71" s="100" t="s">
        <v>1214</v>
      </c>
      <c r="G71" s="65"/>
      <c r="H71" s="69" t="s">
        <v>289</v>
      </c>
      <c r="I71" s="70"/>
      <c r="J71" s="70"/>
      <c r="K71" s="69" t="s">
        <v>1380</v>
      </c>
      <c r="L71" s="73">
        <v>1</v>
      </c>
      <c r="M71" s="74">
        <v>4044.395751953125</v>
      </c>
      <c r="N71" s="74">
        <v>967.0986938476562</v>
      </c>
      <c r="O71" s="75"/>
      <c r="P71" s="76"/>
      <c r="Q71" s="76"/>
      <c r="R71" s="86"/>
      <c r="S71" s="48">
        <v>1</v>
      </c>
      <c r="T71" s="48">
        <v>0</v>
      </c>
      <c r="U71" s="49">
        <v>0</v>
      </c>
      <c r="V71" s="49">
        <v>0.007092</v>
      </c>
      <c r="W71" s="49">
        <v>0.01242</v>
      </c>
      <c r="X71" s="49">
        <v>0.362364</v>
      </c>
      <c r="Y71" s="49">
        <v>0</v>
      </c>
      <c r="Z71" s="49">
        <v>0</v>
      </c>
      <c r="AA71" s="71">
        <v>71</v>
      </c>
      <c r="AB71" s="71"/>
      <c r="AC71" s="72"/>
      <c r="AD71" s="78" t="s">
        <v>870</v>
      </c>
      <c r="AE71" s="78">
        <v>535</v>
      </c>
      <c r="AF71" s="78">
        <v>176</v>
      </c>
      <c r="AG71" s="78">
        <v>600</v>
      </c>
      <c r="AH71" s="78">
        <v>599</v>
      </c>
      <c r="AI71" s="78"/>
      <c r="AJ71" s="78" t="s">
        <v>947</v>
      </c>
      <c r="AK71" s="78" t="s">
        <v>1011</v>
      </c>
      <c r="AL71" s="83" t="s">
        <v>1078</v>
      </c>
      <c r="AM71" s="78"/>
      <c r="AN71" s="80">
        <v>39700.630844907406</v>
      </c>
      <c r="AO71" s="83" t="s">
        <v>1151</v>
      </c>
      <c r="AP71" s="78" t="b">
        <v>0</v>
      </c>
      <c r="AQ71" s="78" t="b">
        <v>0</v>
      </c>
      <c r="AR71" s="78" t="b">
        <v>0</v>
      </c>
      <c r="AS71" s="78" t="s">
        <v>751</v>
      </c>
      <c r="AT71" s="78">
        <v>12</v>
      </c>
      <c r="AU71" s="83" t="s">
        <v>1170</v>
      </c>
      <c r="AV71" s="78" t="b">
        <v>0</v>
      </c>
      <c r="AW71" s="78" t="s">
        <v>1224</v>
      </c>
      <c r="AX71" s="83" t="s">
        <v>1293</v>
      </c>
      <c r="AY71" s="78" t="s">
        <v>65</v>
      </c>
      <c r="AZ71" s="78" t="str">
        <f>REPLACE(INDEX(GroupVertices[Group],MATCH(Vertices[[#This Row],[Vertex]],GroupVertices[Vertex],0)),1,1,"")</f>
        <v>3</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290</v>
      </c>
      <c r="B72" s="65"/>
      <c r="C72" s="65" t="s">
        <v>64</v>
      </c>
      <c r="D72" s="66">
        <v>166.05031235365325</v>
      </c>
      <c r="E72" s="68"/>
      <c r="F72" s="100" t="s">
        <v>1215</v>
      </c>
      <c r="G72" s="65"/>
      <c r="H72" s="69" t="s">
        <v>290</v>
      </c>
      <c r="I72" s="70"/>
      <c r="J72" s="70"/>
      <c r="K72" s="69" t="s">
        <v>1381</v>
      </c>
      <c r="L72" s="73">
        <v>1</v>
      </c>
      <c r="M72" s="74">
        <v>6198.21044921875</v>
      </c>
      <c r="N72" s="74">
        <v>2470.389404296875</v>
      </c>
      <c r="O72" s="75"/>
      <c r="P72" s="76"/>
      <c r="Q72" s="76"/>
      <c r="R72" s="86"/>
      <c r="S72" s="48">
        <v>1</v>
      </c>
      <c r="T72" s="48">
        <v>0</v>
      </c>
      <c r="U72" s="49">
        <v>0</v>
      </c>
      <c r="V72" s="49">
        <v>0.007092</v>
      </c>
      <c r="W72" s="49">
        <v>0.01242</v>
      </c>
      <c r="X72" s="49">
        <v>0.362364</v>
      </c>
      <c r="Y72" s="49">
        <v>0</v>
      </c>
      <c r="Z72" s="49">
        <v>0</v>
      </c>
      <c r="AA72" s="71">
        <v>72</v>
      </c>
      <c r="AB72" s="71"/>
      <c r="AC72" s="72"/>
      <c r="AD72" s="78" t="s">
        <v>290</v>
      </c>
      <c r="AE72" s="78">
        <v>795</v>
      </c>
      <c r="AF72" s="78">
        <v>548</v>
      </c>
      <c r="AG72" s="78">
        <v>3328</v>
      </c>
      <c r="AH72" s="78">
        <v>3174</v>
      </c>
      <c r="AI72" s="78"/>
      <c r="AJ72" s="78" t="s">
        <v>948</v>
      </c>
      <c r="AK72" s="78" t="s">
        <v>1012</v>
      </c>
      <c r="AL72" s="83" t="s">
        <v>1079</v>
      </c>
      <c r="AM72" s="78"/>
      <c r="AN72" s="80">
        <v>39803.8012962963</v>
      </c>
      <c r="AO72" s="83" t="s">
        <v>1152</v>
      </c>
      <c r="AP72" s="78" t="b">
        <v>0</v>
      </c>
      <c r="AQ72" s="78" t="b">
        <v>0</v>
      </c>
      <c r="AR72" s="78" t="b">
        <v>1</v>
      </c>
      <c r="AS72" s="78" t="s">
        <v>751</v>
      </c>
      <c r="AT72" s="78">
        <v>23</v>
      </c>
      <c r="AU72" s="83" t="s">
        <v>1183</v>
      </c>
      <c r="AV72" s="78" t="b">
        <v>0</v>
      </c>
      <c r="AW72" s="78" t="s">
        <v>1224</v>
      </c>
      <c r="AX72" s="83" t="s">
        <v>1294</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257</v>
      </c>
      <c r="B73" s="65"/>
      <c r="C73" s="65" t="s">
        <v>64</v>
      </c>
      <c r="D73" s="66">
        <v>184.64324529702316</v>
      </c>
      <c r="E73" s="68"/>
      <c r="F73" s="100" t="s">
        <v>527</v>
      </c>
      <c r="G73" s="65"/>
      <c r="H73" s="69" t="s">
        <v>257</v>
      </c>
      <c r="I73" s="70"/>
      <c r="J73" s="70"/>
      <c r="K73" s="69" t="s">
        <v>1382</v>
      </c>
      <c r="L73" s="73">
        <v>1</v>
      </c>
      <c r="M73" s="74">
        <v>3690.339111328125</v>
      </c>
      <c r="N73" s="74">
        <v>2085.494873046875</v>
      </c>
      <c r="O73" s="75"/>
      <c r="P73" s="76"/>
      <c r="Q73" s="76"/>
      <c r="R73" s="86"/>
      <c r="S73" s="48">
        <v>1</v>
      </c>
      <c r="T73" s="48">
        <v>1</v>
      </c>
      <c r="U73" s="49">
        <v>0</v>
      </c>
      <c r="V73" s="49">
        <v>0.007092</v>
      </c>
      <c r="W73" s="49">
        <v>0.01242</v>
      </c>
      <c r="X73" s="49">
        <v>0.362364</v>
      </c>
      <c r="Y73" s="49">
        <v>0</v>
      </c>
      <c r="Z73" s="49">
        <v>1</v>
      </c>
      <c r="AA73" s="71">
        <v>73</v>
      </c>
      <c r="AB73" s="71"/>
      <c r="AC73" s="72"/>
      <c r="AD73" s="78" t="s">
        <v>871</v>
      </c>
      <c r="AE73" s="78">
        <v>1782</v>
      </c>
      <c r="AF73" s="78">
        <v>3059</v>
      </c>
      <c r="AG73" s="78">
        <v>7265</v>
      </c>
      <c r="AH73" s="78">
        <v>5904</v>
      </c>
      <c r="AI73" s="78"/>
      <c r="AJ73" s="78" t="s">
        <v>949</v>
      </c>
      <c r="AK73" s="78" t="s">
        <v>1013</v>
      </c>
      <c r="AL73" s="83" t="s">
        <v>1080</v>
      </c>
      <c r="AM73" s="78"/>
      <c r="AN73" s="80">
        <v>40155.812997685185</v>
      </c>
      <c r="AO73" s="83" t="s">
        <v>1153</v>
      </c>
      <c r="AP73" s="78" t="b">
        <v>0</v>
      </c>
      <c r="AQ73" s="78" t="b">
        <v>0</v>
      </c>
      <c r="AR73" s="78" t="b">
        <v>1</v>
      </c>
      <c r="AS73" s="78" t="s">
        <v>751</v>
      </c>
      <c r="AT73" s="78">
        <v>174</v>
      </c>
      <c r="AU73" s="83" t="s">
        <v>1174</v>
      </c>
      <c r="AV73" s="78" t="b">
        <v>0</v>
      </c>
      <c r="AW73" s="78" t="s">
        <v>1224</v>
      </c>
      <c r="AX73" s="83" t="s">
        <v>1295</v>
      </c>
      <c r="AY73" s="78" t="s">
        <v>66</v>
      </c>
      <c r="AZ73" s="78" t="str">
        <f>REPLACE(INDEX(GroupVertices[Group],MATCH(Vertices[[#This Row],[Vertex]],GroupVertices[Vertex],0)),1,1,"")</f>
        <v>3</v>
      </c>
      <c r="BA73" s="48"/>
      <c r="BB73" s="48"/>
      <c r="BC73" s="48"/>
      <c r="BD73" s="48"/>
      <c r="BE73" s="48" t="s">
        <v>465</v>
      </c>
      <c r="BF73" s="48" t="s">
        <v>465</v>
      </c>
      <c r="BG73" s="120" t="s">
        <v>1819</v>
      </c>
      <c r="BH73" s="120" t="s">
        <v>1819</v>
      </c>
      <c r="BI73" s="120" t="s">
        <v>1851</v>
      </c>
      <c r="BJ73" s="120" t="s">
        <v>1851</v>
      </c>
      <c r="BK73" s="120">
        <v>1</v>
      </c>
      <c r="BL73" s="123">
        <v>5.555555555555555</v>
      </c>
      <c r="BM73" s="120">
        <v>0</v>
      </c>
      <c r="BN73" s="123">
        <v>0</v>
      </c>
      <c r="BO73" s="120">
        <v>0</v>
      </c>
      <c r="BP73" s="123">
        <v>0</v>
      </c>
      <c r="BQ73" s="120">
        <v>17</v>
      </c>
      <c r="BR73" s="123">
        <v>94.44444444444444</v>
      </c>
      <c r="BS73" s="120">
        <v>18</v>
      </c>
      <c r="BT73" s="2"/>
      <c r="BU73" s="3"/>
      <c r="BV73" s="3"/>
      <c r="BW73" s="3"/>
      <c r="BX73" s="3"/>
    </row>
    <row r="74" spans="1:76" ht="15">
      <c r="A74" s="64" t="s">
        <v>291</v>
      </c>
      <c r="B74" s="65"/>
      <c r="C74" s="65" t="s">
        <v>64</v>
      </c>
      <c r="D74" s="66">
        <v>167.70153658558138</v>
      </c>
      <c r="E74" s="68"/>
      <c r="F74" s="100" t="s">
        <v>1216</v>
      </c>
      <c r="G74" s="65"/>
      <c r="H74" s="69" t="s">
        <v>291</v>
      </c>
      <c r="I74" s="70"/>
      <c r="J74" s="70"/>
      <c r="K74" s="69" t="s">
        <v>1383</v>
      </c>
      <c r="L74" s="73">
        <v>1</v>
      </c>
      <c r="M74" s="74">
        <v>3751.934326171875</v>
      </c>
      <c r="N74" s="74">
        <v>3366.642578125</v>
      </c>
      <c r="O74" s="75"/>
      <c r="P74" s="76"/>
      <c r="Q74" s="76"/>
      <c r="R74" s="86"/>
      <c r="S74" s="48">
        <v>1</v>
      </c>
      <c r="T74" s="48">
        <v>0</v>
      </c>
      <c r="U74" s="49">
        <v>0</v>
      </c>
      <c r="V74" s="49">
        <v>0.007092</v>
      </c>
      <c r="W74" s="49">
        <v>0.01242</v>
      </c>
      <c r="X74" s="49">
        <v>0.362364</v>
      </c>
      <c r="Y74" s="49">
        <v>0</v>
      </c>
      <c r="Z74" s="49">
        <v>0</v>
      </c>
      <c r="AA74" s="71">
        <v>74</v>
      </c>
      <c r="AB74" s="71"/>
      <c r="AC74" s="72"/>
      <c r="AD74" s="78" t="s">
        <v>872</v>
      </c>
      <c r="AE74" s="78">
        <v>1083</v>
      </c>
      <c r="AF74" s="78">
        <v>771</v>
      </c>
      <c r="AG74" s="78">
        <v>7768</v>
      </c>
      <c r="AH74" s="78">
        <v>63</v>
      </c>
      <c r="AI74" s="78"/>
      <c r="AJ74" s="78" t="s">
        <v>950</v>
      </c>
      <c r="AK74" s="78" t="s">
        <v>1014</v>
      </c>
      <c r="AL74" s="83" t="s">
        <v>1081</v>
      </c>
      <c r="AM74" s="78"/>
      <c r="AN74" s="80">
        <v>42413.687314814815</v>
      </c>
      <c r="AO74" s="83" t="s">
        <v>1154</v>
      </c>
      <c r="AP74" s="78" t="b">
        <v>0</v>
      </c>
      <c r="AQ74" s="78" t="b">
        <v>0</v>
      </c>
      <c r="AR74" s="78" t="b">
        <v>0</v>
      </c>
      <c r="AS74" s="78" t="s">
        <v>751</v>
      </c>
      <c r="AT74" s="78">
        <v>47</v>
      </c>
      <c r="AU74" s="83" t="s">
        <v>1170</v>
      </c>
      <c r="AV74" s="78" t="b">
        <v>0</v>
      </c>
      <c r="AW74" s="78" t="s">
        <v>1224</v>
      </c>
      <c r="AX74" s="83" t="s">
        <v>1296</v>
      </c>
      <c r="AY74" s="78" t="s">
        <v>65</v>
      </c>
      <c r="AZ74" s="78" t="str">
        <f>REPLACE(INDEX(GroupVertices[Group],MATCH(Vertices[[#This Row],[Vertex]],GroupVertices[Vertex],0)),1,1,"")</f>
        <v>3</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292</v>
      </c>
      <c r="B75" s="65"/>
      <c r="C75" s="65" t="s">
        <v>64</v>
      </c>
      <c r="D75" s="66">
        <v>233.7949334205155</v>
      </c>
      <c r="E75" s="68"/>
      <c r="F75" s="100" t="s">
        <v>1217</v>
      </c>
      <c r="G75" s="65"/>
      <c r="H75" s="69" t="s">
        <v>292</v>
      </c>
      <c r="I75" s="70"/>
      <c r="J75" s="70"/>
      <c r="K75" s="69" t="s">
        <v>1384</v>
      </c>
      <c r="L75" s="73">
        <v>1</v>
      </c>
      <c r="M75" s="74">
        <v>8005.53076171875</v>
      </c>
      <c r="N75" s="74">
        <v>5654.896484375</v>
      </c>
      <c r="O75" s="75"/>
      <c r="P75" s="76"/>
      <c r="Q75" s="76"/>
      <c r="R75" s="86"/>
      <c r="S75" s="48">
        <v>2</v>
      </c>
      <c r="T75" s="48">
        <v>0</v>
      </c>
      <c r="U75" s="49">
        <v>0</v>
      </c>
      <c r="V75" s="49">
        <v>0.007246</v>
      </c>
      <c r="W75" s="49">
        <v>0.01602</v>
      </c>
      <c r="X75" s="49">
        <v>0.583617</v>
      </c>
      <c r="Y75" s="49">
        <v>1</v>
      </c>
      <c r="Z75" s="49">
        <v>0</v>
      </c>
      <c r="AA75" s="71">
        <v>75</v>
      </c>
      <c r="AB75" s="71"/>
      <c r="AC75" s="72"/>
      <c r="AD75" s="78" t="s">
        <v>873</v>
      </c>
      <c r="AE75" s="78">
        <v>2802</v>
      </c>
      <c r="AF75" s="78">
        <v>9697</v>
      </c>
      <c r="AG75" s="78">
        <v>15512</v>
      </c>
      <c r="AH75" s="78">
        <v>1821</v>
      </c>
      <c r="AI75" s="78"/>
      <c r="AJ75" s="78" t="s">
        <v>951</v>
      </c>
      <c r="AK75" s="78" t="s">
        <v>1015</v>
      </c>
      <c r="AL75" s="83" t="s">
        <v>1082</v>
      </c>
      <c r="AM75" s="78"/>
      <c r="AN75" s="80">
        <v>39811.88694444444</v>
      </c>
      <c r="AO75" s="83" t="s">
        <v>1155</v>
      </c>
      <c r="AP75" s="78" t="b">
        <v>0</v>
      </c>
      <c r="AQ75" s="78" t="b">
        <v>0</v>
      </c>
      <c r="AR75" s="78" t="b">
        <v>0</v>
      </c>
      <c r="AS75" s="78" t="s">
        <v>751</v>
      </c>
      <c r="AT75" s="78">
        <v>480</v>
      </c>
      <c r="AU75" s="83" t="s">
        <v>1170</v>
      </c>
      <c r="AV75" s="78" t="b">
        <v>1</v>
      </c>
      <c r="AW75" s="78" t="s">
        <v>1224</v>
      </c>
      <c r="AX75" s="83" t="s">
        <v>1297</v>
      </c>
      <c r="AY75" s="78" t="s">
        <v>65</v>
      </c>
      <c r="AZ75" s="78" t="str">
        <f>REPLACE(INDEX(GroupVertices[Group],MATCH(Vertices[[#This Row],[Vertex]],GroupVertices[Vertex],0)),1,1,"")</f>
        <v>6</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258</v>
      </c>
      <c r="B76" s="65"/>
      <c r="C76" s="65" t="s">
        <v>64</v>
      </c>
      <c r="D76" s="66">
        <v>186.1537822625538</v>
      </c>
      <c r="E76" s="68"/>
      <c r="F76" s="100" t="s">
        <v>529</v>
      </c>
      <c r="G76" s="65"/>
      <c r="H76" s="69" t="s">
        <v>258</v>
      </c>
      <c r="I76" s="70"/>
      <c r="J76" s="70"/>
      <c r="K76" s="69" t="s">
        <v>1385</v>
      </c>
      <c r="L76" s="73">
        <v>1.5342756883097088</v>
      </c>
      <c r="M76" s="74">
        <v>2985.5595703125</v>
      </c>
      <c r="N76" s="74">
        <v>3866.830810546875</v>
      </c>
      <c r="O76" s="75"/>
      <c r="P76" s="76"/>
      <c r="Q76" s="76"/>
      <c r="R76" s="86"/>
      <c r="S76" s="48">
        <v>1</v>
      </c>
      <c r="T76" s="48">
        <v>3</v>
      </c>
      <c r="U76" s="49">
        <v>0.142857</v>
      </c>
      <c r="V76" s="49">
        <v>0.007194</v>
      </c>
      <c r="W76" s="49">
        <v>0.024526</v>
      </c>
      <c r="X76" s="49">
        <v>0.74356</v>
      </c>
      <c r="Y76" s="49">
        <v>0.3333333333333333</v>
      </c>
      <c r="Z76" s="49">
        <v>0.3333333333333333</v>
      </c>
      <c r="AA76" s="71">
        <v>76</v>
      </c>
      <c r="AB76" s="71"/>
      <c r="AC76" s="72"/>
      <c r="AD76" s="78" t="s">
        <v>874</v>
      </c>
      <c r="AE76" s="78">
        <v>1377</v>
      </c>
      <c r="AF76" s="78">
        <v>3263</v>
      </c>
      <c r="AG76" s="78">
        <v>7213</v>
      </c>
      <c r="AH76" s="78">
        <v>389</v>
      </c>
      <c r="AI76" s="78"/>
      <c r="AJ76" s="78" t="s">
        <v>952</v>
      </c>
      <c r="AK76" s="78" t="s">
        <v>1016</v>
      </c>
      <c r="AL76" s="83" t="s">
        <v>1083</v>
      </c>
      <c r="AM76" s="78"/>
      <c r="AN76" s="80">
        <v>39866.531689814816</v>
      </c>
      <c r="AO76" s="83" t="s">
        <v>1156</v>
      </c>
      <c r="AP76" s="78" t="b">
        <v>0</v>
      </c>
      <c r="AQ76" s="78" t="b">
        <v>0</v>
      </c>
      <c r="AR76" s="78" t="b">
        <v>0</v>
      </c>
      <c r="AS76" s="78" t="s">
        <v>751</v>
      </c>
      <c r="AT76" s="78">
        <v>174</v>
      </c>
      <c r="AU76" s="83" t="s">
        <v>1184</v>
      </c>
      <c r="AV76" s="78" t="b">
        <v>0</v>
      </c>
      <c r="AW76" s="78" t="s">
        <v>1224</v>
      </c>
      <c r="AX76" s="83" t="s">
        <v>1298</v>
      </c>
      <c r="AY76" s="78" t="s">
        <v>66</v>
      </c>
      <c r="AZ76" s="78" t="str">
        <f>REPLACE(INDEX(GroupVertices[Group],MATCH(Vertices[[#This Row],[Vertex]],GroupVertices[Vertex],0)),1,1,"")</f>
        <v>2</v>
      </c>
      <c r="BA76" s="48"/>
      <c r="BB76" s="48"/>
      <c r="BC76" s="48"/>
      <c r="BD76" s="48"/>
      <c r="BE76" s="48"/>
      <c r="BF76" s="48"/>
      <c r="BG76" s="120" t="s">
        <v>1808</v>
      </c>
      <c r="BH76" s="120" t="s">
        <v>1808</v>
      </c>
      <c r="BI76" s="120" t="s">
        <v>1705</v>
      </c>
      <c r="BJ76" s="120" t="s">
        <v>1705</v>
      </c>
      <c r="BK76" s="120">
        <v>0</v>
      </c>
      <c r="BL76" s="123">
        <v>0</v>
      </c>
      <c r="BM76" s="120">
        <v>0</v>
      </c>
      <c r="BN76" s="123">
        <v>0</v>
      </c>
      <c r="BO76" s="120">
        <v>0</v>
      </c>
      <c r="BP76" s="123">
        <v>0</v>
      </c>
      <c r="BQ76" s="120">
        <v>24</v>
      </c>
      <c r="BR76" s="123">
        <v>100</v>
      </c>
      <c r="BS76" s="120">
        <v>24</v>
      </c>
      <c r="BT76" s="2"/>
      <c r="BU76" s="3"/>
      <c r="BV76" s="3"/>
      <c r="BW76" s="3"/>
      <c r="BX76" s="3"/>
    </row>
    <row r="77" spans="1:76" ht="15">
      <c r="A77" s="64" t="s">
        <v>259</v>
      </c>
      <c r="B77" s="65"/>
      <c r="C77" s="65" t="s">
        <v>64</v>
      </c>
      <c r="D77" s="66">
        <v>225.76835464289186</v>
      </c>
      <c r="E77" s="68"/>
      <c r="F77" s="100" t="s">
        <v>530</v>
      </c>
      <c r="G77" s="65"/>
      <c r="H77" s="69" t="s">
        <v>259</v>
      </c>
      <c r="I77" s="70"/>
      <c r="J77" s="70"/>
      <c r="K77" s="69" t="s">
        <v>1386</v>
      </c>
      <c r="L77" s="73">
        <v>1.5342756883097088</v>
      </c>
      <c r="M77" s="74">
        <v>3456.392822265625</v>
      </c>
      <c r="N77" s="74">
        <v>2971.063720703125</v>
      </c>
      <c r="O77" s="75"/>
      <c r="P77" s="76"/>
      <c r="Q77" s="76"/>
      <c r="R77" s="86"/>
      <c r="S77" s="48">
        <v>1</v>
      </c>
      <c r="T77" s="48">
        <v>3</v>
      </c>
      <c r="U77" s="49">
        <v>0.142857</v>
      </c>
      <c r="V77" s="49">
        <v>0.007194</v>
      </c>
      <c r="W77" s="49">
        <v>0.024526</v>
      </c>
      <c r="X77" s="49">
        <v>0.74356</v>
      </c>
      <c r="Y77" s="49">
        <v>0.3333333333333333</v>
      </c>
      <c r="Z77" s="49">
        <v>0.3333333333333333</v>
      </c>
      <c r="AA77" s="71">
        <v>77</v>
      </c>
      <c r="AB77" s="71"/>
      <c r="AC77" s="72"/>
      <c r="AD77" s="78" t="s">
        <v>875</v>
      </c>
      <c r="AE77" s="78">
        <v>11482</v>
      </c>
      <c r="AF77" s="78">
        <v>8613</v>
      </c>
      <c r="AG77" s="78">
        <v>3864</v>
      </c>
      <c r="AH77" s="78">
        <v>787</v>
      </c>
      <c r="AI77" s="78"/>
      <c r="AJ77" s="78" t="s">
        <v>953</v>
      </c>
      <c r="AK77" s="78" t="s">
        <v>1017</v>
      </c>
      <c r="AL77" s="78"/>
      <c r="AM77" s="78"/>
      <c r="AN77" s="80">
        <v>39804.14679398148</v>
      </c>
      <c r="AO77" s="83" t="s">
        <v>1157</v>
      </c>
      <c r="AP77" s="78" t="b">
        <v>0</v>
      </c>
      <c r="AQ77" s="78" t="b">
        <v>0</v>
      </c>
      <c r="AR77" s="78" t="b">
        <v>0</v>
      </c>
      <c r="AS77" s="78" t="s">
        <v>751</v>
      </c>
      <c r="AT77" s="78">
        <v>341</v>
      </c>
      <c r="AU77" s="83" t="s">
        <v>1184</v>
      </c>
      <c r="AV77" s="78" t="b">
        <v>0</v>
      </c>
      <c r="AW77" s="78" t="s">
        <v>1224</v>
      </c>
      <c r="AX77" s="83" t="s">
        <v>1299</v>
      </c>
      <c r="AY77" s="78" t="s">
        <v>66</v>
      </c>
      <c r="AZ77" s="78" t="str">
        <f>REPLACE(INDEX(GroupVertices[Group],MATCH(Vertices[[#This Row],[Vertex]],GroupVertices[Vertex],0)),1,1,"")</f>
        <v>2</v>
      </c>
      <c r="BA77" s="48"/>
      <c r="BB77" s="48"/>
      <c r="BC77" s="48"/>
      <c r="BD77" s="48"/>
      <c r="BE77" s="48"/>
      <c r="BF77" s="48"/>
      <c r="BG77" s="120" t="s">
        <v>1808</v>
      </c>
      <c r="BH77" s="120" t="s">
        <v>1808</v>
      </c>
      <c r="BI77" s="120" t="s">
        <v>1705</v>
      </c>
      <c r="BJ77" s="120" t="s">
        <v>1705</v>
      </c>
      <c r="BK77" s="120">
        <v>0</v>
      </c>
      <c r="BL77" s="123">
        <v>0</v>
      </c>
      <c r="BM77" s="120">
        <v>0</v>
      </c>
      <c r="BN77" s="123">
        <v>0</v>
      </c>
      <c r="BO77" s="120">
        <v>0</v>
      </c>
      <c r="BP77" s="123">
        <v>0</v>
      </c>
      <c r="BQ77" s="120">
        <v>24</v>
      </c>
      <c r="BR77" s="123">
        <v>100</v>
      </c>
      <c r="BS77" s="120">
        <v>24</v>
      </c>
      <c r="BT77" s="2"/>
      <c r="BU77" s="3"/>
      <c r="BV77" s="3"/>
      <c r="BW77" s="3"/>
      <c r="BX77" s="3"/>
    </row>
    <row r="78" spans="1:76" ht="15">
      <c r="A78" s="64" t="s">
        <v>293</v>
      </c>
      <c r="B78" s="65"/>
      <c r="C78" s="65" t="s">
        <v>64</v>
      </c>
      <c r="D78" s="66">
        <v>162.38503883435095</v>
      </c>
      <c r="E78" s="68"/>
      <c r="F78" s="100" t="s">
        <v>1218</v>
      </c>
      <c r="G78" s="65"/>
      <c r="H78" s="69" t="s">
        <v>293</v>
      </c>
      <c r="I78" s="70"/>
      <c r="J78" s="70"/>
      <c r="K78" s="69" t="s">
        <v>1387</v>
      </c>
      <c r="L78" s="73">
        <v>1</v>
      </c>
      <c r="M78" s="74">
        <v>5374.36279296875</v>
      </c>
      <c r="N78" s="74">
        <v>464.4928283691406</v>
      </c>
      <c r="O78" s="75"/>
      <c r="P78" s="76"/>
      <c r="Q78" s="76"/>
      <c r="R78" s="86"/>
      <c r="S78" s="48">
        <v>1</v>
      </c>
      <c r="T78" s="48">
        <v>0</v>
      </c>
      <c r="U78" s="49">
        <v>0</v>
      </c>
      <c r="V78" s="49">
        <v>0.007092</v>
      </c>
      <c r="W78" s="49">
        <v>0.01242</v>
      </c>
      <c r="X78" s="49">
        <v>0.362364</v>
      </c>
      <c r="Y78" s="49">
        <v>0</v>
      </c>
      <c r="Z78" s="49">
        <v>0</v>
      </c>
      <c r="AA78" s="71">
        <v>78</v>
      </c>
      <c r="AB78" s="71"/>
      <c r="AC78" s="72"/>
      <c r="AD78" s="78" t="s">
        <v>876</v>
      </c>
      <c r="AE78" s="78">
        <v>100</v>
      </c>
      <c r="AF78" s="78">
        <v>53</v>
      </c>
      <c r="AG78" s="78">
        <v>12</v>
      </c>
      <c r="AH78" s="78">
        <v>2</v>
      </c>
      <c r="AI78" s="78"/>
      <c r="AJ78" s="78" t="s">
        <v>954</v>
      </c>
      <c r="AK78" s="78" t="s">
        <v>1018</v>
      </c>
      <c r="AL78" s="83" t="s">
        <v>1084</v>
      </c>
      <c r="AM78" s="78"/>
      <c r="AN78" s="80">
        <v>42978.59862268518</v>
      </c>
      <c r="AO78" s="83" t="s">
        <v>1158</v>
      </c>
      <c r="AP78" s="78" t="b">
        <v>1</v>
      </c>
      <c r="AQ78" s="78" t="b">
        <v>0</v>
      </c>
      <c r="AR78" s="78" t="b">
        <v>0</v>
      </c>
      <c r="AS78" s="78" t="s">
        <v>751</v>
      </c>
      <c r="AT78" s="78">
        <v>1</v>
      </c>
      <c r="AU78" s="78"/>
      <c r="AV78" s="78" t="b">
        <v>0</v>
      </c>
      <c r="AW78" s="78" t="s">
        <v>1224</v>
      </c>
      <c r="AX78" s="83" t="s">
        <v>1300</v>
      </c>
      <c r="AY78" s="78" t="s">
        <v>65</v>
      </c>
      <c r="AZ78" s="78" t="str">
        <f>REPLACE(INDEX(GroupVertices[Group],MATCH(Vertices[[#This Row],[Vertex]],GroupVertices[Vertex],0)),1,1,"")</f>
        <v>3</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294</v>
      </c>
      <c r="B79" s="65"/>
      <c r="C79" s="65" t="s">
        <v>64</v>
      </c>
      <c r="D79" s="66">
        <v>507.64639975965997</v>
      </c>
      <c r="E79" s="68"/>
      <c r="F79" s="100" t="s">
        <v>1219</v>
      </c>
      <c r="G79" s="65"/>
      <c r="H79" s="69" t="s">
        <v>294</v>
      </c>
      <c r="I79" s="70"/>
      <c r="J79" s="70"/>
      <c r="K79" s="69" t="s">
        <v>1388</v>
      </c>
      <c r="L79" s="73">
        <v>1</v>
      </c>
      <c r="M79" s="74">
        <v>6393.123046875</v>
      </c>
      <c r="N79" s="74">
        <v>8215.14453125</v>
      </c>
      <c r="O79" s="75"/>
      <c r="P79" s="76"/>
      <c r="Q79" s="76"/>
      <c r="R79" s="86"/>
      <c r="S79" s="48">
        <v>2</v>
      </c>
      <c r="T79" s="48">
        <v>0</v>
      </c>
      <c r="U79" s="49">
        <v>0</v>
      </c>
      <c r="V79" s="49">
        <v>0.007576</v>
      </c>
      <c r="W79" s="49">
        <v>0.017639</v>
      </c>
      <c r="X79" s="49">
        <v>0.611166</v>
      </c>
      <c r="Y79" s="49">
        <v>1</v>
      </c>
      <c r="Z79" s="49">
        <v>0</v>
      </c>
      <c r="AA79" s="71">
        <v>79</v>
      </c>
      <c r="AB79" s="71"/>
      <c r="AC79" s="72"/>
      <c r="AD79" s="78" t="s">
        <v>877</v>
      </c>
      <c r="AE79" s="78">
        <v>20585</v>
      </c>
      <c r="AF79" s="78">
        <v>46681</v>
      </c>
      <c r="AG79" s="78">
        <v>32764</v>
      </c>
      <c r="AH79" s="78">
        <v>183</v>
      </c>
      <c r="AI79" s="78"/>
      <c r="AJ79" s="78" t="s">
        <v>955</v>
      </c>
      <c r="AK79" s="78" t="s">
        <v>1019</v>
      </c>
      <c r="AL79" s="83" t="s">
        <v>1085</v>
      </c>
      <c r="AM79" s="78"/>
      <c r="AN79" s="80">
        <v>39839.71026620371</v>
      </c>
      <c r="AO79" s="83" t="s">
        <v>1159</v>
      </c>
      <c r="AP79" s="78" t="b">
        <v>0</v>
      </c>
      <c r="AQ79" s="78" t="b">
        <v>0</v>
      </c>
      <c r="AR79" s="78" t="b">
        <v>0</v>
      </c>
      <c r="AS79" s="78" t="s">
        <v>751</v>
      </c>
      <c r="AT79" s="78">
        <v>1597</v>
      </c>
      <c r="AU79" s="83" t="s">
        <v>1170</v>
      </c>
      <c r="AV79" s="78" t="b">
        <v>0</v>
      </c>
      <c r="AW79" s="78" t="s">
        <v>1224</v>
      </c>
      <c r="AX79" s="83" t="s">
        <v>1301</v>
      </c>
      <c r="AY79" s="78" t="s">
        <v>65</v>
      </c>
      <c r="AZ79" s="78" t="str">
        <f>REPLACE(INDEX(GroupVertices[Group],MATCH(Vertices[[#This Row],[Vertex]],GroupVertices[Vertex],0)),1,1,"")</f>
        <v>5</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295</v>
      </c>
      <c r="B80" s="65"/>
      <c r="C80" s="65" t="s">
        <v>64</v>
      </c>
      <c r="D80" s="66">
        <v>170.24131197370397</v>
      </c>
      <c r="E80" s="68"/>
      <c r="F80" s="100" t="s">
        <v>1220</v>
      </c>
      <c r="G80" s="65"/>
      <c r="H80" s="69" t="s">
        <v>295</v>
      </c>
      <c r="I80" s="70"/>
      <c r="J80" s="70"/>
      <c r="K80" s="69" t="s">
        <v>1389</v>
      </c>
      <c r="L80" s="73">
        <v>1</v>
      </c>
      <c r="M80" s="74">
        <v>9444.9658203125</v>
      </c>
      <c r="N80" s="74">
        <v>7216.02001953125</v>
      </c>
      <c r="O80" s="75"/>
      <c r="P80" s="76"/>
      <c r="Q80" s="76"/>
      <c r="R80" s="86"/>
      <c r="S80" s="48">
        <v>2</v>
      </c>
      <c r="T80" s="48">
        <v>0</v>
      </c>
      <c r="U80" s="49">
        <v>0</v>
      </c>
      <c r="V80" s="49">
        <v>0.007576</v>
      </c>
      <c r="W80" s="49">
        <v>0.017639</v>
      </c>
      <c r="X80" s="49">
        <v>0.611166</v>
      </c>
      <c r="Y80" s="49">
        <v>1</v>
      </c>
      <c r="Z80" s="49">
        <v>0</v>
      </c>
      <c r="AA80" s="71">
        <v>80</v>
      </c>
      <c r="AB80" s="71"/>
      <c r="AC80" s="72"/>
      <c r="AD80" s="78" t="s">
        <v>878</v>
      </c>
      <c r="AE80" s="78">
        <v>229</v>
      </c>
      <c r="AF80" s="78">
        <v>1114</v>
      </c>
      <c r="AG80" s="78">
        <v>771</v>
      </c>
      <c r="AH80" s="78">
        <v>238</v>
      </c>
      <c r="AI80" s="78"/>
      <c r="AJ80" s="78" t="s">
        <v>956</v>
      </c>
      <c r="AK80" s="78"/>
      <c r="AL80" s="78"/>
      <c r="AM80" s="78"/>
      <c r="AN80" s="80">
        <v>41655.82373842593</v>
      </c>
      <c r="AO80" s="83" t="s">
        <v>1160</v>
      </c>
      <c r="AP80" s="78" t="b">
        <v>1</v>
      </c>
      <c r="AQ80" s="78" t="b">
        <v>0</v>
      </c>
      <c r="AR80" s="78" t="b">
        <v>0</v>
      </c>
      <c r="AS80" s="78" t="s">
        <v>751</v>
      </c>
      <c r="AT80" s="78">
        <v>59</v>
      </c>
      <c r="AU80" s="83" t="s">
        <v>1170</v>
      </c>
      <c r="AV80" s="78" t="b">
        <v>0</v>
      </c>
      <c r="AW80" s="78" t="s">
        <v>1224</v>
      </c>
      <c r="AX80" s="83" t="s">
        <v>1302</v>
      </c>
      <c r="AY80" s="78" t="s">
        <v>65</v>
      </c>
      <c r="AZ80" s="78" t="str">
        <f>REPLACE(INDEX(GroupVertices[Group],MATCH(Vertices[[#This Row],[Vertex]],GroupVertices[Vertex],0)),1,1,"")</f>
        <v>5</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296</v>
      </c>
      <c r="B81" s="65"/>
      <c r="C81" s="65" t="s">
        <v>64</v>
      </c>
      <c r="D81" s="66">
        <v>1000</v>
      </c>
      <c r="E81" s="68"/>
      <c r="F81" s="100" t="s">
        <v>1221</v>
      </c>
      <c r="G81" s="65"/>
      <c r="H81" s="69" t="s">
        <v>296</v>
      </c>
      <c r="I81" s="70"/>
      <c r="J81" s="70"/>
      <c r="K81" s="69" t="s">
        <v>1390</v>
      </c>
      <c r="L81" s="73">
        <v>1</v>
      </c>
      <c r="M81" s="74">
        <v>5929.392578125</v>
      </c>
      <c r="N81" s="74">
        <v>1259.214599609375</v>
      </c>
      <c r="O81" s="75"/>
      <c r="P81" s="76"/>
      <c r="Q81" s="76"/>
      <c r="R81" s="86"/>
      <c r="S81" s="48">
        <v>1</v>
      </c>
      <c r="T81" s="48">
        <v>0</v>
      </c>
      <c r="U81" s="49">
        <v>0</v>
      </c>
      <c r="V81" s="49">
        <v>0.007092</v>
      </c>
      <c r="W81" s="49">
        <v>0.01242</v>
      </c>
      <c r="X81" s="49">
        <v>0.362364</v>
      </c>
      <c r="Y81" s="49">
        <v>0</v>
      </c>
      <c r="Z81" s="49">
        <v>0</v>
      </c>
      <c r="AA81" s="71">
        <v>81</v>
      </c>
      <c r="AB81" s="71"/>
      <c r="AC81" s="72"/>
      <c r="AD81" s="78" t="s">
        <v>879</v>
      </c>
      <c r="AE81" s="78">
        <v>3434</v>
      </c>
      <c r="AF81" s="78">
        <v>113174</v>
      </c>
      <c r="AG81" s="78">
        <v>23758</v>
      </c>
      <c r="AH81" s="78">
        <v>12559</v>
      </c>
      <c r="AI81" s="78"/>
      <c r="AJ81" s="78" t="s">
        <v>957</v>
      </c>
      <c r="AK81" s="78" t="s">
        <v>1020</v>
      </c>
      <c r="AL81" s="83" t="s">
        <v>1086</v>
      </c>
      <c r="AM81" s="78"/>
      <c r="AN81" s="80">
        <v>39382.68042824074</v>
      </c>
      <c r="AO81" s="83" t="s">
        <v>1161</v>
      </c>
      <c r="AP81" s="78" t="b">
        <v>0</v>
      </c>
      <c r="AQ81" s="78" t="b">
        <v>0</v>
      </c>
      <c r="AR81" s="78" t="b">
        <v>0</v>
      </c>
      <c r="AS81" s="78" t="s">
        <v>751</v>
      </c>
      <c r="AT81" s="78">
        <v>3472</v>
      </c>
      <c r="AU81" s="83" t="s">
        <v>1174</v>
      </c>
      <c r="AV81" s="78" t="b">
        <v>0</v>
      </c>
      <c r="AW81" s="78" t="s">
        <v>1224</v>
      </c>
      <c r="AX81" s="83" t="s">
        <v>1303</v>
      </c>
      <c r="AY81" s="78" t="s">
        <v>65</v>
      </c>
      <c r="AZ81" s="78" t="str">
        <f>REPLACE(INDEX(GroupVertices[Group],MATCH(Vertices[[#This Row],[Vertex]],GroupVertices[Vertex],0)),1,1,"")</f>
        <v>3</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297</v>
      </c>
      <c r="B82" s="65"/>
      <c r="C82" s="65" t="s">
        <v>64</v>
      </c>
      <c r="D82" s="66">
        <v>164.35466056391542</v>
      </c>
      <c r="E82" s="68"/>
      <c r="F82" s="100" t="s">
        <v>1222</v>
      </c>
      <c r="G82" s="65"/>
      <c r="H82" s="69" t="s">
        <v>297</v>
      </c>
      <c r="I82" s="70"/>
      <c r="J82" s="70"/>
      <c r="K82" s="69" t="s">
        <v>1391</v>
      </c>
      <c r="L82" s="73">
        <v>1</v>
      </c>
      <c r="M82" s="74">
        <v>5935.45556640625</v>
      </c>
      <c r="N82" s="74">
        <v>3845.228759765625</v>
      </c>
      <c r="O82" s="75"/>
      <c r="P82" s="76"/>
      <c r="Q82" s="76"/>
      <c r="R82" s="86"/>
      <c r="S82" s="48">
        <v>2</v>
      </c>
      <c r="T82" s="48">
        <v>0</v>
      </c>
      <c r="U82" s="49">
        <v>0</v>
      </c>
      <c r="V82" s="49">
        <v>0.007143</v>
      </c>
      <c r="W82" s="49">
        <v>0.01488</v>
      </c>
      <c r="X82" s="49">
        <v>0.600746</v>
      </c>
      <c r="Y82" s="49">
        <v>1</v>
      </c>
      <c r="Z82" s="49">
        <v>0</v>
      </c>
      <c r="AA82" s="71">
        <v>82</v>
      </c>
      <c r="AB82" s="71"/>
      <c r="AC82" s="72"/>
      <c r="AD82" s="78" t="s">
        <v>880</v>
      </c>
      <c r="AE82" s="78">
        <v>788</v>
      </c>
      <c r="AF82" s="78">
        <v>319</v>
      </c>
      <c r="AG82" s="78">
        <v>801</v>
      </c>
      <c r="AH82" s="78">
        <v>28</v>
      </c>
      <c r="AI82" s="78"/>
      <c r="AJ82" s="78" t="s">
        <v>958</v>
      </c>
      <c r="AK82" s="78" t="s">
        <v>1021</v>
      </c>
      <c r="AL82" s="83" t="s">
        <v>1087</v>
      </c>
      <c r="AM82" s="78"/>
      <c r="AN82" s="80">
        <v>41417.88248842592</v>
      </c>
      <c r="AO82" s="83" t="s">
        <v>1162</v>
      </c>
      <c r="AP82" s="78" t="b">
        <v>0</v>
      </c>
      <c r="AQ82" s="78" t="b">
        <v>0</v>
      </c>
      <c r="AR82" s="78" t="b">
        <v>0</v>
      </c>
      <c r="AS82" s="78" t="s">
        <v>751</v>
      </c>
      <c r="AT82" s="78">
        <v>7</v>
      </c>
      <c r="AU82" s="83" t="s">
        <v>1170</v>
      </c>
      <c r="AV82" s="78" t="b">
        <v>0</v>
      </c>
      <c r="AW82" s="78" t="s">
        <v>1224</v>
      </c>
      <c r="AX82" s="83" t="s">
        <v>1304</v>
      </c>
      <c r="AY82" s="78" t="s">
        <v>65</v>
      </c>
      <c r="AZ82" s="78" t="str">
        <f>REPLACE(INDEX(GroupVertices[Group],MATCH(Vertices[[#This Row],[Vertex]],GroupVertices[Vertex],0)),1,1,"")</f>
        <v>3</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261</v>
      </c>
      <c r="B83" s="65"/>
      <c r="C83" s="65" t="s">
        <v>64</v>
      </c>
      <c r="D83" s="66">
        <v>166.71672572079913</v>
      </c>
      <c r="E83" s="68"/>
      <c r="F83" s="100" t="s">
        <v>532</v>
      </c>
      <c r="G83" s="65"/>
      <c r="H83" s="69" t="s">
        <v>261</v>
      </c>
      <c r="I83" s="70"/>
      <c r="J83" s="70"/>
      <c r="K83" s="69" t="s">
        <v>1392</v>
      </c>
      <c r="L83" s="73">
        <v>72.05873760392888</v>
      </c>
      <c r="M83" s="74">
        <v>5455.287109375</v>
      </c>
      <c r="N83" s="74">
        <v>4419.41015625</v>
      </c>
      <c r="O83" s="75"/>
      <c r="P83" s="76"/>
      <c r="Q83" s="76"/>
      <c r="R83" s="86"/>
      <c r="S83" s="48">
        <v>1</v>
      </c>
      <c r="T83" s="48">
        <v>4</v>
      </c>
      <c r="U83" s="49">
        <v>19</v>
      </c>
      <c r="V83" s="49">
        <v>0.007692</v>
      </c>
      <c r="W83" s="49">
        <v>0.021107</v>
      </c>
      <c r="X83" s="49">
        <v>1.1218</v>
      </c>
      <c r="Y83" s="49">
        <v>0.3333333333333333</v>
      </c>
      <c r="Z83" s="49">
        <v>0.25</v>
      </c>
      <c r="AA83" s="71">
        <v>83</v>
      </c>
      <c r="AB83" s="71"/>
      <c r="AC83" s="72"/>
      <c r="AD83" s="78" t="s">
        <v>881</v>
      </c>
      <c r="AE83" s="78">
        <v>850</v>
      </c>
      <c r="AF83" s="78">
        <v>638</v>
      </c>
      <c r="AG83" s="78">
        <v>8084</v>
      </c>
      <c r="AH83" s="78">
        <v>7267</v>
      </c>
      <c r="AI83" s="78"/>
      <c r="AJ83" s="78" t="s">
        <v>959</v>
      </c>
      <c r="AK83" s="78" t="s">
        <v>1022</v>
      </c>
      <c r="AL83" s="83" t="s">
        <v>1088</v>
      </c>
      <c r="AM83" s="78"/>
      <c r="AN83" s="80">
        <v>42002.79042824074</v>
      </c>
      <c r="AO83" s="83" t="s">
        <v>1163</v>
      </c>
      <c r="AP83" s="78" t="b">
        <v>0</v>
      </c>
      <c r="AQ83" s="78" t="b">
        <v>0</v>
      </c>
      <c r="AR83" s="78" t="b">
        <v>1</v>
      </c>
      <c r="AS83" s="78" t="s">
        <v>751</v>
      </c>
      <c r="AT83" s="78">
        <v>130</v>
      </c>
      <c r="AU83" s="83" t="s">
        <v>1170</v>
      </c>
      <c r="AV83" s="78" t="b">
        <v>0</v>
      </c>
      <c r="AW83" s="78" t="s">
        <v>1224</v>
      </c>
      <c r="AX83" s="83" t="s">
        <v>1305</v>
      </c>
      <c r="AY83" s="78" t="s">
        <v>66</v>
      </c>
      <c r="AZ83" s="78" t="str">
        <f>REPLACE(INDEX(GroupVertices[Group],MATCH(Vertices[[#This Row],[Vertex]],GroupVertices[Vertex],0)),1,1,"")</f>
        <v>3</v>
      </c>
      <c r="BA83" s="48"/>
      <c r="BB83" s="48"/>
      <c r="BC83" s="48"/>
      <c r="BD83" s="48"/>
      <c r="BE83" s="48"/>
      <c r="BF83" s="48"/>
      <c r="BG83" s="120" t="s">
        <v>1820</v>
      </c>
      <c r="BH83" s="120" t="s">
        <v>1820</v>
      </c>
      <c r="BI83" s="120" t="s">
        <v>1852</v>
      </c>
      <c r="BJ83" s="120" t="s">
        <v>1852</v>
      </c>
      <c r="BK83" s="120">
        <v>1</v>
      </c>
      <c r="BL83" s="123">
        <v>7.6923076923076925</v>
      </c>
      <c r="BM83" s="120">
        <v>0</v>
      </c>
      <c r="BN83" s="123">
        <v>0</v>
      </c>
      <c r="BO83" s="120">
        <v>0</v>
      </c>
      <c r="BP83" s="123">
        <v>0</v>
      </c>
      <c r="BQ83" s="120">
        <v>12</v>
      </c>
      <c r="BR83" s="123">
        <v>92.3076923076923</v>
      </c>
      <c r="BS83" s="120">
        <v>13</v>
      </c>
      <c r="BT83" s="2"/>
      <c r="BU83" s="3"/>
      <c r="BV83" s="3"/>
      <c r="BW83" s="3"/>
      <c r="BX83" s="3"/>
    </row>
    <row r="84" spans="1:76" ht="15">
      <c r="A84" s="64" t="s">
        <v>298</v>
      </c>
      <c r="B84" s="65"/>
      <c r="C84" s="65" t="s">
        <v>64</v>
      </c>
      <c r="D84" s="66">
        <v>169.53787564171665</v>
      </c>
      <c r="E84" s="68"/>
      <c r="F84" s="100" t="s">
        <v>1223</v>
      </c>
      <c r="G84" s="65"/>
      <c r="H84" s="69" t="s">
        <v>298</v>
      </c>
      <c r="I84" s="70"/>
      <c r="J84" s="70"/>
      <c r="K84" s="69" t="s">
        <v>1393</v>
      </c>
      <c r="L84" s="73">
        <v>1</v>
      </c>
      <c r="M84" s="74">
        <v>4924.796875</v>
      </c>
      <c r="N84" s="74">
        <v>4823.046875</v>
      </c>
      <c r="O84" s="75"/>
      <c r="P84" s="76"/>
      <c r="Q84" s="76"/>
      <c r="R84" s="86"/>
      <c r="S84" s="48">
        <v>2</v>
      </c>
      <c r="T84" s="48">
        <v>0</v>
      </c>
      <c r="U84" s="49">
        <v>0</v>
      </c>
      <c r="V84" s="49">
        <v>0.007143</v>
      </c>
      <c r="W84" s="49">
        <v>0.01488</v>
      </c>
      <c r="X84" s="49">
        <v>0.600746</v>
      </c>
      <c r="Y84" s="49">
        <v>1</v>
      </c>
      <c r="Z84" s="49">
        <v>0</v>
      </c>
      <c r="AA84" s="71">
        <v>84</v>
      </c>
      <c r="AB84" s="71"/>
      <c r="AC84" s="72"/>
      <c r="AD84" s="78" t="s">
        <v>882</v>
      </c>
      <c r="AE84" s="78">
        <v>481</v>
      </c>
      <c r="AF84" s="78">
        <v>1019</v>
      </c>
      <c r="AG84" s="78">
        <v>847</v>
      </c>
      <c r="AH84" s="78">
        <v>437</v>
      </c>
      <c r="AI84" s="78"/>
      <c r="AJ84" s="78" t="s">
        <v>960</v>
      </c>
      <c r="AK84" s="78" t="s">
        <v>996</v>
      </c>
      <c r="AL84" s="83" t="s">
        <v>1089</v>
      </c>
      <c r="AM84" s="78"/>
      <c r="AN84" s="80">
        <v>41897.818773148145</v>
      </c>
      <c r="AO84" s="83" t="s">
        <v>1164</v>
      </c>
      <c r="AP84" s="78" t="b">
        <v>0</v>
      </c>
      <c r="AQ84" s="78" t="b">
        <v>0</v>
      </c>
      <c r="AR84" s="78" t="b">
        <v>1</v>
      </c>
      <c r="AS84" s="78" t="s">
        <v>751</v>
      </c>
      <c r="AT84" s="78">
        <v>48</v>
      </c>
      <c r="AU84" s="83" t="s">
        <v>1170</v>
      </c>
      <c r="AV84" s="78" t="b">
        <v>0</v>
      </c>
      <c r="AW84" s="78" t="s">
        <v>1224</v>
      </c>
      <c r="AX84" s="83" t="s">
        <v>1306</v>
      </c>
      <c r="AY84" s="78" t="s">
        <v>65</v>
      </c>
      <c r="AZ84" s="78" t="str">
        <f>REPLACE(INDEX(GroupVertices[Group],MATCH(Vertices[[#This Row],[Vertex]],GroupVertices[Vertex],0)),1,1,"")</f>
        <v>3</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262</v>
      </c>
      <c r="B85" s="65"/>
      <c r="C85" s="65" t="s">
        <v>64</v>
      </c>
      <c r="D85" s="66">
        <v>166.47977874581392</v>
      </c>
      <c r="E85" s="68"/>
      <c r="F85" s="100" t="s">
        <v>533</v>
      </c>
      <c r="G85" s="65"/>
      <c r="H85" s="69" t="s">
        <v>262</v>
      </c>
      <c r="I85" s="70"/>
      <c r="J85" s="70"/>
      <c r="K85" s="69" t="s">
        <v>1394</v>
      </c>
      <c r="L85" s="73">
        <v>1.5342756883097088</v>
      </c>
      <c r="M85" s="74">
        <v>194.9122772216797</v>
      </c>
      <c r="N85" s="74">
        <v>2788.774169921875</v>
      </c>
      <c r="O85" s="75"/>
      <c r="P85" s="76"/>
      <c r="Q85" s="76"/>
      <c r="R85" s="86"/>
      <c r="S85" s="48">
        <v>0</v>
      </c>
      <c r="T85" s="48">
        <v>3</v>
      </c>
      <c r="U85" s="49">
        <v>0.142857</v>
      </c>
      <c r="V85" s="49">
        <v>0.007194</v>
      </c>
      <c r="W85" s="49">
        <v>0.024526</v>
      </c>
      <c r="X85" s="49">
        <v>0.74356</v>
      </c>
      <c r="Y85" s="49">
        <v>0.3333333333333333</v>
      </c>
      <c r="Z85" s="49">
        <v>0</v>
      </c>
      <c r="AA85" s="71">
        <v>85</v>
      </c>
      <c r="AB85" s="71"/>
      <c r="AC85" s="72"/>
      <c r="AD85" s="78" t="s">
        <v>883</v>
      </c>
      <c r="AE85" s="78">
        <v>453</v>
      </c>
      <c r="AF85" s="78">
        <v>606</v>
      </c>
      <c r="AG85" s="78">
        <v>2058</v>
      </c>
      <c r="AH85" s="78">
        <v>948</v>
      </c>
      <c r="AI85" s="78"/>
      <c r="AJ85" s="78" t="s">
        <v>961</v>
      </c>
      <c r="AK85" s="78" t="s">
        <v>1023</v>
      </c>
      <c r="AL85" s="78"/>
      <c r="AM85" s="78"/>
      <c r="AN85" s="80">
        <v>39919.68894675926</v>
      </c>
      <c r="AO85" s="83" t="s">
        <v>1165</v>
      </c>
      <c r="AP85" s="78" t="b">
        <v>1</v>
      </c>
      <c r="AQ85" s="78" t="b">
        <v>0</v>
      </c>
      <c r="AR85" s="78" t="b">
        <v>1</v>
      </c>
      <c r="AS85" s="78" t="s">
        <v>751</v>
      </c>
      <c r="AT85" s="78">
        <v>22</v>
      </c>
      <c r="AU85" s="83" t="s">
        <v>1170</v>
      </c>
      <c r="AV85" s="78" t="b">
        <v>0</v>
      </c>
      <c r="AW85" s="78" t="s">
        <v>1224</v>
      </c>
      <c r="AX85" s="83" t="s">
        <v>1307</v>
      </c>
      <c r="AY85" s="78" t="s">
        <v>66</v>
      </c>
      <c r="AZ85" s="78" t="str">
        <f>REPLACE(INDEX(GroupVertices[Group],MATCH(Vertices[[#This Row],[Vertex]],GroupVertices[Vertex],0)),1,1,"")</f>
        <v>2</v>
      </c>
      <c r="BA85" s="48"/>
      <c r="BB85" s="48"/>
      <c r="BC85" s="48"/>
      <c r="BD85" s="48"/>
      <c r="BE85" s="48"/>
      <c r="BF85" s="48"/>
      <c r="BG85" s="120" t="s">
        <v>1808</v>
      </c>
      <c r="BH85" s="120" t="s">
        <v>1808</v>
      </c>
      <c r="BI85" s="120" t="s">
        <v>1705</v>
      </c>
      <c r="BJ85" s="120" t="s">
        <v>1705</v>
      </c>
      <c r="BK85" s="120">
        <v>0</v>
      </c>
      <c r="BL85" s="123">
        <v>0</v>
      </c>
      <c r="BM85" s="120">
        <v>0</v>
      </c>
      <c r="BN85" s="123">
        <v>0</v>
      </c>
      <c r="BO85" s="120">
        <v>0</v>
      </c>
      <c r="BP85" s="123">
        <v>0</v>
      </c>
      <c r="BQ85" s="120">
        <v>24</v>
      </c>
      <c r="BR85" s="123">
        <v>100</v>
      </c>
      <c r="BS85" s="120">
        <v>24</v>
      </c>
      <c r="BT85" s="2"/>
      <c r="BU85" s="3"/>
      <c r="BV85" s="3"/>
      <c r="BW85" s="3"/>
      <c r="BX85" s="3"/>
    </row>
    <row r="86" spans="1:76" ht="15">
      <c r="A86" s="64" t="s">
        <v>263</v>
      </c>
      <c r="B86" s="65"/>
      <c r="C86" s="65" t="s">
        <v>64</v>
      </c>
      <c r="D86" s="66">
        <v>201.27396110379684</v>
      </c>
      <c r="E86" s="68"/>
      <c r="F86" s="100" t="s">
        <v>534</v>
      </c>
      <c r="G86" s="65"/>
      <c r="H86" s="69" t="s">
        <v>263</v>
      </c>
      <c r="I86" s="70"/>
      <c r="J86" s="70"/>
      <c r="K86" s="69" t="s">
        <v>1395</v>
      </c>
      <c r="L86" s="73">
        <v>1.5342756883097088</v>
      </c>
      <c r="M86" s="74">
        <v>596.6375122070312</v>
      </c>
      <c r="N86" s="74">
        <v>3718.588623046875</v>
      </c>
      <c r="O86" s="75"/>
      <c r="P86" s="76"/>
      <c r="Q86" s="76"/>
      <c r="R86" s="86"/>
      <c r="S86" s="48">
        <v>0</v>
      </c>
      <c r="T86" s="48">
        <v>3</v>
      </c>
      <c r="U86" s="49">
        <v>0.142857</v>
      </c>
      <c r="V86" s="49">
        <v>0.007194</v>
      </c>
      <c r="W86" s="49">
        <v>0.024526</v>
      </c>
      <c r="X86" s="49">
        <v>0.74356</v>
      </c>
      <c r="Y86" s="49">
        <v>0.3333333333333333</v>
      </c>
      <c r="Z86" s="49">
        <v>0</v>
      </c>
      <c r="AA86" s="71">
        <v>86</v>
      </c>
      <c r="AB86" s="71"/>
      <c r="AC86" s="72"/>
      <c r="AD86" s="78" t="s">
        <v>884</v>
      </c>
      <c r="AE86" s="78">
        <v>651</v>
      </c>
      <c r="AF86" s="78">
        <v>5305</v>
      </c>
      <c r="AG86" s="78">
        <v>3183</v>
      </c>
      <c r="AH86" s="78">
        <v>1193</v>
      </c>
      <c r="AI86" s="78"/>
      <c r="AJ86" s="78" t="s">
        <v>962</v>
      </c>
      <c r="AK86" s="78" t="s">
        <v>1024</v>
      </c>
      <c r="AL86" s="83" t="s">
        <v>1090</v>
      </c>
      <c r="AM86" s="78"/>
      <c r="AN86" s="80">
        <v>39686.85003472222</v>
      </c>
      <c r="AO86" s="78"/>
      <c r="AP86" s="78" t="b">
        <v>0</v>
      </c>
      <c r="AQ86" s="78" t="b">
        <v>0</v>
      </c>
      <c r="AR86" s="78" t="b">
        <v>1</v>
      </c>
      <c r="AS86" s="78" t="s">
        <v>751</v>
      </c>
      <c r="AT86" s="78">
        <v>391</v>
      </c>
      <c r="AU86" s="83" t="s">
        <v>1170</v>
      </c>
      <c r="AV86" s="78" t="b">
        <v>0</v>
      </c>
      <c r="AW86" s="78" t="s">
        <v>1224</v>
      </c>
      <c r="AX86" s="83" t="s">
        <v>1308</v>
      </c>
      <c r="AY86" s="78" t="s">
        <v>66</v>
      </c>
      <c r="AZ86" s="78" t="str">
        <f>REPLACE(INDEX(GroupVertices[Group],MATCH(Vertices[[#This Row],[Vertex]],GroupVertices[Vertex],0)),1,1,"")</f>
        <v>2</v>
      </c>
      <c r="BA86" s="48"/>
      <c r="BB86" s="48"/>
      <c r="BC86" s="48"/>
      <c r="BD86" s="48"/>
      <c r="BE86" s="48"/>
      <c r="BF86" s="48"/>
      <c r="BG86" s="120" t="s">
        <v>1808</v>
      </c>
      <c r="BH86" s="120" t="s">
        <v>1808</v>
      </c>
      <c r="BI86" s="120" t="s">
        <v>1705</v>
      </c>
      <c r="BJ86" s="120" t="s">
        <v>1705</v>
      </c>
      <c r="BK86" s="120">
        <v>0</v>
      </c>
      <c r="BL86" s="123">
        <v>0</v>
      </c>
      <c r="BM86" s="120">
        <v>0</v>
      </c>
      <c r="BN86" s="123">
        <v>0</v>
      </c>
      <c r="BO86" s="120">
        <v>0</v>
      </c>
      <c r="BP86" s="123">
        <v>0</v>
      </c>
      <c r="BQ86" s="120">
        <v>24</v>
      </c>
      <c r="BR86" s="123">
        <v>100</v>
      </c>
      <c r="BS86" s="120">
        <v>24</v>
      </c>
      <c r="BT86" s="2"/>
      <c r="BU86" s="3"/>
      <c r="BV86" s="3"/>
      <c r="BW86" s="3"/>
      <c r="BX86" s="3"/>
    </row>
    <row r="87" spans="1:76" ht="15">
      <c r="A87" s="64" t="s">
        <v>264</v>
      </c>
      <c r="B87" s="65"/>
      <c r="C87" s="65" t="s">
        <v>64</v>
      </c>
      <c r="D87" s="66">
        <v>242.73227713323848</v>
      </c>
      <c r="E87" s="68"/>
      <c r="F87" s="100" t="s">
        <v>535</v>
      </c>
      <c r="G87" s="65"/>
      <c r="H87" s="69" t="s">
        <v>264</v>
      </c>
      <c r="I87" s="70"/>
      <c r="J87" s="70"/>
      <c r="K87" s="69" t="s">
        <v>1396</v>
      </c>
      <c r="L87" s="73">
        <v>1.5342756883097088</v>
      </c>
      <c r="M87" s="74">
        <v>2201.238037109375</v>
      </c>
      <c r="N87" s="74">
        <v>4352.505859375</v>
      </c>
      <c r="O87" s="75"/>
      <c r="P87" s="76"/>
      <c r="Q87" s="76"/>
      <c r="R87" s="86"/>
      <c r="S87" s="48">
        <v>0</v>
      </c>
      <c r="T87" s="48">
        <v>3</v>
      </c>
      <c r="U87" s="49">
        <v>0.142857</v>
      </c>
      <c r="V87" s="49">
        <v>0.007194</v>
      </c>
      <c r="W87" s="49">
        <v>0.024526</v>
      </c>
      <c r="X87" s="49">
        <v>0.74356</v>
      </c>
      <c r="Y87" s="49">
        <v>0.3333333333333333</v>
      </c>
      <c r="Z87" s="49">
        <v>0</v>
      </c>
      <c r="AA87" s="71">
        <v>87</v>
      </c>
      <c r="AB87" s="71"/>
      <c r="AC87" s="72"/>
      <c r="AD87" s="78" t="s">
        <v>885</v>
      </c>
      <c r="AE87" s="78">
        <v>3688</v>
      </c>
      <c r="AF87" s="78">
        <v>10904</v>
      </c>
      <c r="AG87" s="78">
        <v>12938</v>
      </c>
      <c r="AH87" s="78">
        <v>4392</v>
      </c>
      <c r="AI87" s="78"/>
      <c r="AJ87" s="78" t="s">
        <v>963</v>
      </c>
      <c r="AK87" s="78" t="s">
        <v>1025</v>
      </c>
      <c r="AL87" s="83" t="s">
        <v>1091</v>
      </c>
      <c r="AM87" s="78"/>
      <c r="AN87" s="80">
        <v>39828.10988425926</v>
      </c>
      <c r="AO87" s="83" t="s">
        <v>1166</v>
      </c>
      <c r="AP87" s="78" t="b">
        <v>0</v>
      </c>
      <c r="AQ87" s="78" t="b">
        <v>0</v>
      </c>
      <c r="AR87" s="78" t="b">
        <v>1</v>
      </c>
      <c r="AS87" s="78" t="s">
        <v>751</v>
      </c>
      <c r="AT87" s="78">
        <v>562</v>
      </c>
      <c r="AU87" s="83" t="s">
        <v>1174</v>
      </c>
      <c r="AV87" s="78" t="b">
        <v>0</v>
      </c>
      <c r="AW87" s="78" t="s">
        <v>1224</v>
      </c>
      <c r="AX87" s="83" t="s">
        <v>1309</v>
      </c>
      <c r="AY87" s="78" t="s">
        <v>66</v>
      </c>
      <c r="AZ87" s="78" t="str">
        <f>REPLACE(INDEX(GroupVertices[Group],MATCH(Vertices[[#This Row],[Vertex]],GroupVertices[Vertex],0)),1,1,"")</f>
        <v>2</v>
      </c>
      <c r="BA87" s="48"/>
      <c r="BB87" s="48"/>
      <c r="BC87" s="48"/>
      <c r="BD87" s="48"/>
      <c r="BE87" s="48"/>
      <c r="BF87" s="48"/>
      <c r="BG87" s="120" t="s">
        <v>1808</v>
      </c>
      <c r="BH87" s="120" t="s">
        <v>1808</v>
      </c>
      <c r="BI87" s="120" t="s">
        <v>1705</v>
      </c>
      <c r="BJ87" s="120" t="s">
        <v>1705</v>
      </c>
      <c r="BK87" s="120">
        <v>0</v>
      </c>
      <c r="BL87" s="123">
        <v>0</v>
      </c>
      <c r="BM87" s="120">
        <v>0</v>
      </c>
      <c r="BN87" s="123">
        <v>0</v>
      </c>
      <c r="BO87" s="120">
        <v>0</v>
      </c>
      <c r="BP87" s="123">
        <v>0</v>
      </c>
      <c r="BQ87" s="120">
        <v>24</v>
      </c>
      <c r="BR87" s="123">
        <v>100</v>
      </c>
      <c r="BS87" s="120">
        <v>24</v>
      </c>
      <c r="BT87" s="2"/>
      <c r="BU87" s="3"/>
      <c r="BV87" s="3"/>
      <c r="BW87" s="3"/>
      <c r="BX87" s="3"/>
    </row>
    <row r="88" spans="1:76" ht="15">
      <c r="A88" s="64" t="s">
        <v>265</v>
      </c>
      <c r="B88" s="65"/>
      <c r="C88" s="65" t="s">
        <v>64</v>
      </c>
      <c r="D88" s="66">
        <v>162.08885511561945</v>
      </c>
      <c r="E88" s="68"/>
      <c r="F88" s="100" t="s">
        <v>536</v>
      </c>
      <c r="G88" s="65"/>
      <c r="H88" s="69" t="s">
        <v>265</v>
      </c>
      <c r="I88" s="70"/>
      <c r="J88" s="70"/>
      <c r="K88" s="69" t="s">
        <v>1397</v>
      </c>
      <c r="L88" s="73">
        <v>1.5342756883097088</v>
      </c>
      <c r="M88" s="74">
        <v>2367.11376953125</v>
      </c>
      <c r="N88" s="74">
        <v>411.802490234375</v>
      </c>
      <c r="O88" s="75"/>
      <c r="P88" s="76"/>
      <c r="Q88" s="76"/>
      <c r="R88" s="86"/>
      <c r="S88" s="48">
        <v>0</v>
      </c>
      <c r="T88" s="48">
        <v>3</v>
      </c>
      <c r="U88" s="49">
        <v>0.142857</v>
      </c>
      <c r="V88" s="49">
        <v>0.007194</v>
      </c>
      <c r="W88" s="49">
        <v>0.024526</v>
      </c>
      <c r="X88" s="49">
        <v>0.74356</v>
      </c>
      <c r="Y88" s="49">
        <v>0.3333333333333333</v>
      </c>
      <c r="Z88" s="49">
        <v>0</v>
      </c>
      <c r="AA88" s="71">
        <v>88</v>
      </c>
      <c r="AB88" s="71"/>
      <c r="AC88" s="72"/>
      <c r="AD88" s="78" t="s">
        <v>886</v>
      </c>
      <c r="AE88" s="78">
        <v>25</v>
      </c>
      <c r="AF88" s="78">
        <v>13</v>
      </c>
      <c r="AG88" s="78">
        <v>1139</v>
      </c>
      <c r="AH88" s="78">
        <v>0</v>
      </c>
      <c r="AI88" s="78"/>
      <c r="AJ88" s="78" t="s">
        <v>964</v>
      </c>
      <c r="AK88" s="78"/>
      <c r="AL88" s="78"/>
      <c r="AM88" s="78"/>
      <c r="AN88" s="80">
        <v>43458.05028935185</v>
      </c>
      <c r="AO88" s="83" t="s">
        <v>1167</v>
      </c>
      <c r="AP88" s="78" t="b">
        <v>1</v>
      </c>
      <c r="AQ88" s="78" t="b">
        <v>0</v>
      </c>
      <c r="AR88" s="78" t="b">
        <v>0</v>
      </c>
      <c r="AS88" s="78" t="s">
        <v>751</v>
      </c>
      <c r="AT88" s="78">
        <v>1</v>
      </c>
      <c r="AU88" s="78"/>
      <c r="AV88" s="78" t="b">
        <v>0</v>
      </c>
      <c r="AW88" s="78" t="s">
        <v>1224</v>
      </c>
      <c r="AX88" s="83" t="s">
        <v>1310</v>
      </c>
      <c r="AY88" s="78" t="s">
        <v>66</v>
      </c>
      <c r="AZ88" s="78" t="str">
        <f>REPLACE(INDEX(GroupVertices[Group],MATCH(Vertices[[#This Row],[Vertex]],GroupVertices[Vertex],0)),1,1,"")</f>
        <v>2</v>
      </c>
      <c r="BA88" s="48"/>
      <c r="BB88" s="48"/>
      <c r="BC88" s="48"/>
      <c r="BD88" s="48"/>
      <c r="BE88" s="48"/>
      <c r="BF88" s="48"/>
      <c r="BG88" s="120" t="s">
        <v>1808</v>
      </c>
      <c r="BH88" s="120" t="s">
        <v>1808</v>
      </c>
      <c r="BI88" s="120" t="s">
        <v>1705</v>
      </c>
      <c r="BJ88" s="120" t="s">
        <v>1705</v>
      </c>
      <c r="BK88" s="120">
        <v>0</v>
      </c>
      <c r="BL88" s="123">
        <v>0</v>
      </c>
      <c r="BM88" s="120">
        <v>0</v>
      </c>
      <c r="BN88" s="123">
        <v>0</v>
      </c>
      <c r="BO88" s="120">
        <v>0</v>
      </c>
      <c r="BP88" s="123">
        <v>0</v>
      </c>
      <c r="BQ88" s="120">
        <v>24</v>
      </c>
      <c r="BR88" s="123">
        <v>100</v>
      </c>
      <c r="BS88" s="120">
        <v>24</v>
      </c>
      <c r="BT88" s="2"/>
      <c r="BU88" s="3"/>
      <c r="BV88" s="3"/>
      <c r="BW88" s="3"/>
      <c r="BX88" s="3"/>
    </row>
    <row r="89" spans="1:76" ht="15">
      <c r="A89" s="87" t="s">
        <v>266</v>
      </c>
      <c r="B89" s="88"/>
      <c r="C89" s="88" t="s">
        <v>64</v>
      </c>
      <c r="D89" s="89">
        <v>163.57717830224524</v>
      </c>
      <c r="E89" s="90"/>
      <c r="F89" s="101" t="s">
        <v>537</v>
      </c>
      <c r="G89" s="88"/>
      <c r="H89" s="91" t="s">
        <v>266</v>
      </c>
      <c r="I89" s="92"/>
      <c r="J89" s="92"/>
      <c r="K89" s="91" t="s">
        <v>1398</v>
      </c>
      <c r="L89" s="93">
        <v>1</v>
      </c>
      <c r="M89" s="94">
        <v>524.9637451171875</v>
      </c>
      <c r="N89" s="94">
        <v>7793.33837890625</v>
      </c>
      <c r="O89" s="95"/>
      <c r="P89" s="96"/>
      <c r="Q89" s="96"/>
      <c r="R89" s="97"/>
      <c r="S89" s="48">
        <v>1</v>
      </c>
      <c r="T89" s="48">
        <v>1</v>
      </c>
      <c r="U89" s="49">
        <v>0</v>
      </c>
      <c r="V89" s="49">
        <v>0</v>
      </c>
      <c r="W89" s="49">
        <v>0</v>
      </c>
      <c r="X89" s="49">
        <v>0.999994</v>
      </c>
      <c r="Y89" s="49">
        <v>0</v>
      </c>
      <c r="Z89" s="49" t="s">
        <v>1983</v>
      </c>
      <c r="AA89" s="98">
        <v>89</v>
      </c>
      <c r="AB89" s="98"/>
      <c r="AC89" s="99"/>
      <c r="AD89" s="78" t="s">
        <v>887</v>
      </c>
      <c r="AE89" s="78">
        <v>833</v>
      </c>
      <c r="AF89" s="78">
        <v>214</v>
      </c>
      <c r="AG89" s="78">
        <v>23121</v>
      </c>
      <c r="AH89" s="78">
        <v>37</v>
      </c>
      <c r="AI89" s="78"/>
      <c r="AJ89" s="78" t="s">
        <v>965</v>
      </c>
      <c r="AK89" s="78" t="s">
        <v>1026</v>
      </c>
      <c r="AL89" s="83" t="s">
        <v>1092</v>
      </c>
      <c r="AM89" s="78"/>
      <c r="AN89" s="80">
        <v>40681.77001157407</v>
      </c>
      <c r="AO89" s="83" t="s">
        <v>1168</v>
      </c>
      <c r="AP89" s="78" t="b">
        <v>0</v>
      </c>
      <c r="AQ89" s="78" t="b">
        <v>0</v>
      </c>
      <c r="AR89" s="78" t="b">
        <v>0</v>
      </c>
      <c r="AS89" s="78" t="s">
        <v>751</v>
      </c>
      <c r="AT89" s="78">
        <v>3</v>
      </c>
      <c r="AU89" s="83" t="s">
        <v>1185</v>
      </c>
      <c r="AV89" s="78" t="b">
        <v>0</v>
      </c>
      <c r="AW89" s="78" t="s">
        <v>1224</v>
      </c>
      <c r="AX89" s="83" t="s">
        <v>1311</v>
      </c>
      <c r="AY89" s="78" t="s">
        <v>66</v>
      </c>
      <c r="AZ89" s="78" t="str">
        <f>REPLACE(INDEX(GroupVertices[Group],MATCH(Vertices[[#This Row],[Vertex]],GroupVertices[Vertex],0)),1,1,"")</f>
        <v>1</v>
      </c>
      <c r="BA89" s="48" t="s">
        <v>1774</v>
      </c>
      <c r="BB89" s="48" t="s">
        <v>1776</v>
      </c>
      <c r="BC89" s="48" t="s">
        <v>452</v>
      </c>
      <c r="BD89" s="48" t="s">
        <v>452</v>
      </c>
      <c r="BE89" s="48"/>
      <c r="BF89" s="48"/>
      <c r="BG89" s="120" t="s">
        <v>1821</v>
      </c>
      <c r="BH89" s="120" t="s">
        <v>1821</v>
      </c>
      <c r="BI89" s="120" t="s">
        <v>1853</v>
      </c>
      <c r="BJ89" s="120" t="s">
        <v>1853</v>
      </c>
      <c r="BK89" s="120">
        <v>0</v>
      </c>
      <c r="BL89" s="123">
        <v>0</v>
      </c>
      <c r="BM89" s="120">
        <v>0</v>
      </c>
      <c r="BN89" s="123">
        <v>0</v>
      </c>
      <c r="BO89" s="120">
        <v>0</v>
      </c>
      <c r="BP89" s="123">
        <v>0</v>
      </c>
      <c r="BQ89" s="120">
        <v>25</v>
      </c>
      <c r="BR89" s="123">
        <v>100</v>
      </c>
      <c r="BS89" s="120">
        <v>25</v>
      </c>
      <c r="BT89" s="2"/>
      <c r="BU89" s="3"/>
      <c r="BV89" s="3"/>
      <c r="BW89" s="3"/>
      <c r="BX8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9"/>
    <dataValidation allowBlank="1" showInputMessage="1" promptTitle="Vertex Tooltip" prompt="Enter optional text that will pop up when the mouse is hovered over the vertex." errorTitle="Invalid Vertex Image Key" sqref="K3:K8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9"/>
    <dataValidation allowBlank="1" showInputMessage="1" promptTitle="Vertex Label Fill Color" prompt="To select an optional fill color for the Label shape, right-click and select Select Color on the right-click menu." sqref="I3:I89"/>
    <dataValidation allowBlank="1" showInputMessage="1" promptTitle="Vertex Image File" prompt="Enter the path to an image file.  Hover over the column header for examples." errorTitle="Invalid Vertex Image Key" sqref="F3:F89"/>
    <dataValidation allowBlank="1" showInputMessage="1" promptTitle="Vertex Color" prompt="To select an optional vertex color, right-click and select Select Color on the right-click menu." sqref="B3:B89"/>
    <dataValidation allowBlank="1" showInputMessage="1" promptTitle="Vertex Opacity" prompt="Enter an optional vertex opacity between 0 (transparent) and 100 (opaque)." errorTitle="Invalid Vertex Opacity" error="The optional vertex opacity must be a whole number between 0 and 10." sqref="E3:E89"/>
    <dataValidation type="list" allowBlank="1" showInputMessage="1" showErrorMessage="1" promptTitle="Vertex Shape" prompt="Select an optional vertex shape." errorTitle="Invalid Vertex Shape" error="You have entered an invalid vertex shape.  Try selecting from the drop-down list instead." sqref="C3:C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9">
      <formula1>ValidVertexLabelPositions</formula1>
    </dataValidation>
    <dataValidation allowBlank="1" showInputMessage="1" showErrorMessage="1" promptTitle="Vertex Name" prompt="Enter the name of the vertex." sqref="A3:A89"/>
  </dataValidations>
  <hyperlinks>
    <hyperlink ref="AL3" r:id="rId1" display="https://t.co/bpScXrUBAk"/>
    <hyperlink ref="AL4" r:id="rId2" display="http://go.conveyservices.com/overview"/>
    <hyperlink ref="AL6" r:id="rId3" display="http://t.co/YryUwy6FaG"/>
    <hyperlink ref="AL7" r:id="rId4" display="http://www.jask.ai/"/>
    <hyperlink ref="AL8" r:id="rId5" display="http://t.co/gj7mcIGaHn"/>
    <hyperlink ref="AL9" r:id="rId6" display="http://www.hp.com/"/>
    <hyperlink ref="AL10" r:id="rId7" display="http://t.co/pxXI1YmJb2"/>
    <hyperlink ref="AL11" r:id="rId8" display="https://t.co/LznjJCRpdS"/>
    <hyperlink ref="AL12" r:id="rId9" display="https://t.co/1VfNdnDfdn"/>
    <hyperlink ref="AL13" r:id="rId10" display="http://t.co/cJpaRvNN44"/>
    <hyperlink ref="AL14" r:id="rId11" display="http://t.co/F3qiQUOvsU"/>
    <hyperlink ref="AL15" r:id="rId12" display="http://t.co/dHATyUqEES"/>
    <hyperlink ref="AL16" r:id="rId13" display="http://t.co/dcn6ZQ50fk"/>
    <hyperlink ref="AL17" r:id="rId14" display="http://t.co/Xr7oEGzFqE"/>
    <hyperlink ref="AL18" r:id="rId15" display="https://t.co/CPSAd3tQJl"/>
    <hyperlink ref="AL19" r:id="rId16" display="https://t.co/C77ZVbbBds"/>
    <hyperlink ref="AL20" r:id="rId17" display="https://t.co/Kk2N1EBz2M"/>
    <hyperlink ref="AL22" r:id="rId18" display="https://t.co/4hXcEWPf31"/>
    <hyperlink ref="AL23" r:id="rId19" display="http://t.co/B3g6Ow2cEe"/>
    <hyperlink ref="AL24" r:id="rId20" display="http://t.co/bpScXrUBAk"/>
    <hyperlink ref="AL27" r:id="rId21" display="http://t.co/9GH4C1DrcS"/>
    <hyperlink ref="AL29" r:id="rId22" display="http://www.pressreleasepoint.com/"/>
    <hyperlink ref="AL30" r:id="rId23" display="http://pvynckier.pagesperso-orange.fr/"/>
    <hyperlink ref="AL34" r:id="rId24" display="https://t.co/5YTYsswN0a"/>
    <hyperlink ref="AL35" r:id="rId25" display="http://www.onug.net/"/>
    <hyperlink ref="AL36" r:id="rId26" display="http://www.tbicom.com/"/>
    <hyperlink ref="AL37" r:id="rId27" display="http://channelpartnersconference.com/"/>
    <hyperlink ref="AL38" r:id="rId28" display="http://www.apax.fr/"/>
    <hyperlink ref="AL39" r:id="rId29" display="http://t.co/akYionwpYB"/>
    <hyperlink ref="AL40" r:id="rId30" display="https://t.co/1EXSHH9wxD"/>
    <hyperlink ref="AL41" r:id="rId31" display="https://t.co/XVgqXBckk1"/>
    <hyperlink ref="AL42" r:id="rId32" display="http://www.versa-networks.com/"/>
    <hyperlink ref="AL43" r:id="rId33" display="http://www.businessservicemanagementhub.com/"/>
    <hyperlink ref="AL44" r:id="rId34" display="https://t.co/G78dJhQimi"/>
    <hyperlink ref="AL45" r:id="rId35" display="http://t.co/rIqYGRwaxd"/>
    <hyperlink ref="AL46" r:id="rId36" display="https://t.co/UTWdMk1UcL"/>
    <hyperlink ref="AL47" r:id="rId37" display="http://www.stevesammartino.com/"/>
    <hyperlink ref="AL51" r:id="rId38" display="http://t.co/PW2R9id2O8"/>
    <hyperlink ref="AL55" r:id="rId39" display="http://www.celtics.com/"/>
    <hyperlink ref="AL56" r:id="rId40" display="http://www.dutchitchannel.nl/"/>
    <hyperlink ref="AL59" r:id="rId41" display="https://t.co/jrYHVGUkHY"/>
    <hyperlink ref="AL60" r:id="rId42" display="https://t.co/aSUtObRPrp"/>
    <hyperlink ref="AL61" r:id="rId43" display="http://www.stance.com/"/>
    <hyperlink ref="AL62" r:id="rId44" display="http://t.co/tqkaiF92H3"/>
    <hyperlink ref="AL63" r:id="rId45" display="http://t.co/DMkkMQ8DxD"/>
    <hyperlink ref="AL64" r:id="rId46" display="https://t.co/2uaXqeKTqp"/>
    <hyperlink ref="AL65" r:id="rId47" display="http://t.co/r7NMG06qaM"/>
    <hyperlink ref="AL66" r:id="rId48" display="https://t.co/aqhzdXHpe8"/>
    <hyperlink ref="AL67" r:id="rId49" display="https://t.co/YsKIxquoRj"/>
    <hyperlink ref="AL69" r:id="rId50" display="http://orange-business.com/en"/>
    <hyperlink ref="AL70" r:id="rId51" display="http://blogs.wsj.com/laidoff/2010/01/04/participating-in-a-career-transition-program/"/>
    <hyperlink ref="AL71" r:id="rId52" display="http://www.nickfrazier.com/"/>
    <hyperlink ref="AL72" r:id="rId53" display="https://t.co/2QJMpquUaA"/>
    <hyperlink ref="AL73" r:id="rId54" display="https://t.co/Ceq5hN9OcS"/>
    <hyperlink ref="AL74" r:id="rId55" display="https://t.co/BB7Hj0XXMx"/>
    <hyperlink ref="AL75" r:id="rId56" display="https://t.co/zEvwN2GsTc"/>
    <hyperlink ref="AL76" r:id="rId57" display="http://www.ihlservices.com/"/>
    <hyperlink ref="AL78" r:id="rId58" display="https://t.co/iLQe3Sl5xA"/>
    <hyperlink ref="AL79" r:id="rId59" display="http://t.co/QZfZtkVzXO"/>
    <hyperlink ref="AL81" r:id="rId60" display="http://www.networkworld.com/"/>
    <hyperlink ref="AL82" r:id="rId61" display="http://t.co/ysAvVYd8m8"/>
    <hyperlink ref="AL83" r:id="rId62" display="https://t.co/wEuX3HajSK"/>
    <hyperlink ref="AL84" r:id="rId63" display="http://www.advantageaustria.org/us"/>
    <hyperlink ref="AL86" r:id="rId64" display="http://t.co/k7Icm8IwfJ"/>
    <hyperlink ref="AL87" r:id="rId65" display="http://t.co/QNnB52XXOz"/>
    <hyperlink ref="AL89" r:id="rId66" display="http://www.globalplacementfirm.com/"/>
    <hyperlink ref="AO3" r:id="rId67" display="https://pbs.twimg.com/profile_banners/337872034/1494953317"/>
    <hyperlink ref="AO4" r:id="rId68" display="https://pbs.twimg.com/profile_banners/376374928/1403035508"/>
    <hyperlink ref="AO6" r:id="rId69" display="https://pbs.twimg.com/profile_banners/1414619154/1512437255"/>
    <hyperlink ref="AO7" r:id="rId70" display="https://pbs.twimg.com/profile_banners/3806068992/1547221619"/>
    <hyperlink ref="AO8" r:id="rId71" display="https://pbs.twimg.com/profile_banners/23704470/1524611623"/>
    <hyperlink ref="AO9" r:id="rId72" display="https://pbs.twimg.com/profile_banners/17193794/1532019699"/>
    <hyperlink ref="AO11" r:id="rId73" display="https://pbs.twimg.com/profile_banners/19769002/1541996200"/>
    <hyperlink ref="AO12" r:id="rId74" display="https://pbs.twimg.com/profile_banners/1976311878/1467144409"/>
    <hyperlink ref="AO13" r:id="rId75" display="https://pbs.twimg.com/profile_banners/18334915/1538685034"/>
    <hyperlink ref="AO14" r:id="rId76" display="https://pbs.twimg.com/profile_banners/44962577/1493837119"/>
    <hyperlink ref="AO15" r:id="rId77" display="https://pbs.twimg.com/profile_banners/110546136/1526580670"/>
    <hyperlink ref="AO16" r:id="rId78" display="https://pbs.twimg.com/profile_banners/21102657/1536219492"/>
    <hyperlink ref="AO17" r:id="rId79" display="https://pbs.twimg.com/profile_banners/78968315/1541173126"/>
    <hyperlink ref="AO18" r:id="rId80" display="https://pbs.twimg.com/profile_banners/710393496709042176/1458206823"/>
    <hyperlink ref="AO19" r:id="rId81" display="https://pbs.twimg.com/profile_banners/30398424/1402892850"/>
    <hyperlink ref="AO20" r:id="rId82" display="https://pbs.twimg.com/profile_banners/710690556545015808/1458277438"/>
    <hyperlink ref="AO21" r:id="rId83" display="https://pbs.twimg.com/profile_banners/2175615878/1490265868"/>
    <hyperlink ref="AO25" r:id="rId84" display="https://pbs.twimg.com/profile_banners/770539774981599232/1544358563"/>
    <hyperlink ref="AO27" r:id="rId85" display="https://pbs.twimg.com/profile_banners/95868974/1516379738"/>
    <hyperlink ref="AO28" r:id="rId86" display="https://pbs.twimg.com/profile_banners/2918181827/1483561120"/>
    <hyperlink ref="AO30" r:id="rId87" display="https://pbs.twimg.com/profile_banners/3334677605/1536081023"/>
    <hyperlink ref="AO31" r:id="rId88" display="https://pbs.twimg.com/profile_banners/1356498416/1447536046"/>
    <hyperlink ref="AO32" r:id="rId89" display="https://pbs.twimg.com/profile_banners/14890044/1432639770"/>
    <hyperlink ref="AO34" r:id="rId90" display="https://pbs.twimg.com/profile_banners/4269561920/1480967311"/>
    <hyperlink ref="AO35" r:id="rId91" display="https://pbs.twimg.com/profile_banners/1063624591/1547737106"/>
    <hyperlink ref="AO36" r:id="rId92" display="https://pbs.twimg.com/profile_banners/64783109/1546555222"/>
    <hyperlink ref="AO37" r:id="rId93" display="https://pbs.twimg.com/profile_banners/2383963063/1433189244"/>
    <hyperlink ref="AO38" r:id="rId94" display="https://pbs.twimg.com/profile_banners/2912720607/1522848642"/>
    <hyperlink ref="AO39" r:id="rId95" display="https://pbs.twimg.com/profile_banners/31163497/1536247734"/>
    <hyperlink ref="AO40" r:id="rId96" display="https://pbs.twimg.com/profile_banners/304265563/1452088118"/>
    <hyperlink ref="AO42" r:id="rId97" display="https://pbs.twimg.com/profile_banners/1368225481/1413926175"/>
    <hyperlink ref="AO43" r:id="rId98" display="https://pbs.twimg.com/profile_banners/227711916/1363390092"/>
    <hyperlink ref="AO44" r:id="rId99" display="https://pbs.twimg.com/profile_banners/180028868/1461793846"/>
    <hyperlink ref="AO45" r:id="rId100" display="https://pbs.twimg.com/profile_banners/55332053/1350876322"/>
    <hyperlink ref="AO46" r:id="rId101" display="https://pbs.twimg.com/profile_banners/85728742/1538681705"/>
    <hyperlink ref="AO47" r:id="rId102" display="https://pbs.twimg.com/profile_banners/12021112/1493022746"/>
    <hyperlink ref="AO48" r:id="rId103" display="https://pbs.twimg.com/profile_banners/62060517/1520610489"/>
    <hyperlink ref="AO50" r:id="rId104" display="https://pbs.twimg.com/profile_banners/59140023/1532807737"/>
    <hyperlink ref="AO51" r:id="rId105" display="https://pbs.twimg.com/profile_banners/625491197/1490723104"/>
    <hyperlink ref="AO52" r:id="rId106" display="https://pbs.twimg.com/profile_banners/2468162977/1432816671"/>
    <hyperlink ref="AO54" r:id="rId107" display="https://pbs.twimg.com/profile_banners/1594690010/1373926115"/>
    <hyperlink ref="AO56" r:id="rId108" display="https://pbs.twimg.com/profile_banners/19206934/1475843542"/>
    <hyperlink ref="AO58" r:id="rId109" display="https://pbs.twimg.com/profile_banners/1081202565218516992/1547585420"/>
    <hyperlink ref="AO59" r:id="rId110" display="https://pbs.twimg.com/profile_banners/343633540/1487109554"/>
    <hyperlink ref="AO60" r:id="rId111" display="https://pbs.twimg.com/profile_banners/809786649185947648/1496855625"/>
    <hyperlink ref="AO61" r:id="rId112" display="https://pbs.twimg.com/profile_banners/150490233/1531239275"/>
    <hyperlink ref="AO62" r:id="rId113" display="https://pbs.twimg.com/profile_banners/20619654/1495479378"/>
    <hyperlink ref="AO63" r:id="rId114" display="https://pbs.twimg.com/profile_banners/17759202/1543612562"/>
    <hyperlink ref="AO64" r:id="rId115" display="https://pbs.twimg.com/profile_banners/19669170/1473444131"/>
    <hyperlink ref="AO65" r:id="rId116" display="https://pbs.twimg.com/profile_banners/34026146/1473265123"/>
    <hyperlink ref="AO66" r:id="rId117" display="https://pbs.twimg.com/profile_banners/63787812/1531920776"/>
    <hyperlink ref="AO67" r:id="rId118" display="https://pbs.twimg.com/profile_banners/3229980963/1526233045"/>
    <hyperlink ref="AO68" r:id="rId119" display="https://pbs.twimg.com/profile_banners/4105032866/1518712618"/>
    <hyperlink ref="AO69" r:id="rId120" display="https://pbs.twimg.com/profile_banners/920631953384263680/1508335689"/>
    <hyperlink ref="AO70" r:id="rId121" display="https://pbs.twimg.com/profile_banners/14995053/1537272946"/>
    <hyperlink ref="AO71" r:id="rId122" display="https://pbs.twimg.com/profile_banners/16203414/1445954107"/>
    <hyperlink ref="AO72" r:id="rId123" display="https://pbs.twimg.com/profile_banners/18290895/1511991816"/>
    <hyperlink ref="AO73" r:id="rId124" display="https://pbs.twimg.com/profile_banners/95485126/1517583241"/>
    <hyperlink ref="AO74" r:id="rId125" display="https://pbs.twimg.com/profile_banners/4905190149/1460220847"/>
    <hyperlink ref="AO75" r:id="rId126" display="https://pbs.twimg.com/profile_banners/18460199/1517933784"/>
    <hyperlink ref="AO76" r:id="rId127" display="https://pbs.twimg.com/profile_banners/21562786/1469037124"/>
    <hyperlink ref="AO77" r:id="rId128" display="https://pbs.twimg.com/profile_banners/18299526/1475076991"/>
    <hyperlink ref="AO78" r:id="rId129" display="https://pbs.twimg.com/profile_banners/903261597967294464/1504218895"/>
    <hyperlink ref="AO79" r:id="rId130" display="https://pbs.twimg.com/profile_banners/19544141/1434982399"/>
    <hyperlink ref="AO80" r:id="rId131" display="https://pbs.twimg.com/profile_banners/2294938387/1437505131"/>
    <hyperlink ref="AO81" r:id="rId132" display="https://pbs.twimg.com/profile_banners/9737032/1530887330"/>
    <hyperlink ref="AO82" r:id="rId133" display="https://pbs.twimg.com/profile_banners/1452560851/1398962668"/>
    <hyperlink ref="AO83" r:id="rId134" display="https://pbs.twimg.com/profile_banners/2949777377/1471629857"/>
    <hyperlink ref="AO84" r:id="rId135" display="https://pbs.twimg.com/profile_banners/2811803706/1410811125"/>
    <hyperlink ref="AO85" r:id="rId136" display="https://pbs.twimg.com/profile_banners/31955977/1438463435"/>
    <hyperlink ref="AO87" r:id="rId137" display="https://pbs.twimg.com/profile_banners/19007524/1407874528"/>
    <hyperlink ref="AO88" r:id="rId138" display="https://pbs.twimg.com/profile_banners/1077009064826208257/1545614632"/>
    <hyperlink ref="AO89" r:id="rId139" display="https://pbs.twimg.com/profile_banners/301006633/1547791816"/>
    <hyperlink ref="AU3" r:id="rId140" display="http://abs.twimg.com/images/themes/theme1/bg.png"/>
    <hyperlink ref="AU4" r:id="rId141" display="http://pbs.twimg.com/profile_background_images/477591975/Convey-Background.jpg"/>
    <hyperlink ref="AU5" r:id="rId142" display="http://abs.twimg.com/images/themes/theme1/bg.png"/>
    <hyperlink ref="AU6" r:id="rId143" display="http://abs.twimg.com/images/themes/theme1/bg.png"/>
    <hyperlink ref="AU7" r:id="rId144" display="http://abs.twimg.com/images/themes/theme1/bg.png"/>
    <hyperlink ref="AU8" r:id="rId145" display="http://abs.twimg.com/images/themes/theme16/bg.gif"/>
    <hyperlink ref="AU9" r:id="rId146" display="http://abs.twimg.com/images/themes/theme4/bg.gif"/>
    <hyperlink ref="AU10" r:id="rId147" display="http://abs.twimg.com/images/themes/theme15/bg.png"/>
    <hyperlink ref="AU11" r:id="rId148" display="http://abs.twimg.com/images/themes/theme1/bg.png"/>
    <hyperlink ref="AU12" r:id="rId149" display="http://abs.twimg.com/images/themes/theme16/bg.gif"/>
    <hyperlink ref="AU13" r:id="rId150" display="http://abs.twimg.com/images/themes/theme5/bg.gif"/>
    <hyperlink ref="AU14" r:id="rId151" display="http://abs.twimg.com/images/themes/theme14/bg.gif"/>
    <hyperlink ref="AU15" r:id="rId152" display="http://abs.twimg.com/images/themes/theme1/bg.png"/>
    <hyperlink ref="AU16" r:id="rId153" display="http://abs.twimg.com/images/themes/theme9/bg.gif"/>
    <hyperlink ref="AU17" r:id="rId154" display="http://abs.twimg.com/images/themes/theme1/bg.png"/>
    <hyperlink ref="AU19" r:id="rId155" display="http://abs.twimg.com/images/themes/theme9/bg.gif"/>
    <hyperlink ref="AU21" r:id="rId156" display="http://abs.twimg.com/images/themes/theme1/bg.png"/>
    <hyperlink ref="AU22" r:id="rId157" display="http://abs.twimg.com/images/themes/theme3/bg.gif"/>
    <hyperlink ref="AU23" r:id="rId158" display="http://abs.twimg.com/images/themes/theme1/bg.png"/>
    <hyperlink ref="AU24" r:id="rId159" display="http://abs.twimg.com/images/themes/theme1/bg.png"/>
    <hyperlink ref="AU25" r:id="rId160" display="http://abs.twimg.com/images/themes/theme1/bg.png"/>
    <hyperlink ref="AU26" r:id="rId161" display="http://abs.twimg.com/images/themes/theme1/bg.png"/>
    <hyperlink ref="AU27" r:id="rId162" display="http://abs.twimg.com/images/themes/theme1/bg.png"/>
    <hyperlink ref="AU28" r:id="rId163" display="http://abs.twimg.com/images/themes/theme1/bg.png"/>
    <hyperlink ref="AU29" r:id="rId164" display="http://abs.twimg.com/images/themes/theme3/bg.gif"/>
    <hyperlink ref="AU30" r:id="rId165" display="http://abs.twimg.com/images/themes/theme14/bg.gif"/>
    <hyperlink ref="AU31" r:id="rId166" display="http://abs.twimg.com/images/themes/theme1/bg.png"/>
    <hyperlink ref="AU32" r:id="rId167" display="http://abs.twimg.com/images/themes/theme8/bg.gif"/>
    <hyperlink ref="AU34" r:id="rId168" display="http://abs.twimg.com/images/themes/theme1/bg.png"/>
    <hyperlink ref="AU35" r:id="rId169" display="http://abs.twimg.com/images/themes/theme1/bg.png"/>
    <hyperlink ref="AU36" r:id="rId170" display="http://abs.twimg.com/images/themes/theme2/bg.gif"/>
    <hyperlink ref="AU37" r:id="rId171" display="http://abs.twimg.com/images/themes/theme1/bg.png"/>
    <hyperlink ref="AU38" r:id="rId172" display="http://abs.twimg.com/images/themes/theme1/bg.png"/>
    <hyperlink ref="AU39" r:id="rId173" display="http://abs.twimg.com/images/themes/theme5/bg.gif"/>
    <hyperlink ref="AU40" r:id="rId174" display="http://abs.twimg.com/images/themes/theme1/bg.png"/>
    <hyperlink ref="AU41" r:id="rId175" display="http://abs.twimg.com/images/themes/theme15/bg.png"/>
    <hyperlink ref="AU42" r:id="rId176" display="http://abs.twimg.com/images/themes/theme1/bg.png"/>
    <hyperlink ref="AU43" r:id="rId177" display="http://abs.twimg.com/images/themes/theme15/bg.png"/>
    <hyperlink ref="AU44" r:id="rId178" display="http://abs.twimg.com/images/themes/theme1/bg.png"/>
    <hyperlink ref="AU45" r:id="rId179" display="http://abs.twimg.com/images/themes/theme1/bg.png"/>
    <hyperlink ref="AU46" r:id="rId180" display="http://abs.twimg.com/images/themes/theme1/bg.png"/>
    <hyperlink ref="AU47" r:id="rId181" display="http://abs.twimg.com/images/themes/theme1/bg.png"/>
    <hyperlink ref="AU48" r:id="rId182" display="http://abs.twimg.com/images/themes/theme1/bg.png"/>
    <hyperlink ref="AU49" r:id="rId183" display="http://abs.twimg.com/images/themes/theme1/bg.png"/>
    <hyperlink ref="AU50" r:id="rId184" display="http://abs.twimg.com/images/themes/theme9/bg.gif"/>
    <hyperlink ref="AU51" r:id="rId185" display="http://abs.twimg.com/images/themes/theme1/bg.png"/>
    <hyperlink ref="AU52" r:id="rId186" display="http://abs.twimg.com/images/themes/theme1/bg.png"/>
    <hyperlink ref="AU53" r:id="rId187" display="http://abs.twimg.com/images/themes/theme1/bg.png"/>
    <hyperlink ref="AU54" r:id="rId188" display="http://abs.twimg.com/images/themes/theme14/bg.gif"/>
    <hyperlink ref="AU55" r:id="rId189" display="http://abs.twimg.com/images/themes/theme1/bg.png"/>
    <hyperlink ref="AU56" r:id="rId190" display="http://abs.twimg.com/images/themes/theme1/bg.png"/>
    <hyperlink ref="AU57" r:id="rId191" display="http://abs.twimg.com/images/themes/theme1/bg.png"/>
    <hyperlink ref="AU59" r:id="rId192" display="http://abs.twimg.com/images/themes/theme9/bg.gif"/>
    <hyperlink ref="AU60" r:id="rId193" display="http://abs.twimg.com/images/themes/theme1/bg.png"/>
    <hyperlink ref="AU61" r:id="rId194" display="http://abs.twimg.com/images/themes/theme14/bg.gif"/>
    <hyperlink ref="AU62" r:id="rId195" display="http://pbs.twimg.com/profile_background_images/753770776/9920b3f382fc4ca1181d494e4723b5b7.jpeg"/>
    <hyperlink ref="AU63" r:id="rId196" display="http://abs.twimg.com/images/themes/theme1/bg.png"/>
    <hyperlink ref="AU64" r:id="rId197" display="http://abs.twimg.com/images/themes/theme1/bg.png"/>
    <hyperlink ref="AU65" r:id="rId198" display="http://abs.twimg.com/images/themes/theme14/bg.gif"/>
    <hyperlink ref="AU66" r:id="rId199" display="http://abs.twimg.com/images/themes/theme1/bg.png"/>
    <hyperlink ref="AU67" r:id="rId200" display="http://abs.twimg.com/images/themes/theme4/bg.gif"/>
    <hyperlink ref="AU68" r:id="rId201" display="http://abs.twimg.com/images/themes/theme1/bg.png"/>
    <hyperlink ref="AU69" r:id="rId202" display="http://abs.twimg.com/images/themes/theme1/bg.png"/>
    <hyperlink ref="AU70" r:id="rId203" display="http://abs.twimg.com/images/themes/theme17/bg.gif"/>
    <hyperlink ref="AU71" r:id="rId204" display="http://abs.twimg.com/images/themes/theme1/bg.png"/>
    <hyperlink ref="AU72" r:id="rId205" display="http://abs.twimg.com/images/themes/theme13/bg.gif"/>
    <hyperlink ref="AU73" r:id="rId206" display="http://abs.twimg.com/images/themes/theme15/bg.png"/>
    <hyperlink ref="AU74" r:id="rId207" display="http://abs.twimg.com/images/themes/theme1/bg.png"/>
    <hyperlink ref="AU75" r:id="rId208" display="http://abs.twimg.com/images/themes/theme1/bg.png"/>
    <hyperlink ref="AU76" r:id="rId209" display="http://abs.twimg.com/images/themes/theme10/bg.gif"/>
    <hyperlink ref="AU77" r:id="rId210" display="http://abs.twimg.com/images/themes/theme10/bg.gif"/>
    <hyperlink ref="AU79" r:id="rId211" display="http://abs.twimg.com/images/themes/theme1/bg.png"/>
    <hyperlink ref="AU80" r:id="rId212" display="http://abs.twimg.com/images/themes/theme1/bg.png"/>
    <hyperlink ref="AU81" r:id="rId213" display="http://abs.twimg.com/images/themes/theme15/bg.png"/>
    <hyperlink ref="AU82" r:id="rId214" display="http://abs.twimg.com/images/themes/theme1/bg.png"/>
    <hyperlink ref="AU83" r:id="rId215" display="http://abs.twimg.com/images/themes/theme1/bg.png"/>
    <hyperlink ref="AU84" r:id="rId216" display="http://abs.twimg.com/images/themes/theme1/bg.png"/>
    <hyperlink ref="AU85" r:id="rId217" display="http://abs.twimg.com/images/themes/theme1/bg.png"/>
    <hyperlink ref="AU86" r:id="rId218" display="http://abs.twimg.com/images/themes/theme1/bg.png"/>
    <hyperlink ref="AU87" r:id="rId219" display="http://abs.twimg.com/images/themes/theme15/bg.png"/>
    <hyperlink ref="AU89" r:id="rId220" display="http://abs.twimg.com/images/themes/theme7/bg.gif"/>
    <hyperlink ref="F3" r:id="rId221" display="http://pbs.twimg.com/profile_images/1016356167851929601/R0AwyOEg_normal.jpg"/>
    <hyperlink ref="F4" r:id="rId222" display="http://pbs.twimg.com/profile_images/478991216109813760/parb-Qp5_normal.png"/>
    <hyperlink ref="F5" r:id="rId223" display="http://pbs.twimg.com/profile_images/847784605331505152/c3kM6PFy_normal.jpg"/>
    <hyperlink ref="F6" r:id="rId224" display="http://pbs.twimg.com/profile_images/413506694891593728/Gx2mfj1X_normal.png"/>
    <hyperlink ref="F7" r:id="rId225" display="http://pbs.twimg.com/profile_images/950420911630569472/4VSzxaaZ_normal.jpg"/>
    <hyperlink ref="F8" r:id="rId226" display="http://pbs.twimg.com/profile_images/1067871603030020096/quMo2XHq_normal.jpg"/>
    <hyperlink ref="F9" r:id="rId227" display="http://pbs.twimg.com/profile_images/1019990546763296769/mEfZyGEg_normal.jpg"/>
    <hyperlink ref="F10" r:id="rId228" display="http://pbs.twimg.com/profile_images/1186746262/S_normal.png"/>
    <hyperlink ref="F11" r:id="rId229" display="http://pbs.twimg.com/profile_images/1006481790427648000/5ufTC1mB_normal.jpg"/>
    <hyperlink ref="F12" r:id="rId230" display="http://pbs.twimg.com/profile_images/573650841233571841/TXppPVvf_normal.png"/>
    <hyperlink ref="F13" r:id="rId231" display="http://pbs.twimg.com/profile_images/847127149261680640/3CvL3Rlg_normal.jpg"/>
    <hyperlink ref="F14" r:id="rId232" display="http://pbs.twimg.com/profile_images/378800000614382487/900266bb16522aec8665fc26a8b76324_normal.jpeg"/>
    <hyperlink ref="F15" r:id="rId233" display="http://pbs.twimg.com/profile_images/1014214615067254784/sR2GtKix_normal.jpg"/>
    <hyperlink ref="F16" r:id="rId234" display="http://pbs.twimg.com/profile_images/1037605937375313921/YuiR4LKQ_normal.jpg"/>
    <hyperlink ref="F17" r:id="rId235" display="http://pbs.twimg.com/profile_images/661211619855220736/6-imYLWK_normal.jpg"/>
    <hyperlink ref="F18" r:id="rId236" display="http://pbs.twimg.com/profile_images/710394416846938112/8qhDsY5q_normal.jpg"/>
    <hyperlink ref="F19" r:id="rId237" display="http://pbs.twimg.com/profile_images/478393412073177088/0bPmhiYd_normal.jpeg"/>
    <hyperlink ref="F20" r:id="rId238" display="http://pbs.twimg.com/profile_images/710693078265405440/gv9uRGDX_normal.jpg"/>
    <hyperlink ref="F21" r:id="rId239" display="http://pbs.twimg.com/profile_images/844862449211731968/u9546zNd_normal.jpg"/>
    <hyperlink ref="F22" r:id="rId240" display="http://pbs.twimg.com/profile_images/836624823275110400/Su_i1dqV_normal.jpg"/>
    <hyperlink ref="F23" r:id="rId241" display="http://pbs.twimg.com/profile_images/607387112233562112/RI7HxGWc_normal.png"/>
    <hyperlink ref="F24" r:id="rId242" display="http://pbs.twimg.com/profile_images/915303881189593088/CCfhxoHj_normal.jpg"/>
    <hyperlink ref="F25" r:id="rId243" display="http://pbs.twimg.com/profile_images/1072607252480176128/gyvvUg_M_normal.jpg"/>
    <hyperlink ref="F26" r:id="rId244" display="http://abs.twimg.com/sticky/default_profile_images/default_profile_normal.png"/>
    <hyperlink ref="F27" r:id="rId245" display="http://pbs.twimg.com/profile_images/824187882168586240/j3_ddjrn_normal.jpg"/>
    <hyperlink ref="F28" r:id="rId246" display="http://pbs.twimg.com/profile_images/729598994318557184/Mng6Eqn3_normal.jpg"/>
    <hyperlink ref="F29" r:id="rId247" display="http://pbs.twimg.com/profile_images/1432162498/zen_logo_normal.jpg"/>
    <hyperlink ref="F30" r:id="rId248" display="http://pbs.twimg.com/profile_images/761118751735427072/MGkdYqKS_normal.jpg"/>
    <hyperlink ref="F31" r:id="rId249" display="http://pbs.twimg.com/profile_images/665640842581929984/RoKfRRPy_normal.jpg"/>
    <hyperlink ref="F32" r:id="rId250" display="http://pbs.twimg.com/profile_images/2104533285/Hardworking_normal.jpg"/>
    <hyperlink ref="F33" r:id="rId251" display="http://abs.twimg.com/sticky/default_profile_images/default_profile_normal.png"/>
    <hyperlink ref="F34" r:id="rId252" display="http://pbs.twimg.com/profile_images/918518270420021249/aAizi6dK_normal.jpg"/>
    <hyperlink ref="F35" r:id="rId253" display="http://pbs.twimg.com/profile_images/894737755883921408/9aPOnCm-_normal.jpg"/>
    <hyperlink ref="F36" r:id="rId254" display="http://pbs.twimg.com/profile_images/1075080573306073088/Img39tF4_normal.jpg"/>
    <hyperlink ref="F37" r:id="rId255" display="http://pbs.twimg.com/profile_images/443784048737918976/2AkOfVZl_normal.jpeg"/>
    <hyperlink ref="F38" r:id="rId256" display="http://pbs.twimg.com/profile_images/542320702024458243/EJjNbKMF_normal.jpeg"/>
    <hyperlink ref="F39" r:id="rId257" display="http://pbs.twimg.com/profile_images/1474527734/EMA_mobius_normal.jpg"/>
    <hyperlink ref="F40" r:id="rId258" display="http://pbs.twimg.com/profile_images/879948679800643585/flbo9IGX_normal.jpg"/>
    <hyperlink ref="F41" r:id="rId259" display="http://pbs.twimg.com/profile_images/422620132/me_normal.jpg"/>
    <hyperlink ref="F42" r:id="rId260" display="http://pbs.twimg.com/profile_images/524678868355928064/5z7Jamar_normal.png"/>
    <hyperlink ref="F43" r:id="rId261" display="http://pbs.twimg.com/profile_images/1271539831/BSMHub_ICON_-_Plug_In2_normal.PNG"/>
    <hyperlink ref="F44" r:id="rId262" display="http://pbs.twimg.com/profile_images/725441990536503296/gkzM-gUz_normal.jpg"/>
    <hyperlink ref="F45" r:id="rId263" display="http://pbs.twimg.com/profile_images/2748734134/758d61442d82824caf89388d5c322cce_normal.jpeg"/>
    <hyperlink ref="F46" r:id="rId264" display="http://pbs.twimg.com/profile_images/1047933196090978308/5XrfZm31_normal.jpg"/>
    <hyperlink ref="F47" r:id="rId265" display="http://pbs.twimg.com/profile_images/865722028245962752/YyAEk5aB_normal.jpg"/>
    <hyperlink ref="F48" r:id="rId266" display="http://pbs.twimg.com/profile_images/972135771518877696/LxoFekS5_normal.jpg"/>
    <hyperlink ref="F49" r:id="rId267" display="http://pbs.twimg.com/profile_images/550791041071448064/66ifmR2f_normal.jpeg"/>
    <hyperlink ref="F50" r:id="rId268" display="http://pbs.twimg.com/profile_images/1024933219798532097/a2-p80RG_normal.jpg"/>
    <hyperlink ref="F51" r:id="rId269" display="http://pbs.twimg.com/profile_images/626790939265245184/5Pc7NYCj_normal.png"/>
    <hyperlink ref="F52" r:id="rId270" display="http://pbs.twimg.com/profile_images/603903177692291073/6P0wX1bc_normal.jpg"/>
    <hyperlink ref="F53" r:id="rId271" display="http://pbs.twimg.com/profile_images/2515131410/fsdpkw47ogil9uluzywq_normal.jpeg"/>
    <hyperlink ref="F54" r:id="rId272" display="http://pbs.twimg.com/profile_images/555037886379458562/qb_CEWzY_normal.jpeg"/>
    <hyperlink ref="F55" r:id="rId273" display="http://pbs.twimg.com/profile_images/485072454050516992/-Og89gWm_normal.jpeg"/>
    <hyperlink ref="F56" r:id="rId274" display="http://pbs.twimg.com/profile_images/772525056165605376/Ie8Iyyzy_normal.jpg"/>
    <hyperlink ref="F57" r:id="rId275" display="http://abs.twimg.com/sticky/default_profile_images/default_profile_3_normal.png"/>
    <hyperlink ref="F58" r:id="rId276" display="http://pbs.twimg.com/profile_images/1085278376556924928/EWzWDrVj_normal.jpg"/>
    <hyperlink ref="F59" r:id="rId277" display="http://pbs.twimg.com/profile_images/736279971367378944/hsuVnIam_normal.jpg"/>
    <hyperlink ref="F60" r:id="rId278" display="http://pbs.twimg.com/profile_images/809808421176287232/xp5vYzEI_normal.jpg"/>
    <hyperlink ref="F61" r:id="rId279" display="http://pbs.twimg.com/profile_images/722783723825967105/ehRM34Au_normal.jpg"/>
    <hyperlink ref="F62" r:id="rId280" display="http://pbs.twimg.com/profile_images/2655969808/682d51618e15a7bf7c6fbb31977749a1_normal.png"/>
    <hyperlink ref="F63" r:id="rId281" display="http://pbs.twimg.com/profile_images/979500839562657792/Uegbzm-8_normal.jpg"/>
    <hyperlink ref="F64" r:id="rId282" display="http://pbs.twimg.com/profile_images/700424844744093696/N58MaUZz_normal.jpg"/>
    <hyperlink ref="F65" r:id="rId283" display="http://pbs.twimg.com/profile_images/430824310236659712/Gp4ebTAz_normal.png"/>
    <hyperlink ref="F66" r:id="rId284" display="http://pbs.twimg.com/profile_images/793169268267487232/wiA0muAW_normal.jpg"/>
    <hyperlink ref="F67" r:id="rId285" display="http://pbs.twimg.com/profile_images/985495411564695552/i90ppaeE_normal.jpg"/>
    <hyperlink ref="F68" r:id="rId286" display="http://pbs.twimg.com/profile_images/661266259573538816/UWf7WU6P_normal.jpg"/>
    <hyperlink ref="F69" r:id="rId287" display="http://pbs.twimg.com/profile_images/920642736012906496/4Bb-ntZm_normal.jpg"/>
    <hyperlink ref="F70" r:id="rId288" display="http://pbs.twimg.com/profile_images/1041816941944438785/NVhv7RBh_normal.jpg"/>
    <hyperlink ref="F71" r:id="rId289" display="http://pbs.twimg.com/profile_images/659005390357598208/KDCFHFwE_normal.jpg"/>
    <hyperlink ref="F72" r:id="rId290" display="http://pbs.twimg.com/profile_images/824002841027219456/cjlYD2wV_normal.jpg"/>
    <hyperlink ref="F73" r:id="rId291" display="http://pbs.twimg.com/profile_images/486909028979572736/U5Zv516a_normal.jpeg"/>
    <hyperlink ref="F74" r:id="rId292" display="http://pbs.twimg.com/profile_images/698594634059157504/cwOVl9TS_normal.jpg"/>
    <hyperlink ref="F75" r:id="rId293" display="http://pbs.twimg.com/profile_images/710146333638791168/eBcXi-jK_normal.jpg"/>
    <hyperlink ref="F76" r:id="rId294" display="http://pbs.twimg.com/profile_images/563103242259681280/1IgTFGmV_normal.jpeg"/>
    <hyperlink ref="F77" r:id="rId295" display="http://pbs.twimg.com/profile_images/2549139273/l96597ujfmwapwcub2cw_normal.jpeg"/>
    <hyperlink ref="F78" r:id="rId296" display="http://pbs.twimg.com/profile_images/905389052328898561/LclcIjWI_normal.jpg"/>
    <hyperlink ref="F79" r:id="rId297" display="http://pbs.twimg.com/profile_images/732936301092036610/8XA82Ref_normal.jpg"/>
    <hyperlink ref="F80" r:id="rId298" display="http://pbs.twimg.com/profile_images/742801390888714241/kLiTP97O_normal.jpg"/>
    <hyperlink ref="F81" r:id="rId299" display="http://pbs.twimg.com/profile_images/984150624106266624/uCDQfw8C_normal.jpg"/>
    <hyperlink ref="F82" r:id="rId300" display="http://pbs.twimg.com/profile_images/866639236396707841/Tpq3xr15_normal.jpg"/>
    <hyperlink ref="F83" r:id="rId301" display="http://pbs.twimg.com/profile_images/1039713555875020801/DdPN3Xbl_normal.jpg"/>
    <hyperlink ref="F84" r:id="rId302" display="http://pbs.twimg.com/profile_images/837058193188655104/eufRe1B5_normal.jpg"/>
    <hyperlink ref="F85" r:id="rId303" display="http://pbs.twimg.com/profile_images/767505105562198016/bpo3-7x__normal.jpg"/>
    <hyperlink ref="F86" r:id="rId304" display="http://pbs.twimg.com/profile_images/958799440466255872/5rd9264q_normal.jpg"/>
    <hyperlink ref="F87" r:id="rId305" display="http://pbs.twimg.com/profile_images/71209706/rlogo_normal.jpg"/>
    <hyperlink ref="F88" r:id="rId306" display="http://pbs.twimg.com/profile_images/1077011815769538560/Fx6mhqpj_normal.jpg"/>
    <hyperlink ref="F89" r:id="rId307" display="http://pbs.twimg.com/profile_images/1083528801907224576/sRKRXZxp_normal.jpg"/>
    <hyperlink ref="AX3" r:id="rId308" display="https://twitter.com/craig_galbraith"/>
    <hyperlink ref="AX4" r:id="rId309" display="https://twitter.com/conveyservices"/>
    <hyperlink ref="AX5" r:id="rId310" display="https://twitter.com/htg360"/>
    <hyperlink ref="AX6" r:id="rId311" display="https://twitter.com/telinta_"/>
    <hyperlink ref="AX7" r:id="rId312" display="https://twitter.com/jasklabs"/>
    <hyperlink ref="AX8" r:id="rId313" display="https://twitter.com/talari"/>
    <hyperlink ref="AX9" r:id="rId314" display="https://twitter.com/hp"/>
    <hyperlink ref="AX10" r:id="rId315" display="https://twitter.com/sandlerpartners"/>
    <hyperlink ref="AX11" r:id="rId316" display="https://twitter.com/avaya"/>
    <hyperlink ref="AX12" r:id="rId317" display="https://twitter.com/avant_ccc"/>
    <hyperlink ref="AX13" r:id="rId318" display="https://twitter.com/lornagarey"/>
    <hyperlink ref="AX14" r:id="rId319" display="https://twitter.com/hpchannelnews"/>
    <hyperlink ref="AX15" r:id="rId320" display="https://twitter.com/nutanix"/>
    <hyperlink ref="AX16" r:id="rId321" display="https://twitter.com/infovista"/>
    <hyperlink ref="AX17" r:id="rId322" display="https://twitter.com/channel_online"/>
    <hyperlink ref="AX18" r:id="rId323" display="https://twitter.com/thailandtribun3"/>
    <hyperlink ref="AX19" r:id="rId324" display="https://twitter.com/liogt"/>
    <hyperlink ref="AX20" r:id="rId325" display="https://twitter.com/sgnews_tribe"/>
    <hyperlink ref="AX21" r:id="rId326" display="https://twitter.com/news_t3ch"/>
    <hyperlink ref="AX22" r:id="rId327" display="https://twitter.com/denainfreddy"/>
    <hyperlink ref="AX23" r:id="rId328" display="https://twitter.com/wlmaroc"/>
    <hyperlink ref="AX24" r:id="rId329" display="https://twitter.com/edwardgately"/>
    <hyperlink ref="AX25" r:id="rId330" display="https://twitter.com/gegelechti18"/>
    <hyperlink ref="AX26" r:id="rId331" display="https://twitter.com/emilietanguy1"/>
    <hyperlink ref="AX27" r:id="rId332" display="https://twitter.com/mondeinformatiq"/>
    <hyperlink ref="AX28" r:id="rId333" display="https://twitter.com/itnewsfrance"/>
    <hyperlink ref="AX29" r:id="rId334" display="https://twitter.com/prpnews"/>
    <hyperlink ref="AX30" r:id="rId335" display="https://twitter.com/pvynckier"/>
    <hyperlink ref="AX31" r:id="rId336" display="https://twitter.com/ebourderioux"/>
    <hyperlink ref="AX32" r:id="rId337" display="https://twitter.com/lontchi"/>
    <hyperlink ref="AX33" r:id="rId338" display="https://twitter.com/almalleu"/>
    <hyperlink ref="AX34" r:id="rId339" display="https://twitter.com/jamesandersoncp"/>
    <hyperlink ref="AX35" r:id="rId340" display="https://twitter.com/onug_"/>
    <hyperlink ref="AX36" r:id="rId341" display="https://twitter.com/tbimasteragent"/>
    <hyperlink ref="AX37" r:id="rId342" display="https://twitter.com/channelkevinmo"/>
    <hyperlink ref="AX38" r:id="rId343" display="https://twitter.com/apaxpartners_fr"/>
    <hyperlink ref="AX39" r:id="rId344" display="https://twitter.com/ema_research"/>
    <hyperlink ref="AX40" r:id="rId345" display="https://twitter.com/opensystemsag"/>
    <hyperlink ref="AX41" r:id="rId346" display="https://twitter.com/shamusema"/>
    <hyperlink ref="AX42" r:id="rId347" display="https://twitter.com/versanetworks"/>
    <hyperlink ref="AX43" r:id="rId348" display="https://twitter.com/bsmhub"/>
    <hyperlink ref="AX44" r:id="rId349" display="https://twitter.com/cameronjannice"/>
    <hyperlink ref="AX45" r:id="rId350" display="https://twitter.com/retailroi"/>
    <hyperlink ref="AX46" r:id="rId351" display="https://twitter.com/nrfbigshow"/>
    <hyperlink ref="AX47" r:id="rId352" display="https://twitter.com/sammartino"/>
    <hyperlink ref="AX48" r:id="rId353" display="https://twitter.com/retroanalog60"/>
    <hyperlink ref="AX49" r:id="rId354" display="https://twitter.com/ericlunn12509"/>
    <hyperlink ref="AX50" r:id="rId355" display="https://twitter.com/josediazevans"/>
    <hyperlink ref="AX51" r:id="rId356" display="https://twitter.com/dutchitchannel"/>
    <hyperlink ref="AX52" r:id="rId357" display="https://twitter.com/ssamjames"/>
    <hyperlink ref="AX53" r:id="rId358" display="https://twitter.com/yannlh"/>
    <hyperlink ref="AX54" r:id="rId359" display="https://twitter.com/randocuc"/>
    <hyperlink ref="AX55" r:id="rId360" display="https://twitter.com/varcusmiscidi"/>
    <hyperlink ref="AX56" r:id="rId361" display="https://twitter.com/witoldkepinski"/>
    <hyperlink ref="AX57" r:id="rId362" display="https://twitter.com/jaaduarte"/>
    <hyperlink ref="AX58" r:id="rId363" display="https://twitter.com/4someone_cares"/>
    <hyperlink ref="AX59" r:id="rId364" display="https://twitter.com/ricardo_belmar"/>
    <hyperlink ref="AX60" r:id="rId365" display="https://twitter.com/incisivio"/>
    <hyperlink ref="AX61" r:id="rId366" display="https://twitter.com/stance"/>
    <hyperlink ref="AX62" r:id="rId367" display="https://twitter.com/nespressousa"/>
    <hyperlink ref="AX63" r:id="rId368" display="https://twitter.com/indochino"/>
    <hyperlink ref="AX64" r:id="rId369" display="https://twitter.com/rayhartjen"/>
    <hyperlink ref="AX65" r:id="rId370" display="https://twitter.com/retailnext"/>
    <hyperlink ref="AX66" r:id="rId371" display="https://twitter.com/nrfnews"/>
    <hyperlink ref="AX67" r:id="rId372" display="https://twitter.com/fmfrancoise"/>
    <hyperlink ref="AX68" r:id="rId373" display="https://twitter.com/senderocloud"/>
    <hyperlink ref="AX69" r:id="rId374" display="https://twitter.com/obs_mea"/>
    <hyperlink ref="AX70" r:id="rId375" display="https://twitter.com/henrychalian"/>
    <hyperlink ref="AX71" r:id="rId376" display="https://twitter.com/nrf"/>
    <hyperlink ref="AX72" r:id="rId377" display="https://twitter.com/meaghanbrophy"/>
    <hyperlink ref="AX73" r:id="rId378" display="https://twitter.com/indretailer"/>
    <hyperlink ref="AX74" r:id="rId379" display="https://twitter.com/ihl_group"/>
    <hyperlink ref="AX75" r:id="rId380" display="https://twitter.com/fuze"/>
    <hyperlink ref="AX76" r:id="rId381" display="https://twitter.com/gregbuzek"/>
    <hyperlink ref="AX77" r:id="rId382" display="https://twitter.com/vmcantrell"/>
    <hyperlink ref="AX78" r:id="rId383" display="https://twitter.com/iamjamesrhee"/>
    <hyperlink ref="AX79" r:id="rId384" display="https://twitter.com/retailwire"/>
    <hyperlink ref="AX80" r:id="rId385" display="https://twitter.com/retailshelley"/>
    <hyperlink ref="AX81" r:id="rId386" display="https://twitter.com/networkworld"/>
    <hyperlink ref="AX82" r:id="rId387" display="https://twitter.com/g2exp"/>
    <hyperlink ref="AX83" r:id="rId388" display="https://twitter.com/retailbrandon"/>
    <hyperlink ref="AX84" r:id="rId389" display="https://twitter.com/austria_in_us"/>
    <hyperlink ref="AX85" r:id="rId390" display="https://twitter.com/lorrikim"/>
    <hyperlink ref="AX86" r:id="rId391" display="https://twitter.com/joeskorupa"/>
    <hyperlink ref="AX87" r:id="rId392" display="https://twitter.com/risnewsinsights"/>
    <hyperlink ref="AX88" r:id="rId393" display="https://twitter.com/retailaggregate"/>
    <hyperlink ref="AX89" r:id="rId394" display="https://twitter.com/globalplacefirm"/>
  </hyperlinks>
  <printOptions/>
  <pageMargins left="0.7" right="0.7" top="0.75" bottom="0.75" header="0.3" footer="0.3"/>
  <pageSetup horizontalDpi="600" verticalDpi="600" orientation="portrait" r:id="rId398"/>
  <legacyDrawing r:id="rId396"/>
  <tableParts>
    <tablePart r:id="rId3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1496</v>
      </c>
      <c r="Z2" s="13" t="s">
        <v>1514</v>
      </c>
      <c r="AA2" s="13" t="s">
        <v>1551</v>
      </c>
      <c r="AB2" s="13" t="s">
        <v>1620</v>
      </c>
      <c r="AC2" s="13" t="s">
        <v>1703</v>
      </c>
      <c r="AD2" s="13" t="s">
        <v>1736</v>
      </c>
      <c r="AE2" s="13" t="s">
        <v>1737</v>
      </c>
      <c r="AF2" s="13" t="s">
        <v>1755</v>
      </c>
      <c r="AG2" s="117" t="s">
        <v>1972</v>
      </c>
      <c r="AH2" s="117" t="s">
        <v>1973</v>
      </c>
      <c r="AI2" s="117" t="s">
        <v>1974</v>
      </c>
      <c r="AJ2" s="117" t="s">
        <v>1975</v>
      </c>
      <c r="AK2" s="117" t="s">
        <v>1976</v>
      </c>
      <c r="AL2" s="117" t="s">
        <v>1977</v>
      </c>
      <c r="AM2" s="117" t="s">
        <v>1978</v>
      </c>
      <c r="AN2" s="117" t="s">
        <v>1979</v>
      </c>
      <c r="AO2" s="117" t="s">
        <v>1982</v>
      </c>
    </row>
    <row r="3" spans="1:41" ht="15">
      <c r="A3" s="87" t="s">
        <v>1438</v>
      </c>
      <c r="B3" s="65" t="s">
        <v>1449</v>
      </c>
      <c r="C3" s="65" t="s">
        <v>56</v>
      </c>
      <c r="D3" s="103"/>
      <c r="E3" s="102"/>
      <c r="F3" s="104" t="s">
        <v>2030</v>
      </c>
      <c r="G3" s="105"/>
      <c r="H3" s="105"/>
      <c r="I3" s="106">
        <v>3</v>
      </c>
      <c r="J3" s="107"/>
      <c r="K3" s="48">
        <v>17</v>
      </c>
      <c r="L3" s="48">
        <v>13</v>
      </c>
      <c r="M3" s="48">
        <v>14</v>
      </c>
      <c r="N3" s="48">
        <v>27</v>
      </c>
      <c r="O3" s="48">
        <v>27</v>
      </c>
      <c r="P3" s="49" t="s">
        <v>1983</v>
      </c>
      <c r="Q3" s="49" t="s">
        <v>1983</v>
      </c>
      <c r="R3" s="48">
        <v>17</v>
      </c>
      <c r="S3" s="48">
        <v>17</v>
      </c>
      <c r="T3" s="48">
        <v>1</v>
      </c>
      <c r="U3" s="48">
        <v>5</v>
      </c>
      <c r="V3" s="48">
        <v>0</v>
      </c>
      <c r="W3" s="49">
        <v>0</v>
      </c>
      <c r="X3" s="49">
        <v>0</v>
      </c>
      <c r="Y3" s="78" t="s">
        <v>1497</v>
      </c>
      <c r="Z3" s="78" t="s">
        <v>1515</v>
      </c>
      <c r="AA3" s="78" t="s">
        <v>1552</v>
      </c>
      <c r="AB3" s="84" t="s">
        <v>1621</v>
      </c>
      <c r="AC3" s="84" t="s">
        <v>1704</v>
      </c>
      <c r="AD3" s="84"/>
      <c r="AE3" s="84"/>
      <c r="AF3" s="84" t="s">
        <v>1756</v>
      </c>
      <c r="AG3" s="120">
        <v>4</v>
      </c>
      <c r="AH3" s="123">
        <v>1.3333333333333333</v>
      </c>
      <c r="AI3" s="120">
        <v>0</v>
      </c>
      <c r="AJ3" s="123">
        <v>0</v>
      </c>
      <c r="AK3" s="120">
        <v>0</v>
      </c>
      <c r="AL3" s="123">
        <v>0</v>
      </c>
      <c r="AM3" s="120">
        <v>296</v>
      </c>
      <c r="AN3" s="123">
        <v>98.66666666666667</v>
      </c>
      <c r="AO3" s="120">
        <v>300</v>
      </c>
    </row>
    <row r="4" spans="1:41" ht="15">
      <c r="A4" s="87" t="s">
        <v>1439</v>
      </c>
      <c r="B4" s="65" t="s">
        <v>1450</v>
      </c>
      <c r="C4" s="65" t="s">
        <v>56</v>
      </c>
      <c r="D4" s="109"/>
      <c r="E4" s="108"/>
      <c r="F4" s="110" t="s">
        <v>2031</v>
      </c>
      <c r="G4" s="111"/>
      <c r="H4" s="111"/>
      <c r="I4" s="112">
        <v>4</v>
      </c>
      <c r="J4" s="113"/>
      <c r="K4" s="48">
        <v>14</v>
      </c>
      <c r="L4" s="48">
        <v>24</v>
      </c>
      <c r="M4" s="48">
        <v>0</v>
      </c>
      <c r="N4" s="48">
        <v>24</v>
      </c>
      <c r="O4" s="48">
        <v>0</v>
      </c>
      <c r="P4" s="49">
        <v>0</v>
      </c>
      <c r="Q4" s="49">
        <v>0</v>
      </c>
      <c r="R4" s="48">
        <v>1</v>
      </c>
      <c r="S4" s="48">
        <v>0</v>
      </c>
      <c r="T4" s="48">
        <v>14</v>
      </c>
      <c r="U4" s="48">
        <v>24</v>
      </c>
      <c r="V4" s="48">
        <v>2</v>
      </c>
      <c r="W4" s="49">
        <v>1.612245</v>
      </c>
      <c r="X4" s="49">
        <v>0.13186813186813187</v>
      </c>
      <c r="Y4" s="78" t="s">
        <v>384</v>
      </c>
      <c r="Z4" s="78" t="s">
        <v>433</v>
      </c>
      <c r="AA4" s="78"/>
      <c r="AB4" s="84" t="s">
        <v>1622</v>
      </c>
      <c r="AC4" s="84" t="s">
        <v>1705</v>
      </c>
      <c r="AD4" s="84"/>
      <c r="AE4" s="84" t="s">
        <v>1738</v>
      </c>
      <c r="AF4" s="84" t="s">
        <v>1757</v>
      </c>
      <c r="AG4" s="120">
        <v>0</v>
      </c>
      <c r="AH4" s="123">
        <v>0</v>
      </c>
      <c r="AI4" s="120">
        <v>1</v>
      </c>
      <c r="AJ4" s="123">
        <v>0.32362459546925565</v>
      </c>
      <c r="AK4" s="120">
        <v>0</v>
      </c>
      <c r="AL4" s="123">
        <v>0</v>
      </c>
      <c r="AM4" s="120">
        <v>308</v>
      </c>
      <c r="AN4" s="123">
        <v>99.67637540453075</v>
      </c>
      <c r="AO4" s="120">
        <v>309</v>
      </c>
    </row>
    <row r="5" spans="1:41" ht="15">
      <c r="A5" s="87" t="s">
        <v>1440</v>
      </c>
      <c r="B5" s="65" t="s">
        <v>1451</v>
      </c>
      <c r="C5" s="65" t="s">
        <v>56</v>
      </c>
      <c r="D5" s="109"/>
      <c r="E5" s="108"/>
      <c r="F5" s="110" t="s">
        <v>2032</v>
      </c>
      <c r="G5" s="111"/>
      <c r="H5" s="111"/>
      <c r="I5" s="112">
        <v>5</v>
      </c>
      <c r="J5" s="113"/>
      <c r="K5" s="48">
        <v>12</v>
      </c>
      <c r="L5" s="48">
        <v>14</v>
      </c>
      <c r="M5" s="48">
        <v>6</v>
      </c>
      <c r="N5" s="48">
        <v>20</v>
      </c>
      <c r="O5" s="48">
        <v>4</v>
      </c>
      <c r="P5" s="49">
        <v>0.15384615384615385</v>
      </c>
      <c r="Q5" s="49">
        <v>0.26666666666666666</v>
      </c>
      <c r="R5" s="48">
        <v>1</v>
      </c>
      <c r="S5" s="48">
        <v>0</v>
      </c>
      <c r="T5" s="48">
        <v>12</v>
      </c>
      <c r="U5" s="48">
        <v>20</v>
      </c>
      <c r="V5" s="48">
        <v>2</v>
      </c>
      <c r="W5" s="49">
        <v>1.652778</v>
      </c>
      <c r="X5" s="49">
        <v>0.11363636363636363</v>
      </c>
      <c r="Y5" s="78" t="s">
        <v>1498</v>
      </c>
      <c r="Z5" s="78" t="s">
        <v>1516</v>
      </c>
      <c r="AA5" s="78" t="s">
        <v>1553</v>
      </c>
      <c r="AB5" s="84" t="s">
        <v>1623</v>
      </c>
      <c r="AC5" s="84" t="s">
        <v>1706</v>
      </c>
      <c r="AD5" s="84" t="s">
        <v>256</v>
      </c>
      <c r="AE5" s="84" t="s">
        <v>1739</v>
      </c>
      <c r="AF5" s="84" t="s">
        <v>1758</v>
      </c>
      <c r="AG5" s="120">
        <v>13</v>
      </c>
      <c r="AH5" s="123">
        <v>2.760084925690021</v>
      </c>
      <c r="AI5" s="120">
        <v>4</v>
      </c>
      <c r="AJ5" s="123">
        <v>0.8492569002123143</v>
      </c>
      <c r="AK5" s="120">
        <v>0</v>
      </c>
      <c r="AL5" s="123">
        <v>0</v>
      </c>
      <c r="AM5" s="120">
        <v>454</v>
      </c>
      <c r="AN5" s="123">
        <v>96.39065817409767</v>
      </c>
      <c r="AO5" s="120">
        <v>471</v>
      </c>
    </row>
    <row r="6" spans="1:41" ht="15">
      <c r="A6" s="87" t="s">
        <v>1441</v>
      </c>
      <c r="B6" s="65" t="s">
        <v>1452</v>
      </c>
      <c r="C6" s="65" t="s">
        <v>56</v>
      </c>
      <c r="D6" s="109"/>
      <c r="E6" s="108"/>
      <c r="F6" s="110" t="s">
        <v>2033</v>
      </c>
      <c r="G6" s="111"/>
      <c r="H6" s="111"/>
      <c r="I6" s="112">
        <v>6</v>
      </c>
      <c r="J6" s="113"/>
      <c r="K6" s="48">
        <v>12</v>
      </c>
      <c r="L6" s="48">
        <v>12</v>
      </c>
      <c r="M6" s="48">
        <v>0</v>
      </c>
      <c r="N6" s="48">
        <v>12</v>
      </c>
      <c r="O6" s="48">
        <v>0</v>
      </c>
      <c r="P6" s="49">
        <v>0</v>
      </c>
      <c r="Q6" s="49">
        <v>0</v>
      </c>
      <c r="R6" s="48">
        <v>1</v>
      </c>
      <c r="S6" s="48">
        <v>0</v>
      </c>
      <c r="T6" s="48">
        <v>12</v>
      </c>
      <c r="U6" s="48">
        <v>12</v>
      </c>
      <c r="V6" s="48">
        <v>2</v>
      </c>
      <c r="W6" s="49">
        <v>1.666667</v>
      </c>
      <c r="X6" s="49">
        <v>0.09090909090909091</v>
      </c>
      <c r="Y6" s="78" t="s">
        <v>1499</v>
      </c>
      <c r="Z6" s="78" t="s">
        <v>1517</v>
      </c>
      <c r="AA6" s="78"/>
      <c r="AB6" s="84" t="s">
        <v>1624</v>
      </c>
      <c r="AC6" s="84" t="s">
        <v>1707</v>
      </c>
      <c r="AD6" s="84"/>
      <c r="AE6" s="84" t="s">
        <v>1740</v>
      </c>
      <c r="AF6" s="84" t="s">
        <v>1759</v>
      </c>
      <c r="AG6" s="120">
        <v>0</v>
      </c>
      <c r="AH6" s="123">
        <v>0</v>
      </c>
      <c r="AI6" s="120">
        <v>0</v>
      </c>
      <c r="AJ6" s="123">
        <v>0</v>
      </c>
      <c r="AK6" s="120">
        <v>0</v>
      </c>
      <c r="AL6" s="123">
        <v>0</v>
      </c>
      <c r="AM6" s="120">
        <v>54</v>
      </c>
      <c r="AN6" s="123">
        <v>100</v>
      </c>
      <c r="AO6" s="120">
        <v>54</v>
      </c>
    </row>
    <row r="7" spans="1:41" ht="15">
      <c r="A7" s="87" t="s">
        <v>1442</v>
      </c>
      <c r="B7" s="65" t="s">
        <v>1453</v>
      </c>
      <c r="C7" s="65" t="s">
        <v>56</v>
      </c>
      <c r="D7" s="109"/>
      <c r="E7" s="108"/>
      <c r="F7" s="110" t="s">
        <v>2034</v>
      </c>
      <c r="G7" s="111"/>
      <c r="H7" s="111"/>
      <c r="I7" s="112">
        <v>7</v>
      </c>
      <c r="J7" s="113"/>
      <c r="K7" s="48">
        <v>11</v>
      </c>
      <c r="L7" s="48">
        <v>8</v>
      </c>
      <c r="M7" s="48">
        <v>12</v>
      </c>
      <c r="N7" s="48">
        <v>20</v>
      </c>
      <c r="O7" s="48">
        <v>5</v>
      </c>
      <c r="P7" s="49">
        <v>0.1</v>
      </c>
      <c r="Q7" s="49">
        <v>0.18181818181818182</v>
      </c>
      <c r="R7" s="48">
        <v>1</v>
      </c>
      <c r="S7" s="48">
        <v>0</v>
      </c>
      <c r="T7" s="48">
        <v>11</v>
      </c>
      <c r="U7" s="48">
        <v>20</v>
      </c>
      <c r="V7" s="48">
        <v>2</v>
      </c>
      <c r="W7" s="49">
        <v>1.652893</v>
      </c>
      <c r="X7" s="49">
        <v>0.1</v>
      </c>
      <c r="Y7" s="78" t="s">
        <v>1500</v>
      </c>
      <c r="Z7" s="78" t="s">
        <v>1518</v>
      </c>
      <c r="AA7" s="78" t="s">
        <v>1554</v>
      </c>
      <c r="AB7" s="84" t="s">
        <v>1625</v>
      </c>
      <c r="AC7" s="84" t="s">
        <v>1708</v>
      </c>
      <c r="AD7" s="84"/>
      <c r="AE7" s="84" t="s">
        <v>1741</v>
      </c>
      <c r="AF7" s="84" t="s">
        <v>1760</v>
      </c>
      <c r="AG7" s="120">
        <v>18</v>
      </c>
      <c r="AH7" s="123">
        <v>5.357142857142857</v>
      </c>
      <c r="AI7" s="120">
        <v>1</v>
      </c>
      <c r="AJ7" s="123">
        <v>0.2976190476190476</v>
      </c>
      <c r="AK7" s="120">
        <v>0</v>
      </c>
      <c r="AL7" s="123">
        <v>0</v>
      </c>
      <c r="AM7" s="120">
        <v>317</v>
      </c>
      <c r="AN7" s="123">
        <v>94.3452380952381</v>
      </c>
      <c r="AO7" s="120">
        <v>336</v>
      </c>
    </row>
    <row r="8" spans="1:41" ht="15">
      <c r="A8" s="87" t="s">
        <v>1443</v>
      </c>
      <c r="B8" s="65" t="s">
        <v>1454</v>
      </c>
      <c r="C8" s="65" t="s">
        <v>56</v>
      </c>
      <c r="D8" s="109"/>
      <c r="E8" s="108"/>
      <c r="F8" s="110" t="s">
        <v>2035</v>
      </c>
      <c r="G8" s="111"/>
      <c r="H8" s="111"/>
      <c r="I8" s="112">
        <v>8</v>
      </c>
      <c r="J8" s="113"/>
      <c r="K8" s="48">
        <v>8</v>
      </c>
      <c r="L8" s="48">
        <v>9</v>
      </c>
      <c r="M8" s="48">
        <v>0</v>
      </c>
      <c r="N8" s="48">
        <v>9</v>
      </c>
      <c r="O8" s="48">
        <v>0</v>
      </c>
      <c r="P8" s="49">
        <v>0</v>
      </c>
      <c r="Q8" s="49">
        <v>0</v>
      </c>
      <c r="R8" s="48">
        <v>1</v>
      </c>
      <c r="S8" s="48">
        <v>0</v>
      </c>
      <c r="T8" s="48">
        <v>8</v>
      </c>
      <c r="U8" s="48">
        <v>9</v>
      </c>
      <c r="V8" s="48">
        <v>2</v>
      </c>
      <c r="W8" s="49">
        <v>1.46875</v>
      </c>
      <c r="X8" s="49">
        <v>0.16071428571428573</v>
      </c>
      <c r="Y8" s="78" t="s">
        <v>1501</v>
      </c>
      <c r="Z8" s="78" t="s">
        <v>1519</v>
      </c>
      <c r="AA8" s="78" t="s">
        <v>455</v>
      </c>
      <c r="AB8" s="84" t="s">
        <v>1626</v>
      </c>
      <c r="AC8" s="84" t="s">
        <v>1709</v>
      </c>
      <c r="AD8" s="84"/>
      <c r="AE8" s="84" t="s">
        <v>1742</v>
      </c>
      <c r="AF8" s="84" t="s">
        <v>1761</v>
      </c>
      <c r="AG8" s="120">
        <v>3</v>
      </c>
      <c r="AH8" s="123">
        <v>3.6144578313253013</v>
      </c>
      <c r="AI8" s="120">
        <v>1</v>
      </c>
      <c r="AJ8" s="123">
        <v>1.2048192771084338</v>
      </c>
      <c r="AK8" s="120">
        <v>0</v>
      </c>
      <c r="AL8" s="123">
        <v>0</v>
      </c>
      <c r="AM8" s="120">
        <v>79</v>
      </c>
      <c r="AN8" s="123">
        <v>95.18072289156626</v>
      </c>
      <c r="AO8" s="120">
        <v>83</v>
      </c>
    </row>
    <row r="9" spans="1:41" ht="15">
      <c r="A9" s="87" t="s">
        <v>1444</v>
      </c>
      <c r="B9" s="65" t="s">
        <v>1455</v>
      </c>
      <c r="C9" s="65" t="s">
        <v>56</v>
      </c>
      <c r="D9" s="109"/>
      <c r="E9" s="108"/>
      <c r="F9" s="110" t="s">
        <v>2036</v>
      </c>
      <c r="G9" s="111"/>
      <c r="H9" s="111"/>
      <c r="I9" s="112">
        <v>9</v>
      </c>
      <c r="J9" s="113"/>
      <c r="K9" s="48">
        <v>4</v>
      </c>
      <c r="L9" s="48">
        <v>8</v>
      </c>
      <c r="M9" s="48">
        <v>0</v>
      </c>
      <c r="N9" s="48">
        <v>8</v>
      </c>
      <c r="O9" s="48">
        <v>0</v>
      </c>
      <c r="P9" s="49">
        <v>0.6</v>
      </c>
      <c r="Q9" s="49">
        <v>0.75</v>
      </c>
      <c r="R9" s="48">
        <v>1</v>
      </c>
      <c r="S9" s="48">
        <v>0</v>
      </c>
      <c r="T9" s="48">
        <v>4</v>
      </c>
      <c r="U9" s="48">
        <v>8</v>
      </c>
      <c r="V9" s="48">
        <v>2</v>
      </c>
      <c r="W9" s="49">
        <v>0.875</v>
      </c>
      <c r="X9" s="49">
        <v>0.6666666666666666</v>
      </c>
      <c r="Y9" s="78" t="s">
        <v>396</v>
      </c>
      <c r="Z9" s="78" t="s">
        <v>438</v>
      </c>
      <c r="AA9" s="78" t="s">
        <v>456</v>
      </c>
      <c r="AB9" s="84" t="s">
        <v>1627</v>
      </c>
      <c r="AC9" s="84" t="s">
        <v>1710</v>
      </c>
      <c r="AD9" s="84"/>
      <c r="AE9" s="84" t="s">
        <v>1743</v>
      </c>
      <c r="AF9" s="84" t="s">
        <v>1762</v>
      </c>
      <c r="AG9" s="120">
        <v>4</v>
      </c>
      <c r="AH9" s="123">
        <v>7.142857142857143</v>
      </c>
      <c r="AI9" s="120">
        <v>0</v>
      </c>
      <c r="AJ9" s="123">
        <v>0</v>
      </c>
      <c r="AK9" s="120">
        <v>0</v>
      </c>
      <c r="AL9" s="123">
        <v>0</v>
      </c>
      <c r="AM9" s="120">
        <v>52</v>
      </c>
      <c r="AN9" s="123">
        <v>92.85714285714286</v>
      </c>
      <c r="AO9" s="120">
        <v>56</v>
      </c>
    </row>
    <row r="10" spans="1:41" ht="14.25" customHeight="1">
      <c r="A10" s="87" t="s">
        <v>1445</v>
      </c>
      <c r="B10" s="65" t="s">
        <v>1456</v>
      </c>
      <c r="C10" s="65" t="s">
        <v>56</v>
      </c>
      <c r="D10" s="109"/>
      <c r="E10" s="108"/>
      <c r="F10" s="110" t="s">
        <v>2037</v>
      </c>
      <c r="G10" s="111"/>
      <c r="H10" s="111"/>
      <c r="I10" s="112">
        <v>10</v>
      </c>
      <c r="J10" s="113"/>
      <c r="K10" s="48">
        <v>3</v>
      </c>
      <c r="L10" s="48">
        <v>3</v>
      </c>
      <c r="M10" s="48">
        <v>0</v>
      </c>
      <c r="N10" s="48">
        <v>3</v>
      </c>
      <c r="O10" s="48">
        <v>1</v>
      </c>
      <c r="P10" s="49">
        <v>0</v>
      </c>
      <c r="Q10" s="49">
        <v>0</v>
      </c>
      <c r="R10" s="48">
        <v>1</v>
      </c>
      <c r="S10" s="48">
        <v>0</v>
      </c>
      <c r="T10" s="48">
        <v>3</v>
      </c>
      <c r="U10" s="48">
        <v>3</v>
      </c>
      <c r="V10" s="48">
        <v>2</v>
      </c>
      <c r="W10" s="49">
        <v>0.888889</v>
      </c>
      <c r="X10" s="49">
        <v>0.3333333333333333</v>
      </c>
      <c r="Y10" s="78" t="s">
        <v>387</v>
      </c>
      <c r="Z10" s="78" t="s">
        <v>435</v>
      </c>
      <c r="AA10" s="78"/>
      <c r="AB10" s="84" t="s">
        <v>1628</v>
      </c>
      <c r="AC10" s="84" t="s">
        <v>1711</v>
      </c>
      <c r="AD10" s="84"/>
      <c r="AE10" s="84" t="s">
        <v>228</v>
      </c>
      <c r="AF10" s="84" t="s">
        <v>1763</v>
      </c>
      <c r="AG10" s="120">
        <v>0</v>
      </c>
      <c r="AH10" s="123">
        <v>0</v>
      </c>
      <c r="AI10" s="120">
        <v>0</v>
      </c>
      <c r="AJ10" s="123">
        <v>0</v>
      </c>
      <c r="AK10" s="120">
        <v>0</v>
      </c>
      <c r="AL10" s="123">
        <v>0</v>
      </c>
      <c r="AM10" s="120">
        <v>82</v>
      </c>
      <c r="AN10" s="123">
        <v>100</v>
      </c>
      <c r="AO10" s="120">
        <v>82</v>
      </c>
    </row>
    <row r="11" spans="1:41" ht="15">
      <c r="A11" s="87" t="s">
        <v>1446</v>
      </c>
      <c r="B11" s="65" t="s">
        <v>1457</v>
      </c>
      <c r="C11" s="65" t="s">
        <v>56</v>
      </c>
      <c r="D11" s="109"/>
      <c r="E11" s="108"/>
      <c r="F11" s="110" t="s">
        <v>2038</v>
      </c>
      <c r="G11" s="111"/>
      <c r="H11" s="111"/>
      <c r="I11" s="112">
        <v>11</v>
      </c>
      <c r="J11" s="113"/>
      <c r="K11" s="48">
        <v>2</v>
      </c>
      <c r="L11" s="48">
        <v>1</v>
      </c>
      <c r="M11" s="48">
        <v>0</v>
      </c>
      <c r="N11" s="48">
        <v>1</v>
      </c>
      <c r="O11" s="48">
        <v>0</v>
      </c>
      <c r="P11" s="49">
        <v>0</v>
      </c>
      <c r="Q11" s="49">
        <v>0</v>
      </c>
      <c r="R11" s="48">
        <v>1</v>
      </c>
      <c r="S11" s="48">
        <v>0</v>
      </c>
      <c r="T11" s="48">
        <v>2</v>
      </c>
      <c r="U11" s="48">
        <v>1</v>
      </c>
      <c r="V11" s="48">
        <v>1</v>
      </c>
      <c r="W11" s="49">
        <v>0.5</v>
      </c>
      <c r="X11" s="49">
        <v>0.5</v>
      </c>
      <c r="Y11" s="78" t="s">
        <v>401</v>
      </c>
      <c r="Z11" s="78" t="s">
        <v>445</v>
      </c>
      <c r="AA11" s="78" t="s">
        <v>256</v>
      </c>
      <c r="AB11" s="84" t="s">
        <v>1629</v>
      </c>
      <c r="AC11" s="84" t="s">
        <v>748</v>
      </c>
      <c r="AD11" s="84"/>
      <c r="AE11" s="84" t="s">
        <v>282</v>
      </c>
      <c r="AF11" s="84" t="s">
        <v>1764</v>
      </c>
      <c r="AG11" s="120">
        <v>0</v>
      </c>
      <c r="AH11" s="123">
        <v>0</v>
      </c>
      <c r="AI11" s="120">
        <v>0</v>
      </c>
      <c r="AJ11" s="123">
        <v>0</v>
      </c>
      <c r="AK11" s="120">
        <v>0</v>
      </c>
      <c r="AL11" s="123">
        <v>0</v>
      </c>
      <c r="AM11" s="120">
        <v>37</v>
      </c>
      <c r="AN11" s="123">
        <v>100</v>
      </c>
      <c r="AO11" s="120">
        <v>37</v>
      </c>
    </row>
    <row r="12" spans="1:41" ht="15">
      <c r="A12" s="87" t="s">
        <v>1447</v>
      </c>
      <c r="B12" s="65" t="s">
        <v>1458</v>
      </c>
      <c r="C12" s="65" t="s">
        <v>56</v>
      </c>
      <c r="D12" s="109"/>
      <c r="E12" s="108"/>
      <c r="F12" s="110" t="s">
        <v>1447</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78" t="s">
        <v>399</v>
      </c>
      <c r="Z12" s="78" t="s">
        <v>441</v>
      </c>
      <c r="AA12" s="78"/>
      <c r="AB12" s="84" t="s">
        <v>748</v>
      </c>
      <c r="AC12" s="84" t="s">
        <v>748</v>
      </c>
      <c r="AD12" s="84" t="s">
        <v>281</v>
      </c>
      <c r="AE12" s="84"/>
      <c r="AF12" s="84" t="s">
        <v>1765</v>
      </c>
      <c r="AG12" s="120">
        <v>1</v>
      </c>
      <c r="AH12" s="123">
        <v>4.3478260869565215</v>
      </c>
      <c r="AI12" s="120">
        <v>0</v>
      </c>
      <c r="AJ12" s="123">
        <v>0</v>
      </c>
      <c r="AK12" s="120">
        <v>0</v>
      </c>
      <c r="AL12" s="123">
        <v>0</v>
      </c>
      <c r="AM12" s="120">
        <v>22</v>
      </c>
      <c r="AN12" s="123">
        <v>95.65217391304348</v>
      </c>
      <c r="AO12" s="120">
        <v>23</v>
      </c>
    </row>
    <row r="13" spans="1:41" ht="15">
      <c r="A13" s="87" t="s">
        <v>1448</v>
      </c>
      <c r="B13" s="65" t="s">
        <v>1459</v>
      </c>
      <c r="C13" s="65" t="s">
        <v>56</v>
      </c>
      <c r="D13" s="109"/>
      <c r="E13" s="108"/>
      <c r="F13" s="110" t="s">
        <v>2039</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t="s">
        <v>393</v>
      </c>
      <c r="Z13" s="78" t="s">
        <v>435</v>
      </c>
      <c r="AA13" s="78"/>
      <c r="AB13" s="84" t="s">
        <v>1630</v>
      </c>
      <c r="AC13" s="84" t="s">
        <v>1712</v>
      </c>
      <c r="AD13" s="84"/>
      <c r="AE13" s="84" t="s">
        <v>225</v>
      </c>
      <c r="AF13" s="84" t="s">
        <v>1766</v>
      </c>
      <c r="AG13" s="120">
        <v>0</v>
      </c>
      <c r="AH13" s="123">
        <v>0</v>
      </c>
      <c r="AI13" s="120">
        <v>0</v>
      </c>
      <c r="AJ13" s="123">
        <v>0</v>
      </c>
      <c r="AK13" s="120">
        <v>0</v>
      </c>
      <c r="AL13" s="123">
        <v>0</v>
      </c>
      <c r="AM13" s="120">
        <v>47</v>
      </c>
      <c r="AN13" s="123">
        <v>100</v>
      </c>
      <c r="AO13" s="120">
        <v>47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1438</v>
      </c>
      <c r="B2" s="84" t="s">
        <v>214</v>
      </c>
      <c r="C2" s="78">
        <f>VLOOKUP(GroupVertices[[#This Row],[Vertex]],Vertices[],MATCH("ID",Vertices[[#Headers],[Vertex]:[Vertex Content Word Count]],0),FALSE)</f>
        <v>18</v>
      </c>
    </row>
    <row r="3" spans="1:3" ht="15">
      <c r="A3" s="78" t="s">
        <v>1438</v>
      </c>
      <c r="B3" s="84" t="s">
        <v>216</v>
      </c>
      <c r="C3" s="78">
        <f>VLOOKUP(GroupVertices[[#This Row],[Vertex]],Vertices[],MATCH("ID",Vertices[[#Headers],[Vertex]:[Vertex Content Word Count]],0),FALSE)</f>
        <v>20</v>
      </c>
    </row>
    <row r="4" spans="1:3" ht="15">
      <c r="A4" s="78" t="s">
        <v>1438</v>
      </c>
      <c r="B4" s="84" t="s">
        <v>217</v>
      </c>
      <c r="C4" s="78">
        <f>VLOOKUP(GroupVertices[[#This Row],[Vertex]],Vertices[],MATCH("ID",Vertices[[#Headers],[Vertex]:[Vertex Content Word Count]],0),FALSE)</f>
        <v>21</v>
      </c>
    </row>
    <row r="5" spans="1:3" ht="15">
      <c r="A5" s="78" t="s">
        <v>1438</v>
      </c>
      <c r="B5" s="84" t="s">
        <v>218</v>
      </c>
      <c r="C5" s="78">
        <f>VLOOKUP(GroupVertices[[#This Row],[Vertex]],Vertices[],MATCH("ID",Vertices[[#Headers],[Vertex]:[Vertex Content Word Count]],0),FALSE)</f>
        <v>22</v>
      </c>
    </row>
    <row r="6" spans="1:3" ht="15">
      <c r="A6" s="78" t="s">
        <v>1438</v>
      </c>
      <c r="B6" s="84" t="s">
        <v>219</v>
      </c>
      <c r="C6" s="78">
        <f>VLOOKUP(GroupVertices[[#This Row],[Vertex]],Vertices[],MATCH("ID",Vertices[[#Headers],[Vertex]:[Vertex Content Word Count]],0),FALSE)</f>
        <v>23</v>
      </c>
    </row>
    <row r="7" spans="1:3" ht="15">
      <c r="A7" s="78" t="s">
        <v>1438</v>
      </c>
      <c r="B7" s="84" t="s">
        <v>221</v>
      </c>
      <c r="C7" s="78">
        <f>VLOOKUP(GroupVertices[[#This Row],[Vertex]],Vertices[],MATCH("ID",Vertices[[#Headers],[Vertex]:[Vertex Content Word Count]],0),FALSE)</f>
        <v>25</v>
      </c>
    </row>
    <row r="8" spans="1:3" ht="15">
      <c r="A8" s="78" t="s">
        <v>1438</v>
      </c>
      <c r="B8" s="84" t="s">
        <v>223</v>
      </c>
      <c r="C8" s="78">
        <f>VLOOKUP(GroupVertices[[#This Row],[Vertex]],Vertices[],MATCH("ID",Vertices[[#Headers],[Vertex]:[Vertex Content Word Count]],0),FALSE)</f>
        <v>28</v>
      </c>
    </row>
    <row r="9" spans="1:3" ht="15">
      <c r="A9" s="78" t="s">
        <v>1438</v>
      </c>
      <c r="B9" s="84" t="s">
        <v>224</v>
      </c>
      <c r="C9" s="78">
        <f>VLOOKUP(GroupVertices[[#This Row],[Vertex]],Vertices[],MATCH("ID",Vertices[[#Headers],[Vertex]:[Vertex Content Word Count]],0),FALSE)</f>
        <v>29</v>
      </c>
    </row>
    <row r="10" spans="1:3" ht="15">
      <c r="A10" s="78" t="s">
        <v>1438</v>
      </c>
      <c r="B10" s="84" t="s">
        <v>227</v>
      </c>
      <c r="C10" s="78">
        <f>VLOOKUP(GroupVertices[[#This Row],[Vertex]],Vertices[],MATCH("ID",Vertices[[#Headers],[Vertex]:[Vertex Content Word Count]],0),FALSE)</f>
        <v>32</v>
      </c>
    </row>
    <row r="11" spans="1:3" ht="15">
      <c r="A11" s="78" t="s">
        <v>1438</v>
      </c>
      <c r="B11" s="84" t="s">
        <v>238</v>
      </c>
      <c r="C11" s="78">
        <f>VLOOKUP(GroupVertices[[#This Row],[Vertex]],Vertices[],MATCH("ID",Vertices[[#Headers],[Vertex]:[Vertex Content Word Count]],0),FALSE)</f>
        <v>43</v>
      </c>
    </row>
    <row r="12" spans="1:3" ht="15">
      <c r="A12" s="78" t="s">
        <v>1438</v>
      </c>
      <c r="B12" s="84" t="s">
        <v>241</v>
      </c>
      <c r="C12" s="78">
        <f>VLOOKUP(GroupVertices[[#This Row],[Vertex]],Vertices[],MATCH("ID",Vertices[[#Headers],[Vertex]:[Vertex Content Word Count]],0),FALSE)</f>
        <v>48</v>
      </c>
    </row>
    <row r="13" spans="1:3" ht="15">
      <c r="A13" s="78" t="s">
        <v>1438</v>
      </c>
      <c r="B13" s="84" t="s">
        <v>242</v>
      </c>
      <c r="C13" s="78">
        <f>VLOOKUP(GroupVertices[[#This Row],[Vertex]],Vertices[],MATCH("ID",Vertices[[#Headers],[Vertex]:[Vertex Content Word Count]],0),FALSE)</f>
        <v>49</v>
      </c>
    </row>
    <row r="14" spans="1:3" ht="15">
      <c r="A14" s="78" t="s">
        <v>1438</v>
      </c>
      <c r="B14" s="84" t="s">
        <v>244</v>
      </c>
      <c r="C14" s="78">
        <f>VLOOKUP(GroupVertices[[#This Row],[Vertex]],Vertices[],MATCH("ID",Vertices[[#Headers],[Vertex]:[Vertex Content Word Count]],0),FALSE)</f>
        <v>51</v>
      </c>
    </row>
    <row r="15" spans="1:3" ht="15">
      <c r="A15" s="78" t="s">
        <v>1438</v>
      </c>
      <c r="B15" s="84" t="s">
        <v>246</v>
      </c>
      <c r="C15" s="78">
        <f>VLOOKUP(GroupVertices[[#This Row],[Vertex]],Vertices[],MATCH("ID",Vertices[[#Headers],[Vertex]:[Vertex Content Word Count]],0),FALSE)</f>
        <v>54</v>
      </c>
    </row>
    <row r="16" spans="1:3" ht="15">
      <c r="A16" s="78" t="s">
        <v>1438</v>
      </c>
      <c r="B16" s="84" t="s">
        <v>253</v>
      </c>
      <c r="C16" s="78">
        <f>VLOOKUP(GroupVertices[[#This Row],[Vertex]],Vertices[],MATCH("ID",Vertices[[#Headers],[Vertex]:[Vertex Content Word Count]],0),FALSE)</f>
        <v>68</v>
      </c>
    </row>
    <row r="17" spans="1:3" ht="15">
      <c r="A17" s="78" t="s">
        <v>1438</v>
      </c>
      <c r="B17" s="84" t="s">
        <v>254</v>
      </c>
      <c r="C17" s="78">
        <f>VLOOKUP(GroupVertices[[#This Row],[Vertex]],Vertices[],MATCH("ID",Vertices[[#Headers],[Vertex]:[Vertex Content Word Count]],0),FALSE)</f>
        <v>69</v>
      </c>
    </row>
    <row r="18" spans="1:3" ht="15">
      <c r="A18" s="78" t="s">
        <v>1438</v>
      </c>
      <c r="B18" s="84" t="s">
        <v>266</v>
      </c>
      <c r="C18" s="78">
        <f>VLOOKUP(GroupVertices[[#This Row],[Vertex]],Vertices[],MATCH("ID",Vertices[[#Headers],[Vertex]:[Vertex Content Word Count]],0),FALSE)</f>
        <v>89</v>
      </c>
    </row>
    <row r="19" spans="1:3" ht="15">
      <c r="A19" s="78" t="s">
        <v>1439</v>
      </c>
      <c r="B19" s="84" t="s">
        <v>265</v>
      </c>
      <c r="C19" s="78">
        <f>VLOOKUP(GroupVertices[[#This Row],[Vertex]],Vertices[],MATCH("ID",Vertices[[#Headers],[Vertex]:[Vertex Content Word Count]],0),FALSE)</f>
        <v>88</v>
      </c>
    </row>
    <row r="20" spans="1:3" ht="15">
      <c r="A20" s="78" t="s">
        <v>1439</v>
      </c>
      <c r="B20" s="84" t="s">
        <v>280</v>
      </c>
      <c r="C20" s="78">
        <f>VLOOKUP(GroupVertices[[#This Row],[Vertex]],Vertices[],MATCH("ID",Vertices[[#Headers],[Vertex]:[Vertex Content Word Count]],0),FALSE)</f>
        <v>46</v>
      </c>
    </row>
    <row r="21" spans="1:3" ht="15">
      <c r="A21" s="78" t="s">
        <v>1439</v>
      </c>
      <c r="B21" s="84" t="s">
        <v>279</v>
      </c>
      <c r="C21" s="78">
        <f>VLOOKUP(GroupVertices[[#This Row],[Vertex]],Vertices[],MATCH("ID",Vertices[[#Headers],[Vertex]:[Vertex Content Word Count]],0),FALSE)</f>
        <v>45</v>
      </c>
    </row>
    <row r="22" spans="1:3" ht="15">
      <c r="A22" s="78" t="s">
        <v>1439</v>
      </c>
      <c r="B22" s="84" t="s">
        <v>264</v>
      </c>
      <c r="C22" s="78">
        <f>VLOOKUP(GroupVertices[[#This Row],[Vertex]],Vertices[],MATCH("ID",Vertices[[#Headers],[Vertex]:[Vertex Content Word Count]],0),FALSE)</f>
        <v>87</v>
      </c>
    </row>
    <row r="23" spans="1:3" ht="15">
      <c r="A23" s="78" t="s">
        <v>1439</v>
      </c>
      <c r="B23" s="84" t="s">
        <v>263</v>
      </c>
      <c r="C23" s="78">
        <f>VLOOKUP(GroupVertices[[#This Row],[Vertex]],Vertices[],MATCH("ID",Vertices[[#Headers],[Vertex]:[Vertex Content Word Count]],0),FALSE)</f>
        <v>86</v>
      </c>
    </row>
    <row r="24" spans="1:3" ht="15">
      <c r="A24" s="78" t="s">
        <v>1439</v>
      </c>
      <c r="B24" s="84" t="s">
        <v>262</v>
      </c>
      <c r="C24" s="78">
        <f>VLOOKUP(GroupVertices[[#This Row],[Vertex]],Vertices[],MATCH("ID",Vertices[[#Headers],[Vertex]:[Vertex Content Word Count]],0),FALSE)</f>
        <v>85</v>
      </c>
    </row>
    <row r="25" spans="1:3" ht="15">
      <c r="A25" s="78" t="s">
        <v>1439</v>
      </c>
      <c r="B25" s="84" t="s">
        <v>259</v>
      </c>
      <c r="C25" s="78">
        <f>VLOOKUP(GroupVertices[[#This Row],[Vertex]],Vertices[],MATCH("ID",Vertices[[#Headers],[Vertex]:[Vertex Content Word Count]],0),FALSE)</f>
        <v>77</v>
      </c>
    </row>
    <row r="26" spans="1:3" ht="15">
      <c r="A26" s="78" t="s">
        <v>1439</v>
      </c>
      <c r="B26" s="84" t="s">
        <v>258</v>
      </c>
      <c r="C26" s="78">
        <f>VLOOKUP(GroupVertices[[#This Row],[Vertex]],Vertices[],MATCH("ID",Vertices[[#Headers],[Vertex]:[Vertex Content Word Count]],0),FALSE)</f>
        <v>76</v>
      </c>
    </row>
    <row r="27" spans="1:3" ht="15">
      <c r="A27" s="78" t="s">
        <v>1439</v>
      </c>
      <c r="B27" s="84" t="s">
        <v>255</v>
      </c>
      <c r="C27" s="78">
        <f>VLOOKUP(GroupVertices[[#This Row],[Vertex]],Vertices[],MATCH("ID",Vertices[[#Headers],[Vertex]:[Vertex Content Word Count]],0),FALSE)</f>
        <v>70</v>
      </c>
    </row>
    <row r="28" spans="1:3" ht="15">
      <c r="A28" s="78" t="s">
        <v>1439</v>
      </c>
      <c r="B28" s="84" t="s">
        <v>249</v>
      </c>
      <c r="C28" s="78">
        <f>VLOOKUP(GroupVertices[[#This Row],[Vertex]],Vertices[],MATCH("ID",Vertices[[#Headers],[Vertex]:[Vertex Content Word Count]],0),FALSE)</f>
        <v>58</v>
      </c>
    </row>
    <row r="29" spans="1:3" ht="15">
      <c r="A29" s="78" t="s">
        <v>1439</v>
      </c>
      <c r="B29" s="84" t="s">
        <v>247</v>
      </c>
      <c r="C29" s="78">
        <f>VLOOKUP(GroupVertices[[#This Row],[Vertex]],Vertices[],MATCH("ID",Vertices[[#Headers],[Vertex]:[Vertex Content Word Count]],0),FALSE)</f>
        <v>55</v>
      </c>
    </row>
    <row r="30" spans="1:3" ht="15">
      <c r="A30" s="78" t="s">
        <v>1439</v>
      </c>
      <c r="B30" s="84" t="s">
        <v>243</v>
      </c>
      <c r="C30" s="78">
        <f>VLOOKUP(GroupVertices[[#This Row],[Vertex]],Vertices[],MATCH("ID",Vertices[[#Headers],[Vertex]:[Vertex Content Word Count]],0),FALSE)</f>
        <v>50</v>
      </c>
    </row>
    <row r="31" spans="1:3" ht="15">
      <c r="A31" s="78" t="s">
        <v>1439</v>
      </c>
      <c r="B31" s="84" t="s">
        <v>240</v>
      </c>
      <c r="C31" s="78">
        <f>VLOOKUP(GroupVertices[[#This Row],[Vertex]],Vertices[],MATCH("ID",Vertices[[#Headers],[Vertex]:[Vertex Content Word Count]],0),FALSE)</f>
        <v>47</v>
      </c>
    </row>
    <row r="32" spans="1:3" ht="15">
      <c r="A32" s="78" t="s">
        <v>1439</v>
      </c>
      <c r="B32" s="84" t="s">
        <v>239</v>
      </c>
      <c r="C32" s="78">
        <f>VLOOKUP(GroupVertices[[#This Row],[Vertex]],Vertices[],MATCH("ID",Vertices[[#Headers],[Vertex]:[Vertex Content Word Count]],0),FALSE)</f>
        <v>44</v>
      </c>
    </row>
    <row r="33" spans="1:3" ht="15">
      <c r="A33" s="78" t="s">
        <v>1440</v>
      </c>
      <c r="B33" s="84" t="s">
        <v>256</v>
      </c>
      <c r="C33" s="78">
        <f>VLOOKUP(GroupVertices[[#This Row],[Vertex]],Vertices[],MATCH("ID",Vertices[[#Headers],[Vertex]:[Vertex Content Word Count]],0),FALSE)</f>
        <v>16</v>
      </c>
    </row>
    <row r="34" spans="1:3" ht="15">
      <c r="A34" s="78" t="s">
        <v>1440</v>
      </c>
      <c r="B34" s="84" t="s">
        <v>261</v>
      </c>
      <c r="C34" s="78">
        <f>VLOOKUP(GroupVertices[[#This Row],[Vertex]],Vertices[],MATCH("ID",Vertices[[#Headers],[Vertex]:[Vertex Content Word Count]],0),FALSE)</f>
        <v>83</v>
      </c>
    </row>
    <row r="35" spans="1:3" ht="15">
      <c r="A35" s="78" t="s">
        <v>1440</v>
      </c>
      <c r="B35" s="84" t="s">
        <v>298</v>
      </c>
      <c r="C35" s="78">
        <f>VLOOKUP(GroupVertices[[#This Row],[Vertex]],Vertices[],MATCH("ID",Vertices[[#Headers],[Vertex]:[Vertex Content Word Count]],0),FALSE)</f>
        <v>84</v>
      </c>
    </row>
    <row r="36" spans="1:3" ht="15">
      <c r="A36" s="78" t="s">
        <v>1440</v>
      </c>
      <c r="B36" s="84" t="s">
        <v>297</v>
      </c>
      <c r="C36" s="78">
        <f>VLOOKUP(GroupVertices[[#This Row],[Vertex]],Vertices[],MATCH("ID",Vertices[[#Headers],[Vertex]:[Vertex Content Word Count]],0),FALSE)</f>
        <v>82</v>
      </c>
    </row>
    <row r="37" spans="1:3" ht="15">
      <c r="A37" s="78" t="s">
        <v>1440</v>
      </c>
      <c r="B37" s="84" t="s">
        <v>296</v>
      </c>
      <c r="C37" s="78">
        <f>VLOOKUP(GroupVertices[[#This Row],[Vertex]],Vertices[],MATCH("ID",Vertices[[#Headers],[Vertex]:[Vertex Content Word Count]],0),FALSE)</f>
        <v>81</v>
      </c>
    </row>
    <row r="38" spans="1:3" ht="15">
      <c r="A38" s="78" t="s">
        <v>1440</v>
      </c>
      <c r="B38" s="84" t="s">
        <v>293</v>
      </c>
      <c r="C38" s="78">
        <f>VLOOKUP(GroupVertices[[#This Row],[Vertex]],Vertices[],MATCH("ID",Vertices[[#Headers],[Vertex]:[Vertex Content Word Count]],0),FALSE)</f>
        <v>78</v>
      </c>
    </row>
    <row r="39" spans="1:3" ht="15">
      <c r="A39" s="78" t="s">
        <v>1440</v>
      </c>
      <c r="B39" s="84" t="s">
        <v>291</v>
      </c>
      <c r="C39" s="78">
        <f>VLOOKUP(GroupVertices[[#This Row],[Vertex]],Vertices[],MATCH("ID",Vertices[[#Headers],[Vertex]:[Vertex Content Word Count]],0),FALSE)</f>
        <v>74</v>
      </c>
    </row>
    <row r="40" spans="1:3" ht="15">
      <c r="A40" s="78" t="s">
        <v>1440</v>
      </c>
      <c r="B40" s="84" t="s">
        <v>257</v>
      </c>
      <c r="C40" s="78">
        <f>VLOOKUP(GroupVertices[[#This Row],[Vertex]],Vertices[],MATCH("ID",Vertices[[#Headers],[Vertex]:[Vertex Content Word Count]],0),FALSE)</f>
        <v>73</v>
      </c>
    </row>
    <row r="41" spans="1:3" ht="15">
      <c r="A41" s="78" t="s">
        <v>1440</v>
      </c>
      <c r="B41" s="84" t="s">
        <v>290</v>
      </c>
      <c r="C41" s="78">
        <f>VLOOKUP(GroupVertices[[#This Row],[Vertex]],Vertices[],MATCH("ID",Vertices[[#Headers],[Vertex]:[Vertex Content Word Count]],0),FALSE)</f>
        <v>72</v>
      </c>
    </row>
    <row r="42" spans="1:3" ht="15">
      <c r="A42" s="78" t="s">
        <v>1440</v>
      </c>
      <c r="B42" s="84" t="s">
        <v>289</v>
      </c>
      <c r="C42" s="78">
        <f>VLOOKUP(GroupVertices[[#This Row],[Vertex]],Vertices[],MATCH("ID",Vertices[[#Headers],[Vertex]:[Vertex Content Word Count]],0),FALSE)</f>
        <v>71</v>
      </c>
    </row>
    <row r="43" spans="1:3" ht="15">
      <c r="A43" s="78" t="s">
        <v>1440</v>
      </c>
      <c r="B43" s="84" t="s">
        <v>231</v>
      </c>
      <c r="C43" s="78">
        <f>VLOOKUP(GroupVertices[[#This Row],[Vertex]],Vertices[],MATCH("ID",Vertices[[#Headers],[Vertex]:[Vertex Content Word Count]],0),FALSE)</f>
        <v>35</v>
      </c>
    </row>
    <row r="44" spans="1:3" ht="15">
      <c r="A44" s="78" t="s">
        <v>1440</v>
      </c>
      <c r="B44" s="84" t="s">
        <v>215</v>
      </c>
      <c r="C44" s="78">
        <f>VLOOKUP(GroupVertices[[#This Row],[Vertex]],Vertices[],MATCH("ID",Vertices[[#Headers],[Vertex]:[Vertex Content Word Count]],0),FALSE)</f>
        <v>19</v>
      </c>
    </row>
    <row r="45" spans="1:3" ht="15">
      <c r="A45" s="78" t="s">
        <v>1441</v>
      </c>
      <c r="B45" s="84" t="s">
        <v>232</v>
      </c>
      <c r="C45" s="78">
        <f>VLOOKUP(GroupVertices[[#This Row],[Vertex]],Vertices[],MATCH("ID",Vertices[[#Headers],[Vertex]:[Vertex Content Word Count]],0),FALSE)</f>
        <v>37</v>
      </c>
    </row>
    <row r="46" spans="1:3" ht="15">
      <c r="A46" s="78" t="s">
        <v>1441</v>
      </c>
      <c r="B46" s="84" t="s">
        <v>212</v>
      </c>
      <c r="C46" s="78">
        <f>VLOOKUP(GroupVertices[[#This Row],[Vertex]],Vertices[],MATCH("ID",Vertices[[#Headers],[Vertex]:[Vertex Content Word Count]],0),FALSE)</f>
        <v>3</v>
      </c>
    </row>
    <row r="47" spans="1:3" ht="15">
      <c r="A47" s="78" t="s">
        <v>1441</v>
      </c>
      <c r="B47" s="84" t="s">
        <v>278</v>
      </c>
      <c r="C47" s="78">
        <f>VLOOKUP(GroupVertices[[#This Row],[Vertex]],Vertices[],MATCH("ID",Vertices[[#Headers],[Vertex]:[Vertex Content Word Count]],0),FALSE)</f>
        <v>36</v>
      </c>
    </row>
    <row r="48" spans="1:3" ht="15">
      <c r="A48" s="78" t="s">
        <v>1441</v>
      </c>
      <c r="B48" s="84" t="s">
        <v>275</v>
      </c>
      <c r="C48" s="78">
        <f>VLOOKUP(GroupVertices[[#This Row],[Vertex]],Vertices[],MATCH("ID",Vertices[[#Headers],[Vertex]:[Vertex Content Word Count]],0),FALSE)</f>
        <v>12</v>
      </c>
    </row>
    <row r="49" spans="1:3" ht="15">
      <c r="A49" s="78" t="s">
        <v>1441</v>
      </c>
      <c r="B49" s="84" t="s">
        <v>274</v>
      </c>
      <c r="C49" s="78">
        <f>VLOOKUP(GroupVertices[[#This Row],[Vertex]],Vertices[],MATCH("ID",Vertices[[#Headers],[Vertex]:[Vertex Content Word Count]],0),FALSE)</f>
        <v>11</v>
      </c>
    </row>
    <row r="50" spans="1:3" ht="15">
      <c r="A50" s="78" t="s">
        <v>1441</v>
      </c>
      <c r="B50" s="84" t="s">
        <v>273</v>
      </c>
      <c r="C50" s="78">
        <f>VLOOKUP(GroupVertices[[#This Row],[Vertex]],Vertices[],MATCH("ID",Vertices[[#Headers],[Vertex]:[Vertex Content Word Count]],0),FALSE)</f>
        <v>10</v>
      </c>
    </row>
    <row r="51" spans="1:3" ht="15">
      <c r="A51" s="78" t="s">
        <v>1441</v>
      </c>
      <c r="B51" s="84" t="s">
        <v>272</v>
      </c>
      <c r="C51" s="78">
        <f>VLOOKUP(GroupVertices[[#This Row],[Vertex]],Vertices[],MATCH("ID",Vertices[[#Headers],[Vertex]:[Vertex Content Word Count]],0),FALSE)</f>
        <v>9</v>
      </c>
    </row>
    <row r="52" spans="1:3" ht="15">
      <c r="A52" s="78" t="s">
        <v>1441</v>
      </c>
      <c r="B52" s="84" t="s">
        <v>271</v>
      </c>
      <c r="C52" s="78">
        <f>VLOOKUP(GroupVertices[[#This Row],[Vertex]],Vertices[],MATCH("ID",Vertices[[#Headers],[Vertex]:[Vertex Content Word Count]],0),FALSE)</f>
        <v>8</v>
      </c>
    </row>
    <row r="53" spans="1:3" ht="15">
      <c r="A53" s="78" t="s">
        <v>1441</v>
      </c>
      <c r="B53" s="84" t="s">
        <v>270</v>
      </c>
      <c r="C53" s="78">
        <f>VLOOKUP(GroupVertices[[#This Row],[Vertex]],Vertices[],MATCH("ID",Vertices[[#Headers],[Vertex]:[Vertex Content Word Count]],0),FALSE)</f>
        <v>7</v>
      </c>
    </row>
    <row r="54" spans="1:3" ht="15">
      <c r="A54" s="78" t="s">
        <v>1441</v>
      </c>
      <c r="B54" s="84" t="s">
        <v>269</v>
      </c>
      <c r="C54" s="78">
        <f>VLOOKUP(GroupVertices[[#This Row],[Vertex]],Vertices[],MATCH("ID",Vertices[[#Headers],[Vertex]:[Vertex Content Word Count]],0),FALSE)</f>
        <v>6</v>
      </c>
    </row>
    <row r="55" spans="1:3" ht="15">
      <c r="A55" s="78" t="s">
        <v>1441</v>
      </c>
      <c r="B55" s="84" t="s">
        <v>268</v>
      </c>
      <c r="C55" s="78">
        <f>VLOOKUP(GroupVertices[[#This Row],[Vertex]],Vertices[],MATCH("ID",Vertices[[#Headers],[Vertex]:[Vertex Content Word Count]],0),FALSE)</f>
        <v>5</v>
      </c>
    </row>
    <row r="56" spans="1:3" ht="15">
      <c r="A56" s="78" t="s">
        <v>1441</v>
      </c>
      <c r="B56" s="84" t="s">
        <v>267</v>
      </c>
      <c r="C56" s="78">
        <f>VLOOKUP(GroupVertices[[#This Row],[Vertex]],Vertices[],MATCH("ID",Vertices[[#Headers],[Vertex]:[Vertex Content Word Count]],0),FALSE)</f>
        <v>4</v>
      </c>
    </row>
    <row r="57" spans="1:3" ht="15">
      <c r="A57" s="78" t="s">
        <v>1442</v>
      </c>
      <c r="B57" s="84" t="s">
        <v>250</v>
      </c>
      <c r="C57" s="78">
        <f>VLOOKUP(GroupVertices[[#This Row],[Vertex]],Vertices[],MATCH("ID",Vertices[[#Headers],[Vertex]:[Vertex Content Word Count]],0),FALSE)</f>
        <v>59</v>
      </c>
    </row>
    <row r="58" spans="1:3" ht="15">
      <c r="A58" s="78" t="s">
        <v>1442</v>
      </c>
      <c r="B58" s="84" t="s">
        <v>295</v>
      </c>
      <c r="C58" s="78">
        <f>VLOOKUP(GroupVertices[[#This Row],[Vertex]],Vertices[],MATCH("ID",Vertices[[#Headers],[Vertex]:[Vertex Content Word Count]],0),FALSE)</f>
        <v>80</v>
      </c>
    </row>
    <row r="59" spans="1:3" ht="15">
      <c r="A59" s="78" t="s">
        <v>1442</v>
      </c>
      <c r="B59" s="84" t="s">
        <v>294</v>
      </c>
      <c r="C59" s="78">
        <f>VLOOKUP(GroupVertices[[#This Row],[Vertex]],Vertices[],MATCH("ID",Vertices[[#Headers],[Vertex]:[Vertex Content Word Count]],0),FALSE)</f>
        <v>79</v>
      </c>
    </row>
    <row r="60" spans="1:3" ht="15">
      <c r="A60" s="78" t="s">
        <v>1442</v>
      </c>
      <c r="B60" s="84" t="s">
        <v>252</v>
      </c>
      <c r="C60" s="78">
        <f>VLOOKUP(GroupVertices[[#This Row],[Vertex]],Vertices[],MATCH("ID",Vertices[[#Headers],[Vertex]:[Vertex Content Word Count]],0),FALSE)</f>
        <v>67</v>
      </c>
    </row>
    <row r="61" spans="1:3" ht="15">
      <c r="A61" s="78" t="s">
        <v>1442</v>
      </c>
      <c r="B61" s="84" t="s">
        <v>288</v>
      </c>
      <c r="C61" s="78">
        <f>VLOOKUP(GroupVertices[[#This Row],[Vertex]],Vertices[],MATCH("ID",Vertices[[#Headers],[Vertex]:[Vertex Content Word Count]],0),FALSE)</f>
        <v>66</v>
      </c>
    </row>
    <row r="62" spans="1:3" ht="15">
      <c r="A62" s="78" t="s">
        <v>1442</v>
      </c>
      <c r="B62" s="84" t="s">
        <v>251</v>
      </c>
      <c r="C62" s="78">
        <f>VLOOKUP(GroupVertices[[#This Row],[Vertex]],Vertices[],MATCH("ID",Vertices[[#Headers],[Vertex]:[Vertex Content Word Count]],0),FALSE)</f>
        <v>65</v>
      </c>
    </row>
    <row r="63" spans="1:3" ht="15">
      <c r="A63" s="78" t="s">
        <v>1442</v>
      </c>
      <c r="B63" s="84" t="s">
        <v>287</v>
      </c>
      <c r="C63" s="78">
        <f>VLOOKUP(GroupVertices[[#This Row],[Vertex]],Vertices[],MATCH("ID",Vertices[[#Headers],[Vertex]:[Vertex Content Word Count]],0),FALSE)</f>
        <v>64</v>
      </c>
    </row>
    <row r="64" spans="1:3" ht="15">
      <c r="A64" s="78" t="s">
        <v>1442</v>
      </c>
      <c r="B64" s="84" t="s">
        <v>286</v>
      </c>
      <c r="C64" s="78">
        <f>VLOOKUP(GroupVertices[[#This Row],[Vertex]],Vertices[],MATCH("ID",Vertices[[#Headers],[Vertex]:[Vertex Content Word Count]],0),FALSE)</f>
        <v>63</v>
      </c>
    </row>
    <row r="65" spans="1:3" ht="15">
      <c r="A65" s="78" t="s">
        <v>1442</v>
      </c>
      <c r="B65" s="84" t="s">
        <v>285</v>
      </c>
      <c r="C65" s="78">
        <f>VLOOKUP(GroupVertices[[#This Row],[Vertex]],Vertices[],MATCH("ID",Vertices[[#Headers],[Vertex]:[Vertex Content Word Count]],0),FALSE)</f>
        <v>62</v>
      </c>
    </row>
    <row r="66" spans="1:3" ht="15">
      <c r="A66" s="78" t="s">
        <v>1442</v>
      </c>
      <c r="B66" s="84" t="s">
        <v>284</v>
      </c>
      <c r="C66" s="78">
        <f>VLOOKUP(GroupVertices[[#This Row],[Vertex]],Vertices[],MATCH("ID",Vertices[[#Headers],[Vertex]:[Vertex Content Word Count]],0),FALSE)</f>
        <v>61</v>
      </c>
    </row>
    <row r="67" spans="1:3" ht="15">
      <c r="A67" s="78" t="s">
        <v>1442</v>
      </c>
      <c r="B67" s="84" t="s">
        <v>283</v>
      </c>
      <c r="C67" s="78">
        <f>VLOOKUP(GroupVertices[[#This Row],[Vertex]],Vertices[],MATCH("ID",Vertices[[#Headers],[Vertex]:[Vertex Content Word Count]],0),FALSE)</f>
        <v>60</v>
      </c>
    </row>
    <row r="68" spans="1:3" ht="15">
      <c r="A68" s="78" t="s">
        <v>1443</v>
      </c>
      <c r="B68" s="84" t="s">
        <v>292</v>
      </c>
      <c r="C68" s="78">
        <f>VLOOKUP(GroupVertices[[#This Row],[Vertex]],Vertices[],MATCH("ID",Vertices[[#Headers],[Vertex]:[Vertex Content Word Count]],0),FALSE)</f>
        <v>75</v>
      </c>
    </row>
    <row r="69" spans="1:3" ht="15">
      <c r="A69" s="78" t="s">
        <v>1443</v>
      </c>
      <c r="B69" s="84" t="s">
        <v>237</v>
      </c>
      <c r="C69" s="78">
        <f>VLOOKUP(GroupVertices[[#This Row],[Vertex]],Vertices[],MATCH("ID",Vertices[[#Headers],[Vertex]:[Vertex Content Word Count]],0),FALSE)</f>
        <v>17</v>
      </c>
    </row>
    <row r="70" spans="1:3" ht="15">
      <c r="A70" s="78" t="s">
        <v>1443</v>
      </c>
      <c r="B70" s="84" t="s">
        <v>233</v>
      </c>
      <c r="C70" s="78">
        <f>VLOOKUP(GroupVertices[[#This Row],[Vertex]],Vertices[],MATCH("ID",Vertices[[#Headers],[Vertex]:[Vertex Content Word Count]],0),FALSE)</f>
        <v>38</v>
      </c>
    </row>
    <row r="71" spans="1:3" ht="15">
      <c r="A71" s="78" t="s">
        <v>1443</v>
      </c>
      <c r="B71" s="84" t="s">
        <v>230</v>
      </c>
      <c r="C71" s="78">
        <f>VLOOKUP(GroupVertices[[#This Row],[Vertex]],Vertices[],MATCH("ID",Vertices[[#Headers],[Vertex]:[Vertex Content Word Count]],0),FALSE)</f>
        <v>34</v>
      </c>
    </row>
    <row r="72" spans="1:3" ht="15">
      <c r="A72" s="78" t="s">
        <v>1443</v>
      </c>
      <c r="B72" s="84" t="s">
        <v>220</v>
      </c>
      <c r="C72" s="78">
        <f>VLOOKUP(GroupVertices[[#This Row],[Vertex]],Vertices[],MATCH("ID",Vertices[[#Headers],[Vertex]:[Vertex Content Word Count]],0),FALSE)</f>
        <v>24</v>
      </c>
    </row>
    <row r="73" spans="1:3" ht="15">
      <c r="A73" s="78" t="s">
        <v>1443</v>
      </c>
      <c r="B73" s="84" t="s">
        <v>277</v>
      </c>
      <c r="C73" s="78">
        <f>VLOOKUP(GroupVertices[[#This Row],[Vertex]],Vertices[],MATCH("ID",Vertices[[#Headers],[Vertex]:[Vertex Content Word Count]],0),FALSE)</f>
        <v>15</v>
      </c>
    </row>
    <row r="74" spans="1:3" ht="15">
      <c r="A74" s="78" t="s">
        <v>1443</v>
      </c>
      <c r="B74" s="84" t="s">
        <v>276</v>
      </c>
      <c r="C74" s="78">
        <f>VLOOKUP(GroupVertices[[#This Row],[Vertex]],Vertices[],MATCH("ID",Vertices[[#Headers],[Vertex]:[Vertex Content Word Count]],0),FALSE)</f>
        <v>14</v>
      </c>
    </row>
    <row r="75" spans="1:3" ht="15">
      <c r="A75" s="78" t="s">
        <v>1443</v>
      </c>
      <c r="B75" s="84" t="s">
        <v>213</v>
      </c>
      <c r="C75" s="78">
        <f>VLOOKUP(GroupVertices[[#This Row],[Vertex]],Vertices[],MATCH("ID",Vertices[[#Headers],[Vertex]:[Vertex Content Word Count]],0),FALSE)</f>
        <v>13</v>
      </c>
    </row>
    <row r="76" spans="1:3" ht="15">
      <c r="A76" s="78" t="s">
        <v>1444</v>
      </c>
      <c r="B76" s="84" t="s">
        <v>236</v>
      </c>
      <c r="C76" s="78">
        <f>VLOOKUP(GroupVertices[[#This Row],[Vertex]],Vertices[],MATCH("ID",Vertices[[#Headers],[Vertex]:[Vertex Content Word Count]],0),FALSE)</f>
        <v>42</v>
      </c>
    </row>
    <row r="77" spans="1:3" ht="15">
      <c r="A77" s="78" t="s">
        <v>1444</v>
      </c>
      <c r="B77" s="84" t="s">
        <v>234</v>
      </c>
      <c r="C77" s="78">
        <f>VLOOKUP(GroupVertices[[#This Row],[Vertex]],Vertices[],MATCH("ID",Vertices[[#Headers],[Vertex]:[Vertex Content Word Count]],0),FALSE)</f>
        <v>39</v>
      </c>
    </row>
    <row r="78" spans="1:3" ht="15">
      <c r="A78" s="78" t="s">
        <v>1444</v>
      </c>
      <c r="B78" s="84" t="s">
        <v>260</v>
      </c>
      <c r="C78" s="78">
        <f>VLOOKUP(GroupVertices[[#This Row],[Vertex]],Vertices[],MATCH("ID",Vertices[[#Headers],[Vertex]:[Vertex Content Word Count]],0),FALSE)</f>
        <v>41</v>
      </c>
    </row>
    <row r="79" spans="1:3" ht="15">
      <c r="A79" s="78" t="s">
        <v>1444</v>
      </c>
      <c r="B79" s="84" t="s">
        <v>235</v>
      </c>
      <c r="C79" s="78">
        <f>VLOOKUP(GroupVertices[[#This Row],[Vertex]],Vertices[],MATCH("ID",Vertices[[#Headers],[Vertex]:[Vertex Content Word Count]],0),FALSE)</f>
        <v>40</v>
      </c>
    </row>
    <row r="80" spans="1:3" ht="15">
      <c r="A80" s="78" t="s">
        <v>1445</v>
      </c>
      <c r="B80" s="84" t="s">
        <v>229</v>
      </c>
      <c r="C80" s="78">
        <f>VLOOKUP(GroupVertices[[#This Row],[Vertex]],Vertices[],MATCH("ID",Vertices[[#Headers],[Vertex]:[Vertex Content Word Count]],0),FALSE)</f>
        <v>33</v>
      </c>
    </row>
    <row r="81" spans="1:3" ht="15">
      <c r="A81" s="78" t="s">
        <v>1445</v>
      </c>
      <c r="B81" s="84" t="s">
        <v>228</v>
      </c>
      <c r="C81" s="78">
        <f>VLOOKUP(GroupVertices[[#This Row],[Vertex]],Vertices[],MATCH("ID",Vertices[[#Headers],[Vertex]:[Vertex Content Word Count]],0),FALSE)</f>
        <v>27</v>
      </c>
    </row>
    <row r="82" spans="1:3" ht="15">
      <c r="A82" s="78" t="s">
        <v>1445</v>
      </c>
      <c r="B82" s="84" t="s">
        <v>222</v>
      </c>
      <c r="C82" s="78">
        <f>VLOOKUP(GroupVertices[[#This Row],[Vertex]],Vertices[],MATCH("ID",Vertices[[#Headers],[Vertex]:[Vertex Content Word Count]],0),FALSE)</f>
        <v>26</v>
      </c>
    </row>
    <row r="83" spans="1:3" ht="15">
      <c r="A83" s="78" t="s">
        <v>1446</v>
      </c>
      <c r="B83" s="84" t="s">
        <v>248</v>
      </c>
      <c r="C83" s="78">
        <f>VLOOKUP(GroupVertices[[#This Row],[Vertex]],Vertices[],MATCH("ID",Vertices[[#Headers],[Vertex]:[Vertex Content Word Count]],0),FALSE)</f>
        <v>56</v>
      </c>
    </row>
    <row r="84" spans="1:3" ht="15">
      <c r="A84" s="78" t="s">
        <v>1446</v>
      </c>
      <c r="B84" s="84" t="s">
        <v>282</v>
      </c>
      <c r="C84" s="78">
        <f>VLOOKUP(GroupVertices[[#This Row],[Vertex]],Vertices[],MATCH("ID",Vertices[[#Headers],[Vertex]:[Vertex Content Word Count]],0),FALSE)</f>
        <v>57</v>
      </c>
    </row>
    <row r="85" spans="1:3" ht="15">
      <c r="A85" s="78" t="s">
        <v>1447</v>
      </c>
      <c r="B85" s="84" t="s">
        <v>245</v>
      </c>
      <c r="C85" s="78">
        <f>VLOOKUP(GroupVertices[[#This Row],[Vertex]],Vertices[],MATCH("ID",Vertices[[#Headers],[Vertex]:[Vertex Content Word Count]],0),FALSE)</f>
        <v>52</v>
      </c>
    </row>
    <row r="86" spans="1:3" ht="15">
      <c r="A86" s="78" t="s">
        <v>1447</v>
      </c>
      <c r="B86" s="84" t="s">
        <v>281</v>
      </c>
      <c r="C86" s="78">
        <f>VLOOKUP(GroupVertices[[#This Row],[Vertex]],Vertices[],MATCH("ID",Vertices[[#Headers],[Vertex]:[Vertex Content Word Count]],0),FALSE)</f>
        <v>53</v>
      </c>
    </row>
    <row r="87" spans="1:3" ht="15">
      <c r="A87" s="78" t="s">
        <v>1448</v>
      </c>
      <c r="B87" s="84" t="s">
        <v>226</v>
      </c>
      <c r="C87" s="78">
        <f>VLOOKUP(GroupVertices[[#This Row],[Vertex]],Vertices[],MATCH("ID",Vertices[[#Headers],[Vertex]:[Vertex Content Word Count]],0),FALSE)</f>
        <v>31</v>
      </c>
    </row>
    <row r="88" spans="1:3" ht="15">
      <c r="A88" s="78" t="s">
        <v>1448</v>
      </c>
      <c r="B88" s="84" t="s">
        <v>225</v>
      </c>
      <c r="C88" s="78">
        <f>VLOOKUP(GroupVertices[[#This Row],[Vertex]],Vertices[],MATCH("ID",Vertices[[#Headers],[Vertex]:[Vertex Content Word Count]],0),FALSE)</f>
        <v>30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1466</v>
      </c>
      <c r="B2" s="34" t="s">
        <v>1399</v>
      </c>
      <c r="D2" s="31">
        <f>MIN(Vertices[Degree])</f>
        <v>0</v>
      </c>
      <c r="E2" s="3">
        <f>COUNTIF(Vertices[Degree],"&gt;= "&amp;D2)-COUNTIF(Vertices[Degree],"&gt;="&amp;D3)</f>
        <v>0</v>
      </c>
      <c r="F2" s="37">
        <f>MIN(Vertices[In-Degree])</f>
        <v>0</v>
      </c>
      <c r="G2" s="38">
        <f>COUNTIF(Vertices[In-Degree],"&gt;= "&amp;F2)-COUNTIF(Vertices[In-Degree],"&gt;="&amp;F3)</f>
        <v>23</v>
      </c>
      <c r="H2" s="37">
        <f>MIN(Vertices[Out-Degree])</f>
        <v>0</v>
      </c>
      <c r="I2" s="38">
        <f>COUNTIF(Vertices[Out-Degree],"&gt;= "&amp;H2)-COUNTIF(Vertices[Out-Degree],"&gt;="&amp;H3)</f>
        <v>32</v>
      </c>
      <c r="J2" s="37">
        <f>MIN(Vertices[Betweenness Centrality])</f>
        <v>0</v>
      </c>
      <c r="K2" s="38">
        <f>COUNTIF(Vertices[Betweenness Centrality],"&gt;= "&amp;J2)-COUNTIF(Vertices[Betweenness Centrality],"&gt;="&amp;J3)</f>
        <v>77</v>
      </c>
      <c r="L2" s="37">
        <f>MIN(Vertices[Closeness Centrality])</f>
        <v>0</v>
      </c>
      <c r="M2" s="38">
        <f>COUNTIF(Vertices[Closeness Centrality],"&gt;= "&amp;L2)-COUNTIF(Vertices[Closeness Centrality],"&gt;="&amp;L3)</f>
        <v>78</v>
      </c>
      <c r="N2" s="37">
        <f>MIN(Vertices[Eigenvector Centrality])</f>
        <v>0</v>
      </c>
      <c r="O2" s="38">
        <f>COUNTIF(Vertices[Eigenvector Centrality],"&gt;= "&amp;N2)-COUNTIF(Vertices[Eigenvector Centrality],"&gt;="&amp;N3)</f>
        <v>26</v>
      </c>
      <c r="P2" s="37">
        <f>MIN(Vertices[PageRank])</f>
        <v>0.362364</v>
      </c>
      <c r="Q2" s="38">
        <f>COUNTIF(Vertices[PageRank],"&gt;= "&amp;P2)-COUNTIF(Vertices[PageRank],"&gt;="&amp;P3)</f>
        <v>25</v>
      </c>
      <c r="R2" s="37">
        <f>MIN(Vertices[Clustering Coefficient])</f>
        <v>0</v>
      </c>
      <c r="S2" s="43">
        <f>COUNTIF(Vertices[Clustering Coefficient],"&gt;= "&amp;R2)-COUNTIF(Vertices[Clustering Coefficient],"&gt;="&amp;R3)</f>
        <v>52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0.4727272727272727</v>
      </c>
      <c r="G3" s="40">
        <f>COUNTIF(Vertices[In-Degree],"&gt;= "&amp;F3)-COUNTIF(Vertices[In-Degree],"&gt;="&amp;F4)</f>
        <v>0</v>
      </c>
      <c r="H3" s="39">
        <f aca="true" t="shared" si="3" ref="H3:H26">H2+($H$57-$H$2)/BinDivisor</f>
        <v>0.38181818181818183</v>
      </c>
      <c r="I3" s="40">
        <f>COUNTIF(Vertices[Out-Degree],"&gt;= "&amp;H3)-COUNTIF(Vertices[Out-Degree],"&gt;="&amp;H4)</f>
        <v>0</v>
      </c>
      <c r="J3" s="39">
        <f aca="true" t="shared" si="4" ref="J3:J26">J2+($J$57-$J$2)/BinDivisor</f>
        <v>48.6056277090909</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0.0019376181818181817</v>
      </c>
      <c r="O3" s="40">
        <f>COUNTIF(Vertices[Eigenvector Centrality],"&gt;= "&amp;N3)-COUNTIF(Vertices[Eigenvector Centrality],"&gt;="&amp;N4)</f>
        <v>11</v>
      </c>
      <c r="P3" s="39">
        <f aca="true" t="shared" si="7" ref="P3:P26">P2+($P$57-$P$2)/BinDivisor</f>
        <v>0.532934890909091</v>
      </c>
      <c r="Q3" s="40">
        <f>COUNTIF(Vertices[PageRank],"&gt;= "&amp;P3)-COUNTIF(Vertices[PageRank],"&gt;="&amp;P4)</f>
        <v>14</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87</v>
      </c>
      <c r="D4" s="32">
        <f t="shared" si="1"/>
        <v>0</v>
      </c>
      <c r="E4" s="3">
        <f>COUNTIF(Vertices[Degree],"&gt;= "&amp;D4)-COUNTIF(Vertices[Degree],"&gt;="&amp;D5)</f>
        <v>0</v>
      </c>
      <c r="F4" s="37">
        <f t="shared" si="2"/>
        <v>0.9454545454545454</v>
      </c>
      <c r="G4" s="38">
        <f>COUNTIF(Vertices[In-Degree],"&gt;= "&amp;F4)-COUNTIF(Vertices[In-Degree],"&gt;="&amp;F5)</f>
        <v>47</v>
      </c>
      <c r="H4" s="37">
        <f t="shared" si="3"/>
        <v>0.7636363636363637</v>
      </c>
      <c r="I4" s="38">
        <f>COUNTIF(Vertices[Out-Degree],"&gt;= "&amp;H4)-COUNTIF(Vertices[Out-Degree],"&gt;="&amp;H5)</f>
        <v>30</v>
      </c>
      <c r="J4" s="37">
        <f t="shared" si="4"/>
        <v>97.2112554181818</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0.0038752363636363634</v>
      </c>
      <c r="O4" s="38">
        <f>COUNTIF(Vertices[Eigenvector Centrality],"&gt;= "&amp;N4)-COUNTIF(Vertices[Eigenvector Centrality],"&gt;="&amp;N5)</f>
        <v>10</v>
      </c>
      <c r="P4" s="37">
        <f t="shared" si="7"/>
        <v>0.7035057818181819</v>
      </c>
      <c r="Q4" s="38">
        <f>COUNTIF(Vertices[PageRank],"&gt;= "&amp;P4)-COUNTIF(Vertices[PageRank],"&gt;="&amp;P5)</f>
        <v>13</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1.4181818181818182</v>
      </c>
      <c r="G5" s="40">
        <f>COUNTIF(Vertices[In-Degree],"&gt;= "&amp;F5)-COUNTIF(Vertices[In-Degree],"&gt;="&amp;F6)</f>
        <v>0</v>
      </c>
      <c r="H5" s="39">
        <f t="shared" si="3"/>
        <v>1.1454545454545455</v>
      </c>
      <c r="I5" s="40">
        <f>COUNTIF(Vertices[Out-Degree],"&gt;= "&amp;H5)-COUNTIF(Vertices[Out-Degree],"&gt;="&amp;H6)</f>
        <v>0</v>
      </c>
      <c r="J5" s="39">
        <f t="shared" si="4"/>
        <v>145.81688312727272</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0.005812854545454545</v>
      </c>
      <c r="O5" s="40">
        <f>COUNTIF(Vertices[Eigenvector Centrality],"&gt;= "&amp;N5)-COUNTIF(Vertices[Eigenvector Centrality],"&gt;="&amp;N6)</f>
        <v>0</v>
      </c>
      <c r="P5" s="39">
        <f t="shared" si="7"/>
        <v>0.8740766727272729</v>
      </c>
      <c r="Q5" s="40">
        <f>COUNTIF(Vertices[PageRank],"&gt;= "&amp;P5)-COUNTIF(Vertices[PageRank],"&gt;="&amp;P6)</f>
        <v>22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122</v>
      </c>
      <c r="D6" s="32">
        <f t="shared" si="1"/>
        <v>0</v>
      </c>
      <c r="E6" s="3">
        <f>COUNTIF(Vertices[Degree],"&gt;= "&amp;D6)-COUNTIF(Vertices[Degree],"&gt;="&amp;D7)</f>
        <v>0</v>
      </c>
      <c r="F6" s="37">
        <f t="shared" si="2"/>
        <v>1.8909090909090909</v>
      </c>
      <c r="G6" s="38">
        <f>COUNTIF(Vertices[In-Degree],"&gt;= "&amp;F6)-COUNTIF(Vertices[In-Degree],"&gt;="&amp;F7)</f>
        <v>8</v>
      </c>
      <c r="H6" s="37">
        <f t="shared" si="3"/>
        <v>1.5272727272727273</v>
      </c>
      <c r="I6" s="38">
        <f>COUNTIF(Vertices[Out-Degree],"&gt;= "&amp;H6)-COUNTIF(Vertices[Out-Degree],"&gt;="&amp;H7)</f>
        <v>0</v>
      </c>
      <c r="J6" s="37">
        <f t="shared" si="4"/>
        <v>194.4225108363636</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0.007750472727272727</v>
      </c>
      <c r="O6" s="38">
        <f>COUNTIF(Vertices[Eigenvector Centrality],"&gt;= "&amp;N6)-COUNTIF(Vertices[Eigenvector Centrality],"&gt;="&amp;N7)</f>
        <v>1</v>
      </c>
      <c r="P6" s="37">
        <f t="shared" si="7"/>
        <v>1.0446475636363637</v>
      </c>
      <c r="Q6" s="38">
        <f>COUNTIF(Vertices[PageRank],"&gt;= "&amp;P6)-COUNTIF(Vertices[PageRank],"&gt;="&amp;P7)</f>
        <v>5</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72</v>
      </c>
      <c r="D7" s="32">
        <f t="shared" si="1"/>
        <v>0</v>
      </c>
      <c r="E7" s="3">
        <f>COUNTIF(Vertices[Degree],"&gt;= "&amp;D7)-COUNTIF(Vertices[Degree],"&gt;="&amp;D8)</f>
        <v>0</v>
      </c>
      <c r="F7" s="39">
        <f t="shared" si="2"/>
        <v>2.3636363636363638</v>
      </c>
      <c r="G7" s="40">
        <f>COUNTIF(Vertices[In-Degree],"&gt;= "&amp;F7)-COUNTIF(Vertices[In-Degree],"&gt;="&amp;F8)</f>
        <v>0</v>
      </c>
      <c r="H7" s="39">
        <f t="shared" si="3"/>
        <v>1.9090909090909092</v>
      </c>
      <c r="I7" s="40">
        <f>COUNTIF(Vertices[Out-Degree],"&gt;= "&amp;H7)-COUNTIF(Vertices[Out-Degree],"&gt;="&amp;H8)</f>
        <v>5</v>
      </c>
      <c r="J7" s="39">
        <f t="shared" si="4"/>
        <v>243.0281385454545</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0.009688090909090908</v>
      </c>
      <c r="O7" s="40">
        <f>COUNTIF(Vertices[Eigenvector Centrality],"&gt;= "&amp;N7)-COUNTIF(Vertices[Eigenvector Centrality],"&gt;="&amp;N8)</f>
        <v>0</v>
      </c>
      <c r="P7" s="39">
        <f t="shared" si="7"/>
        <v>1.2152184545454545</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194</v>
      </c>
      <c r="D8" s="32">
        <f t="shared" si="1"/>
        <v>0</v>
      </c>
      <c r="E8" s="3">
        <f>COUNTIF(Vertices[Degree],"&gt;= "&amp;D8)-COUNTIF(Vertices[Degree],"&gt;="&amp;D9)</f>
        <v>0</v>
      </c>
      <c r="F8" s="37">
        <f t="shared" si="2"/>
        <v>2.8363636363636364</v>
      </c>
      <c r="G8" s="38">
        <f>COUNTIF(Vertices[In-Degree],"&gt;= "&amp;F8)-COUNTIF(Vertices[In-Degree],"&gt;="&amp;F9)</f>
        <v>2</v>
      </c>
      <c r="H8" s="37">
        <f t="shared" si="3"/>
        <v>2.290909090909091</v>
      </c>
      <c r="I8" s="38">
        <f>COUNTIF(Vertices[Out-Degree],"&gt;= "&amp;H8)-COUNTIF(Vertices[Out-Degree],"&gt;="&amp;H9)</f>
        <v>0</v>
      </c>
      <c r="J8" s="37">
        <f t="shared" si="4"/>
        <v>291.63376625454544</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0.01162570909090909</v>
      </c>
      <c r="O8" s="38">
        <f>COUNTIF(Vertices[Eigenvector Centrality],"&gt;= "&amp;N8)-COUNTIF(Vertices[Eigenvector Centrality],"&gt;="&amp;N9)</f>
        <v>8</v>
      </c>
      <c r="P8" s="37">
        <f t="shared" si="7"/>
        <v>1.3857893454545454</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3.309090909090909</v>
      </c>
      <c r="G9" s="40">
        <f>COUNTIF(Vertices[In-Degree],"&gt;= "&amp;F9)-COUNTIF(Vertices[In-Degree],"&gt;="&amp;F10)</f>
        <v>0</v>
      </c>
      <c r="H9" s="39">
        <f t="shared" si="3"/>
        <v>2.672727272727273</v>
      </c>
      <c r="I9" s="40">
        <f>COUNTIF(Vertices[Out-Degree],"&gt;= "&amp;H9)-COUNTIF(Vertices[Out-Degree],"&gt;="&amp;H10)</f>
        <v>12</v>
      </c>
      <c r="J9" s="39">
        <f t="shared" si="4"/>
        <v>340.23939396363636</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0.013563327272727273</v>
      </c>
      <c r="O9" s="40">
        <f>COUNTIF(Vertices[Eigenvector Centrality],"&gt;= "&amp;N9)-COUNTIF(Vertices[Eigenvector Centrality],"&gt;="&amp;N10)</f>
        <v>4</v>
      </c>
      <c r="P9" s="39">
        <f t="shared" si="7"/>
        <v>1.5563602363636362</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1467</v>
      </c>
      <c r="B10" s="34">
        <v>3</v>
      </c>
      <c r="D10" s="32">
        <f t="shared" si="1"/>
        <v>0</v>
      </c>
      <c r="E10" s="3">
        <f>COUNTIF(Vertices[Degree],"&gt;= "&amp;D10)-COUNTIF(Vertices[Degree],"&gt;="&amp;D11)</f>
        <v>0</v>
      </c>
      <c r="F10" s="37">
        <f t="shared" si="2"/>
        <v>3.7818181818181817</v>
      </c>
      <c r="G10" s="38">
        <f>COUNTIF(Vertices[In-Degree],"&gt;= "&amp;F10)-COUNTIF(Vertices[In-Degree],"&gt;="&amp;F11)</f>
        <v>2</v>
      </c>
      <c r="H10" s="37">
        <f t="shared" si="3"/>
        <v>3.0545454545454547</v>
      </c>
      <c r="I10" s="38">
        <f>COUNTIF(Vertices[Out-Degree],"&gt;= "&amp;H10)-COUNTIF(Vertices[Out-Degree],"&gt;="&amp;H11)</f>
        <v>0</v>
      </c>
      <c r="J10" s="37">
        <f t="shared" si="4"/>
        <v>388.8450216727273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0.015500945454545455</v>
      </c>
      <c r="O10" s="38">
        <f>COUNTIF(Vertices[Eigenvector Centrality],"&gt;= "&amp;N10)-COUNTIF(Vertices[Eigenvector Centrality],"&gt;="&amp;N11)</f>
        <v>4</v>
      </c>
      <c r="P10" s="37">
        <f t="shared" si="7"/>
        <v>1.726931127272727</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4.254545454545455</v>
      </c>
      <c r="G11" s="40">
        <f>COUNTIF(Vertices[In-Degree],"&gt;= "&amp;F11)-COUNTIF(Vertices[In-Degree],"&gt;="&amp;F12)</f>
        <v>0</v>
      </c>
      <c r="H11" s="39">
        <f t="shared" si="3"/>
        <v>3.4363636363636365</v>
      </c>
      <c r="I11" s="40">
        <f>COUNTIF(Vertices[Out-Degree],"&gt;= "&amp;H11)-COUNTIF(Vertices[Out-Degree],"&gt;="&amp;H12)</f>
        <v>0</v>
      </c>
      <c r="J11" s="39">
        <f t="shared" si="4"/>
        <v>437.4506493818182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0.017438563636363636</v>
      </c>
      <c r="O11" s="40">
        <f>COUNTIF(Vertices[Eigenvector Centrality],"&gt;= "&amp;N11)-COUNTIF(Vertices[Eigenvector Centrality],"&gt;="&amp;N12)</f>
        <v>5</v>
      </c>
      <c r="P11" s="39">
        <f t="shared" si="7"/>
        <v>1.8975020181818179</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176</v>
      </c>
      <c r="B12" s="34">
        <v>38</v>
      </c>
      <c r="D12" s="32">
        <f t="shared" si="1"/>
        <v>0</v>
      </c>
      <c r="E12" s="3">
        <f>COUNTIF(Vertices[Degree],"&gt;= "&amp;D12)-COUNTIF(Vertices[Degree],"&gt;="&amp;D13)</f>
        <v>0</v>
      </c>
      <c r="F12" s="37">
        <f t="shared" si="2"/>
        <v>4.7272727272727275</v>
      </c>
      <c r="G12" s="38">
        <f>COUNTIF(Vertices[In-Degree],"&gt;= "&amp;F12)-COUNTIF(Vertices[In-Degree],"&gt;="&amp;F13)</f>
        <v>1</v>
      </c>
      <c r="H12" s="37">
        <f t="shared" si="3"/>
        <v>3.8181818181818183</v>
      </c>
      <c r="I12" s="38">
        <f>COUNTIF(Vertices[Out-Degree],"&gt;= "&amp;H12)-COUNTIF(Vertices[Out-Degree],"&gt;="&amp;H13)</f>
        <v>5</v>
      </c>
      <c r="J12" s="37">
        <f t="shared" si="4"/>
        <v>486.05627709090913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0.019376181818181817</v>
      </c>
      <c r="O12" s="38">
        <f>COUNTIF(Vertices[Eigenvector Centrality],"&gt;= "&amp;N12)-COUNTIF(Vertices[Eigenvector Centrality],"&gt;="&amp;N13)</f>
        <v>1</v>
      </c>
      <c r="P12" s="37">
        <f t="shared" si="7"/>
        <v>2.0680729090909087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299</v>
      </c>
      <c r="B13" s="34">
        <v>154</v>
      </c>
      <c r="D13" s="32">
        <f t="shared" si="1"/>
        <v>0</v>
      </c>
      <c r="E13" s="3">
        <f>COUNTIF(Vertices[Degree],"&gt;= "&amp;D13)-COUNTIF(Vertices[Degree],"&gt;="&amp;D14)</f>
        <v>0</v>
      </c>
      <c r="F13" s="39">
        <f t="shared" si="2"/>
        <v>5.2</v>
      </c>
      <c r="G13" s="40">
        <f>COUNTIF(Vertices[In-Degree],"&gt;= "&amp;F13)-COUNTIF(Vertices[In-Degree],"&gt;="&amp;F14)</f>
        <v>0</v>
      </c>
      <c r="H13" s="39">
        <f t="shared" si="3"/>
        <v>4.2</v>
      </c>
      <c r="I13" s="40">
        <f>COUNTIF(Vertices[Out-Degree],"&gt;= "&amp;H13)-COUNTIF(Vertices[Out-Degree],"&gt;="&amp;H14)</f>
        <v>0</v>
      </c>
      <c r="J13" s="39">
        <f t="shared" si="4"/>
        <v>534.6619048</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0.021313799999999997</v>
      </c>
      <c r="O13" s="40">
        <f>COUNTIF(Vertices[Eigenvector Centrality],"&gt;= "&amp;N13)-COUNTIF(Vertices[Eigenvector Centrality],"&gt;="&amp;N14)</f>
        <v>0</v>
      </c>
      <c r="P13" s="39">
        <f t="shared" si="7"/>
        <v>2.2386437999999997</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300</v>
      </c>
      <c r="B14" s="34">
        <v>2</v>
      </c>
      <c r="D14" s="32">
        <f t="shared" si="1"/>
        <v>0</v>
      </c>
      <c r="E14" s="3">
        <f>COUNTIF(Vertices[Degree],"&gt;= "&amp;D14)-COUNTIF(Vertices[Degree],"&gt;="&amp;D15)</f>
        <v>0</v>
      </c>
      <c r="F14" s="37">
        <f t="shared" si="2"/>
        <v>5.672727272727273</v>
      </c>
      <c r="G14" s="38">
        <f>COUNTIF(Vertices[In-Degree],"&gt;= "&amp;F14)-COUNTIF(Vertices[In-Degree],"&gt;="&amp;F15)</f>
        <v>0</v>
      </c>
      <c r="H14" s="37">
        <f t="shared" si="3"/>
        <v>4.581818181818182</v>
      </c>
      <c r="I14" s="38">
        <f>COUNTIF(Vertices[Out-Degree],"&gt;= "&amp;H14)-COUNTIF(Vertices[Out-Degree],"&gt;="&amp;H15)</f>
        <v>0</v>
      </c>
      <c r="J14" s="37">
        <f t="shared" si="4"/>
        <v>583.2675325090909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0.023251418181818178</v>
      </c>
      <c r="O14" s="38">
        <f>COUNTIF(Vertices[Eigenvector Centrality],"&gt;= "&amp;N14)-COUNTIF(Vertices[Eigenvector Centrality],"&gt;="&amp;N15)</f>
        <v>12</v>
      </c>
      <c r="P14" s="37">
        <f t="shared" si="7"/>
        <v>2.409214690909091</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6.1454545454545455</v>
      </c>
      <c r="G15" s="40">
        <f>COUNTIF(Vertices[In-Degree],"&gt;= "&amp;F15)-COUNTIF(Vertices[In-Degree],"&gt;="&amp;F16)</f>
        <v>0</v>
      </c>
      <c r="H15" s="39">
        <f t="shared" si="3"/>
        <v>4.963636363636364</v>
      </c>
      <c r="I15" s="40">
        <f>COUNTIF(Vertices[Out-Degree],"&gt;= "&amp;H15)-COUNTIF(Vertices[Out-Degree],"&gt;="&amp;H16)</f>
        <v>0</v>
      </c>
      <c r="J15" s="39">
        <f t="shared" si="4"/>
        <v>631.8731602181817</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0.02518903636363636</v>
      </c>
      <c r="O15" s="40">
        <f>COUNTIF(Vertices[Eigenvector Centrality],"&gt;= "&amp;N15)-COUNTIF(Vertices[Eigenvector Centrality],"&gt;="&amp;N16)</f>
        <v>0</v>
      </c>
      <c r="P15" s="39">
        <f t="shared" si="7"/>
        <v>2.579785581818182</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38</v>
      </c>
      <c r="D16" s="32">
        <f t="shared" si="1"/>
        <v>0</v>
      </c>
      <c r="E16" s="3">
        <f>COUNTIF(Vertices[Degree],"&gt;= "&amp;D16)-COUNTIF(Vertices[Degree],"&gt;="&amp;D17)</f>
        <v>0</v>
      </c>
      <c r="F16" s="37">
        <f t="shared" si="2"/>
        <v>6.618181818181818</v>
      </c>
      <c r="G16" s="38">
        <f>COUNTIF(Vertices[In-Degree],"&gt;= "&amp;F16)-COUNTIF(Vertices[In-Degree],"&gt;="&amp;F17)</f>
        <v>1</v>
      </c>
      <c r="H16" s="37">
        <f t="shared" si="3"/>
        <v>5.345454545454546</v>
      </c>
      <c r="I16" s="38">
        <f>COUNTIF(Vertices[Out-Degree],"&gt;= "&amp;H16)-COUNTIF(Vertices[Out-Degree],"&gt;="&amp;H17)</f>
        <v>0</v>
      </c>
      <c r="J16" s="37">
        <f t="shared" si="4"/>
        <v>680.4787879272726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0.02712665454545454</v>
      </c>
      <c r="O16" s="38">
        <f>COUNTIF(Vertices[Eigenvector Centrality],"&gt;= "&amp;N16)-COUNTIF(Vertices[Eigenvector Centrality],"&gt;="&amp;N17)</f>
        <v>0</v>
      </c>
      <c r="P16" s="37">
        <f t="shared" si="7"/>
        <v>2.750356472727273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7.090909090909091</v>
      </c>
      <c r="G17" s="40">
        <f>COUNTIF(Vertices[In-Degree],"&gt;= "&amp;F17)-COUNTIF(Vertices[In-Degree],"&gt;="&amp;F18)</f>
        <v>0</v>
      </c>
      <c r="H17" s="39">
        <f t="shared" si="3"/>
        <v>5.7272727272727275</v>
      </c>
      <c r="I17" s="40">
        <f>COUNTIF(Vertices[Out-Degree],"&gt;= "&amp;H17)-COUNTIF(Vertices[Out-Degree],"&gt;="&amp;H18)</f>
        <v>0</v>
      </c>
      <c r="J17" s="39">
        <f t="shared" si="4"/>
        <v>729.0844156363635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0.02906427272727272</v>
      </c>
      <c r="O17" s="40">
        <f>COUNTIF(Vertices[Eigenvector Centrality],"&gt;= "&amp;N17)-COUNTIF(Vertices[Eigenvector Centrality],"&gt;="&amp;N18)</f>
        <v>1</v>
      </c>
      <c r="P17" s="39">
        <f t="shared" si="7"/>
        <v>2.920927363636364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0.0990990990990991</v>
      </c>
      <c r="D18" s="32">
        <f t="shared" si="1"/>
        <v>0</v>
      </c>
      <c r="E18" s="3">
        <f>COUNTIF(Vertices[Degree],"&gt;= "&amp;D18)-COUNTIF(Vertices[Degree],"&gt;="&amp;D19)</f>
        <v>0</v>
      </c>
      <c r="F18" s="37">
        <f t="shared" si="2"/>
        <v>7.5636363636363635</v>
      </c>
      <c r="G18" s="38">
        <f>COUNTIF(Vertices[In-Degree],"&gt;= "&amp;F18)-COUNTIF(Vertices[In-Degree],"&gt;="&amp;F19)</f>
        <v>0</v>
      </c>
      <c r="H18" s="37">
        <f t="shared" si="3"/>
        <v>6.109090909090909</v>
      </c>
      <c r="I18" s="38">
        <f>COUNTIF(Vertices[Out-Degree],"&gt;= "&amp;H18)-COUNTIF(Vertices[Out-Degree],"&gt;="&amp;H19)</f>
        <v>0</v>
      </c>
      <c r="J18" s="37">
        <f t="shared" si="4"/>
        <v>777.6900433454543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0.0310018909090909</v>
      </c>
      <c r="O18" s="38">
        <f>COUNTIF(Vertices[Eigenvector Centrality],"&gt;= "&amp;N18)-COUNTIF(Vertices[Eigenvector Centrality],"&gt;="&amp;N19)</f>
        <v>0</v>
      </c>
      <c r="P18" s="37">
        <f t="shared" si="7"/>
        <v>3.091498254545455</v>
      </c>
      <c r="Q18" s="38">
        <f>COUNTIF(Vertices[PageRank],"&gt;= "&amp;P18)-COUNTIF(Vertices[PageRank],"&gt;="&amp;P19)</f>
        <v>2</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0.18032786885245902</v>
      </c>
      <c r="D19" s="32">
        <f t="shared" si="1"/>
        <v>0</v>
      </c>
      <c r="E19" s="3">
        <f>COUNTIF(Vertices[Degree],"&gt;= "&amp;D19)-COUNTIF(Vertices[Degree],"&gt;="&amp;D20)</f>
        <v>0</v>
      </c>
      <c r="F19" s="39">
        <f t="shared" si="2"/>
        <v>8.036363636363637</v>
      </c>
      <c r="G19" s="40">
        <f>COUNTIF(Vertices[In-Degree],"&gt;= "&amp;F19)-COUNTIF(Vertices[In-Degree],"&gt;="&amp;F20)</f>
        <v>0</v>
      </c>
      <c r="H19" s="39">
        <f t="shared" si="3"/>
        <v>6.490909090909091</v>
      </c>
      <c r="I19" s="40">
        <f>COUNTIF(Vertices[Out-Degree],"&gt;= "&amp;H19)-COUNTIF(Vertices[Out-Degree],"&gt;="&amp;H20)</f>
        <v>0</v>
      </c>
      <c r="J19" s="39">
        <f t="shared" si="4"/>
        <v>826.2956710545452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0.032939509090909085</v>
      </c>
      <c r="O19" s="40">
        <f>COUNTIF(Vertices[Eigenvector Centrality],"&gt;= "&amp;N19)-COUNTIF(Vertices[Eigenvector Centrality],"&gt;="&amp;N20)</f>
        <v>0</v>
      </c>
      <c r="P19" s="39">
        <f t="shared" si="7"/>
        <v>3.262069145454546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8.50909090909091</v>
      </c>
      <c r="G20" s="38">
        <f>COUNTIF(Vertices[In-Degree],"&gt;= "&amp;F20)-COUNTIF(Vertices[In-Degree],"&gt;="&amp;F21)</f>
        <v>0</v>
      </c>
      <c r="H20" s="37">
        <f t="shared" si="3"/>
        <v>6.872727272727273</v>
      </c>
      <c r="I20" s="38">
        <f>COUNTIF(Vertices[Out-Degree],"&gt;= "&amp;H20)-COUNTIF(Vertices[Out-Degree],"&gt;="&amp;H21)</f>
        <v>0</v>
      </c>
      <c r="J20" s="37">
        <f t="shared" si="4"/>
        <v>874.9012987636361</v>
      </c>
      <c r="K20" s="38">
        <f>COUNTIF(Vertices[Betweenness Centrality],"&gt;= "&amp;J20)-COUNTIF(Vertices[Betweenness Centrality],"&gt;="&amp;J21)</f>
        <v>1</v>
      </c>
      <c r="L20" s="37">
        <f t="shared" si="5"/>
        <v>0.3272727272727273</v>
      </c>
      <c r="M20" s="38">
        <f>COUNTIF(Vertices[Closeness Centrality],"&gt;= "&amp;L20)-COUNTIF(Vertices[Closeness Centrality],"&gt;="&amp;L21)</f>
        <v>2</v>
      </c>
      <c r="N20" s="37">
        <f t="shared" si="6"/>
        <v>0.034877127272727265</v>
      </c>
      <c r="O20" s="38">
        <f>COUNTIF(Vertices[Eigenvector Centrality],"&gt;= "&amp;N20)-COUNTIF(Vertices[Eigenvector Centrality],"&gt;="&amp;N21)</f>
        <v>0</v>
      </c>
      <c r="P20" s="37">
        <f t="shared" si="7"/>
        <v>3.432640036363637</v>
      </c>
      <c r="Q20" s="38">
        <f>COUNTIF(Vertices[PageRank],"&gt;= "&amp;P20)-COUNTIF(Vertices[PageRank],"&gt;="&amp;P21)</f>
        <v>0</v>
      </c>
      <c r="R20" s="37">
        <f t="shared" si="8"/>
        <v>0.3272727272727273</v>
      </c>
      <c r="S20" s="43">
        <f>COUNTIF(Vertices[Clustering Coefficient],"&gt;= "&amp;R20)-COUNTIF(Vertices[Clustering Coefficient],"&gt;="&amp;R21)</f>
        <v>15</v>
      </c>
      <c r="T20" s="37" t="e">
        <f ca="1" t="shared" si="9"/>
        <v>#REF!</v>
      </c>
      <c r="U20" s="38" t="e">
        <f ca="1" t="shared" si="0"/>
        <v>#REF!</v>
      </c>
    </row>
    <row r="21" spans="1:21" ht="15">
      <c r="A21" s="34" t="s">
        <v>152</v>
      </c>
      <c r="B21" s="34">
        <v>22</v>
      </c>
      <c r="D21" s="32">
        <f t="shared" si="1"/>
        <v>0</v>
      </c>
      <c r="E21" s="3">
        <f>COUNTIF(Vertices[Degree],"&gt;= "&amp;D21)-COUNTIF(Vertices[Degree],"&gt;="&amp;D22)</f>
        <v>0</v>
      </c>
      <c r="F21" s="39">
        <f t="shared" si="2"/>
        <v>8.981818181818182</v>
      </c>
      <c r="G21" s="40">
        <f>COUNTIF(Vertices[In-Degree],"&gt;= "&amp;F21)-COUNTIF(Vertices[In-Degree],"&gt;="&amp;F22)</f>
        <v>0</v>
      </c>
      <c r="H21" s="39">
        <f t="shared" si="3"/>
        <v>7.254545454545455</v>
      </c>
      <c r="I21" s="40">
        <f>COUNTIF(Vertices[Out-Degree],"&gt;= "&amp;H21)-COUNTIF(Vertices[Out-Degree],"&gt;="&amp;H22)</f>
        <v>0</v>
      </c>
      <c r="J21" s="39">
        <f t="shared" si="4"/>
        <v>923.506926472727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0.036814745454545446</v>
      </c>
      <c r="O21" s="40">
        <f>COUNTIF(Vertices[Eigenvector Centrality],"&gt;= "&amp;N21)-COUNTIF(Vertices[Eigenvector Centrality],"&gt;="&amp;N22)</f>
        <v>0</v>
      </c>
      <c r="P21" s="39">
        <f t="shared" si="7"/>
        <v>3.603210927272728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17</v>
      </c>
      <c r="D22" s="32">
        <f t="shared" si="1"/>
        <v>0</v>
      </c>
      <c r="E22" s="3">
        <f>COUNTIF(Vertices[Degree],"&gt;= "&amp;D22)-COUNTIF(Vertices[Degree],"&gt;="&amp;D23)</f>
        <v>0</v>
      </c>
      <c r="F22" s="37">
        <f t="shared" si="2"/>
        <v>9.454545454545455</v>
      </c>
      <c r="G22" s="38">
        <f>COUNTIF(Vertices[In-Degree],"&gt;= "&amp;F22)-COUNTIF(Vertices[In-Degree],"&gt;="&amp;F23)</f>
        <v>0</v>
      </c>
      <c r="H22" s="37">
        <f t="shared" si="3"/>
        <v>7.636363636363637</v>
      </c>
      <c r="I22" s="38">
        <f>COUNTIF(Vertices[Out-Degree],"&gt;= "&amp;H22)-COUNTIF(Vertices[Out-Degree],"&gt;="&amp;H23)</f>
        <v>0</v>
      </c>
      <c r="J22" s="37">
        <f t="shared" si="4"/>
        <v>972.1125541818178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0.038752363636363626</v>
      </c>
      <c r="O22" s="38">
        <f>COUNTIF(Vertices[Eigenvector Centrality],"&gt;= "&amp;N22)-COUNTIF(Vertices[Eigenvector Centrality],"&gt;="&amp;N23)</f>
        <v>0</v>
      </c>
      <c r="P22" s="37">
        <f t="shared" si="7"/>
        <v>3.7737818181818192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61</v>
      </c>
      <c r="D23" s="32">
        <f t="shared" si="1"/>
        <v>0</v>
      </c>
      <c r="E23" s="3">
        <f>COUNTIF(Vertices[Degree],"&gt;= "&amp;D23)-COUNTIF(Vertices[Degree],"&gt;="&amp;D24)</f>
        <v>0</v>
      </c>
      <c r="F23" s="39">
        <f t="shared" si="2"/>
        <v>9.927272727272728</v>
      </c>
      <c r="G23" s="40">
        <f>COUNTIF(Vertices[In-Degree],"&gt;= "&amp;F23)-COUNTIF(Vertices[In-Degree],"&gt;="&amp;F24)</f>
        <v>0</v>
      </c>
      <c r="H23" s="39">
        <f t="shared" si="3"/>
        <v>8.01818181818182</v>
      </c>
      <c r="I23" s="40">
        <f>COUNTIF(Vertices[Out-Degree],"&gt;= "&amp;H23)-COUNTIF(Vertices[Out-Degree],"&gt;="&amp;H24)</f>
        <v>0</v>
      </c>
      <c r="J23" s="39">
        <f t="shared" si="4"/>
        <v>1020.7181818909087</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0.04068998181818181</v>
      </c>
      <c r="O23" s="40">
        <f>COUNTIF(Vertices[Eigenvector Centrality],"&gt;= "&amp;N23)-COUNTIF(Vertices[Eigenvector Centrality],"&gt;="&amp;N24)</f>
        <v>0</v>
      </c>
      <c r="P23" s="39">
        <f t="shared" si="7"/>
        <v>3.9443527090909103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160</v>
      </c>
      <c r="D24" s="32">
        <f t="shared" si="1"/>
        <v>0</v>
      </c>
      <c r="E24" s="3">
        <f>COUNTIF(Vertices[Degree],"&gt;= "&amp;D24)-COUNTIF(Vertices[Degree],"&gt;="&amp;D25)</f>
        <v>0</v>
      </c>
      <c r="F24" s="37">
        <f t="shared" si="2"/>
        <v>10.4</v>
      </c>
      <c r="G24" s="38">
        <f>COUNTIF(Vertices[In-Degree],"&gt;= "&amp;F24)-COUNTIF(Vertices[In-Degree],"&gt;="&amp;F25)</f>
        <v>0</v>
      </c>
      <c r="H24" s="37">
        <f t="shared" si="3"/>
        <v>8.400000000000002</v>
      </c>
      <c r="I24" s="38">
        <f>COUNTIF(Vertices[Out-Degree],"&gt;= "&amp;H24)-COUNTIF(Vertices[Out-Degree],"&gt;="&amp;H25)</f>
        <v>0</v>
      </c>
      <c r="J24" s="37">
        <f t="shared" si="4"/>
        <v>1069.3238095999995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0.04262759999999999</v>
      </c>
      <c r="O24" s="38">
        <f>COUNTIF(Vertices[Eigenvector Centrality],"&gt;= "&amp;N24)-COUNTIF(Vertices[Eigenvector Centrality],"&gt;="&amp;N25)</f>
        <v>0</v>
      </c>
      <c r="P24" s="37">
        <f t="shared" si="7"/>
        <v>4.114923600000001</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10.872727272727273</v>
      </c>
      <c r="G25" s="40">
        <f>COUNTIF(Vertices[In-Degree],"&gt;= "&amp;F25)-COUNTIF(Vertices[In-Degree],"&gt;="&amp;F26)</f>
        <v>0</v>
      </c>
      <c r="H25" s="39">
        <f t="shared" si="3"/>
        <v>8.781818181818185</v>
      </c>
      <c r="I25" s="40">
        <f>COUNTIF(Vertices[Out-Degree],"&gt;= "&amp;H25)-COUNTIF(Vertices[Out-Degree],"&gt;="&amp;H26)</f>
        <v>0</v>
      </c>
      <c r="J25" s="39">
        <f t="shared" si="4"/>
        <v>1117.9294373090904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0.04456521818181817</v>
      </c>
      <c r="O25" s="40">
        <f>COUNTIF(Vertices[Eigenvector Centrality],"&gt;= "&amp;N25)-COUNTIF(Vertices[Eigenvector Centrality],"&gt;="&amp;N26)</f>
        <v>1</v>
      </c>
      <c r="P25" s="39">
        <f t="shared" si="7"/>
        <v>4.285494490909092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11.345454545454546</v>
      </c>
      <c r="G26" s="38">
        <f>COUNTIF(Vertices[In-Degree],"&gt;= "&amp;F26)-COUNTIF(Vertices[In-Degree],"&gt;="&amp;F28)</f>
        <v>0</v>
      </c>
      <c r="H26" s="37">
        <f t="shared" si="3"/>
        <v>9.163636363636368</v>
      </c>
      <c r="I26" s="38">
        <f>COUNTIF(Vertices[Out-Degree],"&gt;= "&amp;H26)-COUNTIF(Vertices[Out-Degree],"&gt;="&amp;H28)</f>
        <v>0</v>
      </c>
      <c r="J26" s="37">
        <f t="shared" si="4"/>
        <v>1166.5350650181813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0.04650283636363635</v>
      </c>
      <c r="O26" s="38">
        <f>COUNTIF(Vertices[Eigenvector Centrality],"&gt;= "&amp;N26)-COUNTIF(Vertices[Eigenvector Centrality],"&gt;="&amp;N28)</f>
        <v>0</v>
      </c>
      <c r="P26" s="37">
        <f t="shared" si="7"/>
        <v>4.456065381818183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2.433626</v>
      </c>
      <c r="D27" s="32"/>
      <c r="E27" s="3">
        <f>COUNTIF(Vertices[Degree],"&gt;= "&amp;D27)-COUNTIF(Vertices[Degree],"&gt;="&amp;D28)</f>
        <v>0</v>
      </c>
      <c r="F27" s="61"/>
      <c r="G27" s="62">
        <f>COUNTIF(Vertices[In-Degree],"&gt;= "&amp;F27)-COUNTIF(Vertices[In-Degree],"&gt;="&amp;F28)</f>
        <v>-3</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-13</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11.818181818181818</v>
      </c>
      <c r="G28" s="40">
        <f>COUNTIF(Vertices[In-Degree],"&gt;= "&amp;F28)-COUNTIF(Vertices[In-Degree],"&gt;="&amp;F40)</f>
        <v>0</v>
      </c>
      <c r="H28" s="39">
        <f>H26+($H$57-$H$2)/BinDivisor</f>
        <v>9.54545454545455</v>
      </c>
      <c r="I28" s="40">
        <f>COUNTIF(Vertices[Out-Degree],"&gt;= "&amp;H28)-COUNTIF(Vertices[Out-Degree],"&gt;="&amp;H40)</f>
        <v>0</v>
      </c>
      <c r="J28" s="39">
        <f>J26+($J$57-$J$2)/BinDivisor</f>
        <v>1215.1406927272722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0.04844045454545453</v>
      </c>
      <c r="O28" s="40">
        <f>COUNTIF(Vertices[Eigenvector Centrality],"&gt;= "&amp;N28)-COUNTIF(Vertices[Eigenvector Centrality],"&gt;="&amp;N40)</f>
        <v>0</v>
      </c>
      <c r="P28" s="39">
        <f>P26+($P$57-$P$2)/BinDivisor</f>
        <v>4.626636272727274</v>
      </c>
      <c r="Q28" s="40">
        <f>COUNTIF(Vertices[PageRank],"&gt;= "&amp;P28)-COUNTIF(Vertices[PageRank],"&gt;="&amp;P40)</f>
        <v>2</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0.016305800588078054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1468</v>
      </c>
      <c r="B30" s="34">
        <v>0.390471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1469</v>
      </c>
      <c r="B32" s="34" t="s">
        <v>1470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-7</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-13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-7</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-13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12.290909090909091</v>
      </c>
      <c r="G40" s="38">
        <f>COUNTIF(Vertices[In-Degree],"&gt;= "&amp;F40)-COUNTIF(Vertices[In-Degree],"&gt;="&amp;F41)</f>
        <v>0</v>
      </c>
      <c r="H40" s="37">
        <f>H28+($H$57-$H$2)/BinDivisor</f>
        <v>9.927272727272733</v>
      </c>
      <c r="I40" s="38">
        <f>COUNTIF(Vertices[Out-Degree],"&gt;= "&amp;H40)-COUNTIF(Vertices[Out-Degree],"&gt;="&amp;H41)</f>
        <v>0</v>
      </c>
      <c r="J40" s="37">
        <f>J28+($J$57-$J$2)/BinDivisor</f>
        <v>1263.746320436363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0.05037807272727271</v>
      </c>
      <c r="O40" s="38">
        <f>COUNTIF(Vertices[Eigenvector Centrality],"&gt;= "&amp;N40)-COUNTIF(Vertices[Eigenvector Centrality],"&gt;="&amp;N41)</f>
        <v>2</v>
      </c>
      <c r="P40" s="37">
        <f>P28+($P$57-$P$2)/BinDivisor</f>
        <v>4.797207163636365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12.763636363636364</v>
      </c>
      <c r="G41" s="40">
        <f>COUNTIF(Vertices[In-Degree],"&gt;= "&amp;F41)-COUNTIF(Vertices[In-Degree],"&gt;="&amp;F42)</f>
        <v>0</v>
      </c>
      <c r="H41" s="39">
        <f aca="true" t="shared" si="12" ref="H41:H56">H40+($H$57-$H$2)/BinDivisor</f>
        <v>10.309090909090916</v>
      </c>
      <c r="I41" s="40">
        <f>COUNTIF(Vertices[Out-Degree],"&gt;= "&amp;H41)-COUNTIF(Vertices[Out-Degree],"&gt;="&amp;H42)</f>
        <v>0</v>
      </c>
      <c r="J41" s="39">
        <f aca="true" t="shared" si="13" ref="J41:J56">J40+($J$57-$J$2)/BinDivisor</f>
        <v>1312.351948145454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0.05231569090909089</v>
      </c>
      <c r="O41" s="40">
        <f>COUNTIF(Vertices[Eigenvector Centrality],"&gt;= "&amp;N41)-COUNTIF(Vertices[Eigenvector Centrality],"&gt;="&amp;N42)</f>
        <v>0</v>
      </c>
      <c r="P41" s="39">
        <f aca="true" t="shared" si="16" ref="P41:P56">P40+($P$57-$P$2)/BinDivisor</f>
        <v>4.967778054545456</v>
      </c>
      <c r="Q41" s="40">
        <f>COUNTIF(Vertices[PageRank],"&gt;= "&amp;P41)-COUNTIF(Vertices[PageRank],"&gt;="&amp;P42)</f>
        <v>0</v>
      </c>
      <c r="R41" s="39">
        <f aca="true" t="shared" si="17" ref="R41:R56">R40+($R$57-$R$2)/BinDivisor</f>
        <v>0.490909090909091</v>
      </c>
      <c r="S41" s="44">
        <f>COUNTIF(Vertices[Clustering Coefficient],"&gt;= "&amp;R41)-COUNTIF(Vertices[Clustering Coefficient],"&gt;="&amp;R42)</f>
        <v>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13.236363636363636</v>
      </c>
      <c r="G42" s="38">
        <f>COUNTIF(Vertices[In-Degree],"&gt;= "&amp;F42)-COUNTIF(Vertices[In-Degree],"&gt;="&amp;F43)</f>
        <v>0</v>
      </c>
      <c r="H42" s="37">
        <f t="shared" si="12"/>
        <v>10.690909090909098</v>
      </c>
      <c r="I42" s="38">
        <f>COUNTIF(Vertices[Out-Degree],"&gt;= "&amp;H42)-COUNTIF(Vertices[Out-Degree],"&gt;="&amp;H43)</f>
        <v>0</v>
      </c>
      <c r="J42" s="37">
        <f t="shared" si="13"/>
        <v>1360.9575758545448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0.05425330909090907</v>
      </c>
      <c r="O42" s="38">
        <f>COUNTIF(Vertices[Eigenvector Centrality],"&gt;= "&amp;N42)-COUNTIF(Vertices[Eigenvector Centrality],"&gt;="&amp;N43)</f>
        <v>0</v>
      </c>
      <c r="P42" s="37">
        <f t="shared" si="16"/>
        <v>5.138348945454547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13.709090909090909</v>
      </c>
      <c r="G43" s="40">
        <f>COUNTIF(Vertices[In-Degree],"&gt;= "&amp;F43)-COUNTIF(Vertices[In-Degree],"&gt;="&amp;F44)</f>
        <v>2</v>
      </c>
      <c r="H43" s="39">
        <f t="shared" si="12"/>
        <v>11.072727272727281</v>
      </c>
      <c r="I43" s="40">
        <f>COUNTIF(Vertices[Out-Degree],"&gt;= "&amp;H43)-COUNTIF(Vertices[Out-Degree],"&gt;="&amp;H44)</f>
        <v>0</v>
      </c>
      <c r="J43" s="39">
        <f t="shared" si="13"/>
        <v>1409.5632035636356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0.05619092727272725</v>
      </c>
      <c r="O43" s="40">
        <f>COUNTIF(Vertices[Eigenvector Centrality],"&gt;= "&amp;N43)-COUNTIF(Vertices[Eigenvector Centrality],"&gt;="&amp;N44)</f>
        <v>0</v>
      </c>
      <c r="P43" s="39">
        <f t="shared" si="16"/>
        <v>5.308919836363638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14.181818181818182</v>
      </c>
      <c r="G44" s="38">
        <f>COUNTIF(Vertices[In-Degree],"&gt;= "&amp;F44)-COUNTIF(Vertices[In-Degree],"&gt;="&amp;F45)</f>
        <v>0</v>
      </c>
      <c r="H44" s="37">
        <f t="shared" si="12"/>
        <v>11.454545454545464</v>
      </c>
      <c r="I44" s="38">
        <f>COUNTIF(Vertices[Out-Degree],"&gt;= "&amp;H44)-COUNTIF(Vertices[Out-Degree],"&gt;="&amp;H45)</f>
        <v>0</v>
      </c>
      <c r="J44" s="37">
        <f t="shared" si="13"/>
        <v>1458.1688312727265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0.05812854545454543</v>
      </c>
      <c r="O44" s="38">
        <f>COUNTIF(Vertices[Eigenvector Centrality],"&gt;= "&amp;N44)-COUNTIF(Vertices[Eigenvector Centrality],"&gt;="&amp;N45)</f>
        <v>0</v>
      </c>
      <c r="P44" s="37">
        <f t="shared" si="16"/>
        <v>5.479490727272729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14.654545454545454</v>
      </c>
      <c r="G45" s="40">
        <f>COUNTIF(Vertices[In-Degree],"&gt;= "&amp;F45)-COUNTIF(Vertices[In-Degree],"&gt;="&amp;F46)</f>
        <v>0</v>
      </c>
      <c r="H45" s="39">
        <f t="shared" si="12"/>
        <v>11.836363636363647</v>
      </c>
      <c r="I45" s="40">
        <f>COUNTIF(Vertices[Out-Degree],"&gt;= "&amp;H45)-COUNTIF(Vertices[Out-Degree],"&gt;="&amp;H46)</f>
        <v>1</v>
      </c>
      <c r="J45" s="39">
        <f t="shared" si="13"/>
        <v>1506.7744589818174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0.06006616363636361</v>
      </c>
      <c r="O45" s="40">
        <f>COUNTIF(Vertices[Eigenvector Centrality],"&gt;= "&amp;N45)-COUNTIF(Vertices[Eigenvector Centrality],"&gt;="&amp;N46)</f>
        <v>0</v>
      </c>
      <c r="P45" s="39">
        <f t="shared" si="16"/>
        <v>5.65006161818182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15.127272727272727</v>
      </c>
      <c r="G46" s="38">
        <f>COUNTIF(Vertices[In-Degree],"&gt;= "&amp;F46)-COUNTIF(Vertices[In-Degree],"&gt;="&amp;F47)</f>
        <v>0</v>
      </c>
      <c r="H46" s="37">
        <f t="shared" si="12"/>
        <v>12.21818181818183</v>
      </c>
      <c r="I46" s="38">
        <f>COUNTIF(Vertices[Out-Degree],"&gt;= "&amp;H46)-COUNTIF(Vertices[Out-Degree],"&gt;="&amp;H47)</f>
        <v>0</v>
      </c>
      <c r="J46" s="37">
        <f t="shared" si="13"/>
        <v>1555.3800866909082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0.062003781818181794</v>
      </c>
      <c r="O46" s="38">
        <f>COUNTIF(Vertices[Eigenvector Centrality],"&gt;= "&amp;N46)-COUNTIF(Vertices[Eigenvector Centrality],"&gt;="&amp;N47)</f>
        <v>0</v>
      </c>
      <c r="P46" s="37">
        <f t="shared" si="16"/>
        <v>5.8206325090909115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15.6</v>
      </c>
      <c r="G47" s="40">
        <f>COUNTIF(Vertices[In-Degree],"&gt;= "&amp;F47)-COUNTIF(Vertices[In-Degree],"&gt;="&amp;F48)</f>
        <v>0</v>
      </c>
      <c r="H47" s="39">
        <f t="shared" si="12"/>
        <v>12.600000000000012</v>
      </c>
      <c r="I47" s="40">
        <f>COUNTIF(Vertices[Out-Degree],"&gt;= "&amp;H47)-COUNTIF(Vertices[Out-Degree],"&gt;="&amp;H48)</f>
        <v>0</v>
      </c>
      <c r="J47" s="39">
        <f t="shared" si="13"/>
        <v>1603.985714399999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0.06394139999999998</v>
      </c>
      <c r="O47" s="40">
        <f>COUNTIF(Vertices[Eigenvector Centrality],"&gt;= "&amp;N47)-COUNTIF(Vertices[Eigenvector Centrality],"&gt;="&amp;N48)</f>
        <v>0</v>
      </c>
      <c r="P47" s="39">
        <f t="shared" si="16"/>
        <v>5.9912034000000025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16.072727272727274</v>
      </c>
      <c r="G48" s="38">
        <f>COUNTIF(Vertices[In-Degree],"&gt;= "&amp;F48)-COUNTIF(Vertices[In-Degree],"&gt;="&amp;F49)</f>
        <v>0</v>
      </c>
      <c r="H48" s="37">
        <f t="shared" si="12"/>
        <v>12.981818181818195</v>
      </c>
      <c r="I48" s="38">
        <f>COUNTIF(Vertices[Out-Degree],"&gt;= "&amp;H48)-COUNTIF(Vertices[Out-Degree],"&gt;="&amp;H49)</f>
        <v>0</v>
      </c>
      <c r="J48" s="37">
        <f t="shared" si="13"/>
        <v>1652.59134210909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0.06587901818181817</v>
      </c>
      <c r="O48" s="38">
        <f>COUNTIF(Vertices[Eigenvector Centrality],"&gt;= "&amp;N48)-COUNTIF(Vertices[Eigenvector Centrality],"&gt;="&amp;N49)</f>
        <v>0</v>
      </c>
      <c r="P48" s="37">
        <f t="shared" si="16"/>
        <v>6.161774290909094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16.545454545454547</v>
      </c>
      <c r="G49" s="40">
        <f>COUNTIF(Vertices[In-Degree],"&gt;= "&amp;F49)-COUNTIF(Vertices[In-Degree],"&gt;="&amp;F50)</f>
        <v>0</v>
      </c>
      <c r="H49" s="39">
        <f t="shared" si="12"/>
        <v>13.363636363636378</v>
      </c>
      <c r="I49" s="40">
        <f>COUNTIF(Vertices[Out-Degree],"&gt;= "&amp;H49)-COUNTIF(Vertices[Out-Degree],"&gt;="&amp;H50)</f>
        <v>0</v>
      </c>
      <c r="J49" s="39">
        <f t="shared" si="13"/>
        <v>1701.1969698181808</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0.06781663636363636</v>
      </c>
      <c r="O49" s="40">
        <f>COUNTIF(Vertices[Eigenvector Centrality],"&gt;= "&amp;N49)-COUNTIF(Vertices[Eigenvector Centrality],"&gt;="&amp;N50)</f>
        <v>0</v>
      </c>
      <c r="P49" s="39">
        <f t="shared" si="16"/>
        <v>6.332345181818185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17.01818181818182</v>
      </c>
      <c r="G50" s="38">
        <f>COUNTIF(Vertices[In-Degree],"&gt;= "&amp;F50)-COUNTIF(Vertices[In-Degree],"&gt;="&amp;F51)</f>
        <v>0</v>
      </c>
      <c r="H50" s="37">
        <f t="shared" si="12"/>
        <v>13.74545454545456</v>
      </c>
      <c r="I50" s="38">
        <f>COUNTIF(Vertices[Out-Degree],"&gt;= "&amp;H50)-COUNTIF(Vertices[Out-Degree],"&gt;="&amp;H51)</f>
        <v>1</v>
      </c>
      <c r="J50" s="37">
        <f t="shared" si="13"/>
        <v>1749.8025975272717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0.06975425454545454</v>
      </c>
      <c r="O50" s="38">
        <f>COUNTIF(Vertices[Eigenvector Centrality],"&gt;= "&amp;N50)-COUNTIF(Vertices[Eigenvector Centrality],"&gt;="&amp;N51)</f>
        <v>0</v>
      </c>
      <c r="P50" s="37">
        <f t="shared" si="16"/>
        <v>6.502916072727276</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17.490909090909092</v>
      </c>
      <c r="G51" s="40">
        <f>COUNTIF(Vertices[In-Degree],"&gt;= "&amp;F51)-COUNTIF(Vertices[In-Degree],"&gt;="&amp;F52)</f>
        <v>0</v>
      </c>
      <c r="H51" s="39">
        <f t="shared" si="12"/>
        <v>14.127272727272743</v>
      </c>
      <c r="I51" s="40">
        <f>COUNTIF(Vertices[Out-Degree],"&gt;= "&amp;H51)-COUNTIF(Vertices[Out-Degree],"&gt;="&amp;H52)</f>
        <v>0</v>
      </c>
      <c r="J51" s="39">
        <f t="shared" si="13"/>
        <v>1798.4082252363626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0.07169187272727273</v>
      </c>
      <c r="O51" s="40">
        <f>COUNTIF(Vertices[Eigenvector Centrality],"&gt;= "&amp;N51)-COUNTIF(Vertices[Eigenvector Centrality],"&gt;="&amp;N52)</f>
        <v>0</v>
      </c>
      <c r="P51" s="39">
        <f t="shared" si="16"/>
        <v>6.673486963636367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17.963636363636365</v>
      </c>
      <c r="G52" s="38">
        <f>COUNTIF(Vertices[In-Degree],"&gt;= "&amp;F52)-COUNTIF(Vertices[In-Degree],"&gt;="&amp;F53)</f>
        <v>0</v>
      </c>
      <c r="H52" s="37">
        <f t="shared" si="12"/>
        <v>14.509090909090926</v>
      </c>
      <c r="I52" s="38">
        <f>COUNTIF(Vertices[Out-Degree],"&gt;= "&amp;H52)-COUNTIF(Vertices[Out-Degree],"&gt;="&amp;H53)</f>
        <v>0</v>
      </c>
      <c r="J52" s="37">
        <f t="shared" si="13"/>
        <v>1847.0138529454534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0.07362949090909092</v>
      </c>
      <c r="O52" s="38">
        <f>COUNTIF(Vertices[Eigenvector Centrality],"&gt;= "&amp;N52)-COUNTIF(Vertices[Eigenvector Centrality],"&gt;="&amp;N53)</f>
        <v>0</v>
      </c>
      <c r="P52" s="37">
        <f t="shared" si="16"/>
        <v>6.844057854545458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18.436363636363637</v>
      </c>
      <c r="G53" s="40">
        <f>COUNTIF(Vertices[In-Degree],"&gt;= "&amp;F53)-COUNTIF(Vertices[In-Degree],"&gt;="&amp;F54)</f>
        <v>0</v>
      </c>
      <c r="H53" s="39">
        <f t="shared" si="12"/>
        <v>14.890909090909108</v>
      </c>
      <c r="I53" s="40">
        <f>COUNTIF(Vertices[Out-Degree],"&gt;= "&amp;H53)-COUNTIF(Vertices[Out-Degree],"&gt;="&amp;H54)</f>
        <v>0</v>
      </c>
      <c r="J53" s="39">
        <f t="shared" si="13"/>
        <v>1895.6194806545443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0.07556710909090911</v>
      </c>
      <c r="O53" s="40">
        <f>COUNTIF(Vertices[Eigenvector Centrality],"&gt;= "&amp;N53)-COUNTIF(Vertices[Eigenvector Centrality],"&gt;="&amp;N54)</f>
        <v>0</v>
      </c>
      <c r="P53" s="39">
        <f t="shared" si="16"/>
        <v>7.014628745454549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18.90909090909091</v>
      </c>
      <c r="G54" s="38">
        <f>COUNTIF(Vertices[In-Degree],"&gt;= "&amp;F54)-COUNTIF(Vertices[In-Degree],"&gt;="&amp;F55)</f>
        <v>0</v>
      </c>
      <c r="H54" s="37">
        <f t="shared" si="12"/>
        <v>15.272727272727291</v>
      </c>
      <c r="I54" s="38">
        <f>COUNTIF(Vertices[Out-Degree],"&gt;= "&amp;H54)-COUNTIF(Vertices[Out-Degree],"&gt;="&amp;H55)</f>
        <v>0</v>
      </c>
      <c r="J54" s="37">
        <f t="shared" si="13"/>
        <v>1944.2251083636352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0.0775047272727273</v>
      </c>
      <c r="O54" s="38">
        <f>COUNTIF(Vertices[Eigenvector Centrality],"&gt;= "&amp;N54)-COUNTIF(Vertices[Eigenvector Centrality],"&gt;="&amp;N55)</f>
        <v>0</v>
      </c>
      <c r="P54" s="37">
        <f t="shared" si="16"/>
        <v>7.18519963636364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19.381818181818183</v>
      </c>
      <c r="G55" s="40">
        <f>COUNTIF(Vertices[In-Degree],"&gt;= "&amp;F55)-COUNTIF(Vertices[In-Degree],"&gt;="&amp;F56)</f>
        <v>0</v>
      </c>
      <c r="H55" s="39">
        <f t="shared" si="12"/>
        <v>15.654545454545474</v>
      </c>
      <c r="I55" s="40">
        <f>COUNTIF(Vertices[Out-Degree],"&gt;= "&amp;H55)-COUNTIF(Vertices[Out-Degree],"&gt;="&amp;H56)</f>
        <v>0</v>
      </c>
      <c r="J55" s="39">
        <f t="shared" si="13"/>
        <v>1992.830736072726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0.07944234545454548</v>
      </c>
      <c r="O55" s="40">
        <f>COUNTIF(Vertices[Eigenvector Centrality],"&gt;= "&amp;N55)-COUNTIF(Vertices[Eigenvector Centrality],"&gt;="&amp;N56)</f>
        <v>0</v>
      </c>
      <c r="P55" s="39">
        <f t="shared" si="16"/>
        <v>7.355770527272731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19.854545454545455</v>
      </c>
      <c r="G56" s="38">
        <f>COUNTIF(Vertices[In-Degree],"&gt;= "&amp;F56)-COUNTIF(Vertices[In-Degree],"&gt;="&amp;F57)</f>
        <v>0</v>
      </c>
      <c r="H56" s="37">
        <f t="shared" si="12"/>
        <v>16.036363636363657</v>
      </c>
      <c r="I56" s="38">
        <f>COUNTIF(Vertices[Out-Degree],"&gt;= "&amp;H56)-COUNTIF(Vertices[Out-Degree],"&gt;="&amp;H57)</f>
        <v>0</v>
      </c>
      <c r="J56" s="37">
        <f t="shared" si="13"/>
        <v>2041.436363781817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0.08137996363636367</v>
      </c>
      <c r="O56" s="38">
        <f>COUNTIF(Vertices[Eigenvector Centrality],"&gt;= "&amp;N56)-COUNTIF(Vertices[Eigenvector Centrality],"&gt;="&amp;N57)</f>
        <v>0</v>
      </c>
      <c r="P56" s="37">
        <f t="shared" si="16"/>
        <v>7.526341418181822</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26</v>
      </c>
      <c r="G57" s="42">
        <f>COUNTIF(Vertices[In-Degree],"&gt;= "&amp;F57)-COUNTIF(Vertices[In-Degree],"&gt;="&amp;F58)</f>
        <v>1</v>
      </c>
      <c r="H57" s="41">
        <f>MAX(Vertices[Out-Degree])</f>
        <v>21</v>
      </c>
      <c r="I57" s="42">
        <f>COUNTIF(Vertices[Out-Degree],"&gt;= "&amp;H57)-COUNTIF(Vertices[Out-Degree],"&gt;="&amp;H58)</f>
        <v>1</v>
      </c>
      <c r="J57" s="41">
        <f>MAX(Vertices[Betweenness Centrality])</f>
        <v>2673.309524</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0.106569</v>
      </c>
      <c r="O57" s="42">
        <f>COUNTIF(Vertices[Eigenvector Centrality],"&gt;= "&amp;N57)-COUNTIF(Vertices[Eigenvector Centrality],"&gt;="&amp;N58)</f>
        <v>1</v>
      </c>
      <c r="P57" s="41">
        <f>MAX(Vertices[PageRank])</f>
        <v>9.743763</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26</v>
      </c>
    </row>
    <row r="71" spans="1:2" ht="15">
      <c r="A71" s="33" t="s">
        <v>90</v>
      </c>
      <c r="B71" s="47">
        <f>_xlfn.IFERROR(AVERAGE(Vertices[In-Degree]),NoMetricMessage)</f>
        <v>1.6436781609195403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21</v>
      </c>
    </row>
    <row r="85" spans="1:2" ht="15">
      <c r="A85" s="33" t="s">
        <v>96</v>
      </c>
      <c r="B85" s="47">
        <f>_xlfn.IFERROR(AVERAGE(Vertices[Out-Degree]),NoMetricMessage)</f>
        <v>1.6436781609195403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2673.309524</v>
      </c>
    </row>
    <row r="99" spans="1:2" ht="15">
      <c r="A99" s="33" t="s">
        <v>102</v>
      </c>
      <c r="B99" s="47">
        <f>_xlfn.IFERROR(AVERAGE(Vertices[Betweenness Centrality]),NoMetricMessage)</f>
        <v>62.94252871264366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0.08717547126436787</v>
      </c>
    </row>
    <row r="114" spans="1:2" ht="15">
      <c r="A114" s="33" t="s">
        <v>109</v>
      </c>
      <c r="B114" s="47">
        <f>_xlfn.IFERROR(MEDIAN(Vertices[Closeness Centrality]),NoMetricMessage)</f>
        <v>0.007092</v>
      </c>
    </row>
    <row r="125" spans="1:2" ht="15">
      <c r="A125" s="33" t="s">
        <v>112</v>
      </c>
      <c r="B125" s="47">
        <f>IF(COUNT(Vertices[Eigenvector Centrality])&gt;0,N2,NoMetricMessage)</f>
        <v>0</v>
      </c>
    </row>
    <row r="126" spans="1:2" ht="15">
      <c r="A126" s="33" t="s">
        <v>113</v>
      </c>
      <c r="B126" s="47">
        <f>IF(COUNT(Vertices[Eigenvector Centrality])&gt;0,N57,NoMetricMessage)</f>
        <v>0.106569</v>
      </c>
    </row>
    <row r="127" spans="1:2" ht="15">
      <c r="A127" s="33" t="s">
        <v>114</v>
      </c>
      <c r="B127" s="47">
        <f>_xlfn.IFERROR(AVERAGE(Vertices[Eigenvector Centrality]),NoMetricMessage)</f>
        <v>0.011494310344827587</v>
      </c>
    </row>
    <row r="128" spans="1:2" ht="15">
      <c r="A128" s="33" t="s">
        <v>115</v>
      </c>
      <c r="B128" s="47">
        <f>_xlfn.IFERROR(MEDIAN(Vertices[Eigenvector Centrality]),NoMetricMessage)</f>
        <v>0.005219</v>
      </c>
    </row>
    <row r="139" spans="1:2" ht="15">
      <c r="A139" s="33" t="s">
        <v>140</v>
      </c>
      <c r="B139" s="47">
        <f>IF(COUNT(Vertices[PageRank])&gt;0,P2,NoMetricMessage)</f>
        <v>0.362364</v>
      </c>
    </row>
    <row r="140" spans="1:2" ht="15">
      <c r="A140" s="33" t="s">
        <v>141</v>
      </c>
      <c r="B140" s="47">
        <f>IF(COUNT(Vertices[PageRank])&gt;0,P57,NoMetricMessage)</f>
        <v>9.743763</v>
      </c>
    </row>
    <row r="141" spans="1:2" ht="15">
      <c r="A141" s="33" t="s">
        <v>142</v>
      </c>
      <c r="B141" s="47">
        <f>_xlfn.IFERROR(AVERAGE(Vertices[PageRank]),NoMetricMessage)</f>
        <v>0.9999940114942533</v>
      </c>
    </row>
    <row r="142" spans="1:2" ht="15">
      <c r="A142" s="33" t="s">
        <v>143</v>
      </c>
      <c r="B142" s="47">
        <f>_xlfn.IFERROR(MEDIAN(Vertices[PageRank]),NoMetricMessage)</f>
        <v>0.74356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0.19866297062304322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1401</v>
      </c>
      <c r="K7" s="13" t="s">
        <v>1402</v>
      </c>
    </row>
    <row r="8" spans="1:11" ht="409.5">
      <c r="A8"/>
      <c r="B8">
        <v>2</v>
      </c>
      <c r="C8">
        <v>2</v>
      </c>
      <c r="D8" t="s">
        <v>61</v>
      </c>
      <c r="E8" t="s">
        <v>61</v>
      </c>
      <c r="H8" t="s">
        <v>73</v>
      </c>
      <c r="J8" t="s">
        <v>1403</v>
      </c>
      <c r="K8" s="13" t="s">
        <v>1404</v>
      </c>
    </row>
    <row r="9" spans="1:11" ht="409.5">
      <c r="A9"/>
      <c r="B9">
        <v>3</v>
      </c>
      <c r="C9">
        <v>4</v>
      </c>
      <c r="D9" t="s">
        <v>62</v>
      </c>
      <c r="E9" t="s">
        <v>62</v>
      </c>
      <c r="H9" t="s">
        <v>74</v>
      </c>
      <c r="J9" t="s">
        <v>1405</v>
      </c>
      <c r="K9" s="13" t="s">
        <v>1406</v>
      </c>
    </row>
    <row r="10" spans="1:11" ht="409.5">
      <c r="A10"/>
      <c r="B10">
        <v>4</v>
      </c>
      <c r="D10" t="s">
        <v>63</v>
      </c>
      <c r="E10" t="s">
        <v>63</v>
      </c>
      <c r="H10" t="s">
        <v>75</v>
      </c>
      <c r="J10" t="s">
        <v>1407</v>
      </c>
      <c r="K10" s="13" t="s">
        <v>1408</v>
      </c>
    </row>
    <row r="11" spans="1:11" ht="15">
      <c r="A11"/>
      <c r="B11">
        <v>5</v>
      </c>
      <c r="D11" t="s">
        <v>46</v>
      </c>
      <c r="E11">
        <v>1</v>
      </c>
      <c r="H11" t="s">
        <v>76</v>
      </c>
      <c r="J11" t="s">
        <v>1409</v>
      </c>
      <c r="K11" t="s">
        <v>1410</v>
      </c>
    </row>
    <row r="12" spans="1:11" ht="15">
      <c r="A12"/>
      <c r="B12"/>
      <c r="D12" t="s">
        <v>64</v>
      </c>
      <c r="E12">
        <v>2</v>
      </c>
      <c r="H12">
        <v>0</v>
      </c>
      <c r="J12" t="s">
        <v>1411</v>
      </c>
      <c r="K12" t="s">
        <v>1412</v>
      </c>
    </row>
    <row r="13" spans="1:11" ht="15">
      <c r="A13"/>
      <c r="B13"/>
      <c r="D13">
        <v>1</v>
      </c>
      <c r="E13">
        <v>3</v>
      </c>
      <c r="H13">
        <v>1</v>
      </c>
      <c r="J13" t="s">
        <v>1413</v>
      </c>
      <c r="K13" t="s">
        <v>1414</v>
      </c>
    </row>
    <row r="14" spans="4:11" ht="15">
      <c r="D14">
        <v>2</v>
      </c>
      <c r="E14">
        <v>4</v>
      </c>
      <c r="H14">
        <v>2</v>
      </c>
      <c r="J14" t="s">
        <v>1415</v>
      </c>
      <c r="K14" t="s">
        <v>1416</v>
      </c>
    </row>
    <row r="15" spans="4:11" ht="15">
      <c r="D15">
        <v>3</v>
      </c>
      <c r="E15">
        <v>5</v>
      </c>
      <c r="H15">
        <v>3</v>
      </c>
      <c r="J15" t="s">
        <v>1417</v>
      </c>
      <c r="K15" t="s">
        <v>1418</v>
      </c>
    </row>
    <row r="16" spans="4:11" ht="15">
      <c r="D16">
        <v>4</v>
      </c>
      <c r="E16">
        <v>6</v>
      </c>
      <c r="H16">
        <v>4</v>
      </c>
      <c r="J16" t="s">
        <v>1419</v>
      </c>
      <c r="K16" t="s">
        <v>1420</v>
      </c>
    </row>
    <row r="17" spans="4:11" ht="15">
      <c r="D17">
        <v>5</v>
      </c>
      <c r="E17">
        <v>7</v>
      </c>
      <c r="H17">
        <v>5</v>
      </c>
      <c r="J17" t="s">
        <v>1421</v>
      </c>
      <c r="K17" t="s">
        <v>1422</v>
      </c>
    </row>
    <row r="18" spans="4:11" ht="15">
      <c r="D18">
        <v>6</v>
      </c>
      <c r="E18">
        <v>8</v>
      </c>
      <c r="H18">
        <v>6</v>
      </c>
      <c r="J18" t="s">
        <v>1423</v>
      </c>
      <c r="K18" t="s">
        <v>1424</v>
      </c>
    </row>
    <row r="19" spans="4:11" ht="15">
      <c r="D19">
        <v>7</v>
      </c>
      <c r="E19">
        <v>9</v>
      </c>
      <c r="H19">
        <v>7</v>
      </c>
      <c r="J19" t="s">
        <v>1425</v>
      </c>
      <c r="K19" t="s">
        <v>1426</v>
      </c>
    </row>
    <row r="20" spans="4:11" ht="15">
      <c r="D20">
        <v>8</v>
      </c>
      <c r="H20">
        <v>8</v>
      </c>
      <c r="J20" t="s">
        <v>1427</v>
      </c>
      <c r="K20" t="s">
        <v>1428</v>
      </c>
    </row>
    <row r="21" spans="4:11" ht="409.5">
      <c r="D21">
        <v>9</v>
      </c>
      <c r="H21">
        <v>9</v>
      </c>
      <c r="J21" t="s">
        <v>1429</v>
      </c>
      <c r="K21" s="13" t="s">
        <v>1430</v>
      </c>
    </row>
    <row r="22" spans="4:11" ht="409.5">
      <c r="D22">
        <v>10</v>
      </c>
      <c r="J22" t="s">
        <v>1431</v>
      </c>
      <c r="K22" s="13" t="s">
        <v>1432</v>
      </c>
    </row>
    <row r="23" spans="4:11" ht="409.5">
      <c r="D23">
        <v>11</v>
      </c>
      <c r="J23" t="s">
        <v>1433</v>
      </c>
      <c r="K23" s="13" t="s">
        <v>1434</v>
      </c>
    </row>
    <row r="24" spans="10:11" ht="409.5">
      <c r="J24" t="s">
        <v>1435</v>
      </c>
      <c r="K24" s="13" t="s">
        <v>2042</v>
      </c>
    </row>
    <row r="25" spans="10:11" ht="15">
      <c r="J25" t="s">
        <v>1436</v>
      </c>
      <c r="K25" t="b">
        <v>0</v>
      </c>
    </row>
    <row r="26" spans="10:11" ht="15">
      <c r="J26" t="s">
        <v>2040</v>
      </c>
      <c r="K26" t="s">
        <v>2041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1463</v>
      </c>
      <c r="B2" s="116" t="s">
        <v>1464</v>
      </c>
      <c r="C2" s="117" t="s">
        <v>1465</v>
      </c>
    </row>
    <row r="3" spans="1:3" ht="15">
      <c r="A3" s="115" t="s">
        <v>1438</v>
      </c>
      <c r="B3" s="115" t="s">
        <v>1438</v>
      </c>
      <c r="C3" s="34">
        <v>27</v>
      </c>
    </row>
    <row r="4" spans="1:3" ht="15">
      <c r="A4" s="115" t="s">
        <v>1439</v>
      </c>
      <c r="B4" s="115" t="s">
        <v>1439</v>
      </c>
      <c r="C4" s="34">
        <v>24</v>
      </c>
    </row>
    <row r="5" spans="1:3" ht="15">
      <c r="A5" s="115" t="s">
        <v>1439</v>
      </c>
      <c r="B5" s="115" t="s">
        <v>1440</v>
      </c>
      <c r="C5" s="34">
        <v>14</v>
      </c>
    </row>
    <row r="6" spans="1:3" ht="15">
      <c r="A6" s="115" t="s">
        <v>1440</v>
      </c>
      <c r="B6" s="115" t="s">
        <v>1439</v>
      </c>
      <c r="C6" s="34">
        <v>17</v>
      </c>
    </row>
    <row r="7" spans="1:3" ht="15">
      <c r="A7" s="115" t="s">
        <v>1440</v>
      </c>
      <c r="B7" s="115" t="s">
        <v>1440</v>
      </c>
      <c r="C7" s="34">
        <v>20</v>
      </c>
    </row>
    <row r="8" spans="1:3" ht="15">
      <c r="A8" s="115" t="s">
        <v>1440</v>
      </c>
      <c r="B8" s="115" t="s">
        <v>1442</v>
      </c>
      <c r="C8" s="34">
        <v>5</v>
      </c>
    </row>
    <row r="9" spans="1:3" ht="15">
      <c r="A9" s="115" t="s">
        <v>1440</v>
      </c>
      <c r="B9" s="115" t="s">
        <v>1443</v>
      </c>
      <c r="C9" s="34">
        <v>4</v>
      </c>
    </row>
    <row r="10" spans="1:3" ht="15">
      <c r="A10" s="115" t="s">
        <v>1440</v>
      </c>
      <c r="B10" s="115" t="s">
        <v>1444</v>
      </c>
      <c r="C10" s="34">
        <v>2</v>
      </c>
    </row>
    <row r="11" spans="1:3" ht="15">
      <c r="A11" s="115" t="s">
        <v>1441</v>
      </c>
      <c r="B11" s="115" t="s">
        <v>1440</v>
      </c>
      <c r="C11" s="34">
        <v>2</v>
      </c>
    </row>
    <row r="12" spans="1:3" ht="15">
      <c r="A12" s="115" t="s">
        <v>1441</v>
      </c>
      <c r="B12" s="115" t="s">
        <v>1441</v>
      </c>
      <c r="C12" s="34">
        <v>12</v>
      </c>
    </row>
    <row r="13" spans="1:3" ht="15">
      <c r="A13" s="115" t="s">
        <v>1441</v>
      </c>
      <c r="B13" s="115" t="s">
        <v>1443</v>
      </c>
      <c r="C13" s="34">
        <v>2</v>
      </c>
    </row>
    <row r="14" spans="1:3" ht="15">
      <c r="A14" s="115" t="s">
        <v>1442</v>
      </c>
      <c r="B14" s="115" t="s">
        <v>1439</v>
      </c>
      <c r="C14" s="34">
        <v>5</v>
      </c>
    </row>
    <row r="15" spans="1:3" ht="15">
      <c r="A15" s="115" t="s">
        <v>1442</v>
      </c>
      <c r="B15" s="115" t="s">
        <v>1440</v>
      </c>
      <c r="C15" s="34">
        <v>7</v>
      </c>
    </row>
    <row r="16" spans="1:3" ht="15">
      <c r="A16" s="115" t="s">
        <v>1442</v>
      </c>
      <c r="B16" s="115" t="s">
        <v>1442</v>
      </c>
      <c r="C16" s="34">
        <v>20</v>
      </c>
    </row>
    <row r="17" spans="1:3" ht="15">
      <c r="A17" s="115" t="s">
        <v>1442</v>
      </c>
      <c r="B17" s="115" t="s">
        <v>1443</v>
      </c>
      <c r="C17" s="34">
        <v>1</v>
      </c>
    </row>
    <row r="18" spans="1:3" ht="15">
      <c r="A18" s="115" t="s">
        <v>1443</v>
      </c>
      <c r="B18" s="115" t="s">
        <v>1440</v>
      </c>
      <c r="C18" s="34">
        <v>7</v>
      </c>
    </row>
    <row r="19" spans="1:3" ht="15">
      <c r="A19" s="115" t="s">
        <v>1443</v>
      </c>
      <c r="B19" s="115" t="s">
        <v>1443</v>
      </c>
      <c r="C19" s="34">
        <v>9</v>
      </c>
    </row>
    <row r="20" spans="1:3" ht="15">
      <c r="A20" s="115" t="s">
        <v>1444</v>
      </c>
      <c r="B20" s="115" t="s">
        <v>1440</v>
      </c>
      <c r="C20" s="34">
        <v>1</v>
      </c>
    </row>
    <row r="21" spans="1:3" ht="15">
      <c r="A21" s="115" t="s">
        <v>1444</v>
      </c>
      <c r="B21" s="115" t="s">
        <v>1444</v>
      </c>
      <c r="C21" s="34">
        <v>8</v>
      </c>
    </row>
    <row r="22" spans="1:3" ht="15">
      <c r="A22" s="115" t="s">
        <v>1445</v>
      </c>
      <c r="B22" s="115" t="s">
        <v>1445</v>
      </c>
      <c r="C22" s="34">
        <v>3</v>
      </c>
    </row>
    <row r="23" spans="1:3" ht="15">
      <c r="A23" s="115" t="s">
        <v>1446</v>
      </c>
      <c r="B23" s="115" t="s">
        <v>1446</v>
      </c>
      <c r="C23" s="34">
        <v>1</v>
      </c>
    </row>
    <row r="24" spans="1:3" ht="15">
      <c r="A24" s="115" t="s">
        <v>1447</v>
      </c>
      <c r="B24" s="115" t="s">
        <v>1447</v>
      </c>
      <c r="C24" s="34">
        <v>1</v>
      </c>
    </row>
    <row r="25" spans="1:3" ht="15">
      <c r="A25" s="115" t="s">
        <v>1448</v>
      </c>
      <c r="B25" s="115" t="s">
        <v>1448</v>
      </c>
      <c r="C25"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1471</v>
      </c>
      <c r="B1" s="13" t="s">
        <v>1472</v>
      </c>
      <c r="C1" s="13" t="s">
        <v>1473</v>
      </c>
      <c r="D1" s="13" t="s">
        <v>1475</v>
      </c>
      <c r="E1" s="13" t="s">
        <v>1474</v>
      </c>
      <c r="F1" s="13" t="s">
        <v>1477</v>
      </c>
      <c r="G1" s="13" t="s">
        <v>1476</v>
      </c>
      <c r="H1" s="13" t="s">
        <v>1479</v>
      </c>
      <c r="I1" s="13" t="s">
        <v>1478</v>
      </c>
      <c r="J1" s="13" t="s">
        <v>1481</v>
      </c>
      <c r="K1" s="13" t="s">
        <v>1480</v>
      </c>
      <c r="L1" s="13" t="s">
        <v>1484</v>
      </c>
      <c r="M1" s="13" t="s">
        <v>1483</v>
      </c>
      <c r="N1" s="13" t="s">
        <v>1486</v>
      </c>
      <c r="O1" s="13" t="s">
        <v>1485</v>
      </c>
      <c r="P1" s="13" t="s">
        <v>1488</v>
      </c>
      <c r="Q1" s="13" t="s">
        <v>1487</v>
      </c>
      <c r="R1" s="13" t="s">
        <v>1490</v>
      </c>
      <c r="S1" s="13" t="s">
        <v>1489</v>
      </c>
      <c r="T1" s="13" t="s">
        <v>1494</v>
      </c>
      <c r="U1" s="13" t="s">
        <v>1493</v>
      </c>
      <c r="V1" s="13" t="s">
        <v>1495</v>
      </c>
    </row>
    <row r="2" spans="1:22" ht="15">
      <c r="A2" s="83" t="s">
        <v>384</v>
      </c>
      <c r="B2" s="78">
        <v>6</v>
      </c>
      <c r="C2" s="83" t="s">
        <v>387</v>
      </c>
      <c r="D2" s="78">
        <v>4</v>
      </c>
      <c r="E2" s="83" t="s">
        <v>384</v>
      </c>
      <c r="F2" s="78">
        <v>2</v>
      </c>
      <c r="G2" s="83" t="s">
        <v>384</v>
      </c>
      <c r="H2" s="78">
        <v>4</v>
      </c>
      <c r="I2" s="83" t="s">
        <v>381</v>
      </c>
      <c r="J2" s="78">
        <v>2</v>
      </c>
      <c r="K2" s="83" t="s">
        <v>404</v>
      </c>
      <c r="L2" s="78">
        <v>1</v>
      </c>
      <c r="M2" s="83" t="s">
        <v>388</v>
      </c>
      <c r="N2" s="78">
        <v>3</v>
      </c>
      <c r="O2" s="83" t="s">
        <v>396</v>
      </c>
      <c r="P2" s="78">
        <v>4</v>
      </c>
      <c r="Q2" s="83" t="s">
        <v>387</v>
      </c>
      <c r="R2" s="78">
        <v>1</v>
      </c>
      <c r="S2" s="83" t="s">
        <v>1491</v>
      </c>
      <c r="T2" s="78">
        <v>1</v>
      </c>
      <c r="U2" s="83" t="s">
        <v>399</v>
      </c>
      <c r="V2" s="78">
        <v>1</v>
      </c>
    </row>
    <row r="3" spans="1:22" ht="15">
      <c r="A3" s="83" t="s">
        <v>388</v>
      </c>
      <c r="B3" s="78">
        <v>6</v>
      </c>
      <c r="C3" s="83" t="s">
        <v>429</v>
      </c>
      <c r="D3" s="78">
        <v>3</v>
      </c>
      <c r="E3" s="78"/>
      <c r="F3" s="78"/>
      <c r="G3" s="83" t="s">
        <v>427</v>
      </c>
      <c r="H3" s="78">
        <v>1</v>
      </c>
      <c r="I3" s="83" t="s">
        <v>388</v>
      </c>
      <c r="J3" s="78">
        <v>1</v>
      </c>
      <c r="K3" s="83" t="s">
        <v>388</v>
      </c>
      <c r="L3" s="78">
        <v>1</v>
      </c>
      <c r="M3" s="83" t="s">
        <v>382</v>
      </c>
      <c r="N3" s="78">
        <v>2</v>
      </c>
      <c r="O3" s="78"/>
      <c r="P3" s="78"/>
      <c r="Q3" s="78"/>
      <c r="R3" s="78"/>
      <c r="S3" s="83" t="s">
        <v>1492</v>
      </c>
      <c r="T3" s="78">
        <v>1</v>
      </c>
      <c r="U3" s="78"/>
      <c r="V3" s="78"/>
    </row>
    <row r="4" spans="1:22" ht="15">
      <c r="A4" s="83" t="s">
        <v>387</v>
      </c>
      <c r="B4" s="78">
        <v>5</v>
      </c>
      <c r="C4" s="83" t="s">
        <v>386</v>
      </c>
      <c r="D4" s="78">
        <v>2</v>
      </c>
      <c r="E4" s="78"/>
      <c r="F4" s="78"/>
      <c r="G4" s="83" t="s">
        <v>388</v>
      </c>
      <c r="H4" s="78">
        <v>1</v>
      </c>
      <c r="I4" s="78"/>
      <c r="J4" s="78"/>
      <c r="K4" s="83" t="s">
        <v>415</v>
      </c>
      <c r="L4" s="78">
        <v>1</v>
      </c>
      <c r="M4" s="83" t="s">
        <v>412</v>
      </c>
      <c r="N4" s="78">
        <v>1</v>
      </c>
      <c r="O4" s="78"/>
      <c r="P4" s="78"/>
      <c r="Q4" s="78"/>
      <c r="R4" s="78"/>
      <c r="S4" s="78"/>
      <c r="T4" s="78"/>
      <c r="U4" s="78"/>
      <c r="V4" s="78"/>
    </row>
    <row r="5" spans="1:22" ht="15">
      <c r="A5" s="83" t="s">
        <v>396</v>
      </c>
      <c r="B5" s="78">
        <v>4</v>
      </c>
      <c r="C5" s="83" t="s">
        <v>428</v>
      </c>
      <c r="D5" s="78">
        <v>2</v>
      </c>
      <c r="E5" s="78"/>
      <c r="F5" s="78"/>
      <c r="G5" s="83" t="s">
        <v>395</v>
      </c>
      <c r="H5" s="78">
        <v>1</v>
      </c>
      <c r="I5" s="78"/>
      <c r="J5" s="78"/>
      <c r="K5" s="83" t="s">
        <v>416</v>
      </c>
      <c r="L5" s="78">
        <v>1</v>
      </c>
      <c r="M5" s="83" t="s">
        <v>395</v>
      </c>
      <c r="N5" s="78">
        <v>1</v>
      </c>
      <c r="O5" s="78"/>
      <c r="P5" s="78"/>
      <c r="Q5" s="78"/>
      <c r="R5" s="78"/>
      <c r="S5" s="78"/>
      <c r="T5" s="78"/>
      <c r="U5" s="78"/>
      <c r="V5" s="78"/>
    </row>
    <row r="6" spans="1:22" ht="15">
      <c r="A6" s="83" t="s">
        <v>429</v>
      </c>
      <c r="B6" s="78">
        <v>3</v>
      </c>
      <c r="C6" s="83" t="s">
        <v>383</v>
      </c>
      <c r="D6" s="78">
        <v>1</v>
      </c>
      <c r="E6" s="78"/>
      <c r="F6" s="78"/>
      <c r="G6" s="83" t="s">
        <v>423</v>
      </c>
      <c r="H6" s="78">
        <v>1</v>
      </c>
      <c r="I6" s="78"/>
      <c r="J6" s="78"/>
      <c r="K6" s="83" t="s">
        <v>417</v>
      </c>
      <c r="L6" s="78">
        <v>1</v>
      </c>
      <c r="M6" s="78"/>
      <c r="N6" s="78"/>
      <c r="O6" s="78"/>
      <c r="P6" s="78"/>
      <c r="Q6" s="78"/>
      <c r="R6" s="78"/>
      <c r="S6" s="78"/>
      <c r="T6" s="78"/>
      <c r="U6" s="78"/>
      <c r="V6" s="78"/>
    </row>
    <row r="7" spans="1:22" ht="15">
      <c r="A7" s="83" t="s">
        <v>428</v>
      </c>
      <c r="B7" s="78">
        <v>2</v>
      </c>
      <c r="C7" s="83" t="s">
        <v>385</v>
      </c>
      <c r="D7" s="78">
        <v>1</v>
      </c>
      <c r="E7" s="78"/>
      <c r="F7" s="78"/>
      <c r="G7" s="83" t="s">
        <v>424</v>
      </c>
      <c r="H7" s="78">
        <v>1</v>
      </c>
      <c r="I7" s="78"/>
      <c r="J7" s="78"/>
      <c r="K7" s="83" t="s">
        <v>418</v>
      </c>
      <c r="L7" s="78">
        <v>1</v>
      </c>
      <c r="M7" s="78"/>
      <c r="N7" s="78"/>
      <c r="O7" s="78"/>
      <c r="P7" s="78"/>
      <c r="Q7" s="78"/>
      <c r="R7" s="78"/>
      <c r="S7" s="78"/>
      <c r="T7" s="78"/>
      <c r="U7" s="78"/>
      <c r="V7" s="78"/>
    </row>
    <row r="8" spans="1:22" ht="15">
      <c r="A8" s="83" t="s">
        <v>412</v>
      </c>
      <c r="B8" s="78">
        <v>2</v>
      </c>
      <c r="C8" s="83" t="s">
        <v>392</v>
      </c>
      <c r="D8" s="78">
        <v>1</v>
      </c>
      <c r="E8" s="78"/>
      <c r="F8" s="78"/>
      <c r="G8" s="83" t="s">
        <v>425</v>
      </c>
      <c r="H8" s="78">
        <v>1</v>
      </c>
      <c r="I8" s="78"/>
      <c r="J8" s="78"/>
      <c r="K8" s="83" t="s">
        <v>419</v>
      </c>
      <c r="L8" s="78">
        <v>1</v>
      </c>
      <c r="M8" s="78"/>
      <c r="N8" s="78"/>
      <c r="O8" s="78"/>
      <c r="P8" s="78"/>
      <c r="Q8" s="78"/>
      <c r="R8" s="78"/>
      <c r="S8" s="78"/>
      <c r="T8" s="78"/>
      <c r="U8" s="78"/>
      <c r="V8" s="78"/>
    </row>
    <row r="9" spans="1:22" ht="15">
      <c r="A9" s="83" t="s">
        <v>395</v>
      </c>
      <c r="B9" s="78">
        <v>2</v>
      </c>
      <c r="C9" s="83" t="s">
        <v>389</v>
      </c>
      <c r="D9" s="78">
        <v>1</v>
      </c>
      <c r="E9" s="78"/>
      <c r="F9" s="78"/>
      <c r="G9" s="83" t="s">
        <v>426</v>
      </c>
      <c r="H9" s="78">
        <v>1</v>
      </c>
      <c r="I9" s="78"/>
      <c r="J9" s="78"/>
      <c r="K9" s="83" t="s">
        <v>420</v>
      </c>
      <c r="L9" s="78">
        <v>1</v>
      </c>
      <c r="M9" s="78"/>
      <c r="N9" s="78"/>
      <c r="O9" s="78"/>
      <c r="P9" s="78"/>
      <c r="Q9" s="78"/>
      <c r="R9" s="78"/>
      <c r="S9" s="78"/>
      <c r="T9" s="78"/>
      <c r="U9" s="78"/>
      <c r="V9" s="78"/>
    </row>
    <row r="10" spans="1:22" ht="15">
      <c r="A10" s="83" t="s">
        <v>381</v>
      </c>
      <c r="B10" s="78">
        <v>2</v>
      </c>
      <c r="C10" s="83" t="s">
        <v>390</v>
      </c>
      <c r="D10" s="78">
        <v>1</v>
      </c>
      <c r="E10" s="78"/>
      <c r="F10" s="78"/>
      <c r="G10" s="83" t="s">
        <v>409</v>
      </c>
      <c r="H10" s="78">
        <v>1</v>
      </c>
      <c r="I10" s="78"/>
      <c r="J10" s="78"/>
      <c r="K10" s="83" t="s">
        <v>421</v>
      </c>
      <c r="L10" s="78">
        <v>1</v>
      </c>
      <c r="M10" s="78"/>
      <c r="N10" s="78"/>
      <c r="O10" s="78"/>
      <c r="P10" s="78"/>
      <c r="Q10" s="78"/>
      <c r="R10" s="78"/>
      <c r="S10" s="78"/>
      <c r="T10" s="78"/>
      <c r="U10" s="78"/>
      <c r="V10" s="78"/>
    </row>
    <row r="11" spans="1:22" ht="15">
      <c r="A11" s="83" t="s">
        <v>386</v>
      </c>
      <c r="B11" s="78">
        <v>2</v>
      </c>
      <c r="C11" s="83" t="s">
        <v>391</v>
      </c>
      <c r="D11" s="78">
        <v>1</v>
      </c>
      <c r="E11" s="78"/>
      <c r="F11" s="78"/>
      <c r="G11" s="83" t="s">
        <v>410</v>
      </c>
      <c r="H11" s="78">
        <v>1</v>
      </c>
      <c r="I11" s="78"/>
      <c r="J11" s="78"/>
      <c r="K11" s="83" t="s">
        <v>1482</v>
      </c>
      <c r="L11" s="78">
        <v>1</v>
      </c>
      <c r="M11" s="78"/>
      <c r="N11" s="78"/>
      <c r="O11" s="78"/>
      <c r="P11" s="78"/>
      <c r="Q11" s="78"/>
      <c r="R11" s="78"/>
      <c r="S11" s="78"/>
      <c r="T11" s="78"/>
      <c r="U11" s="78"/>
      <c r="V11" s="78"/>
    </row>
    <row r="14" spans="1:22" ht="15" customHeight="1">
      <c r="A14" s="13" t="s">
        <v>1502</v>
      </c>
      <c r="B14" s="13" t="s">
        <v>1472</v>
      </c>
      <c r="C14" s="13" t="s">
        <v>1503</v>
      </c>
      <c r="D14" s="13" t="s">
        <v>1475</v>
      </c>
      <c r="E14" s="13" t="s">
        <v>1505</v>
      </c>
      <c r="F14" s="13" t="s">
        <v>1477</v>
      </c>
      <c r="G14" s="13" t="s">
        <v>1506</v>
      </c>
      <c r="H14" s="13" t="s">
        <v>1479</v>
      </c>
      <c r="I14" s="13" t="s">
        <v>1507</v>
      </c>
      <c r="J14" s="13" t="s">
        <v>1481</v>
      </c>
      <c r="K14" s="13" t="s">
        <v>1508</v>
      </c>
      <c r="L14" s="13" t="s">
        <v>1484</v>
      </c>
      <c r="M14" s="13" t="s">
        <v>1509</v>
      </c>
      <c r="N14" s="13" t="s">
        <v>1486</v>
      </c>
      <c r="O14" s="13" t="s">
        <v>1510</v>
      </c>
      <c r="P14" s="13" t="s">
        <v>1488</v>
      </c>
      <c r="Q14" s="13" t="s">
        <v>1511</v>
      </c>
      <c r="R14" s="13" t="s">
        <v>1490</v>
      </c>
      <c r="S14" s="13" t="s">
        <v>1512</v>
      </c>
      <c r="T14" s="13" t="s">
        <v>1494</v>
      </c>
      <c r="U14" s="13" t="s">
        <v>1513</v>
      </c>
      <c r="V14" s="13" t="s">
        <v>1495</v>
      </c>
    </row>
    <row r="15" spans="1:22" ht="15">
      <c r="A15" s="78" t="s">
        <v>441</v>
      </c>
      <c r="B15" s="78">
        <v>19</v>
      </c>
      <c r="C15" s="78" t="s">
        <v>435</v>
      </c>
      <c r="D15" s="78">
        <v>6</v>
      </c>
      <c r="E15" s="78" t="s">
        <v>433</v>
      </c>
      <c r="F15" s="78">
        <v>2</v>
      </c>
      <c r="G15" s="78" t="s">
        <v>433</v>
      </c>
      <c r="H15" s="78">
        <v>5</v>
      </c>
      <c r="I15" s="78" t="s">
        <v>430</v>
      </c>
      <c r="J15" s="78">
        <v>2</v>
      </c>
      <c r="K15" s="78" t="s">
        <v>441</v>
      </c>
      <c r="L15" s="78">
        <v>11</v>
      </c>
      <c r="M15" s="78" t="s">
        <v>431</v>
      </c>
      <c r="N15" s="78">
        <v>5</v>
      </c>
      <c r="O15" s="78" t="s">
        <v>438</v>
      </c>
      <c r="P15" s="78">
        <v>4</v>
      </c>
      <c r="Q15" s="78" t="s">
        <v>435</v>
      </c>
      <c r="R15" s="78">
        <v>1</v>
      </c>
      <c r="S15" s="78" t="s">
        <v>445</v>
      </c>
      <c r="T15" s="78">
        <v>2</v>
      </c>
      <c r="U15" s="78" t="s">
        <v>441</v>
      </c>
      <c r="V15" s="78">
        <v>1</v>
      </c>
    </row>
    <row r="16" spans="1:22" ht="15">
      <c r="A16" s="78" t="s">
        <v>433</v>
      </c>
      <c r="B16" s="78">
        <v>8</v>
      </c>
      <c r="C16" s="78" t="s">
        <v>452</v>
      </c>
      <c r="D16" s="78">
        <v>5</v>
      </c>
      <c r="E16" s="78"/>
      <c r="F16" s="78"/>
      <c r="G16" s="78" t="s">
        <v>441</v>
      </c>
      <c r="H16" s="78">
        <v>4</v>
      </c>
      <c r="I16" s="78" t="s">
        <v>431</v>
      </c>
      <c r="J16" s="78">
        <v>1</v>
      </c>
      <c r="K16" s="78" t="s">
        <v>431</v>
      </c>
      <c r="L16" s="78">
        <v>1</v>
      </c>
      <c r="M16" s="78" t="s">
        <v>447</v>
      </c>
      <c r="N16" s="78">
        <v>1</v>
      </c>
      <c r="O16" s="78"/>
      <c r="P16" s="78"/>
      <c r="Q16" s="78"/>
      <c r="R16" s="78"/>
      <c r="S16" s="78"/>
      <c r="T16" s="78"/>
      <c r="U16" s="78"/>
      <c r="V16" s="78"/>
    </row>
    <row r="17" spans="1:22" ht="15">
      <c r="A17" s="78" t="s">
        <v>431</v>
      </c>
      <c r="B17" s="78">
        <v>8</v>
      </c>
      <c r="C17" s="78" t="s">
        <v>436</v>
      </c>
      <c r="D17" s="78">
        <v>4</v>
      </c>
      <c r="E17" s="78"/>
      <c r="F17" s="78"/>
      <c r="G17" s="78" t="s">
        <v>445</v>
      </c>
      <c r="H17" s="78">
        <v>2</v>
      </c>
      <c r="I17" s="78"/>
      <c r="J17" s="78"/>
      <c r="K17" s="78" t="s">
        <v>450</v>
      </c>
      <c r="L17" s="78">
        <v>1</v>
      </c>
      <c r="M17" s="78" t="s">
        <v>430</v>
      </c>
      <c r="N17" s="78">
        <v>1</v>
      </c>
      <c r="O17" s="78"/>
      <c r="P17" s="78"/>
      <c r="Q17" s="78"/>
      <c r="R17" s="78"/>
      <c r="S17" s="78"/>
      <c r="T17" s="78"/>
      <c r="U17" s="78"/>
      <c r="V17" s="78"/>
    </row>
    <row r="18" spans="1:22" ht="15">
      <c r="A18" s="78" t="s">
        <v>435</v>
      </c>
      <c r="B18" s="78">
        <v>8</v>
      </c>
      <c r="C18" s="78" t="s">
        <v>441</v>
      </c>
      <c r="D18" s="78">
        <v>3</v>
      </c>
      <c r="E18" s="78"/>
      <c r="F18" s="78"/>
      <c r="G18" s="78" t="s">
        <v>431</v>
      </c>
      <c r="H18" s="78">
        <v>1</v>
      </c>
      <c r="I18" s="78"/>
      <c r="J18" s="78"/>
      <c r="K18" s="78" t="s">
        <v>433</v>
      </c>
      <c r="L18" s="78">
        <v>1</v>
      </c>
      <c r="M18" s="78"/>
      <c r="N18" s="78"/>
      <c r="O18" s="78"/>
      <c r="P18" s="78"/>
      <c r="Q18" s="78"/>
      <c r="R18" s="78"/>
      <c r="S18" s="78"/>
      <c r="T18" s="78"/>
      <c r="U18" s="78"/>
      <c r="V18" s="78"/>
    </row>
    <row r="19" spans="1:22" ht="15">
      <c r="A19" s="78" t="s">
        <v>452</v>
      </c>
      <c r="B19" s="78">
        <v>5</v>
      </c>
      <c r="C19" s="78" t="s">
        <v>432</v>
      </c>
      <c r="D19" s="78">
        <v>1</v>
      </c>
      <c r="E19" s="78"/>
      <c r="F19" s="78"/>
      <c r="G19" s="78" t="s">
        <v>430</v>
      </c>
      <c r="H19" s="78">
        <v>1</v>
      </c>
      <c r="I19" s="78"/>
      <c r="J19" s="78"/>
      <c r="K19" s="78"/>
      <c r="L19" s="78"/>
      <c r="M19" s="78"/>
      <c r="N19" s="78"/>
      <c r="O19" s="78"/>
      <c r="P19" s="78"/>
      <c r="Q19" s="78"/>
      <c r="R19" s="78"/>
      <c r="S19" s="78"/>
      <c r="T19" s="78"/>
      <c r="U19" s="78"/>
      <c r="V19" s="78"/>
    </row>
    <row r="20" spans="1:22" ht="15">
      <c r="A20" s="78" t="s">
        <v>445</v>
      </c>
      <c r="B20" s="78">
        <v>4</v>
      </c>
      <c r="C20" s="78" t="s">
        <v>434</v>
      </c>
      <c r="D20" s="78">
        <v>1</v>
      </c>
      <c r="E20" s="78"/>
      <c r="F20" s="78"/>
      <c r="G20" s="78" t="s">
        <v>446</v>
      </c>
      <c r="H20" s="78">
        <v>1</v>
      </c>
      <c r="I20" s="78"/>
      <c r="J20" s="78"/>
      <c r="K20" s="78"/>
      <c r="L20" s="78"/>
      <c r="M20" s="78"/>
      <c r="N20" s="78"/>
      <c r="O20" s="78"/>
      <c r="P20" s="78"/>
      <c r="Q20" s="78"/>
      <c r="R20" s="78"/>
      <c r="S20" s="78"/>
      <c r="T20" s="78"/>
      <c r="U20" s="78"/>
      <c r="V20" s="78"/>
    </row>
    <row r="21" spans="1:22" ht="15">
      <c r="A21" s="78" t="s">
        <v>438</v>
      </c>
      <c r="B21" s="78">
        <v>4</v>
      </c>
      <c r="C21" s="78" t="s">
        <v>1504</v>
      </c>
      <c r="D21" s="78">
        <v>1</v>
      </c>
      <c r="E21" s="78"/>
      <c r="F21" s="78"/>
      <c r="G21" s="78" t="s">
        <v>447</v>
      </c>
      <c r="H21" s="78">
        <v>1</v>
      </c>
      <c r="I21" s="78"/>
      <c r="J21" s="78"/>
      <c r="K21" s="78"/>
      <c r="L21" s="78"/>
      <c r="M21" s="78"/>
      <c r="N21" s="78"/>
      <c r="O21" s="78"/>
      <c r="P21" s="78"/>
      <c r="Q21" s="78"/>
      <c r="R21" s="78"/>
      <c r="S21" s="78"/>
      <c r="T21" s="78"/>
      <c r="U21" s="78"/>
      <c r="V21" s="78"/>
    </row>
    <row r="22" spans="1:22" ht="15">
      <c r="A22" s="78" t="s">
        <v>430</v>
      </c>
      <c r="B22" s="78">
        <v>4</v>
      </c>
      <c r="C22" s="78" t="s">
        <v>440</v>
      </c>
      <c r="D22" s="78">
        <v>1</v>
      </c>
      <c r="E22" s="78"/>
      <c r="F22" s="78"/>
      <c r="G22" s="78" t="s">
        <v>448</v>
      </c>
      <c r="H22" s="78">
        <v>1</v>
      </c>
      <c r="I22" s="78"/>
      <c r="J22" s="78"/>
      <c r="K22" s="78"/>
      <c r="L22" s="78"/>
      <c r="M22" s="78"/>
      <c r="N22" s="78"/>
      <c r="O22" s="78"/>
      <c r="P22" s="78"/>
      <c r="Q22" s="78"/>
      <c r="R22" s="78"/>
      <c r="S22" s="78"/>
      <c r="T22" s="78"/>
      <c r="U22" s="78"/>
      <c r="V22" s="78"/>
    </row>
    <row r="23" spans="1:22" ht="15">
      <c r="A23" s="78" t="s">
        <v>436</v>
      </c>
      <c r="B23" s="78">
        <v>4</v>
      </c>
      <c r="C23" s="78" t="s">
        <v>443</v>
      </c>
      <c r="D23" s="78">
        <v>1</v>
      </c>
      <c r="E23" s="78"/>
      <c r="F23" s="78"/>
      <c r="G23" s="78" t="s">
        <v>449</v>
      </c>
      <c r="H23" s="78">
        <v>1</v>
      </c>
      <c r="I23" s="78"/>
      <c r="J23" s="78"/>
      <c r="K23" s="78"/>
      <c r="L23" s="78"/>
      <c r="M23" s="78"/>
      <c r="N23" s="78"/>
      <c r="O23" s="78"/>
      <c r="P23" s="78"/>
      <c r="Q23" s="78"/>
      <c r="R23" s="78"/>
      <c r="S23" s="78"/>
      <c r="T23" s="78"/>
      <c r="U23" s="78"/>
      <c r="V23" s="78"/>
    </row>
    <row r="24" spans="1:22" ht="15">
      <c r="A24" s="78" t="s">
        <v>447</v>
      </c>
      <c r="B24" s="78">
        <v>2</v>
      </c>
      <c r="C24" s="78" t="s">
        <v>444</v>
      </c>
      <c r="D24" s="78">
        <v>1</v>
      </c>
      <c r="E24" s="78"/>
      <c r="F24" s="78"/>
      <c r="G24" s="78" t="s">
        <v>437</v>
      </c>
      <c r="H24" s="78">
        <v>1</v>
      </c>
      <c r="I24" s="78"/>
      <c r="J24" s="78"/>
      <c r="K24" s="78"/>
      <c r="L24" s="78"/>
      <c r="M24" s="78"/>
      <c r="N24" s="78"/>
      <c r="O24" s="78"/>
      <c r="P24" s="78"/>
      <c r="Q24" s="78"/>
      <c r="R24" s="78"/>
      <c r="S24" s="78"/>
      <c r="T24" s="78"/>
      <c r="U24" s="78"/>
      <c r="V24" s="78"/>
    </row>
    <row r="27" spans="1:22" ht="15" customHeight="1">
      <c r="A27" s="13" t="s">
        <v>1520</v>
      </c>
      <c r="B27" s="13" t="s">
        <v>1472</v>
      </c>
      <c r="C27" s="13" t="s">
        <v>1527</v>
      </c>
      <c r="D27" s="13" t="s">
        <v>1475</v>
      </c>
      <c r="E27" s="78" t="s">
        <v>1535</v>
      </c>
      <c r="F27" s="78" t="s">
        <v>1477</v>
      </c>
      <c r="G27" s="13" t="s">
        <v>1536</v>
      </c>
      <c r="H27" s="13" t="s">
        <v>1479</v>
      </c>
      <c r="I27" s="78" t="s">
        <v>1539</v>
      </c>
      <c r="J27" s="78" t="s">
        <v>1481</v>
      </c>
      <c r="K27" s="13" t="s">
        <v>1540</v>
      </c>
      <c r="L27" s="13" t="s">
        <v>1484</v>
      </c>
      <c r="M27" s="13" t="s">
        <v>1544</v>
      </c>
      <c r="N27" s="13" t="s">
        <v>1486</v>
      </c>
      <c r="O27" s="13" t="s">
        <v>1547</v>
      </c>
      <c r="P27" s="13" t="s">
        <v>1488</v>
      </c>
      <c r="Q27" s="78" t="s">
        <v>1548</v>
      </c>
      <c r="R27" s="78" t="s">
        <v>1490</v>
      </c>
      <c r="S27" s="13" t="s">
        <v>1549</v>
      </c>
      <c r="T27" s="13" t="s">
        <v>1494</v>
      </c>
      <c r="U27" s="78" t="s">
        <v>1550</v>
      </c>
      <c r="V27" s="78" t="s">
        <v>1495</v>
      </c>
    </row>
    <row r="28" spans="1:22" ht="15">
      <c r="A28" s="78" t="s">
        <v>460</v>
      </c>
      <c r="B28" s="78">
        <v>22</v>
      </c>
      <c r="C28" s="78" t="s">
        <v>256</v>
      </c>
      <c r="D28" s="78">
        <v>5</v>
      </c>
      <c r="E28" s="78"/>
      <c r="F28" s="78"/>
      <c r="G28" s="78" t="s">
        <v>456</v>
      </c>
      <c r="H28" s="78">
        <v>5</v>
      </c>
      <c r="I28" s="78"/>
      <c r="J28" s="78"/>
      <c r="K28" s="78" t="s">
        <v>460</v>
      </c>
      <c r="L28" s="78">
        <v>15</v>
      </c>
      <c r="M28" s="78" t="s">
        <v>1545</v>
      </c>
      <c r="N28" s="78">
        <v>1</v>
      </c>
      <c r="O28" s="78" t="s">
        <v>456</v>
      </c>
      <c r="P28" s="78">
        <v>4</v>
      </c>
      <c r="Q28" s="78"/>
      <c r="R28" s="78"/>
      <c r="S28" s="78" t="s">
        <v>256</v>
      </c>
      <c r="T28" s="78">
        <v>1</v>
      </c>
      <c r="U28" s="78"/>
      <c r="V28" s="78"/>
    </row>
    <row r="29" spans="1:22" ht="15">
      <c r="A29" s="78" t="s">
        <v>256</v>
      </c>
      <c r="B29" s="78">
        <v>15</v>
      </c>
      <c r="C29" s="78" t="s">
        <v>460</v>
      </c>
      <c r="D29" s="78">
        <v>4</v>
      </c>
      <c r="E29" s="78"/>
      <c r="F29" s="78"/>
      <c r="G29" s="78" t="s">
        <v>1521</v>
      </c>
      <c r="H29" s="78">
        <v>4</v>
      </c>
      <c r="I29" s="78"/>
      <c r="J29" s="78"/>
      <c r="K29" s="78" t="s">
        <v>256</v>
      </c>
      <c r="L29" s="78">
        <v>7</v>
      </c>
      <c r="M29" s="78" t="s">
        <v>1546</v>
      </c>
      <c r="N29" s="78">
        <v>1</v>
      </c>
      <c r="O29" s="78"/>
      <c r="P29" s="78"/>
      <c r="Q29" s="78"/>
      <c r="R29" s="78"/>
      <c r="S29" s="78"/>
      <c r="T29" s="78"/>
      <c r="U29" s="78"/>
      <c r="V29" s="78"/>
    </row>
    <row r="30" spans="1:22" ht="15">
      <c r="A30" s="78" t="s">
        <v>456</v>
      </c>
      <c r="B30" s="78">
        <v>11</v>
      </c>
      <c r="C30" s="78" t="s">
        <v>453</v>
      </c>
      <c r="D30" s="78">
        <v>1</v>
      </c>
      <c r="E30" s="78"/>
      <c r="F30" s="78"/>
      <c r="G30" s="78" t="s">
        <v>1523</v>
      </c>
      <c r="H30" s="78">
        <v>3</v>
      </c>
      <c r="I30" s="78"/>
      <c r="J30" s="78"/>
      <c r="K30" s="78" t="s">
        <v>470</v>
      </c>
      <c r="L30" s="78">
        <v>5</v>
      </c>
      <c r="M30" s="78"/>
      <c r="N30" s="78"/>
      <c r="O30" s="78"/>
      <c r="P30" s="78"/>
      <c r="Q30" s="78"/>
      <c r="R30" s="78"/>
      <c r="S30" s="78"/>
      <c r="T30" s="78"/>
      <c r="U30" s="78"/>
      <c r="V30" s="78"/>
    </row>
    <row r="31" spans="1:22" ht="15">
      <c r="A31" s="78" t="s">
        <v>470</v>
      </c>
      <c r="B31" s="78">
        <v>6</v>
      </c>
      <c r="C31" s="78" t="s">
        <v>1528</v>
      </c>
      <c r="D31" s="78">
        <v>1</v>
      </c>
      <c r="E31" s="78"/>
      <c r="F31" s="78"/>
      <c r="G31" s="78" t="s">
        <v>460</v>
      </c>
      <c r="H31" s="78">
        <v>3</v>
      </c>
      <c r="I31" s="78"/>
      <c r="J31" s="78"/>
      <c r="K31" s="78" t="s">
        <v>456</v>
      </c>
      <c r="L31" s="78">
        <v>2</v>
      </c>
      <c r="M31" s="78"/>
      <c r="N31" s="78"/>
      <c r="O31" s="78"/>
      <c r="P31" s="78"/>
      <c r="Q31" s="78"/>
      <c r="R31" s="78"/>
      <c r="S31" s="78"/>
      <c r="T31" s="78"/>
      <c r="U31" s="78"/>
      <c r="V31" s="78"/>
    </row>
    <row r="32" spans="1:22" ht="15">
      <c r="A32" s="78" t="s">
        <v>1521</v>
      </c>
      <c r="B32" s="78">
        <v>5</v>
      </c>
      <c r="C32" s="78" t="s">
        <v>1529</v>
      </c>
      <c r="D32" s="78">
        <v>1</v>
      </c>
      <c r="E32" s="78"/>
      <c r="F32" s="78"/>
      <c r="G32" s="78" t="s">
        <v>1522</v>
      </c>
      <c r="H32" s="78">
        <v>2</v>
      </c>
      <c r="I32" s="78"/>
      <c r="J32" s="78"/>
      <c r="K32" s="78" t="s">
        <v>1541</v>
      </c>
      <c r="L32" s="78">
        <v>1</v>
      </c>
      <c r="M32" s="78"/>
      <c r="N32" s="78"/>
      <c r="O32" s="78"/>
      <c r="P32" s="78"/>
      <c r="Q32" s="78"/>
      <c r="R32" s="78"/>
      <c r="S32" s="78"/>
      <c r="T32" s="78"/>
      <c r="U32" s="78"/>
      <c r="V32" s="78"/>
    </row>
    <row r="33" spans="1:22" ht="15">
      <c r="A33" s="78" t="s">
        <v>1522</v>
      </c>
      <c r="B33" s="78">
        <v>3</v>
      </c>
      <c r="C33" s="78" t="s">
        <v>1530</v>
      </c>
      <c r="D33" s="78">
        <v>1</v>
      </c>
      <c r="E33" s="78"/>
      <c r="F33" s="78"/>
      <c r="G33" s="78" t="s">
        <v>1524</v>
      </c>
      <c r="H33" s="78">
        <v>2</v>
      </c>
      <c r="I33" s="78"/>
      <c r="J33" s="78"/>
      <c r="K33" s="78" t="s">
        <v>1542</v>
      </c>
      <c r="L33" s="78">
        <v>1</v>
      </c>
      <c r="M33" s="78"/>
      <c r="N33" s="78"/>
      <c r="O33" s="78"/>
      <c r="P33" s="78"/>
      <c r="Q33" s="78"/>
      <c r="R33" s="78"/>
      <c r="S33" s="78"/>
      <c r="T33" s="78"/>
      <c r="U33" s="78"/>
      <c r="V33" s="78"/>
    </row>
    <row r="34" spans="1:22" ht="15">
      <c r="A34" s="78" t="s">
        <v>1523</v>
      </c>
      <c r="B34" s="78">
        <v>3</v>
      </c>
      <c r="C34" s="78" t="s">
        <v>1531</v>
      </c>
      <c r="D34" s="78">
        <v>1</v>
      </c>
      <c r="E34" s="78"/>
      <c r="F34" s="78"/>
      <c r="G34" s="78" t="s">
        <v>1525</v>
      </c>
      <c r="H34" s="78">
        <v>2</v>
      </c>
      <c r="I34" s="78"/>
      <c r="J34" s="78"/>
      <c r="K34" s="78" t="s">
        <v>1543</v>
      </c>
      <c r="L34" s="78">
        <v>1</v>
      </c>
      <c r="M34" s="78"/>
      <c r="N34" s="78"/>
      <c r="O34" s="78"/>
      <c r="P34" s="78"/>
      <c r="Q34" s="78"/>
      <c r="R34" s="78"/>
      <c r="S34" s="78"/>
      <c r="T34" s="78"/>
      <c r="U34" s="78"/>
      <c r="V34" s="78"/>
    </row>
    <row r="35" spans="1:22" ht="15">
      <c r="A35" s="78" t="s">
        <v>1524</v>
      </c>
      <c r="B35" s="78">
        <v>2</v>
      </c>
      <c r="C35" s="78" t="s">
        <v>1532</v>
      </c>
      <c r="D35" s="78">
        <v>1</v>
      </c>
      <c r="E35" s="78"/>
      <c r="F35" s="78"/>
      <c r="G35" s="78" t="s">
        <v>256</v>
      </c>
      <c r="H35" s="78">
        <v>2</v>
      </c>
      <c r="I35" s="78"/>
      <c r="J35" s="78"/>
      <c r="K35" s="78" t="s">
        <v>1521</v>
      </c>
      <c r="L35" s="78">
        <v>1</v>
      </c>
      <c r="M35" s="78"/>
      <c r="N35" s="78"/>
      <c r="O35" s="78"/>
      <c r="P35" s="78"/>
      <c r="Q35" s="78"/>
      <c r="R35" s="78"/>
      <c r="S35" s="78"/>
      <c r="T35" s="78"/>
      <c r="U35" s="78"/>
      <c r="V35" s="78"/>
    </row>
    <row r="36" spans="1:22" ht="15">
      <c r="A36" s="78" t="s">
        <v>1525</v>
      </c>
      <c r="B36" s="78">
        <v>2</v>
      </c>
      <c r="C36" s="78" t="s">
        <v>1533</v>
      </c>
      <c r="D36" s="78">
        <v>1</v>
      </c>
      <c r="E36" s="78"/>
      <c r="F36" s="78"/>
      <c r="G36" s="78" t="s">
        <v>1537</v>
      </c>
      <c r="H36" s="78">
        <v>1</v>
      </c>
      <c r="I36" s="78"/>
      <c r="J36" s="78"/>
      <c r="K36" s="78" t="s">
        <v>1522</v>
      </c>
      <c r="L36" s="78">
        <v>1</v>
      </c>
      <c r="M36" s="78"/>
      <c r="N36" s="78"/>
      <c r="O36" s="78"/>
      <c r="P36" s="78"/>
      <c r="Q36" s="78"/>
      <c r="R36" s="78"/>
      <c r="S36" s="78"/>
      <c r="T36" s="78"/>
      <c r="U36" s="78"/>
      <c r="V36" s="78"/>
    </row>
    <row r="37" spans="1:22" ht="15">
      <c r="A37" s="78" t="s">
        <v>1526</v>
      </c>
      <c r="B37" s="78">
        <v>2</v>
      </c>
      <c r="C37" s="78" t="s">
        <v>1534</v>
      </c>
      <c r="D37" s="78">
        <v>1</v>
      </c>
      <c r="E37" s="78"/>
      <c r="F37" s="78"/>
      <c r="G37" s="78" t="s">
        <v>1538</v>
      </c>
      <c r="H37" s="78">
        <v>1</v>
      </c>
      <c r="I37" s="78"/>
      <c r="J37" s="78"/>
      <c r="K37" s="78" t="s">
        <v>1526</v>
      </c>
      <c r="L37" s="78">
        <v>1</v>
      </c>
      <c r="M37" s="78"/>
      <c r="N37" s="78"/>
      <c r="O37" s="78"/>
      <c r="P37" s="78"/>
      <c r="Q37" s="78"/>
      <c r="R37" s="78"/>
      <c r="S37" s="78"/>
      <c r="T37" s="78"/>
      <c r="U37" s="78"/>
      <c r="V37" s="78"/>
    </row>
    <row r="40" spans="1:22" ht="15" customHeight="1">
      <c r="A40" s="13" t="s">
        <v>1555</v>
      </c>
      <c r="B40" s="13" t="s">
        <v>1472</v>
      </c>
      <c r="C40" s="13" t="s">
        <v>1564</v>
      </c>
      <c r="D40" s="13" t="s">
        <v>1475</v>
      </c>
      <c r="E40" s="13" t="s">
        <v>1574</v>
      </c>
      <c r="F40" s="13" t="s">
        <v>1477</v>
      </c>
      <c r="G40" s="13" t="s">
        <v>1580</v>
      </c>
      <c r="H40" s="13" t="s">
        <v>1479</v>
      </c>
      <c r="I40" s="13" t="s">
        <v>1581</v>
      </c>
      <c r="J40" s="13" t="s">
        <v>1481</v>
      </c>
      <c r="K40" s="13" t="s">
        <v>1590</v>
      </c>
      <c r="L40" s="13" t="s">
        <v>1484</v>
      </c>
      <c r="M40" s="13" t="s">
        <v>1598</v>
      </c>
      <c r="N40" s="13" t="s">
        <v>1486</v>
      </c>
      <c r="O40" s="13" t="s">
        <v>1604</v>
      </c>
      <c r="P40" s="13" t="s">
        <v>1488</v>
      </c>
      <c r="Q40" s="13" t="s">
        <v>1611</v>
      </c>
      <c r="R40" s="13" t="s">
        <v>1490</v>
      </c>
      <c r="S40" s="13" t="s">
        <v>1617</v>
      </c>
      <c r="T40" s="13" t="s">
        <v>1494</v>
      </c>
      <c r="U40" s="78" t="s">
        <v>1619</v>
      </c>
      <c r="V40" s="78" t="s">
        <v>1495</v>
      </c>
    </row>
    <row r="41" spans="1:22" ht="15">
      <c r="A41" s="84" t="s">
        <v>1556</v>
      </c>
      <c r="B41" s="84">
        <v>43</v>
      </c>
      <c r="C41" s="84" t="s">
        <v>256</v>
      </c>
      <c r="D41" s="84">
        <v>17</v>
      </c>
      <c r="E41" s="84" t="s">
        <v>256</v>
      </c>
      <c r="F41" s="84">
        <v>28</v>
      </c>
      <c r="G41" s="84" t="s">
        <v>256</v>
      </c>
      <c r="H41" s="84">
        <v>20</v>
      </c>
      <c r="I41" s="84" t="s">
        <v>256</v>
      </c>
      <c r="J41" s="84">
        <v>2</v>
      </c>
      <c r="K41" s="84" t="s">
        <v>460</v>
      </c>
      <c r="L41" s="84">
        <v>15</v>
      </c>
      <c r="M41" s="84" t="s">
        <v>256</v>
      </c>
      <c r="N41" s="84">
        <v>7</v>
      </c>
      <c r="O41" s="84" t="s">
        <v>234</v>
      </c>
      <c r="P41" s="84">
        <v>7</v>
      </c>
      <c r="Q41" s="84" t="s">
        <v>1567</v>
      </c>
      <c r="R41" s="84">
        <v>4</v>
      </c>
      <c r="S41" s="84" t="s">
        <v>256</v>
      </c>
      <c r="T41" s="84">
        <v>2</v>
      </c>
      <c r="U41" s="84"/>
      <c r="V41" s="84"/>
    </row>
    <row r="42" spans="1:22" ht="15">
      <c r="A42" s="84" t="s">
        <v>1557</v>
      </c>
      <c r="B42" s="84">
        <v>7</v>
      </c>
      <c r="C42" s="84" t="s">
        <v>1565</v>
      </c>
      <c r="D42" s="84">
        <v>9</v>
      </c>
      <c r="E42" s="84" t="s">
        <v>1561</v>
      </c>
      <c r="F42" s="84">
        <v>24</v>
      </c>
      <c r="G42" s="84" t="s">
        <v>1561</v>
      </c>
      <c r="H42" s="84">
        <v>12</v>
      </c>
      <c r="I42" s="84" t="s">
        <v>1582</v>
      </c>
      <c r="J42" s="84">
        <v>2</v>
      </c>
      <c r="K42" s="84" t="s">
        <v>256</v>
      </c>
      <c r="L42" s="84">
        <v>14</v>
      </c>
      <c r="M42" s="84" t="s">
        <v>1546</v>
      </c>
      <c r="N42" s="84">
        <v>4</v>
      </c>
      <c r="O42" s="84" t="s">
        <v>1605</v>
      </c>
      <c r="P42" s="84">
        <v>4</v>
      </c>
      <c r="Q42" s="84" t="s">
        <v>1566</v>
      </c>
      <c r="R42" s="84">
        <v>4</v>
      </c>
      <c r="S42" s="84" t="s">
        <v>1618</v>
      </c>
      <c r="T42" s="84">
        <v>2</v>
      </c>
      <c r="U42" s="84"/>
      <c r="V42" s="84"/>
    </row>
    <row r="43" spans="1:22" ht="15">
      <c r="A43" s="84" t="s">
        <v>1558</v>
      </c>
      <c r="B43" s="84">
        <v>0</v>
      </c>
      <c r="C43" s="84" t="s">
        <v>1566</v>
      </c>
      <c r="D43" s="84">
        <v>8</v>
      </c>
      <c r="E43" s="84" t="s">
        <v>280</v>
      </c>
      <c r="F43" s="84">
        <v>12</v>
      </c>
      <c r="G43" s="84" t="s">
        <v>1562</v>
      </c>
      <c r="H43" s="84">
        <v>8</v>
      </c>
      <c r="I43" s="84" t="s">
        <v>1583</v>
      </c>
      <c r="J43" s="84">
        <v>2</v>
      </c>
      <c r="K43" s="84" t="s">
        <v>1591</v>
      </c>
      <c r="L43" s="84">
        <v>5</v>
      </c>
      <c r="M43" s="84" t="s">
        <v>237</v>
      </c>
      <c r="N43" s="84">
        <v>4</v>
      </c>
      <c r="O43" s="84" t="s">
        <v>1606</v>
      </c>
      <c r="P43" s="84">
        <v>4</v>
      </c>
      <c r="Q43" s="84" t="s">
        <v>1612</v>
      </c>
      <c r="R43" s="84">
        <v>3</v>
      </c>
      <c r="S43" s="84"/>
      <c r="T43" s="84"/>
      <c r="U43" s="84"/>
      <c r="V43" s="84"/>
    </row>
    <row r="44" spans="1:22" ht="15">
      <c r="A44" s="84" t="s">
        <v>1559</v>
      </c>
      <c r="B44" s="84">
        <v>1748</v>
      </c>
      <c r="C44" s="84" t="s">
        <v>1567</v>
      </c>
      <c r="D44" s="84">
        <v>6</v>
      </c>
      <c r="E44" s="84" t="s">
        <v>1563</v>
      </c>
      <c r="F44" s="84">
        <v>12</v>
      </c>
      <c r="G44" s="84" t="s">
        <v>280</v>
      </c>
      <c r="H44" s="84">
        <v>7</v>
      </c>
      <c r="I44" s="84" t="s">
        <v>1584</v>
      </c>
      <c r="J44" s="84">
        <v>2</v>
      </c>
      <c r="K44" s="84" t="s">
        <v>470</v>
      </c>
      <c r="L44" s="84">
        <v>5</v>
      </c>
      <c r="M44" s="84" t="s">
        <v>1599</v>
      </c>
      <c r="N44" s="84">
        <v>3</v>
      </c>
      <c r="O44" s="84" t="s">
        <v>1607</v>
      </c>
      <c r="P44" s="84">
        <v>4</v>
      </c>
      <c r="Q44" s="84" t="s">
        <v>1613</v>
      </c>
      <c r="R44" s="84">
        <v>3</v>
      </c>
      <c r="S44" s="84"/>
      <c r="T44" s="84"/>
      <c r="U44" s="84"/>
      <c r="V44" s="84"/>
    </row>
    <row r="45" spans="1:22" ht="15">
      <c r="A45" s="84" t="s">
        <v>1560</v>
      </c>
      <c r="B45" s="84">
        <v>1798</v>
      </c>
      <c r="C45" s="84" t="s">
        <v>1568</v>
      </c>
      <c r="D45" s="84">
        <v>6</v>
      </c>
      <c r="E45" s="84" t="s">
        <v>279</v>
      </c>
      <c r="F45" s="84">
        <v>12</v>
      </c>
      <c r="G45" s="84" t="s">
        <v>1563</v>
      </c>
      <c r="H45" s="84">
        <v>7</v>
      </c>
      <c r="I45" s="84" t="s">
        <v>1585</v>
      </c>
      <c r="J45" s="84">
        <v>2</v>
      </c>
      <c r="K45" s="84" t="s">
        <v>1592</v>
      </c>
      <c r="L45" s="84">
        <v>4</v>
      </c>
      <c r="M45" s="84" t="s">
        <v>1600</v>
      </c>
      <c r="N45" s="84">
        <v>3</v>
      </c>
      <c r="O45" s="84" t="s">
        <v>1608</v>
      </c>
      <c r="P45" s="84">
        <v>4</v>
      </c>
      <c r="Q45" s="84" t="s">
        <v>1614</v>
      </c>
      <c r="R45" s="84">
        <v>3</v>
      </c>
      <c r="S45" s="84"/>
      <c r="T45" s="84"/>
      <c r="U45" s="84"/>
      <c r="V45" s="84"/>
    </row>
    <row r="46" spans="1:22" ht="15">
      <c r="A46" s="84" t="s">
        <v>256</v>
      </c>
      <c r="B46" s="84">
        <v>92</v>
      </c>
      <c r="C46" s="84" t="s">
        <v>1569</v>
      </c>
      <c r="D46" s="84">
        <v>6</v>
      </c>
      <c r="E46" s="84" t="s">
        <v>1575</v>
      </c>
      <c r="F46" s="84">
        <v>12</v>
      </c>
      <c r="G46" s="84" t="s">
        <v>279</v>
      </c>
      <c r="H46" s="84">
        <v>6</v>
      </c>
      <c r="I46" s="84" t="s">
        <v>1586</v>
      </c>
      <c r="J46" s="84">
        <v>2</v>
      </c>
      <c r="K46" s="84" t="s">
        <v>1593</v>
      </c>
      <c r="L46" s="84">
        <v>4</v>
      </c>
      <c r="M46" s="84" t="s">
        <v>1601</v>
      </c>
      <c r="N46" s="84">
        <v>3</v>
      </c>
      <c r="O46" s="84" t="s">
        <v>1609</v>
      </c>
      <c r="P46" s="84">
        <v>4</v>
      </c>
      <c r="Q46" s="84" t="s">
        <v>1615</v>
      </c>
      <c r="R46" s="84">
        <v>3</v>
      </c>
      <c r="S46" s="84"/>
      <c r="T46" s="84"/>
      <c r="U46" s="84"/>
      <c r="V46" s="84"/>
    </row>
    <row r="47" spans="1:22" ht="15">
      <c r="A47" s="84" t="s">
        <v>1561</v>
      </c>
      <c r="B47" s="84">
        <v>36</v>
      </c>
      <c r="C47" s="84" t="s">
        <v>1570</v>
      </c>
      <c r="D47" s="84">
        <v>6</v>
      </c>
      <c r="E47" s="84" t="s">
        <v>1576</v>
      </c>
      <c r="F47" s="84">
        <v>12</v>
      </c>
      <c r="G47" s="84" t="s">
        <v>1575</v>
      </c>
      <c r="H47" s="84">
        <v>6</v>
      </c>
      <c r="I47" s="84" t="s">
        <v>1587</v>
      </c>
      <c r="J47" s="84">
        <v>2</v>
      </c>
      <c r="K47" s="84" t="s">
        <v>1594</v>
      </c>
      <c r="L47" s="84">
        <v>4</v>
      </c>
      <c r="M47" s="84" t="s">
        <v>1602</v>
      </c>
      <c r="N47" s="84">
        <v>3</v>
      </c>
      <c r="O47" s="84" t="s">
        <v>1610</v>
      </c>
      <c r="P47" s="84">
        <v>4</v>
      </c>
      <c r="Q47" s="84" t="s">
        <v>1616</v>
      </c>
      <c r="R47" s="84">
        <v>3</v>
      </c>
      <c r="S47" s="84"/>
      <c r="T47" s="84"/>
      <c r="U47" s="84"/>
      <c r="V47" s="84"/>
    </row>
    <row r="48" spans="1:22" ht="15">
      <c r="A48" s="84" t="s">
        <v>1562</v>
      </c>
      <c r="B48" s="84">
        <v>23</v>
      </c>
      <c r="C48" s="84" t="s">
        <v>1571</v>
      </c>
      <c r="D48" s="84">
        <v>6</v>
      </c>
      <c r="E48" s="84" t="s">
        <v>1577</v>
      </c>
      <c r="F48" s="84">
        <v>12</v>
      </c>
      <c r="G48" s="84" t="s">
        <v>1576</v>
      </c>
      <c r="H48" s="84">
        <v>6</v>
      </c>
      <c r="I48" s="84" t="s">
        <v>1588</v>
      </c>
      <c r="J48" s="84">
        <v>2</v>
      </c>
      <c r="K48" s="84" t="s">
        <v>1595</v>
      </c>
      <c r="L48" s="84">
        <v>3</v>
      </c>
      <c r="M48" s="84" t="s">
        <v>277</v>
      </c>
      <c r="N48" s="84">
        <v>2</v>
      </c>
      <c r="O48" s="84" t="s">
        <v>456</v>
      </c>
      <c r="P48" s="84">
        <v>4</v>
      </c>
      <c r="Q48" s="84" t="s">
        <v>1568</v>
      </c>
      <c r="R48" s="84">
        <v>3</v>
      </c>
      <c r="S48" s="84"/>
      <c r="T48" s="84"/>
      <c r="U48" s="84"/>
      <c r="V48" s="84"/>
    </row>
    <row r="49" spans="1:22" ht="15">
      <c r="A49" s="84" t="s">
        <v>460</v>
      </c>
      <c r="B49" s="84">
        <v>23</v>
      </c>
      <c r="C49" s="84" t="s">
        <v>1572</v>
      </c>
      <c r="D49" s="84">
        <v>6</v>
      </c>
      <c r="E49" s="84" t="s">
        <v>1578</v>
      </c>
      <c r="F49" s="84">
        <v>12</v>
      </c>
      <c r="G49" s="84" t="s">
        <v>1577</v>
      </c>
      <c r="H49" s="84">
        <v>6</v>
      </c>
      <c r="I49" s="84" t="s">
        <v>1589</v>
      </c>
      <c r="J49" s="84">
        <v>2</v>
      </c>
      <c r="K49" s="84" t="s">
        <v>1596</v>
      </c>
      <c r="L49" s="84">
        <v>3</v>
      </c>
      <c r="M49" s="84" t="s">
        <v>276</v>
      </c>
      <c r="N49" s="84">
        <v>2</v>
      </c>
      <c r="O49" s="84" t="s">
        <v>260</v>
      </c>
      <c r="P49" s="84">
        <v>4</v>
      </c>
      <c r="Q49" s="84" t="s">
        <v>1569</v>
      </c>
      <c r="R49" s="84">
        <v>3</v>
      </c>
      <c r="S49" s="84"/>
      <c r="T49" s="84"/>
      <c r="U49" s="84"/>
      <c r="V49" s="84"/>
    </row>
    <row r="50" spans="1:22" ht="15">
      <c r="A50" s="84" t="s">
        <v>1563</v>
      </c>
      <c r="B50" s="84">
        <v>22</v>
      </c>
      <c r="C50" s="84" t="s">
        <v>1573</v>
      </c>
      <c r="D50" s="84">
        <v>6</v>
      </c>
      <c r="E50" s="84" t="s">
        <v>1579</v>
      </c>
      <c r="F50" s="84">
        <v>12</v>
      </c>
      <c r="G50" s="84" t="s">
        <v>1578</v>
      </c>
      <c r="H50" s="84">
        <v>6</v>
      </c>
      <c r="I50" s="84" t="s">
        <v>278</v>
      </c>
      <c r="J50" s="84">
        <v>2</v>
      </c>
      <c r="K50" s="84" t="s">
        <v>1597</v>
      </c>
      <c r="L50" s="84">
        <v>3</v>
      </c>
      <c r="M50" s="84" t="s">
        <v>1603</v>
      </c>
      <c r="N50" s="84">
        <v>2</v>
      </c>
      <c r="O50" s="84"/>
      <c r="P50" s="84"/>
      <c r="Q50" s="84" t="s">
        <v>1570</v>
      </c>
      <c r="R50" s="84">
        <v>3</v>
      </c>
      <c r="S50" s="84"/>
      <c r="T50" s="84"/>
      <c r="U50" s="84"/>
      <c r="V50" s="84"/>
    </row>
    <row r="53" spans="1:22" ht="15" customHeight="1">
      <c r="A53" s="13" t="s">
        <v>1631</v>
      </c>
      <c r="B53" s="13" t="s">
        <v>1472</v>
      </c>
      <c r="C53" s="13" t="s">
        <v>1642</v>
      </c>
      <c r="D53" s="13" t="s">
        <v>1475</v>
      </c>
      <c r="E53" s="13" t="s">
        <v>1653</v>
      </c>
      <c r="F53" s="13" t="s">
        <v>1477</v>
      </c>
      <c r="G53" s="13" t="s">
        <v>1655</v>
      </c>
      <c r="H53" s="13" t="s">
        <v>1479</v>
      </c>
      <c r="I53" s="13" t="s">
        <v>1656</v>
      </c>
      <c r="J53" s="13" t="s">
        <v>1481</v>
      </c>
      <c r="K53" s="13" t="s">
        <v>1665</v>
      </c>
      <c r="L53" s="13" t="s">
        <v>1484</v>
      </c>
      <c r="M53" s="13" t="s">
        <v>1676</v>
      </c>
      <c r="N53" s="13" t="s">
        <v>1486</v>
      </c>
      <c r="O53" s="13" t="s">
        <v>1687</v>
      </c>
      <c r="P53" s="13" t="s">
        <v>1488</v>
      </c>
      <c r="Q53" s="13" t="s">
        <v>1697</v>
      </c>
      <c r="R53" s="13" t="s">
        <v>1490</v>
      </c>
      <c r="S53" s="78" t="s">
        <v>1701</v>
      </c>
      <c r="T53" s="78" t="s">
        <v>1494</v>
      </c>
      <c r="U53" s="78" t="s">
        <v>1702</v>
      </c>
      <c r="V53" s="78" t="s">
        <v>1495</v>
      </c>
    </row>
    <row r="54" spans="1:22" ht="15">
      <c r="A54" s="84" t="s">
        <v>1632</v>
      </c>
      <c r="B54" s="84">
        <v>18</v>
      </c>
      <c r="C54" s="84" t="s">
        <v>1643</v>
      </c>
      <c r="D54" s="84">
        <v>6</v>
      </c>
      <c r="E54" s="84" t="s">
        <v>1654</v>
      </c>
      <c r="F54" s="84">
        <v>12</v>
      </c>
      <c r="G54" s="84" t="s">
        <v>1632</v>
      </c>
      <c r="H54" s="84">
        <v>6</v>
      </c>
      <c r="I54" s="84" t="s">
        <v>1657</v>
      </c>
      <c r="J54" s="84">
        <v>2</v>
      </c>
      <c r="K54" s="84" t="s">
        <v>1666</v>
      </c>
      <c r="L54" s="84">
        <v>7</v>
      </c>
      <c r="M54" s="84" t="s">
        <v>1677</v>
      </c>
      <c r="N54" s="84">
        <v>3</v>
      </c>
      <c r="O54" s="84" t="s">
        <v>1688</v>
      </c>
      <c r="P54" s="84">
        <v>4</v>
      </c>
      <c r="Q54" s="84" t="s">
        <v>1698</v>
      </c>
      <c r="R54" s="84">
        <v>3</v>
      </c>
      <c r="S54" s="84"/>
      <c r="T54" s="84"/>
      <c r="U54" s="84"/>
      <c r="V54" s="84"/>
    </row>
    <row r="55" spans="1:22" ht="15">
      <c r="A55" s="84" t="s">
        <v>1633</v>
      </c>
      <c r="B55" s="84">
        <v>18</v>
      </c>
      <c r="C55" s="84" t="s">
        <v>1644</v>
      </c>
      <c r="D55" s="84">
        <v>6</v>
      </c>
      <c r="E55" s="84" t="s">
        <v>1632</v>
      </c>
      <c r="F55" s="84">
        <v>12</v>
      </c>
      <c r="G55" s="84" t="s">
        <v>1633</v>
      </c>
      <c r="H55" s="84">
        <v>6</v>
      </c>
      <c r="I55" s="84" t="s">
        <v>1658</v>
      </c>
      <c r="J55" s="84">
        <v>2</v>
      </c>
      <c r="K55" s="84" t="s">
        <v>1667</v>
      </c>
      <c r="L55" s="84">
        <v>3</v>
      </c>
      <c r="M55" s="84" t="s">
        <v>1678</v>
      </c>
      <c r="N55" s="84">
        <v>3</v>
      </c>
      <c r="O55" s="84" t="s">
        <v>1689</v>
      </c>
      <c r="P55" s="84">
        <v>4</v>
      </c>
      <c r="Q55" s="84" t="s">
        <v>1699</v>
      </c>
      <c r="R55" s="84">
        <v>3</v>
      </c>
      <c r="S55" s="84"/>
      <c r="T55" s="84"/>
      <c r="U55" s="84"/>
      <c r="V55" s="84"/>
    </row>
    <row r="56" spans="1:22" ht="15">
      <c r="A56" s="84" t="s">
        <v>1634</v>
      </c>
      <c r="B56" s="84">
        <v>18</v>
      </c>
      <c r="C56" s="84" t="s">
        <v>1645</v>
      </c>
      <c r="D56" s="84">
        <v>6</v>
      </c>
      <c r="E56" s="84" t="s">
        <v>1633</v>
      </c>
      <c r="F56" s="84">
        <v>12</v>
      </c>
      <c r="G56" s="84" t="s">
        <v>1634</v>
      </c>
      <c r="H56" s="84">
        <v>6</v>
      </c>
      <c r="I56" s="84" t="s">
        <v>1659</v>
      </c>
      <c r="J56" s="84">
        <v>2</v>
      </c>
      <c r="K56" s="84" t="s">
        <v>1668</v>
      </c>
      <c r="L56" s="84">
        <v>3</v>
      </c>
      <c r="M56" s="84" t="s">
        <v>1679</v>
      </c>
      <c r="N56" s="84">
        <v>3</v>
      </c>
      <c r="O56" s="84" t="s">
        <v>1690</v>
      </c>
      <c r="P56" s="84">
        <v>4</v>
      </c>
      <c r="Q56" s="84" t="s">
        <v>1700</v>
      </c>
      <c r="R56" s="84">
        <v>3</v>
      </c>
      <c r="S56" s="84"/>
      <c r="T56" s="84"/>
      <c r="U56" s="84"/>
      <c r="V56" s="84"/>
    </row>
    <row r="57" spans="1:22" ht="15">
      <c r="A57" s="84" t="s">
        <v>1635</v>
      </c>
      <c r="B57" s="84">
        <v>18</v>
      </c>
      <c r="C57" s="84" t="s">
        <v>1646</v>
      </c>
      <c r="D57" s="84">
        <v>6</v>
      </c>
      <c r="E57" s="84" t="s">
        <v>1634</v>
      </c>
      <c r="F57" s="84">
        <v>12</v>
      </c>
      <c r="G57" s="84" t="s">
        <v>1635</v>
      </c>
      <c r="H57" s="84">
        <v>6</v>
      </c>
      <c r="I57" s="84" t="s">
        <v>1660</v>
      </c>
      <c r="J57" s="84">
        <v>2</v>
      </c>
      <c r="K57" s="84" t="s">
        <v>1669</v>
      </c>
      <c r="L57" s="84">
        <v>3</v>
      </c>
      <c r="M57" s="84" t="s">
        <v>1680</v>
      </c>
      <c r="N57" s="84">
        <v>3</v>
      </c>
      <c r="O57" s="84" t="s">
        <v>1691</v>
      </c>
      <c r="P57" s="84">
        <v>4</v>
      </c>
      <c r="Q57" s="84" t="s">
        <v>1647</v>
      </c>
      <c r="R57" s="84">
        <v>3</v>
      </c>
      <c r="S57" s="84"/>
      <c r="T57" s="84"/>
      <c r="U57" s="84"/>
      <c r="V57" s="84"/>
    </row>
    <row r="58" spans="1:22" ht="15">
      <c r="A58" s="84" t="s">
        <v>1636</v>
      </c>
      <c r="B58" s="84">
        <v>18</v>
      </c>
      <c r="C58" s="84" t="s">
        <v>1647</v>
      </c>
      <c r="D58" s="84">
        <v>5</v>
      </c>
      <c r="E58" s="84" t="s">
        <v>1635</v>
      </c>
      <c r="F58" s="84">
        <v>12</v>
      </c>
      <c r="G58" s="84" t="s">
        <v>1636</v>
      </c>
      <c r="H58" s="84">
        <v>6</v>
      </c>
      <c r="I58" s="84" t="s">
        <v>1661</v>
      </c>
      <c r="J58" s="84">
        <v>2</v>
      </c>
      <c r="K58" s="84" t="s">
        <v>1670</v>
      </c>
      <c r="L58" s="84">
        <v>3</v>
      </c>
      <c r="M58" s="84" t="s">
        <v>1681</v>
      </c>
      <c r="N58" s="84">
        <v>3</v>
      </c>
      <c r="O58" s="84" t="s">
        <v>1692</v>
      </c>
      <c r="P58" s="84">
        <v>4</v>
      </c>
      <c r="Q58" s="84" t="s">
        <v>1648</v>
      </c>
      <c r="R58" s="84">
        <v>3</v>
      </c>
      <c r="S58" s="84"/>
      <c r="T58" s="84"/>
      <c r="U58" s="84"/>
      <c r="V58" s="84"/>
    </row>
    <row r="59" spans="1:22" ht="15">
      <c r="A59" s="84" t="s">
        <v>1637</v>
      </c>
      <c r="B59" s="84">
        <v>18</v>
      </c>
      <c r="C59" s="84" t="s">
        <v>1648</v>
      </c>
      <c r="D59" s="84">
        <v>5</v>
      </c>
      <c r="E59" s="84" t="s">
        <v>1636</v>
      </c>
      <c r="F59" s="84">
        <v>12</v>
      </c>
      <c r="G59" s="84" t="s">
        <v>1637</v>
      </c>
      <c r="H59" s="84">
        <v>6</v>
      </c>
      <c r="I59" s="84" t="s">
        <v>1662</v>
      </c>
      <c r="J59" s="84">
        <v>2</v>
      </c>
      <c r="K59" s="84" t="s">
        <v>1671</v>
      </c>
      <c r="L59" s="84">
        <v>3</v>
      </c>
      <c r="M59" s="84" t="s">
        <v>1682</v>
      </c>
      <c r="N59" s="84">
        <v>3</v>
      </c>
      <c r="O59" s="84" t="s">
        <v>1693</v>
      </c>
      <c r="P59" s="84">
        <v>4</v>
      </c>
      <c r="Q59" s="84" t="s">
        <v>1649</v>
      </c>
      <c r="R59" s="84">
        <v>3</v>
      </c>
      <c r="S59" s="84"/>
      <c r="T59" s="84"/>
      <c r="U59" s="84"/>
      <c r="V59" s="84"/>
    </row>
    <row r="60" spans="1:22" ht="15">
      <c r="A60" s="84" t="s">
        <v>1638</v>
      </c>
      <c r="B60" s="84">
        <v>18</v>
      </c>
      <c r="C60" s="84" t="s">
        <v>1649</v>
      </c>
      <c r="D60" s="84">
        <v>5</v>
      </c>
      <c r="E60" s="84" t="s">
        <v>1637</v>
      </c>
      <c r="F60" s="84">
        <v>12</v>
      </c>
      <c r="G60" s="84" t="s">
        <v>1638</v>
      </c>
      <c r="H60" s="84">
        <v>6</v>
      </c>
      <c r="I60" s="84" t="s">
        <v>1663</v>
      </c>
      <c r="J60" s="84">
        <v>2</v>
      </c>
      <c r="K60" s="84" t="s">
        <v>1672</v>
      </c>
      <c r="L60" s="84">
        <v>3</v>
      </c>
      <c r="M60" s="84" t="s">
        <v>1683</v>
      </c>
      <c r="N60" s="84">
        <v>2</v>
      </c>
      <c r="O60" s="84" t="s">
        <v>1694</v>
      </c>
      <c r="P60" s="84">
        <v>4</v>
      </c>
      <c r="Q60" s="84" t="s">
        <v>1650</v>
      </c>
      <c r="R60" s="84">
        <v>3</v>
      </c>
      <c r="S60" s="84"/>
      <c r="T60" s="84"/>
      <c r="U60" s="84"/>
      <c r="V60" s="84"/>
    </row>
    <row r="61" spans="1:22" ht="15">
      <c r="A61" s="84" t="s">
        <v>1639</v>
      </c>
      <c r="B61" s="84">
        <v>18</v>
      </c>
      <c r="C61" s="84" t="s">
        <v>1650</v>
      </c>
      <c r="D61" s="84">
        <v>5</v>
      </c>
      <c r="E61" s="84" t="s">
        <v>1638</v>
      </c>
      <c r="F61" s="84">
        <v>12</v>
      </c>
      <c r="G61" s="84" t="s">
        <v>1639</v>
      </c>
      <c r="H61" s="84">
        <v>6</v>
      </c>
      <c r="I61" s="84" t="s">
        <v>1664</v>
      </c>
      <c r="J61" s="84">
        <v>2</v>
      </c>
      <c r="K61" s="84" t="s">
        <v>1673</v>
      </c>
      <c r="L61" s="84">
        <v>3</v>
      </c>
      <c r="M61" s="84" t="s">
        <v>1684</v>
      </c>
      <c r="N61" s="84">
        <v>2</v>
      </c>
      <c r="O61" s="84" t="s">
        <v>1695</v>
      </c>
      <c r="P61" s="84">
        <v>4</v>
      </c>
      <c r="Q61" s="84" t="s">
        <v>1643</v>
      </c>
      <c r="R61" s="84">
        <v>3</v>
      </c>
      <c r="S61" s="84"/>
      <c r="T61" s="84"/>
      <c r="U61" s="84"/>
      <c r="V61" s="84"/>
    </row>
    <row r="62" spans="1:22" ht="15">
      <c r="A62" s="84" t="s">
        <v>1640</v>
      </c>
      <c r="B62" s="84">
        <v>18</v>
      </c>
      <c r="C62" s="84" t="s">
        <v>1651</v>
      </c>
      <c r="D62" s="84">
        <v>5</v>
      </c>
      <c r="E62" s="84" t="s">
        <v>1639</v>
      </c>
      <c r="F62" s="84">
        <v>12</v>
      </c>
      <c r="G62" s="84" t="s">
        <v>1640</v>
      </c>
      <c r="H62" s="84">
        <v>6</v>
      </c>
      <c r="I62" s="84"/>
      <c r="J62" s="84"/>
      <c r="K62" s="84" t="s">
        <v>1674</v>
      </c>
      <c r="L62" s="84">
        <v>3</v>
      </c>
      <c r="M62" s="84" t="s">
        <v>1685</v>
      </c>
      <c r="N62" s="84">
        <v>2</v>
      </c>
      <c r="O62" s="84" t="s">
        <v>1696</v>
      </c>
      <c r="P62" s="84">
        <v>3</v>
      </c>
      <c r="Q62" s="84" t="s">
        <v>1644</v>
      </c>
      <c r="R62" s="84">
        <v>3</v>
      </c>
      <c r="S62" s="84"/>
      <c r="T62" s="84"/>
      <c r="U62" s="84"/>
      <c r="V62" s="84"/>
    </row>
    <row r="63" spans="1:22" ht="15">
      <c r="A63" s="84" t="s">
        <v>1641</v>
      </c>
      <c r="B63" s="84">
        <v>18</v>
      </c>
      <c r="C63" s="84" t="s">
        <v>1652</v>
      </c>
      <c r="D63" s="84">
        <v>5</v>
      </c>
      <c r="E63" s="84" t="s">
        <v>1640</v>
      </c>
      <c r="F63" s="84">
        <v>12</v>
      </c>
      <c r="G63" s="84" t="s">
        <v>1641</v>
      </c>
      <c r="H63" s="84">
        <v>6</v>
      </c>
      <c r="I63" s="84"/>
      <c r="J63" s="84"/>
      <c r="K63" s="84" t="s">
        <v>1675</v>
      </c>
      <c r="L63" s="84">
        <v>3</v>
      </c>
      <c r="M63" s="84" t="s">
        <v>1686</v>
      </c>
      <c r="N63" s="84">
        <v>2</v>
      </c>
      <c r="O63" s="84"/>
      <c r="P63" s="84"/>
      <c r="Q63" s="84" t="s">
        <v>1651</v>
      </c>
      <c r="R63" s="84">
        <v>3</v>
      </c>
      <c r="S63" s="84"/>
      <c r="T63" s="84"/>
      <c r="U63" s="84"/>
      <c r="V63" s="84"/>
    </row>
    <row r="66" spans="1:22" ht="15" customHeight="1">
      <c r="A66" s="13" t="s">
        <v>1713</v>
      </c>
      <c r="B66" s="13" t="s">
        <v>1472</v>
      </c>
      <c r="C66" s="78" t="s">
        <v>1715</v>
      </c>
      <c r="D66" s="78" t="s">
        <v>1475</v>
      </c>
      <c r="E66" s="78" t="s">
        <v>1716</v>
      </c>
      <c r="F66" s="78" t="s">
        <v>1477</v>
      </c>
      <c r="G66" s="13" t="s">
        <v>1719</v>
      </c>
      <c r="H66" s="13" t="s">
        <v>1479</v>
      </c>
      <c r="I66" s="78" t="s">
        <v>1721</v>
      </c>
      <c r="J66" s="78" t="s">
        <v>1481</v>
      </c>
      <c r="K66" s="78" t="s">
        <v>1723</v>
      </c>
      <c r="L66" s="78" t="s">
        <v>1484</v>
      </c>
      <c r="M66" s="78" t="s">
        <v>1726</v>
      </c>
      <c r="N66" s="78" t="s">
        <v>1486</v>
      </c>
      <c r="O66" s="78" t="s">
        <v>1728</v>
      </c>
      <c r="P66" s="78" t="s">
        <v>1488</v>
      </c>
      <c r="Q66" s="78" t="s">
        <v>1730</v>
      </c>
      <c r="R66" s="78" t="s">
        <v>1490</v>
      </c>
      <c r="S66" s="78" t="s">
        <v>1732</v>
      </c>
      <c r="T66" s="78" t="s">
        <v>1494</v>
      </c>
      <c r="U66" s="13" t="s">
        <v>1734</v>
      </c>
      <c r="V66" s="13" t="s">
        <v>1495</v>
      </c>
    </row>
    <row r="67" spans="1:22" ht="15">
      <c r="A67" s="78" t="s">
        <v>256</v>
      </c>
      <c r="B67" s="78">
        <v>1</v>
      </c>
      <c r="C67" s="78"/>
      <c r="D67" s="78"/>
      <c r="E67" s="78"/>
      <c r="F67" s="78"/>
      <c r="G67" s="78" t="s">
        <v>256</v>
      </c>
      <c r="H67" s="78">
        <v>1</v>
      </c>
      <c r="I67" s="78"/>
      <c r="J67" s="78"/>
      <c r="K67" s="78"/>
      <c r="L67" s="78"/>
      <c r="M67" s="78"/>
      <c r="N67" s="78"/>
      <c r="O67" s="78"/>
      <c r="P67" s="78"/>
      <c r="Q67" s="78"/>
      <c r="R67" s="78"/>
      <c r="S67" s="78"/>
      <c r="T67" s="78"/>
      <c r="U67" s="78" t="s">
        <v>281</v>
      </c>
      <c r="V67" s="78">
        <v>1</v>
      </c>
    </row>
    <row r="68" spans="1:22" ht="15">
      <c r="A68" s="78" t="s">
        <v>281</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1714</v>
      </c>
      <c r="B71" s="13" t="s">
        <v>1472</v>
      </c>
      <c r="C71" s="78" t="s">
        <v>1717</v>
      </c>
      <c r="D71" s="78" t="s">
        <v>1475</v>
      </c>
      <c r="E71" s="13" t="s">
        <v>1718</v>
      </c>
      <c r="F71" s="13" t="s">
        <v>1477</v>
      </c>
      <c r="G71" s="13" t="s">
        <v>1720</v>
      </c>
      <c r="H71" s="13" t="s">
        <v>1479</v>
      </c>
      <c r="I71" s="13" t="s">
        <v>1722</v>
      </c>
      <c r="J71" s="13" t="s">
        <v>1481</v>
      </c>
      <c r="K71" s="13" t="s">
        <v>1725</v>
      </c>
      <c r="L71" s="13" t="s">
        <v>1484</v>
      </c>
      <c r="M71" s="13" t="s">
        <v>1727</v>
      </c>
      <c r="N71" s="13" t="s">
        <v>1486</v>
      </c>
      <c r="O71" s="13" t="s">
        <v>1729</v>
      </c>
      <c r="P71" s="13" t="s">
        <v>1488</v>
      </c>
      <c r="Q71" s="13" t="s">
        <v>1731</v>
      </c>
      <c r="R71" s="13" t="s">
        <v>1490</v>
      </c>
      <c r="S71" s="13" t="s">
        <v>1733</v>
      </c>
      <c r="T71" s="13" t="s">
        <v>1494</v>
      </c>
      <c r="U71" s="78" t="s">
        <v>1735</v>
      </c>
      <c r="V71" s="78" t="s">
        <v>1495</v>
      </c>
    </row>
    <row r="72" spans="1:22" ht="15">
      <c r="A72" s="78" t="s">
        <v>256</v>
      </c>
      <c r="B72" s="78">
        <v>36</v>
      </c>
      <c r="C72" s="78"/>
      <c r="D72" s="78"/>
      <c r="E72" s="78" t="s">
        <v>256</v>
      </c>
      <c r="F72" s="78">
        <v>14</v>
      </c>
      <c r="G72" s="78" t="s">
        <v>280</v>
      </c>
      <c r="H72" s="78">
        <v>7</v>
      </c>
      <c r="I72" s="78" t="s">
        <v>256</v>
      </c>
      <c r="J72" s="78">
        <v>2</v>
      </c>
      <c r="K72" s="78" t="s">
        <v>256</v>
      </c>
      <c r="L72" s="78">
        <v>7</v>
      </c>
      <c r="M72" s="78" t="s">
        <v>256</v>
      </c>
      <c r="N72" s="78">
        <v>7</v>
      </c>
      <c r="O72" s="78" t="s">
        <v>234</v>
      </c>
      <c r="P72" s="78">
        <v>4</v>
      </c>
      <c r="Q72" s="78" t="s">
        <v>228</v>
      </c>
      <c r="R72" s="78">
        <v>2</v>
      </c>
      <c r="S72" s="78" t="s">
        <v>282</v>
      </c>
      <c r="T72" s="78">
        <v>1</v>
      </c>
      <c r="U72" s="78"/>
      <c r="V72" s="78"/>
    </row>
    <row r="73" spans="1:22" ht="15">
      <c r="A73" s="78" t="s">
        <v>280</v>
      </c>
      <c r="B73" s="78">
        <v>21</v>
      </c>
      <c r="C73" s="78"/>
      <c r="D73" s="78"/>
      <c r="E73" s="78" t="s">
        <v>280</v>
      </c>
      <c r="F73" s="78">
        <v>12</v>
      </c>
      <c r="G73" s="78" t="s">
        <v>279</v>
      </c>
      <c r="H73" s="78">
        <v>6</v>
      </c>
      <c r="I73" s="78" t="s">
        <v>278</v>
      </c>
      <c r="J73" s="78">
        <v>2</v>
      </c>
      <c r="K73" s="78" t="s">
        <v>251</v>
      </c>
      <c r="L73" s="78">
        <v>3</v>
      </c>
      <c r="M73" s="78" t="s">
        <v>237</v>
      </c>
      <c r="N73" s="78">
        <v>4</v>
      </c>
      <c r="O73" s="78" t="s">
        <v>260</v>
      </c>
      <c r="P73" s="78">
        <v>4</v>
      </c>
      <c r="Q73" s="78"/>
      <c r="R73" s="78"/>
      <c r="S73" s="78"/>
      <c r="T73" s="78"/>
      <c r="U73" s="78"/>
      <c r="V73" s="78"/>
    </row>
    <row r="74" spans="1:22" ht="15">
      <c r="A74" s="78" t="s">
        <v>279</v>
      </c>
      <c r="B74" s="78">
        <v>21</v>
      </c>
      <c r="C74" s="78"/>
      <c r="D74" s="78"/>
      <c r="E74" s="78" t="s">
        <v>279</v>
      </c>
      <c r="F74" s="78">
        <v>12</v>
      </c>
      <c r="G74" s="78" t="s">
        <v>256</v>
      </c>
      <c r="H74" s="78">
        <v>5</v>
      </c>
      <c r="I74" s="78" t="s">
        <v>237</v>
      </c>
      <c r="J74" s="78">
        <v>1</v>
      </c>
      <c r="K74" s="78" t="s">
        <v>279</v>
      </c>
      <c r="L74" s="78">
        <v>3</v>
      </c>
      <c r="M74" s="78" t="s">
        <v>277</v>
      </c>
      <c r="N74" s="78">
        <v>2</v>
      </c>
      <c r="O74" s="78" t="s">
        <v>256</v>
      </c>
      <c r="P74" s="78">
        <v>1</v>
      </c>
      <c r="Q74" s="78"/>
      <c r="R74" s="78"/>
      <c r="S74" s="78"/>
      <c r="T74" s="78"/>
      <c r="U74" s="78"/>
      <c r="V74" s="78"/>
    </row>
    <row r="75" spans="1:22" ht="15">
      <c r="A75" s="78" t="s">
        <v>237</v>
      </c>
      <c r="B75" s="78">
        <v>9</v>
      </c>
      <c r="C75" s="78"/>
      <c r="D75" s="78"/>
      <c r="E75" s="78"/>
      <c r="F75" s="78"/>
      <c r="G75" s="78" t="s">
        <v>250</v>
      </c>
      <c r="H75" s="78">
        <v>3</v>
      </c>
      <c r="I75" s="78" t="s">
        <v>212</v>
      </c>
      <c r="J75" s="78">
        <v>1</v>
      </c>
      <c r="K75" s="78" t="s">
        <v>280</v>
      </c>
      <c r="L75" s="78">
        <v>2</v>
      </c>
      <c r="M75" s="78" t="s">
        <v>276</v>
      </c>
      <c r="N75" s="78">
        <v>2</v>
      </c>
      <c r="O75" s="78" t="s">
        <v>235</v>
      </c>
      <c r="P75" s="78">
        <v>1</v>
      </c>
      <c r="Q75" s="78"/>
      <c r="R75" s="78"/>
      <c r="S75" s="78"/>
      <c r="T75" s="78"/>
      <c r="U75" s="78"/>
      <c r="V75" s="78"/>
    </row>
    <row r="76" spans="1:22" ht="15">
      <c r="A76" s="78" t="s">
        <v>250</v>
      </c>
      <c r="B76" s="78">
        <v>5</v>
      </c>
      <c r="C76" s="78"/>
      <c r="D76" s="78"/>
      <c r="E76" s="78"/>
      <c r="F76" s="78"/>
      <c r="G76" s="78" t="s">
        <v>237</v>
      </c>
      <c r="H76" s="78">
        <v>3</v>
      </c>
      <c r="I76" s="78" t="s">
        <v>1724</v>
      </c>
      <c r="J76" s="78">
        <v>1</v>
      </c>
      <c r="K76" s="78" t="s">
        <v>295</v>
      </c>
      <c r="L76" s="78">
        <v>2</v>
      </c>
      <c r="M76" s="78" t="s">
        <v>292</v>
      </c>
      <c r="N76" s="78">
        <v>1</v>
      </c>
      <c r="O76" s="78" t="s">
        <v>236</v>
      </c>
      <c r="P76" s="78">
        <v>1</v>
      </c>
      <c r="Q76" s="78"/>
      <c r="R76" s="78"/>
      <c r="S76" s="78"/>
      <c r="T76" s="78"/>
      <c r="U76" s="78"/>
      <c r="V76" s="78"/>
    </row>
    <row r="77" spans="1:22" ht="15">
      <c r="A77" s="78" t="s">
        <v>260</v>
      </c>
      <c r="B77" s="78">
        <v>5</v>
      </c>
      <c r="C77" s="78"/>
      <c r="D77" s="78"/>
      <c r="E77" s="78"/>
      <c r="F77" s="78"/>
      <c r="G77" s="78" t="s">
        <v>298</v>
      </c>
      <c r="H77" s="78">
        <v>2</v>
      </c>
      <c r="I77" s="78" t="s">
        <v>275</v>
      </c>
      <c r="J77" s="78">
        <v>1</v>
      </c>
      <c r="K77" s="78" t="s">
        <v>294</v>
      </c>
      <c r="L77" s="78">
        <v>2</v>
      </c>
      <c r="M77" s="78"/>
      <c r="N77" s="78"/>
      <c r="O77" s="78"/>
      <c r="P77" s="78"/>
      <c r="Q77" s="78"/>
      <c r="R77" s="78"/>
      <c r="S77" s="78"/>
      <c r="T77" s="78"/>
      <c r="U77" s="78"/>
      <c r="V77" s="78"/>
    </row>
    <row r="78" spans="1:22" ht="15">
      <c r="A78" s="78" t="s">
        <v>234</v>
      </c>
      <c r="B78" s="78">
        <v>5</v>
      </c>
      <c r="C78" s="78"/>
      <c r="D78" s="78"/>
      <c r="E78" s="78"/>
      <c r="F78" s="78"/>
      <c r="G78" s="78" t="s">
        <v>297</v>
      </c>
      <c r="H78" s="78">
        <v>2</v>
      </c>
      <c r="I78" s="78" t="s">
        <v>274</v>
      </c>
      <c r="J78" s="78">
        <v>1</v>
      </c>
      <c r="K78" s="78" t="s">
        <v>250</v>
      </c>
      <c r="L78" s="78">
        <v>2</v>
      </c>
      <c r="M78" s="78"/>
      <c r="N78" s="78"/>
      <c r="O78" s="78"/>
      <c r="P78" s="78"/>
      <c r="Q78" s="78"/>
      <c r="R78" s="78"/>
      <c r="S78" s="78"/>
      <c r="T78" s="78"/>
      <c r="U78" s="78"/>
      <c r="V78" s="78"/>
    </row>
    <row r="79" spans="1:22" ht="15">
      <c r="A79" s="78" t="s">
        <v>295</v>
      </c>
      <c r="B79" s="78">
        <v>3</v>
      </c>
      <c r="C79" s="78"/>
      <c r="D79" s="78"/>
      <c r="E79" s="78"/>
      <c r="F79" s="78"/>
      <c r="G79" s="78" t="s">
        <v>257</v>
      </c>
      <c r="H79" s="78">
        <v>2</v>
      </c>
      <c r="I79" s="78" t="s">
        <v>273</v>
      </c>
      <c r="J79" s="78">
        <v>1</v>
      </c>
      <c r="K79" s="78" t="s">
        <v>237</v>
      </c>
      <c r="L79" s="78">
        <v>1</v>
      </c>
      <c r="M79" s="78"/>
      <c r="N79" s="78"/>
      <c r="O79" s="78"/>
      <c r="P79" s="78"/>
      <c r="Q79" s="78"/>
      <c r="R79" s="78"/>
      <c r="S79" s="78"/>
      <c r="T79" s="78"/>
      <c r="U79" s="78"/>
      <c r="V79" s="78"/>
    </row>
    <row r="80" spans="1:22" ht="15">
      <c r="A80" s="78" t="s">
        <v>294</v>
      </c>
      <c r="B80" s="78">
        <v>3</v>
      </c>
      <c r="C80" s="78"/>
      <c r="D80" s="78"/>
      <c r="E80" s="78"/>
      <c r="F80" s="78"/>
      <c r="G80" s="78" t="s">
        <v>293</v>
      </c>
      <c r="H80" s="78">
        <v>2</v>
      </c>
      <c r="I80" s="78" t="s">
        <v>277</v>
      </c>
      <c r="J80" s="78">
        <v>1</v>
      </c>
      <c r="K80" s="78" t="s">
        <v>286</v>
      </c>
      <c r="L80" s="78">
        <v>1</v>
      </c>
      <c r="M80" s="78"/>
      <c r="N80" s="78"/>
      <c r="O80" s="78"/>
      <c r="P80" s="78"/>
      <c r="Q80" s="78"/>
      <c r="R80" s="78"/>
      <c r="S80" s="78"/>
      <c r="T80" s="78"/>
      <c r="U80" s="78"/>
      <c r="V80" s="78"/>
    </row>
    <row r="81" spans="1:22" ht="15">
      <c r="A81" s="78" t="s">
        <v>251</v>
      </c>
      <c r="B81" s="78">
        <v>3</v>
      </c>
      <c r="C81" s="78"/>
      <c r="D81" s="78"/>
      <c r="E81" s="78"/>
      <c r="F81" s="78"/>
      <c r="G81" s="78" t="s">
        <v>259</v>
      </c>
      <c r="H81" s="78">
        <v>2</v>
      </c>
      <c r="I81" s="78" t="s">
        <v>272</v>
      </c>
      <c r="J81" s="78">
        <v>1</v>
      </c>
      <c r="K81" s="78" t="s">
        <v>285</v>
      </c>
      <c r="L81" s="78">
        <v>1</v>
      </c>
      <c r="M81" s="78"/>
      <c r="N81" s="78"/>
      <c r="O81" s="78"/>
      <c r="P81" s="78"/>
      <c r="Q81" s="78"/>
      <c r="R81" s="78"/>
      <c r="S81" s="78"/>
      <c r="T81" s="78"/>
      <c r="U81" s="78"/>
      <c r="V81" s="78"/>
    </row>
    <row r="84" spans="1:22" ht="15" customHeight="1">
      <c r="A84" s="13" t="s">
        <v>1744</v>
      </c>
      <c r="B84" s="13" t="s">
        <v>1472</v>
      </c>
      <c r="C84" s="13" t="s">
        <v>1745</v>
      </c>
      <c r="D84" s="13" t="s">
        <v>1475</v>
      </c>
      <c r="E84" s="13" t="s">
        <v>1746</v>
      </c>
      <c r="F84" s="13" t="s">
        <v>1477</v>
      </c>
      <c r="G84" s="13" t="s">
        <v>1747</v>
      </c>
      <c r="H84" s="13" t="s">
        <v>1479</v>
      </c>
      <c r="I84" s="13" t="s">
        <v>1748</v>
      </c>
      <c r="J84" s="13" t="s">
        <v>1481</v>
      </c>
      <c r="K84" s="13" t="s">
        <v>1749</v>
      </c>
      <c r="L84" s="13" t="s">
        <v>1484</v>
      </c>
      <c r="M84" s="13" t="s">
        <v>1750</v>
      </c>
      <c r="N84" s="13" t="s">
        <v>1486</v>
      </c>
      <c r="O84" s="13" t="s">
        <v>1751</v>
      </c>
      <c r="P84" s="13" t="s">
        <v>1488</v>
      </c>
      <c r="Q84" s="13" t="s">
        <v>1752</v>
      </c>
      <c r="R84" s="13" t="s">
        <v>1490</v>
      </c>
      <c r="S84" s="13" t="s">
        <v>1753</v>
      </c>
      <c r="T84" s="13" t="s">
        <v>1494</v>
      </c>
      <c r="U84" s="13" t="s">
        <v>1754</v>
      </c>
      <c r="V84" s="13" t="s">
        <v>1495</v>
      </c>
    </row>
    <row r="85" spans="1:22" ht="15">
      <c r="A85" s="114" t="s">
        <v>224</v>
      </c>
      <c r="B85" s="78">
        <v>669407</v>
      </c>
      <c r="C85" s="114" t="s">
        <v>224</v>
      </c>
      <c r="D85" s="78">
        <v>669407</v>
      </c>
      <c r="E85" s="114" t="s">
        <v>240</v>
      </c>
      <c r="F85" s="78">
        <v>35823</v>
      </c>
      <c r="G85" s="114" t="s">
        <v>296</v>
      </c>
      <c r="H85" s="78">
        <v>23758</v>
      </c>
      <c r="I85" s="114" t="s">
        <v>272</v>
      </c>
      <c r="J85" s="78">
        <v>38219</v>
      </c>
      <c r="K85" s="114" t="s">
        <v>252</v>
      </c>
      <c r="L85" s="78">
        <v>125100</v>
      </c>
      <c r="M85" s="114" t="s">
        <v>277</v>
      </c>
      <c r="N85" s="78">
        <v>20577</v>
      </c>
      <c r="O85" s="114" t="s">
        <v>234</v>
      </c>
      <c r="P85" s="78">
        <v>28813</v>
      </c>
      <c r="Q85" s="114" t="s">
        <v>228</v>
      </c>
      <c r="R85" s="78">
        <v>29269</v>
      </c>
      <c r="S85" s="114" t="s">
        <v>248</v>
      </c>
      <c r="T85" s="78">
        <v>44053</v>
      </c>
      <c r="U85" s="114" t="s">
        <v>245</v>
      </c>
      <c r="V85" s="78">
        <v>147</v>
      </c>
    </row>
    <row r="86" spans="1:22" ht="15">
      <c r="A86" s="114" t="s">
        <v>223</v>
      </c>
      <c r="B86" s="78">
        <v>155177</v>
      </c>
      <c r="C86" s="114" t="s">
        <v>223</v>
      </c>
      <c r="D86" s="78">
        <v>155177</v>
      </c>
      <c r="E86" s="114" t="s">
        <v>264</v>
      </c>
      <c r="F86" s="78">
        <v>12938</v>
      </c>
      <c r="G86" s="114" t="s">
        <v>261</v>
      </c>
      <c r="H86" s="78">
        <v>8084</v>
      </c>
      <c r="I86" s="114" t="s">
        <v>274</v>
      </c>
      <c r="J86" s="78">
        <v>16696</v>
      </c>
      <c r="K86" s="114" t="s">
        <v>294</v>
      </c>
      <c r="L86" s="78">
        <v>32764</v>
      </c>
      <c r="M86" s="114" t="s">
        <v>237</v>
      </c>
      <c r="N86" s="78">
        <v>20331</v>
      </c>
      <c r="O86" s="114" t="s">
        <v>260</v>
      </c>
      <c r="P86" s="78">
        <v>9296</v>
      </c>
      <c r="Q86" s="114" t="s">
        <v>222</v>
      </c>
      <c r="R86" s="78">
        <v>344</v>
      </c>
      <c r="S86" s="114" t="s">
        <v>282</v>
      </c>
      <c r="T86" s="78">
        <v>41</v>
      </c>
      <c r="U86" s="114" t="s">
        <v>281</v>
      </c>
      <c r="V86" s="78">
        <v>5</v>
      </c>
    </row>
    <row r="87" spans="1:22" ht="15">
      <c r="A87" s="114" t="s">
        <v>252</v>
      </c>
      <c r="B87" s="78">
        <v>125100</v>
      </c>
      <c r="C87" s="114" t="s">
        <v>221</v>
      </c>
      <c r="D87" s="78">
        <v>60986</v>
      </c>
      <c r="E87" s="114" t="s">
        <v>258</v>
      </c>
      <c r="F87" s="78">
        <v>7213</v>
      </c>
      <c r="G87" s="114" t="s">
        <v>291</v>
      </c>
      <c r="H87" s="78">
        <v>7768</v>
      </c>
      <c r="I87" s="114" t="s">
        <v>232</v>
      </c>
      <c r="J87" s="78">
        <v>7101</v>
      </c>
      <c r="K87" s="114" t="s">
        <v>285</v>
      </c>
      <c r="L87" s="78">
        <v>24953</v>
      </c>
      <c r="M87" s="114" t="s">
        <v>292</v>
      </c>
      <c r="N87" s="78">
        <v>15512</v>
      </c>
      <c r="O87" s="114" t="s">
        <v>236</v>
      </c>
      <c r="P87" s="78">
        <v>2088</v>
      </c>
      <c r="Q87" s="114" t="s">
        <v>229</v>
      </c>
      <c r="R87" s="78">
        <v>24</v>
      </c>
      <c r="S87" s="114"/>
      <c r="T87" s="78"/>
      <c r="U87" s="114"/>
      <c r="V87" s="78"/>
    </row>
    <row r="88" spans="1:22" ht="15">
      <c r="A88" s="114" t="s">
        <v>225</v>
      </c>
      <c r="B88" s="78">
        <v>84627</v>
      </c>
      <c r="C88" s="114" t="s">
        <v>218</v>
      </c>
      <c r="D88" s="78">
        <v>43066</v>
      </c>
      <c r="E88" s="114" t="s">
        <v>247</v>
      </c>
      <c r="F88" s="78">
        <v>4015</v>
      </c>
      <c r="G88" s="114" t="s">
        <v>257</v>
      </c>
      <c r="H88" s="78">
        <v>7265</v>
      </c>
      <c r="I88" s="114" t="s">
        <v>278</v>
      </c>
      <c r="J88" s="78">
        <v>5271</v>
      </c>
      <c r="K88" s="114" t="s">
        <v>251</v>
      </c>
      <c r="L88" s="78">
        <v>16924</v>
      </c>
      <c r="M88" s="114" t="s">
        <v>213</v>
      </c>
      <c r="N88" s="78">
        <v>15314</v>
      </c>
      <c r="O88" s="114" t="s">
        <v>235</v>
      </c>
      <c r="P88" s="78">
        <v>243</v>
      </c>
      <c r="Q88" s="114"/>
      <c r="R88" s="78"/>
      <c r="S88" s="114"/>
      <c r="T88" s="78"/>
      <c r="U88" s="114"/>
      <c r="V88" s="78"/>
    </row>
    <row r="89" spans="1:22" ht="15">
      <c r="A89" s="114" t="s">
        <v>221</v>
      </c>
      <c r="B89" s="78">
        <v>60986</v>
      </c>
      <c r="C89" s="114" t="s">
        <v>244</v>
      </c>
      <c r="D89" s="78">
        <v>42238</v>
      </c>
      <c r="E89" s="114" t="s">
        <v>259</v>
      </c>
      <c r="F89" s="78">
        <v>3864</v>
      </c>
      <c r="G89" s="114" t="s">
        <v>215</v>
      </c>
      <c r="H89" s="78">
        <v>6751</v>
      </c>
      <c r="I89" s="114" t="s">
        <v>271</v>
      </c>
      <c r="J89" s="78">
        <v>4683</v>
      </c>
      <c r="K89" s="114" t="s">
        <v>250</v>
      </c>
      <c r="L89" s="78">
        <v>16660</v>
      </c>
      <c r="M89" s="114" t="s">
        <v>220</v>
      </c>
      <c r="N89" s="78">
        <v>8883</v>
      </c>
      <c r="O89" s="114"/>
      <c r="P89" s="78"/>
      <c r="Q89" s="114"/>
      <c r="R89" s="78"/>
      <c r="S89" s="114"/>
      <c r="T89" s="78"/>
      <c r="U89" s="114"/>
      <c r="V89" s="78"/>
    </row>
    <row r="90" spans="1:22" ht="15">
      <c r="A90" s="114" t="s">
        <v>248</v>
      </c>
      <c r="B90" s="78">
        <v>44053</v>
      </c>
      <c r="C90" s="114" t="s">
        <v>266</v>
      </c>
      <c r="D90" s="78">
        <v>23121</v>
      </c>
      <c r="E90" s="114" t="s">
        <v>280</v>
      </c>
      <c r="F90" s="78">
        <v>3318</v>
      </c>
      <c r="G90" s="114" t="s">
        <v>231</v>
      </c>
      <c r="H90" s="78">
        <v>6093</v>
      </c>
      <c r="I90" s="114" t="s">
        <v>212</v>
      </c>
      <c r="J90" s="78">
        <v>2211</v>
      </c>
      <c r="K90" s="114" t="s">
        <v>286</v>
      </c>
      <c r="L90" s="78">
        <v>16559</v>
      </c>
      <c r="M90" s="114" t="s">
        <v>276</v>
      </c>
      <c r="N90" s="78">
        <v>7238</v>
      </c>
      <c r="O90" s="114"/>
      <c r="P90" s="78"/>
      <c r="Q90" s="114"/>
      <c r="R90" s="78"/>
      <c r="S90" s="114"/>
      <c r="T90" s="78"/>
      <c r="U90" s="114"/>
      <c r="V90" s="78"/>
    </row>
    <row r="91" spans="1:22" ht="15">
      <c r="A91" s="114" t="s">
        <v>218</v>
      </c>
      <c r="B91" s="78">
        <v>43066</v>
      </c>
      <c r="C91" s="114" t="s">
        <v>217</v>
      </c>
      <c r="D91" s="78">
        <v>9327</v>
      </c>
      <c r="E91" s="114" t="s">
        <v>263</v>
      </c>
      <c r="F91" s="78">
        <v>3183</v>
      </c>
      <c r="G91" s="114" t="s">
        <v>256</v>
      </c>
      <c r="H91" s="78">
        <v>4487</v>
      </c>
      <c r="I91" s="114" t="s">
        <v>275</v>
      </c>
      <c r="J91" s="78">
        <v>1489</v>
      </c>
      <c r="K91" s="114" t="s">
        <v>288</v>
      </c>
      <c r="L91" s="78">
        <v>15419</v>
      </c>
      <c r="M91" s="114" t="s">
        <v>233</v>
      </c>
      <c r="N91" s="78">
        <v>3140</v>
      </c>
      <c r="O91" s="114"/>
      <c r="P91" s="78"/>
      <c r="Q91" s="114"/>
      <c r="R91" s="78"/>
      <c r="S91" s="114"/>
      <c r="T91" s="78"/>
      <c r="U91" s="114"/>
      <c r="V91" s="78"/>
    </row>
    <row r="92" spans="1:22" ht="15">
      <c r="A92" s="114" t="s">
        <v>244</v>
      </c>
      <c r="B92" s="78">
        <v>42238</v>
      </c>
      <c r="C92" s="114" t="s">
        <v>219</v>
      </c>
      <c r="D92" s="78">
        <v>6606</v>
      </c>
      <c r="E92" s="114" t="s">
        <v>262</v>
      </c>
      <c r="F92" s="78">
        <v>2058</v>
      </c>
      <c r="G92" s="114" t="s">
        <v>290</v>
      </c>
      <c r="H92" s="78">
        <v>3328</v>
      </c>
      <c r="I92" s="114" t="s">
        <v>270</v>
      </c>
      <c r="J92" s="78">
        <v>1338</v>
      </c>
      <c r="K92" s="114" t="s">
        <v>287</v>
      </c>
      <c r="L92" s="78">
        <v>12182</v>
      </c>
      <c r="M92" s="114" t="s">
        <v>230</v>
      </c>
      <c r="N92" s="78">
        <v>2014</v>
      </c>
      <c r="O92" s="114"/>
      <c r="P92" s="78"/>
      <c r="Q92" s="114"/>
      <c r="R92" s="78"/>
      <c r="S92" s="114"/>
      <c r="T92" s="78"/>
      <c r="U92" s="114"/>
      <c r="V92" s="78"/>
    </row>
    <row r="93" spans="1:22" ht="15">
      <c r="A93" s="114" t="s">
        <v>272</v>
      </c>
      <c r="B93" s="78">
        <v>38219</v>
      </c>
      <c r="C93" s="114" t="s">
        <v>238</v>
      </c>
      <c r="D93" s="78">
        <v>5438</v>
      </c>
      <c r="E93" s="114" t="s">
        <v>279</v>
      </c>
      <c r="F93" s="78">
        <v>1608</v>
      </c>
      <c r="G93" s="114" t="s">
        <v>298</v>
      </c>
      <c r="H93" s="78">
        <v>847</v>
      </c>
      <c r="I93" s="114" t="s">
        <v>267</v>
      </c>
      <c r="J93" s="78">
        <v>815</v>
      </c>
      <c r="K93" s="114" t="s">
        <v>284</v>
      </c>
      <c r="L93" s="78">
        <v>10214</v>
      </c>
      <c r="M93" s="114"/>
      <c r="N93" s="78"/>
      <c r="O93" s="114"/>
      <c r="P93" s="78"/>
      <c r="Q93" s="114"/>
      <c r="R93" s="78"/>
      <c r="S93" s="114"/>
      <c r="T93" s="78"/>
      <c r="U93" s="114"/>
      <c r="V93" s="78"/>
    </row>
    <row r="94" spans="1:22" ht="15">
      <c r="A94" s="114" t="s">
        <v>240</v>
      </c>
      <c r="B94" s="78">
        <v>35823</v>
      </c>
      <c r="C94" s="114" t="s">
        <v>216</v>
      </c>
      <c r="D94" s="78">
        <v>2840</v>
      </c>
      <c r="E94" s="114" t="s">
        <v>255</v>
      </c>
      <c r="F94" s="78">
        <v>1501</v>
      </c>
      <c r="G94" s="114" t="s">
        <v>297</v>
      </c>
      <c r="H94" s="78">
        <v>801</v>
      </c>
      <c r="I94" s="114" t="s">
        <v>268</v>
      </c>
      <c r="J94" s="78">
        <v>586</v>
      </c>
      <c r="K94" s="114" t="s">
        <v>283</v>
      </c>
      <c r="L94" s="78">
        <v>1228</v>
      </c>
      <c r="M94" s="114"/>
      <c r="N94" s="78"/>
      <c r="O94" s="114"/>
      <c r="P94" s="78"/>
      <c r="Q94" s="114"/>
      <c r="R94" s="78"/>
      <c r="S94" s="114"/>
      <c r="T94" s="78"/>
      <c r="U94" s="114"/>
      <c r="V94" s="78"/>
    </row>
  </sheetData>
  <hyperlinks>
    <hyperlink ref="A2" r:id="rId1" display="https://www.infovista.com/press-release/infovista-names-jos%C3%A9-duarte-as-chief-executive-officer"/>
    <hyperlink ref="A3" r:id="rId2" display="http://feeds.feedburner.com/~r/ChannelPartnersChannelPartners/~3/uglYddJ8NVw/?utm_source=feedburner&amp;utm_medium=twitter&amp;utm_campaign=channel_online"/>
    <hyperlink ref="A4" r:id="rId3" display="https://www.lemondeinformatique.fr/actualites/lire-telex-l-anssi-attaquee-par-des-hackers-gilets-jaunes-open-acquiert-la-marketpace-izberg-amazon-rachete-cloudendure-jose-duarte-nomme-ceo-d-infovista-73921.html"/>
    <hyperlink ref="A5" r:id="rId4" display="http://www.enterprisemanagement.com/research/asset.php/3683/Wide-Area-Network-Transformation:-How-Enterprises-Succeed-with-Software-Defined-WAN"/>
    <hyperlink ref="A6" r:id="rId5" display="http://globalplacementfirm.catsone.com/careers/index.php?m=portal&amp;a=details&amp;jobOrderID=912939"/>
    <hyperlink ref="A7" r:id="rId6" display="https://globalplacementfirm.catsone.com/careers/index.php?m=portal&amp;a=details&amp;jobOrderID=912939"/>
    <hyperlink ref="A8" r:id="rId7" display="https://goo.gl/fb/rhvLT5"/>
    <hyperlink ref="A9" r:id="rId8" display="https://www.channelpartnersonline.com/2019/01/08/infovista-taps-sap-alum-as-new-ceo-in-growth-initiative/"/>
    <hyperlink ref="A10" r:id="rId9" display="https://www.channelpartnersonline.com/gallery/tbi-avaya-avant-lead-list-of-new-changing-channel-programs/"/>
    <hyperlink ref="A11" r:id="rId10" display="https://www.lemondeinformatique.fr/actualites/lire-telex-l-anssi-attaquee-par-des-hackers-gilets-jaunes-open-acquiert-la-marketpace-izberg-amazon-rachete-cloudendure-jose-duarte-nomme-ceo-d-infovista-73921.html?utm_source=dlvr.it&amp;utm_medium=twitter"/>
    <hyperlink ref="C2" r:id="rId11" display="https://www.lemondeinformatique.fr/actualites/lire-telex-l-anssi-attaquee-par-des-hackers-gilets-jaunes-open-acquiert-la-marketpace-izberg-amazon-rachete-cloudendure-jose-duarte-nomme-ceo-d-infovista-73921.html"/>
    <hyperlink ref="C3" r:id="rId12" display="http://globalplacementfirm.catsone.com/careers/index.php?m=portal&amp;a=details&amp;jobOrderID=912939"/>
    <hyperlink ref="C4" r:id="rId13" display="https://www.lemondeinformatique.fr/actualites/lire-telex-l-anssi-attaquee-par-des-hackers-gilets-jaunes-open-acquiert-la-marketpace-izberg-amazon-rachete-cloudendure-jose-duarte-nomme-ceo-d-infovista-73921.html?utm_source=dlvr.it&amp;utm_medium=twitter"/>
    <hyperlink ref="C5" r:id="rId14" display="https://globalplacementfirm.catsone.com/careers/index.php?m=portal&amp;a=details&amp;jobOrderID=912939"/>
    <hyperlink ref="C6" r:id="rId15" display="https://thailandtribune.com/infovista-names-jose-duarte-as-chief-executive-officer/?utm_source=dlvr.it&amp;utm_medium=twitter"/>
    <hyperlink ref="C7" r:id="rId16" display="https://www.singaporenewstribe.com/infovista-names-jose-duarte-as-chief-executive-officer/?utm_source=dlvr.it&amp;utm_medium=twitter"/>
    <hyperlink ref="C8" r:id="rId17" display="http://www.pressreleasepoint.com/infovista-names-jose-duarte-chief-executive-officer"/>
    <hyperlink ref="C9" r:id="rId18" display="http://www.pressreleasepoint.com/infovista-appoints-cheryl-ragland-chief-marketing-officer"/>
    <hyperlink ref="C10" r:id="rId19" display="http://www.pressreleasepoint.com/infovista-teams-westcon-comstor-grow-channel-application-aware-sd-wan-solutions"/>
    <hyperlink ref="C11" r:id="rId20" display="http://www.pressreleasepoint.com/infovista-partners-fortinet-deliver-secure-application-aware-sd-wan"/>
    <hyperlink ref="E2" r:id="rId21" display="https://www.infovista.com/press-release/infovista-names-jos%C3%A9-duarte-as-chief-executive-officer"/>
    <hyperlink ref="G2" r:id="rId22" display="https://www.infovista.com/press-release/infovista-names-jos%C3%A9-duarte-as-chief-executive-officer"/>
    <hyperlink ref="G3" r:id="rId23" display="https://www.infovista.com/resources/sdwan/wb/top-sdwan-myths-busted"/>
    <hyperlink ref="G4" r:id="rId24" display="http://feeds.feedburner.com/~r/ChannelPartnersChannelPartners/~3/uglYddJ8NVw/?utm_source=feedburner&amp;utm_medium=twitter&amp;utm_campaign=channel_online"/>
    <hyperlink ref="G5" r:id="rId25" display="https://www.channelpartnersonline.com/2019/01/08/infovista-taps-sap-alum-as-new-ceo-in-growth-initiative/"/>
    <hyperlink ref="G6" r:id="rId26" display="https://twitter.com/i/web/status/1084541100310843392"/>
    <hyperlink ref="G7" r:id="rId27" display="https://twitter.com/i/web/status/1084548146368335877"/>
    <hyperlink ref="G8" r:id="rId28" display="https://twitter.com/i/web/status/1084840567513726977"/>
    <hyperlink ref="G9" r:id="rId29" display="https://twitter.com/i/web/status/1084883853091721217"/>
    <hyperlink ref="G10" r:id="rId30" display="https://lnkd.in/ePsp5p9"/>
    <hyperlink ref="G11" r:id="rId31" display="https://independentretailer.com/2019/01/03/2019-retail-predictions/"/>
    <hyperlink ref="I2" r:id="rId32" display="https://www.channelpartnersonline.com/gallery/tbi-avaya-avant-lead-list-of-new-changing-channel-programs/"/>
    <hyperlink ref="I3" r:id="rId33" display="http://feeds.feedburner.com/~r/ChannelPartnersChannelPartners/~3/uglYddJ8NVw/?utm_source=feedburner&amp;utm_medium=twitter&amp;utm_campaign=channel_online"/>
    <hyperlink ref="K2" r:id="rId34" display="https://twitter.com/infovista/status/1085221591468916742"/>
    <hyperlink ref="K3" r:id="rId35" display="http://feeds.feedburner.com/~r/ChannelPartnersChannelPartners/~3/uglYddJ8NVw/?utm_source=feedburner&amp;utm_medium=twitter&amp;utm_campaign=channel_online"/>
    <hyperlink ref="K4" r:id="rId36" display="https://sumall.com/thankyou?utm_source=twitter&amp;utm_medium=publishing&amp;utm_campaign=thank_you_tweet&amp;utm_content=text_and_media&amp;utm_term=ea89b2f0f4e6d22f7bc7a520"/>
    <hyperlink ref="K5" r:id="rId37" display="https://twitter.com/i/web/status/1084543693728739329"/>
    <hyperlink ref="K6" r:id="rId38" display="https://twitter.com/i/web/status/1084543972457005056"/>
    <hyperlink ref="K7" r:id="rId39" display="https://twitter.com/i/web/status/1084549299264999424"/>
    <hyperlink ref="K8" r:id="rId40" display="https://twitter.com/i/web/status/1084785629400047617"/>
    <hyperlink ref="K9" r:id="rId41" display="https://twitter.com/i/web/status/1084870314960584704"/>
    <hyperlink ref="K10" r:id="rId42" display="https://pages.infovista.com/Retail-NRF.html"/>
    <hyperlink ref="K11" r:id="rId43" display="https://twitter.com/search?vertical=default&amp;q=@ricardo_belmar"/>
    <hyperlink ref="M2" r:id="rId44" display="http://feeds.feedburner.com/~r/ChannelPartnersChannelPartners/~3/uglYddJ8NVw/?utm_source=feedburner&amp;utm_medium=twitter&amp;utm_campaign=channel_online"/>
    <hyperlink ref="M3" r:id="rId45" display="http://feeds.feedburner.com/~r/ChannelPartnersChannelPartners/~3/UWaLsew4N6w/?utm_source=feedburner&amp;utm_medium=twitter&amp;utm_campaign=channel_online"/>
    <hyperlink ref="M4" r:id="rId46" display="https://goo.gl/fb/rhvLT5"/>
    <hyperlink ref="M5" r:id="rId47" display="https://www.channelpartnersonline.com/2019/01/08/infovista-taps-sap-alum-as-new-ceo-in-growth-initiative/"/>
    <hyperlink ref="O2" r:id="rId48" display="http://www.enterprisemanagement.com/research/asset.php/3683/Wide-Area-Network-Transformation:-How-Enterprises-Succeed-with-Software-Defined-WAN"/>
    <hyperlink ref="Q2" r:id="rId49" display="https://www.lemondeinformatique.fr/actualites/lire-telex-l-anssi-attaquee-par-des-hackers-gilets-jaunes-open-acquiert-la-marketpace-izberg-amazon-rachete-cloudendure-jose-duarte-nomme-ceo-d-infovista-73921.html"/>
    <hyperlink ref="S2" r:id="rId50" display="https://lnkd.in/d89MVBr"/>
    <hyperlink ref="S3" r:id="rId51" display="https://lnkd.in/dvCAh4B"/>
    <hyperlink ref="U2" r:id="rId52" display="https://twitter.com/i/web/status/1084900258109444096"/>
  </hyperlinks>
  <printOptions/>
  <pageMargins left="0.7" right="0.7" top="0.75" bottom="0.75" header="0.3" footer="0.3"/>
  <pageSetup orientation="portrait" paperSize="9"/>
  <tableParts>
    <tablePart r:id="rId57"/>
    <tablePart r:id="rId58"/>
    <tablePart r:id="rId59"/>
    <tablePart r:id="rId53"/>
    <tablePart r:id="rId54"/>
    <tablePart r:id="rId56"/>
    <tablePart r:id="rId55"/>
    <tablePart r:id="rId6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2019-01-19T23:29:05Z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